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GMU_MS\OR 531\w7 Queuing and Discrete Event Sim\"/>
    </mc:Choice>
  </mc:AlternateContent>
  <xr:revisionPtr revIDLastSave="0" documentId="13_ncr:1_{C8466637-1C1B-497C-AA9D-84B748BD893D}" xr6:coauthVersionLast="45" xr6:coauthVersionMax="45" xr10:uidLastSave="{00000000-0000-0000-0000-000000000000}"/>
  <bookViews>
    <workbookView xWindow="37320" yWindow="-120" windowWidth="29040" windowHeight="15840" xr2:uid="{40E91F0E-7F7F-493B-A315-BE7A3F2B2E0F}"/>
  </bookViews>
  <sheets>
    <sheet name="One doctor" sheetId="2" r:id="rId1"/>
    <sheet name="Two doctor" sheetId="4" r:id="rId2"/>
  </sheets>
  <definedNames>
    <definedName name="solver_adj" localSheetId="0" hidden="1">'One doctor'!$J$5</definedName>
    <definedName name="solver_adj" localSheetId="1" hidden="1">'Two doctor'!$J$5</definedName>
    <definedName name="solver_adj_ob" localSheetId="0" hidden="1">1</definedName>
    <definedName name="solver_adj_ob" localSheetId="1" hidden="1">1</definedName>
    <definedName name="solver_adj_ob1" localSheetId="0" hidden="1">1</definedName>
    <definedName name="solver_adj_ob1" localSheetId="1" hidden="1">1</definedName>
    <definedName name="solver_adj_ob2" localSheetId="0" hidden="1">1</definedName>
    <definedName name="solver_adj_ob2" localSheetId="1" hidden="1">1</definedName>
    <definedName name="solver_adj_ob3" localSheetId="0" hidden="1">1</definedName>
    <definedName name="solver_adj_ob3" localSheetId="1" hidden="1">1</definedName>
    <definedName name="solver_adj_ob4" localSheetId="0" hidden="1">1</definedName>
    <definedName name="solver_adj_ob4" localSheetId="1" hidden="1">1</definedName>
    <definedName name="solver_adj_ob5" localSheetId="0" hidden="1">1</definedName>
    <definedName name="solver_adj_ob5" localSheetId="1" hidden="1">1</definedName>
    <definedName name="solver_adj_ob6" localSheetId="0" hidden="1">1</definedName>
    <definedName name="solver_adj_ob6" localSheetId="1" hidden="1">1</definedName>
    <definedName name="solver_adj_ob7" localSheetId="0" hidden="1">1</definedName>
    <definedName name="solver_adj_ob7" localSheetId="1" hidden="1">1</definedName>
    <definedName name="solver_adj1" localSheetId="0" hidden="1">'One doctor'!$J$5</definedName>
    <definedName name="solver_adj1" localSheetId="1" hidden="1">'Two doctor'!$J$5</definedName>
    <definedName name="solver_adj2" localSheetId="0" hidden="1">'One doctor'!$H$5</definedName>
    <definedName name="solver_adj2" localSheetId="1" hidden="1">'Two doctor'!$H$5</definedName>
    <definedName name="solver_adj3" localSheetId="0" hidden="1">'One doctor'!$H$5</definedName>
    <definedName name="solver_adj3" localSheetId="1" hidden="1">'Two doctor'!$H$5</definedName>
    <definedName name="solver_adj4" localSheetId="0" hidden="1">'One doctor'!$H$5</definedName>
    <definedName name="solver_adj4" localSheetId="1" hidden="1">'Two doctor'!$H$5</definedName>
    <definedName name="solver_adj5" localSheetId="0" hidden="1">'One doctor'!$H$5</definedName>
    <definedName name="solver_adj5" localSheetId="1" hidden="1">'Two doctor'!$H$5</definedName>
    <definedName name="solver_adj6" localSheetId="0" hidden="1">'One doctor'!$H$5</definedName>
    <definedName name="solver_adj6" localSheetId="1" hidden="1">'Two doctor'!$H$5</definedName>
    <definedName name="solver_adj7" localSheetId="0" hidden="1">'One doctor'!$H$5</definedName>
    <definedName name="solver_adj7" localSheetId="1" hidden="1">'Two doctor'!$H$5</definedName>
    <definedName name="solver_chc1" localSheetId="0" hidden="1">0</definedName>
    <definedName name="solver_chc1" localSheetId="1" hidden="1">0</definedName>
    <definedName name="solver_chc2" localSheetId="0" hidden="1">0</definedName>
    <definedName name="solver_chc2" localSheetId="1" hidden="1">0</definedName>
    <definedName name="solver_chp1" localSheetId="0" hidden="1">0</definedName>
    <definedName name="solver_chp1" localSheetId="1" hidden="1">0</definedName>
    <definedName name="solver_chp2" localSheetId="0" hidden="1">0</definedName>
    <definedName name="solver_chp2" localSheetId="1" hidden="1">0</definedName>
    <definedName name="solver_cir1" localSheetId="0" hidden="1">1</definedName>
    <definedName name="solver_cir1" localSheetId="1" hidden="1">1</definedName>
    <definedName name="solver_cir2" localSheetId="0" hidden="1">1</definedName>
    <definedName name="solver_cir2" localSheetId="1" hidden="1">1</definedName>
    <definedName name="solver_con" localSheetId="0" hidden="1">" "</definedName>
    <definedName name="solver_con" localSheetId="1" hidden="1">" "</definedName>
    <definedName name="solver_con1" localSheetId="0" hidden="1">" "</definedName>
    <definedName name="solver_con1" localSheetId="1" hidden="1">" "</definedName>
    <definedName name="solver_con2" localSheetId="0" hidden="1">" "</definedName>
    <definedName name="solver_con2" localSheetId="1" hidden="1">" "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lhs_ob1" localSheetId="0" hidden="1">0</definedName>
    <definedName name="solver_lhs_ob1" localSheetId="1" hidden="1">0</definedName>
    <definedName name="solver_lhs_ob2" localSheetId="0" hidden="1">0</definedName>
    <definedName name="solver_lhs_ob2" localSheetId="1" hidden="1">0</definedName>
    <definedName name="solver_lhs1" localSheetId="0" hidden="1">'One doctor'!$L$4:$L$17</definedName>
    <definedName name="solver_lhs1" localSheetId="1" hidden="1">'Two doctor'!$L$4:$L$17</definedName>
    <definedName name="solver_lhs2" localSheetId="0" hidden="1">'One doctor'!$L$4:$L$17</definedName>
    <definedName name="solver_lhs2" localSheetId="1" hidden="1">'Two doctor'!$L$4:$L$17</definedName>
    <definedName name="solver_nsim" hidden="1">1</definedName>
    <definedName name="solver_nssim" hidden="1">-1</definedName>
    <definedName name="solver_ntri" hidden="1">1000</definedName>
    <definedName name="solver_num" localSheetId="0" hidden="1">2</definedName>
    <definedName name="solver_num" localSheetId="1" hidden="1">2</definedName>
    <definedName name="solver_obc" localSheetId="0" hidden="1">0</definedName>
    <definedName name="solver_obc" localSheetId="1" hidden="1">0</definedName>
    <definedName name="solver_obp" localSheetId="0" hidden="1">0</definedName>
    <definedName name="solver_obp" localSheetId="1" hidden="1">0</definedName>
    <definedName name="solver_opt" localSheetId="0" hidden="1">'One doctor'!$H$5</definedName>
    <definedName name="solver_opt" localSheetId="1" hidden="1">'Two doctor'!$H$5</definedName>
    <definedName name="solver_opt_ob" localSheetId="0" hidden="1">1</definedName>
    <definedName name="solver_opt_ob" localSheetId="1" hidden="1">1</definedName>
    <definedName name="solver_reco1" localSheetId="0" hidden="1">0</definedName>
    <definedName name="solver_reco1" localSheetId="1" hidden="1">0</definedName>
    <definedName name="solver_reco2" localSheetId="0" hidden="1">0</definedName>
    <definedName name="solver_reco2" localSheetId="1" hidden="1">0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gen" hidden="1">1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0</definedName>
    <definedName name="solver_rsmp" hidden="1">1</definedName>
    <definedName name="solver_rxc1" localSheetId="0" hidden="1">1</definedName>
    <definedName name="solver_rxc1" localSheetId="1" hidden="1">1</definedName>
    <definedName name="solver_rxc2" localSheetId="0" hidden="1">1</definedName>
    <definedName name="solver_rxc2" localSheetId="1" hidden="1">1</definedName>
    <definedName name="solver_rxv" localSheetId="0" hidden="1">1</definedName>
    <definedName name="solver_rxv" localSheetId="1" hidden="1">1</definedName>
    <definedName name="solver_rxv1" localSheetId="0" hidden="1">1</definedName>
    <definedName name="solver_rxv1" localSheetId="1" hidden="1">1</definedName>
    <definedName name="solver_rxv2" localSheetId="0" hidden="1">1</definedName>
    <definedName name="solver_rxv2" localSheetId="1" hidden="1">1</definedName>
    <definedName name="solver_rxv3" localSheetId="0" hidden="1">1</definedName>
    <definedName name="solver_rxv3" localSheetId="1" hidden="1">1</definedName>
    <definedName name="solver_rxv4" localSheetId="0" hidden="1">1</definedName>
    <definedName name="solver_rxv4" localSheetId="1" hidden="1">1</definedName>
    <definedName name="solver_rxv5" localSheetId="0" hidden="1">1</definedName>
    <definedName name="solver_rxv5" localSheetId="1" hidden="1">1</definedName>
    <definedName name="solver_rxv6" localSheetId="0" hidden="1">1</definedName>
    <definedName name="solver_rxv6" localSheetId="1" hidden="1">1</definedName>
    <definedName name="solver_rxv7" localSheetId="0" hidden="1">1</definedName>
    <definedName name="solver_rxv7" localSheetId="1" hidden="1">1</definedName>
    <definedName name="solver_sclt" hidden="1">100</definedName>
    <definedName name="solver_seed" hidden="1">0</definedName>
    <definedName name="solver_strm" hidden="1">0</definedName>
    <definedName name="solver_typ" localSheetId="0" hidden="1">1</definedName>
    <definedName name="solver_typ" localSheetId="1" hidden="1">1</definedName>
    <definedName name="solver_ucens" hidden="1">1E+30</definedName>
    <definedName name="solver_ucut" hidden="1">1E+30</definedName>
    <definedName name="solver_userid" localSheetId="0" hidden="1">493848</definedName>
    <definedName name="solver_userid" localSheetId="1" hidden="1">493848</definedName>
    <definedName name="solver_val" localSheetId="0" hidden="1">0</definedName>
    <definedName name="solver_val" localSheetId="1" hidden="1">0</definedName>
    <definedName name="solver_var" localSheetId="0" hidden="1">" "</definedName>
    <definedName name="solver_var" localSheetId="1" hidden="1">" "</definedName>
    <definedName name="solver_var1" localSheetId="0" hidden="1">" "</definedName>
    <definedName name="solver_var1" localSheetId="1" hidden="1">" "</definedName>
    <definedName name="solver_var2" localSheetId="0" hidden="1">" "</definedName>
    <definedName name="solver_var2" localSheetId="1" hidden="1">" "</definedName>
    <definedName name="solver_var3" localSheetId="0" hidden="1">" "</definedName>
    <definedName name="solver_var3" localSheetId="1" hidden="1">" "</definedName>
    <definedName name="solver_var4" localSheetId="0" hidden="1">" "</definedName>
    <definedName name="solver_var4" localSheetId="1" hidden="1">" "</definedName>
    <definedName name="solver_var5" localSheetId="0" hidden="1">" "</definedName>
    <definedName name="solver_var5" localSheetId="1" hidden="1">" "</definedName>
    <definedName name="solver_var6" localSheetId="0" hidden="1">" "</definedName>
    <definedName name="solver_var6" localSheetId="1" hidden="1">" "</definedName>
    <definedName name="solver_var7" localSheetId="0" hidden="1">" "</definedName>
    <definedName name="solver_var7" localSheetId="1" hidden="1">" "</definedName>
    <definedName name="solver_ver" localSheetId="0" hidden="1">17</definedName>
    <definedName name="solver_ver" localSheetId="1" hidden="1">17</definedName>
    <definedName name="solver_vir" localSheetId="0" hidden="1">1</definedName>
    <definedName name="solver_vir" localSheetId="1" hidden="1">1</definedName>
    <definedName name="solver_vir1" localSheetId="0" hidden="1">1</definedName>
    <definedName name="solver_vir1" localSheetId="1" hidden="1">1</definedName>
    <definedName name="solver_vir2" localSheetId="0" hidden="1">1</definedName>
    <definedName name="solver_vir2" localSheetId="1" hidden="1">1</definedName>
    <definedName name="solver_vir3" localSheetId="0" hidden="1">1</definedName>
    <definedName name="solver_vir3" localSheetId="1" hidden="1">1</definedName>
    <definedName name="solver_vir4" localSheetId="0" hidden="1">1</definedName>
    <definedName name="solver_vir4" localSheetId="1" hidden="1">1</definedName>
    <definedName name="solver_vir5" localSheetId="0" hidden="1">1</definedName>
    <definedName name="solver_vir5" localSheetId="1" hidden="1">1</definedName>
    <definedName name="solver_vir6" localSheetId="0" hidden="1">1</definedName>
    <definedName name="solver_vir6" localSheetId="1" hidden="1">1</definedName>
    <definedName name="solver_vir7" localSheetId="0" hidden="1">1</definedName>
    <definedName name="solver_vir7" localSheetId="1" hidden="1">1</definedName>
    <definedName name="solver_vst" localSheetId="0" hidden="1">0</definedName>
    <definedName name="solver_vst" localSheetId="1" hidden="1">0</definedName>
    <definedName name="solver_vst1" localSheetId="0" hidden="1">0</definedName>
    <definedName name="solver_vst1" localSheetId="1" hidden="1">0</definedName>
    <definedName name="solver_vst2" localSheetId="0" hidden="1">1</definedName>
    <definedName name="solver_vst2" localSheetId="1" hidden="1">1</definedName>
    <definedName name="solver_vst3" localSheetId="0" hidden="1">0</definedName>
    <definedName name="solver_vst3" localSheetId="1" hidden="1">0</definedName>
    <definedName name="solver_vst4" localSheetId="0" hidden="1">0</definedName>
    <definedName name="solver_vst4" localSheetId="1" hidden="1">0</definedName>
    <definedName name="solver_vst5" localSheetId="0" hidden="1">0</definedName>
    <definedName name="solver_vst5" localSheetId="1" hidden="1">0</definedName>
    <definedName name="solver_vst6" localSheetId="0" hidden="1">0</definedName>
    <definedName name="solver_vst6" localSheetId="1" hidden="1">0</definedName>
    <definedName name="solver_vst7" localSheetId="0" hidden="1">0</definedName>
    <definedName name="solver_vst7" localSheetId="1" hidden="1">0</definedName>
    <definedName name="solveri_ISpPars_G5" localSheetId="0" hidden="1">"RiskSolver.UI.Charts.InputDlgPars:-1000001;1;1;185;20;43;45;0;90;90;0;0;0;0;1;"</definedName>
    <definedName name="solveri_ISpPars_G5" localSheetId="1" hidden="1">"RiskSolver.UI.Charts.InputDlgPars:-1000001;1;1;185;20;43;45;0;90;90;0;0;0;0;1;"</definedName>
    <definedName name="solveri_ISpPars_H4" localSheetId="0" hidden="1">"RiskSolver.UI.Charts.InputDlgPars:-1000001;1;1;205;20;30;45;0;90;90;0;0;0;0;1;"</definedName>
    <definedName name="solveri_ISpPars_H4" localSheetId="1" hidden="1">"RiskSolver.UI.Charts.InputDlgPars:-1000001;1;1;205;20;30;45;0;90;90;0;0;0;0;1;"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C9" i="4"/>
  <c r="B23" i="4"/>
  <c r="C11" i="4"/>
  <c r="C10" i="4"/>
  <c r="C8" i="4"/>
  <c r="C6" i="4"/>
  <c r="H5" i="4"/>
  <c r="H6" i="4" s="1"/>
  <c r="C11" i="2"/>
  <c r="C10" i="2"/>
  <c r="C6" i="2"/>
  <c r="C9" i="2"/>
  <c r="C7" i="2"/>
  <c r="C8" i="2"/>
  <c r="B23" i="2"/>
  <c r="H5" i="2"/>
  <c r="H6" i="2" s="1"/>
  <c r="G86" i="4"/>
  <c r="G78" i="4"/>
  <c r="G70" i="4"/>
  <c r="G62" i="4"/>
  <c r="G54" i="4"/>
  <c r="G46" i="4"/>
  <c r="G38" i="4"/>
  <c r="G22" i="4"/>
  <c r="G20" i="4"/>
  <c r="G10" i="4"/>
  <c r="G5" i="4"/>
  <c r="G60" i="4"/>
  <c r="G44" i="4"/>
  <c r="G11" i="4"/>
  <c r="G96" i="4"/>
  <c r="G41" i="4"/>
  <c r="G32" i="4"/>
  <c r="G103" i="4"/>
  <c r="G99" i="4"/>
  <c r="G95" i="4"/>
  <c r="G91" i="4"/>
  <c r="G83" i="4"/>
  <c r="G75" i="4"/>
  <c r="G67" i="4"/>
  <c r="G59" i="4"/>
  <c r="G51" i="4"/>
  <c r="G43" i="4"/>
  <c r="G49" i="4"/>
  <c r="G24" i="4"/>
  <c r="G88" i="4"/>
  <c r="G80" i="4"/>
  <c r="G72" i="4"/>
  <c r="G64" i="4"/>
  <c r="G56" i="4"/>
  <c r="G48" i="4"/>
  <c r="G40" i="4"/>
  <c r="G9" i="4"/>
  <c r="G84" i="4"/>
  <c r="G34" i="4"/>
  <c r="G102" i="4"/>
  <c r="G98" i="4"/>
  <c r="G94" i="4"/>
  <c r="G85" i="4"/>
  <c r="G77" i="4"/>
  <c r="G69" i="4"/>
  <c r="G61" i="4"/>
  <c r="G53" i="4"/>
  <c r="G45" i="4"/>
  <c r="G37" i="4"/>
  <c r="G35" i="4"/>
  <c r="G33" i="4"/>
  <c r="G31" i="4"/>
  <c r="G29" i="4"/>
  <c r="G27" i="4"/>
  <c r="G25" i="4"/>
  <c r="G23" i="4"/>
  <c r="G92" i="4"/>
  <c r="G73" i="4"/>
  <c r="G57" i="4"/>
  <c r="G30" i="4"/>
  <c r="G90" i="4"/>
  <c r="G82" i="4"/>
  <c r="G74" i="4"/>
  <c r="G66" i="4"/>
  <c r="G58" i="4"/>
  <c r="G50" i="4"/>
  <c r="G42" i="4"/>
  <c r="G21" i="4"/>
  <c r="G8" i="4"/>
  <c r="G89" i="4"/>
  <c r="G65" i="4"/>
  <c r="G28" i="4"/>
  <c r="G6" i="4"/>
  <c r="G101" i="4"/>
  <c r="G97" i="4"/>
  <c r="G93" i="4"/>
  <c r="G87" i="4"/>
  <c r="G79" i="4"/>
  <c r="G71" i="4"/>
  <c r="G63" i="4"/>
  <c r="G55" i="4"/>
  <c r="G47" i="4"/>
  <c r="G39" i="4"/>
  <c r="G19" i="4"/>
  <c r="G18" i="4"/>
  <c r="G17" i="4"/>
  <c r="G16" i="4"/>
  <c r="G15" i="4"/>
  <c r="G14" i="4"/>
  <c r="G13" i="4"/>
  <c r="G12" i="4"/>
  <c r="G76" i="4"/>
  <c r="G68" i="4"/>
  <c r="G52" i="4"/>
  <c r="G7" i="4"/>
  <c r="G100" i="4"/>
  <c r="G81" i="4"/>
  <c r="G36" i="4"/>
  <c r="G26" i="4"/>
  <c r="G98" i="2"/>
  <c r="G99" i="2"/>
  <c r="G100" i="2"/>
  <c r="G101" i="2"/>
  <c r="G102" i="2"/>
  <c r="G103" i="2"/>
  <c r="G90" i="2"/>
  <c r="G94" i="2"/>
  <c r="G91" i="2"/>
  <c r="G96" i="2"/>
  <c r="G92" i="2"/>
  <c r="G95" i="2"/>
  <c r="G93" i="2"/>
  <c r="G97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7" i="2"/>
  <c r="G88" i="2"/>
  <c r="G86" i="2"/>
  <c r="G84" i="2"/>
  <c r="G83" i="2"/>
  <c r="G89" i="2"/>
  <c r="G85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2" i="2"/>
  <c r="G44" i="2"/>
  <c r="G48" i="2"/>
  <c r="G39" i="2"/>
  <c r="G46" i="2"/>
  <c r="G51" i="2"/>
  <c r="G40" i="2"/>
  <c r="G49" i="2"/>
  <c r="G43" i="2"/>
  <c r="G47" i="2"/>
  <c r="G41" i="2"/>
  <c r="G45" i="2"/>
  <c r="G50" i="2"/>
  <c r="G15" i="2"/>
  <c r="G23" i="2"/>
  <c r="G21" i="2"/>
  <c r="G19" i="2"/>
  <c r="G16" i="2"/>
  <c r="G12" i="2"/>
  <c r="G6" i="2"/>
  <c r="G11" i="2"/>
  <c r="G9" i="2"/>
  <c r="G17" i="2"/>
  <c r="G13" i="2"/>
  <c r="G5" i="2"/>
  <c r="G8" i="2"/>
  <c r="G7" i="2"/>
  <c r="G22" i="2"/>
  <c r="G20" i="2"/>
  <c r="G18" i="2"/>
  <c r="G14" i="2"/>
  <c r="G10" i="2"/>
  <c r="I5" i="4" l="1"/>
  <c r="M5" i="4" s="1"/>
  <c r="L5" i="4" s="1"/>
  <c r="K5" i="4" s="1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22" i="4"/>
  <c r="N21" i="4"/>
  <c r="N20" i="4"/>
  <c r="N35" i="4"/>
  <c r="N33" i="4"/>
  <c r="N31" i="4"/>
  <c r="N29" i="4"/>
  <c r="N27" i="4"/>
  <c r="N25" i="4"/>
  <c r="N23" i="4"/>
  <c r="N6" i="4"/>
  <c r="N10" i="4"/>
  <c r="N18" i="4"/>
  <c r="N14" i="4"/>
  <c r="N7" i="4"/>
  <c r="N19" i="4"/>
  <c r="N5" i="4"/>
  <c r="N9" i="4"/>
  <c r="N12" i="4"/>
  <c r="N16" i="4"/>
  <c r="N11" i="4"/>
  <c r="N36" i="4"/>
  <c r="N34" i="4"/>
  <c r="N32" i="4"/>
  <c r="N30" i="4"/>
  <c r="N28" i="4"/>
  <c r="N26" i="4"/>
  <c r="N24" i="4"/>
  <c r="N17" i="4"/>
  <c r="N15" i="4"/>
  <c r="N8" i="4"/>
  <c r="N13" i="4"/>
  <c r="I6" i="4"/>
  <c r="H7" i="4"/>
  <c r="H8" i="4" s="1"/>
  <c r="N99" i="2"/>
  <c r="N100" i="2"/>
  <c r="N102" i="2"/>
  <c r="N98" i="2"/>
  <c r="N101" i="2"/>
  <c r="N103" i="2"/>
  <c r="N94" i="2"/>
  <c r="N96" i="2"/>
  <c r="N92" i="2"/>
  <c r="N90" i="2"/>
  <c r="N91" i="2"/>
  <c r="N93" i="2"/>
  <c r="N95" i="2"/>
  <c r="N97" i="2"/>
  <c r="N53" i="2"/>
  <c r="N56" i="2"/>
  <c r="N58" i="2"/>
  <c r="N61" i="2"/>
  <c r="N63" i="2"/>
  <c r="N66" i="2"/>
  <c r="N69" i="2"/>
  <c r="N72" i="2"/>
  <c r="N75" i="2"/>
  <c r="N78" i="2"/>
  <c r="N81" i="2"/>
  <c r="N85" i="2"/>
  <c r="N89" i="2"/>
  <c r="N54" i="2"/>
  <c r="N64" i="2"/>
  <c r="N71" i="2"/>
  <c r="N77" i="2"/>
  <c r="N82" i="2"/>
  <c r="N87" i="2"/>
  <c r="N55" i="2"/>
  <c r="N67" i="2"/>
  <c r="N74" i="2"/>
  <c r="N79" i="2"/>
  <c r="N84" i="2"/>
  <c r="N88" i="2"/>
  <c r="N52" i="2"/>
  <c r="N57" i="2"/>
  <c r="N59" i="2"/>
  <c r="N60" i="2"/>
  <c r="N62" i="2"/>
  <c r="N65" i="2"/>
  <c r="N68" i="2"/>
  <c r="N70" i="2"/>
  <c r="N73" i="2"/>
  <c r="N76" i="2"/>
  <c r="N80" i="2"/>
  <c r="N83" i="2"/>
  <c r="N86" i="2"/>
  <c r="N25" i="2"/>
  <c r="N28" i="2"/>
  <c r="N30" i="2"/>
  <c r="N32" i="2"/>
  <c r="N34" i="2"/>
  <c r="N36" i="2"/>
  <c r="N38" i="2"/>
  <c r="N42" i="2"/>
  <c r="N44" i="2"/>
  <c r="N48" i="2"/>
  <c r="N51" i="2"/>
  <c r="N26" i="2"/>
  <c r="N40" i="2"/>
  <c r="N46" i="2"/>
  <c r="N50" i="2"/>
  <c r="N27" i="2"/>
  <c r="N41" i="2"/>
  <c r="N47" i="2"/>
  <c r="N24" i="2"/>
  <c r="N29" i="2"/>
  <c r="N31" i="2"/>
  <c r="N33" i="2"/>
  <c r="N35" i="2"/>
  <c r="N37" i="2"/>
  <c r="N39" i="2"/>
  <c r="N43" i="2"/>
  <c r="N45" i="2"/>
  <c r="N49" i="2"/>
  <c r="N22" i="2"/>
  <c r="N6" i="2"/>
  <c r="N14" i="2"/>
  <c r="N7" i="2"/>
  <c r="N15" i="2"/>
  <c r="N23" i="2"/>
  <c r="N9" i="2"/>
  <c r="N17" i="2"/>
  <c r="N8" i="2"/>
  <c r="N10" i="2"/>
  <c r="N18" i="2"/>
  <c r="N11" i="2"/>
  <c r="N19" i="2"/>
  <c r="N13" i="2"/>
  <c r="N12" i="2"/>
  <c r="N20" i="2"/>
  <c r="N21" i="2"/>
  <c r="N16" i="2"/>
  <c r="N5" i="2"/>
  <c r="H7" i="2"/>
  <c r="M6" i="4" l="1"/>
  <c r="L6" i="4" s="1"/>
  <c r="K6" i="4" s="1"/>
  <c r="J5" i="4"/>
  <c r="H9" i="4"/>
  <c r="I9" i="4" s="1"/>
  <c r="I8" i="4"/>
  <c r="I7" i="4"/>
  <c r="B2" i="4"/>
  <c r="B2" i="2"/>
  <c r="H8" i="2"/>
  <c r="M7" i="4" l="1"/>
  <c r="L7" i="4" s="1"/>
  <c r="K7" i="4" s="1"/>
  <c r="J6" i="4"/>
  <c r="H10" i="4"/>
  <c r="H11" i="4" s="1"/>
  <c r="H9" i="2"/>
  <c r="H10" i="2" s="1"/>
  <c r="H11" i="2" s="1"/>
  <c r="J7" i="4" l="1"/>
  <c r="M8" i="4"/>
  <c r="L8" i="4" s="1"/>
  <c r="K8" i="4" s="1"/>
  <c r="I10" i="4"/>
  <c r="H12" i="4"/>
  <c r="I11" i="4"/>
  <c r="M9" i="4" l="1"/>
  <c r="L9" i="4" s="1"/>
  <c r="J8" i="4"/>
  <c r="I12" i="4"/>
  <c r="H13" i="4"/>
  <c r="K9" i="4" l="1"/>
  <c r="J9" i="4" s="1"/>
  <c r="M10" i="4"/>
  <c r="H14" i="4"/>
  <c r="H15" i="4" s="1"/>
  <c r="H16" i="4" s="1"/>
  <c r="I16" i="4" s="1"/>
  <c r="I13" i="4"/>
  <c r="H12" i="2"/>
  <c r="L10" i="4" l="1"/>
  <c r="M11" i="4"/>
  <c r="I15" i="4"/>
  <c r="H17" i="4"/>
  <c r="I14" i="4"/>
  <c r="H13" i="2"/>
  <c r="L11" i="4" l="1"/>
  <c r="M12" i="4"/>
  <c r="K10" i="4"/>
  <c r="J10" i="4" s="1"/>
  <c r="I17" i="4"/>
  <c r="H18" i="4"/>
  <c r="H14" i="2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L12" i="4" l="1"/>
  <c r="M13" i="4"/>
  <c r="K11" i="4"/>
  <c r="J11" i="4" s="1"/>
  <c r="H19" i="4"/>
  <c r="I18" i="4"/>
  <c r="I24" i="2"/>
  <c r="H25" i="2"/>
  <c r="I5" i="2"/>
  <c r="M5" i="2" s="1"/>
  <c r="I6" i="2"/>
  <c r="L13" i="4" l="1"/>
  <c r="M14" i="4"/>
  <c r="K12" i="4"/>
  <c r="J12" i="4" s="1"/>
  <c r="I19" i="4"/>
  <c r="H20" i="4"/>
  <c r="L5" i="2"/>
  <c r="I25" i="2"/>
  <c r="H26" i="2"/>
  <c r="M6" i="2"/>
  <c r="L6" i="2" s="1"/>
  <c r="I7" i="2"/>
  <c r="L14" i="4" l="1"/>
  <c r="M15" i="4"/>
  <c r="K13" i="4"/>
  <c r="J13" i="4" s="1"/>
  <c r="I20" i="4"/>
  <c r="H21" i="4"/>
  <c r="K5" i="2"/>
  <c r="H27" i="2"/>
  <c r="I26" i="2"/>
  <c r="M7" i="2"/>
  <c r="L7" i="2" s="1"/>
  <c r="I9" i="2"/>
  <c r="I8" i="2"/>
  <c r="L15" i="4" l="1"/>
  <c r="M16" i="4"/>
  <c r="K14" i="4"/>
  <c r="J14" i="4" s="1"/>
  <c r="I21" i="4"/>
  <c r="H22" i="4"/>
  <c r="M8" i="2"/>
  <c r="L8" i="2" s="1"/>
  <c r="J5" i="2"/>
  <c r="I27" i="2"/>
  <c r="H28" i="2"/>
  <c r="K6" i="2"/>
  <c r="J6" i="2" s="1"/>
  <c r="I10" i="2"/>
  <c r="L16" i="4" l="1"/>
  <c r="M17" i="4"/>
  <c r="K15" i="4"/>
  <c r="J15" i="4" s="1"/>
  <c r="H23" i="4"/>
  <c r="I22" i="4"/>
  <c r="M9" i="2"/>
  <c r="L9" i="2" s="1"/>
  <c r="I28" i="2"/>
  <c r="H29" i="2"/>
  <c r="K8" i="2"/>
  <c r="J8" i="2" s="1"/>
  <c r="K7" i="2"/>
  <c r="J7" i="2" s="1"/>
  <c r="I11" i="2"/>
  <c r="L17" i="4" l="1"/>
  <c r="M18" i="4"/>
  <c r="K16" i="4"/>
  <c r="J16" i="4" s="1"/>
  <c r="H24" i="4"/>
  <c r="I23" i="4"/>
  <c r="M10" i="2"/>
  <c r="L10" i="2" s="1"/>
  <c r="I29" i="2"/>
  <c r="H30" i="2"/>
  <c r="K9" i="2"/>
  <c r="J9" i="2" s="1"/>
  <c r="I12" i="2"/>
  <c r="L18" i="4" l="1"/>
  <c r="M19" i="4"/>
  <c r="K17" i="4"/>
  <c r="J17" i="4" s="1"/>
  <c r="H25" i="4"/>
  <c r="I24" i="4"/>
  <c r="M11" i="2"/>
  <c r="L11" i="2" s="1"/>
  <c r="I30" i="2"/>
  <c r="H31" i="2"/>
  <c r="K10" i="2"/>
  <c r="J10" i="2" s="1"/>
  <c r="I13" i="2"/>
  <c r="I14" i="2"/>
  <c r="L19" i="4" l="1"/>
  <c r="M20" i="4"/>
  <c r="K18" i="4"/>
  <c r="J18" i="4" s="1"/>
  <c r="I25" i="4"/>
  <c r="H26" i="4"/>
  <c r="M12" i="2"/>
  <c r="L12" i="2" s="1"/>
  <c r="H32" i="2"/>
  <c r="I31" i="2"/>
  <c r="K11" i="2"/>
  <c r="J11" i="2" s="1"/>
  <c r="I15" i="2"/>
  <c r="L20" i="4" l="1"/>
  <c r="M21" i="4"/>
  <c r="K19" i="4"/>
  <c r="J19" i="4" s="1"/>
  <c r="I26" i="4"/>
  <c r="H27" i="4"/>
  <c r="M13" i="2"/>
  <c r="L13" i="2" s="1"/>
  <c r="K13" i="2" s="1"/>
  <c r="J13" i="2" s="1"/>
  <c r="H33" i="2"/>
  <c r="I32" i="2"/>
  <c r="K12" i="2"/>
  <c r="J12" i="2" s="1"/>
  <c r="I16" i="2"/>
  <c r="L21" i="4" l="1"/>
  <c r="M22" i="4"/>
  <c r="K20" i="4"/>
  <c r="J20" i="4" s="1"/>
  <c r="M14" i="2"/>
  <c r="L14" i="2" s="1"/>
  <c r="K14" i="2" s="1"/>
  <c r="J14" i="2" s="1"/>
  <c r="H28" i="4"/>
  <c r="I27" i="4"/>
  <c r="H34" i="2"/>
  <c r="I33" i="2"/>
  <c r="I17" i="2"/>
  <c r="M15" i="2" l="1"/>
  <c r="L15" i="2" s="1"/>
  <c r="L22" i="4"/>
  <c r="M23" i="4"/>
  <c r="K21" i="4"/>
  <c r="J21" i="4" s="1"/>
  <c r="H29" i="4"/>
  <c r="I28" i="4"/>
  <c r="I34" i="2"/>
  <c r="H35" i="2"/>
  <c r="I18" i="2"/>
  <c r="M16" i="2" l="1"/>
  <c r="L16" i="2" s="1"/>
  <c r="K16" i="2" s="1"/>
  <c r="J16" i="2" s="1"/>
  <c r="K15" i="2"/>
  <c r="J15" i="2" s="1"/>
  <c r="L23" i="4"/>
  <c r="M24" i="4"/>
  <c r="K22" i="4"/>
  <c r="J22" i="4" s="1"/>
  <c r="I29" i="4"/>
  <c r="H30" i="4"/>
  <c r="H36" i="2"/>
  <c r="I35" i="2"/>
  <c r="I19" i="2"/>
  <c r="M17" i="2" l="1"/>
  <c r="L17" i="2" s="1"/>
  <c r="K17" i="2" s="1"/>
  <c r="J17" i="2" s="1"/>
  <c r="L24" i="4"/>
  <c r="M25" i="4"/>
  <c r="K23" i="4"/>
  <c r="J23" i="4" s="1"/>
  <c r="H31" i="4"/>
  <c r="I30" i="4"/>
  <c r="H37" i="2"/>
  <c r="I36" i="2"/>
  <c r="I20" i="2"/>
  <c r="M18" i="2" l="1"/>
  <c r="L18" i="2" s="1"/>
  <c r="K18" i="2" s="1"/>
  <c r="J18" i="2" s="1"/>
  <c r="L25" i="4"/>
  <c r="M26" i="4"/>
  <c r="K24" i="4"/>
  <c r="J24" i="4" s="1"/>
  <c r="H32" i="4"/>
  <c r="I31" i="4"/>
  <c r="M19" i="2"/>
  <c r="L19" i="2" s="1"/>
  <c r="K19" i="2" s="1"/>
  <c r="J19" i="2" s="1"/>
  <c r="H38" i="2"/>
  <c r="I37" i="2"/>
  <c r="I21" i="2"/>
  <c r="L26" i="4" l="1"/>
  <c r="M27" i="4"/>
  <c r="K25" i="4"/>
  <c r="J25" i="4" s="1"/>
  <c r="I32" i="4"/>
  <c r="H33" i="4"/>
  <c r="M20" i="2"/>
  <c r="L20" i="2" s="1"/>
  <c r="K20" i="2" s="1"/>
  <c r="J20" i="2" s="1"/>
  <c r="I38" i="2"/>
  <c r="H39" i="2"/>
  <c r="I22" i="2"/>
  <c r="I23" i="2"/>
  <c r="L27" i="4" l="1"/>
  <c r="M28" i="4"/>
  <c r="K26" i="4"/>
  <c r="J26" i="4" s="1"/>
  <c r="H34" i="4"/>
  <c r="I33" i="4"/>
  <c r="M21" i="2"/>
  <c r="L21" i="2" s="1"/>
  <c r="K21" i="2" s="1"/>
  <c r="J21" i="2" s="1"/>
  <c r="H40" i="2"/>
  <c r="I39" i="2"/>
  <c r="L28" i="4" l="1"/>
  <c r="M29" i="4"/>
  <c r="K27" i="4"/>
  <c r="J27" i="4" s="1"/>
  <c r="I34" i="4"/>
  <c r="H35" i="4"/>
  <c r="M22" i="2"/>
  <c r="I40" i="2"/>
  <c r="H41" i="2"/>
  <c r="L29" i="4" l="1"/>
  <c r="M30" i="4"/>
  <c r="K28" i="4"/>
  <c r="J28" i="4" s="1"/>
  <c r="H36" i="4"/>
  <c r="I35" i="4"/>
  <c r="L22" i="2"/>
  <c r="K22" i="2" s="1"/>
  <c r="J22" i="2" s="1"/>
  <c r="M23" i="2"/>
  <c r="I41" i="2"/>
  <c r="H42" i="2"/>
  <c r="L30" i="4" l="1"/>
  <c r="M31" i="4"/>
  <c r="K29" i="4"/>
  <c r="J29" i="4" s="1"/>
  <c r="I36" i="4"/>
  <c r="H37" i="4"/>
  <c r="L23" i="2"/>
  <c r="K23" i="2" s="1"/>
  <c r="J23" i="2" s="1"/>
  <c r="M24" i="2"/>
  <c r="H43" i="2"/>
  <c r="I42" i="2"/>
  <c r="L31" i="4" l="1"/>
  <c r="M32" i="4"/>
  <c r="K30" i="4"/>
  <c r="J30" i="4" s="1"/>
  <c r="I37" i="4"/>
  <c r="H38" i="4"/>
  <c r="M25" i="2"/>
  <c r="L24" i="2"/>
  <c r="K24" i="2" s="1"/>
  <c r="J24" i="2" s="1"/>
  <c r="I43" i="2"/>
  <c r="H44" i="2"/>
  <c r="L32" i="4" l="1"/>
  <c r="M33" i="4"/>
  <c r="K31" i="4"/>
  <c r="J31" i="4" s="1"/>
  <c r="I38" i="4"/>
  <c r="H39" i="4"/>
  <c r="L25" i="2"/>
  <c r="K25" i="2" s="1"/>
  <c r="J25" i="2" s="1"/>
  <c r="M26" i="2"/>
  <c r="H45" i="2"/>
  <c r="I44" i="2"/>
  <c r="L33" i="4" l="1"/>
  <c r="M34" i="4"/>
  <c r="K32" i="4"/>
  <c r="J32" i="4" s="1"/>
  <c r="I39" i="4"/>
  <c r="H40" i="4"/>
  <c r="M27" i="2"/>
  <c r="L26" i="2"/>
  <c r="K26" i="2" s="1"/>
  <c r="J26" i="2" s="1"/>
  <c r="H46" i="2"/>
  <c r="I45" i="2"/>
  <c r="L34" i="4" l="1"/>
  <c r="M35" i="4"/>
  <c r="K33" i="4"/>
  <c r="J33" i="4" s="1"/>
  <c r="H41" i="4"/>
  <c r="I40" i="4"/>
  <c r="M28" i="2"/>
  <c r="L27" i="2"/>
  <c r="K27" i="2" s="1"/>
  <c r="J27" i="2" s="1"/>
  <c r="I46" i="2"/>
  <c r="H47" i="2"/>
  <c r="L35" i="4" l="1"/>
  <c r="M36" i="4"/>
  <c r="K34" i="4"/>
  <c r="J34" i="4" s="1"/>
  <c r="I41" i="4"/>
  <c r="H42" i="4"/>
  <c r="L28" i="2"/>
  <c r="K28" i="2" s="1"/>
  <c r="J28" i="2" s="1"/>
  <c r="M29" i="2"/>
  <c r="I47" i="2"/>
  <c r="H48" i="2"/>
  <c r="L36" i="4" l="1"/>
  <c r="M37" i="4"/>
  <c r="K35" i="4"/>
  <c r="J35" i="4" s="1"/>
  <c r="I42" i="4"/>
  <c r="H43" i="4"/>
  <c r="L29" i="2"/>
  <c r="K29" i="2" s="1"/>
  <c r="J29" i="2" s="1"/>
  <c r="M30" i="2"/>
  <c r="I48" i="2"/>
  <c r="H49" i="2"/>
  <c r="L37" i="4" l="1"/>
  <c r="M38" i="4"/>
  <c r="K36" i="4"/>
  <c r="J36" i="4" s="1"/>
  <c r="H44" i="4"/>
  <c r="I43" i="4"/>
  <c r="L30" i="2"/>
  <c r="K30" i="2" s="1"/>
  <c r="J30" i="2" s="1"/>
  <c r="M31" i="2"/>
  <c r="H50" i="2"/>
  <c r="I49" i="2"/>
  <c r="L38" i="4" l="1"/>
  <c r="M39" i="4"/>
  <c r="K37" i="4"/>
  <c r="J37" i="4" s="1"/>
  <c r="H45" i="4"/>
  <c r="I44" i="4"/>
  <c r="L31" i="2"/>
  <c r="K31" i="2" s="1"/>
  <c r="J31" i="2" s="1"/>
  <c r="M32" i="2"/>
  <c r="I50" i="2"/>
  <c r="H51" i="2"/>
  <c r="L39" i="4" l="1"/>
  <c r="M40" i="4"/>
  <c r="K38" i="4"/>
  <c r="J38" i="4" s="1"/>
  <c r="I45" i="4"/>
  <c r="H46" i="4"/>
  <c r="L32" i="2"/>
  <c r="K32" i="2" s="1"/>
  <c r="J32" i="2" s="1"/>
  <c r="M33" i="2"/>
  <c r="I51" i="2"/>
  <c r="H52" i="2"/>
  <c r="L40" i="4" l="1"/>
  <c r="M41" i="4"/>
  <c r="K39" i="4"/>
  <c r="J39" i="4" s="1"/>
  <c r="I46" i="4"/>
  <c r="H47" i="4"/>
  <c r="M34" i="2"/>
  <c r="L33" i="2"/>
  <c r="K33" i="2" s="1"/>
  <c r="J33" i="2" s="1"/>
  <c r="I52" i="2"/>
  <c r="H53" i="2"/>
  <c r="L41" i="4" l="1"/>
  <c r="M42" i="4"/>
  <c r="K40" i="4"/>
  <c r="J40" i="4" s="1"/>
  <c r="H48" i="4"/>
  <c r="I47" i="4"/>
  <c r="L34" i="2"/>
  <c r="K34" i="2" s="1"/>
  <c r="J34" i="2" s="1"/>
  <c r="M35" i="2"/>
  <c r="I53" i="2"/>
  <c r="H54" i="2"/>
  <c r="L42" i="4" l="1"/>
  <c r="M43" i="4"/>
  <c r="K41" i="4"/>
  <c r="J41" i="4" s="1"/>
  <c r="I48" i="4"/>
  <c r="H49" i="4"/>
  <c r="L35" i="2"/>
  <c r="K35" i="2" s="1"/>
  <c r="J35" i="2" s="1"/>
  <c r="M36" i="2"/>
  <c r="H55" i="2"/>
  <c r="I54" i="2"/>
  <c r="L43" i="4" l="1"/>
  <c r="M44" i="4"/>
  <c r="K42" i="4"/>
  <c r="J42" i="4" s="1"/>
  <c r="H50" i="4"/>
  <c r="I49" i="4"/>
  <c r="L36" i="2"/>
  <c r="K36" i="2" s="1"/>
  <c r="J36" i="2" s="1"/>
  <c r="M37" i="2"/>
  <c r="I55" i="2"/>
  <c r="H56" i="2"/>
  <c r="L44" i="4" l="1"/>
  <c r="M45" i="4"/>
  <c r="K43" i="4"/>
  <c r="J43" i="4" s="1"/>
  <c r="I50" i="4"/>
  <c r="H51" i="4"/>
  <c r="L37" i="2"/>
  <c r="K37" i="2" s="1"/>
  <c r="J37" i="2" s="1"/>
  <c r="M38" i="2"/>
  <c r="H57" i="2"/>
  <c r="I56" i="2"/>
  <c r="L45" i="4" l="1"/>
  <c r="M46" i="4"/>
  <c r="K44" i="4"/>
  <c r="J44" i="4" s="1"/>
  <c r="H52" i="4"/>
  <c r="I51" i="4"/>
  <c r="M39" i="2"/>
  <c r="L38" i="2"/>
  <c r="K38" i="2" s="1"/>
  <c r="J38" i="2" s="1"/>
  <c r="H58" i="2"/>
  <c r="I57" i="2"/>
  <c r="L46" i="4" l="1"/>
  <c r="M47" i="4"/>
  <c r="K45" i="4"/>
  <c r="J45" i="4" s="1"/>
  <c r="I52" i="4"/>
  <c r="H53" i="4"/>
  <c r="L39" i="2"/>
  <c r="K39" i="2" s="1"/>
  <c r="J39" i="2" s="1"/>
  <c r="M40" i="2"/>
  <c r="I58" i="2"/>
  <c r="H59" i="2"/>
  <c r="L47" i="4" l="1"/>
  <c r="M48" i="4"/>
  <c r="K46" i="4"/>
  <c r="J46" i="4" s="1"/>
  <c r="I53" i="4"/>
  <c r="H54" i="4"/>
  <c r="L40" i="2"/>
  <c r="K40" i="2" s="1"/>
  <c r="J40" i="2" s="1"/>
  <c r="M41" i="2"/>
  <c r="I59" i="2"/>
  <c r="H60" i="2"/>
  <c r="L48" i="4" l="1"/>
  <c r="M49" i="4"/>
  <c r="K47" i="4"/>
  <c r="J47" i="4" s="1"/>
  <c r="I54" i="4"/>
  <c r="H55" i="4"/>
  <c r="L41" i="2"/>
  <c r="K41" i="2" s="1"/>
  <c r="J41" i="2" s="1"/>
  <c r="M42" i="2"/>
  <c r="I60" i="2"/>
  <c r="H61" i="2"/>
  <c r="L49" i="4" l="1"/>
  <c r="M50" i="4"/>
  <c r="K48" i="4"/>
  <c r="J48" i="4" s="1"/>
  <c r="I55" i="4"/>
  <c r="H56" i="4"/>
  <c r="L42" i="2"/>
  <c r="K42" i="2" s="1"/>
  <c r="J42" i="2" s="1"/>
  <c r="M43" i="2"/>
  <c r="H62" i="2"/>
  <c r="I61" i="2"/>
  <c r="L50" i="4" l="1"/>
  <c r="M51" i="4"/>
  <c r="K49" i="4"/>
  <c r="J49" i="4" s="1"/>
  <c r="I56" i="4"/>
  <c r="H57" i="4"/>
  <c r="L43" i="2"/>
  <c r="K43" i="2" s="1"/>
  <c r="J43" i="2" s="1"/>
  <c r="M44" i="2"/>
  <c r="I62" i="2"/>
  <c r="H63" i="2"/>
  <c r="L51" i="4" l="1"/>
  <c r="M52" i="4"/>
  <c r="K50" i="4"/>
  <c r="J50" i="4" s="1"/>
  <c r="I57" i="4"/>
  <c r="H58" i="4"/>
  <c r="L44" i="2"/>
  <c r="K44" i="2" s="1"/>
  <c r="J44" i="2" s="1"/>
  <c r="M45" i="2"/>
  <c r="H64" i="2"/>
  <c r="I63" i="2"/>
  <c r="L52" i="4" l="1"/>
  <c r="M53" i="4"/>
  <c r="K51" i="4"/>
  <c r="J51" i="4" s="1"/>
  <c r="H59" i="4"/>
  <c r="I58" i="4"/>
  <c r="L45" i="2"/>
  <c r="K45" i="2" s="1"/>
  <c r="J45" i="2" s="1"/>
  <c r="M46" i="2"/>
  <c r="H65" i="2"/>
  <c r="I64" i="2"/>
  <c r="L53" i="4" l="1"/>
  <c r="M54" i="4"/>
  <c r="K52" i="4"/>
  <c r="J52" i="4" s="1"/>
  <c r="H60" i="4"/>
  <c r="I59" i="4"/>
  <c r="L46" i="2"/>
  <c r="K46" i="2" s="1"/>
  <c r="J46" i="2" s="1"/>
  <c r="M47" i="2"/>
  <c r="I65" i="2"/>
  <c r="H66" i="2"/>
  <c r="L54" i="4" l="1"/>
  <c r="M55" i="4"/>
  <c r="K53" i="4"/>
  <c r="J53" i="4" s="1"/>
  <c r="I60" i="4"/>
  <c r="H61" i="4"/>
  <c r="L47" i="2"/>
  <c r="K47" i="2" s="1"/>
  <c r="J47" i="2" s="1"/>
  <c r="M48" i="2"/>
  <c r="I66" i="2"/>
  <c r="H67" i="2"/>
  <c r="L55" i="4" l="1"/>
  <c r="M56" i="4"/>
  <c r="K54" i="4"/>
  <c r="J54" i="4" s="1"/>
  <c r="I61" i="4"/>
  <c r="H62" i="4"/>
  <c r="L48" i="2"/>
  <c r="K48" i="2" s="1"/>
  <c r="J48" i="2" s="1"/>
  <c r="M49" i="2"/>
  <c r="I67" i="2"/>
  <c r="H68" i="2"/>
  <c r="L56" i="4" l="1"/>
  <c r="M57" i="4"/>
  <c r="K55" i="4"/>
  <c r="J55" i="4" s="1"/>
  <c r="H63" i="4"/>
  <c r="I62" i="4"/>
  <c r="L49" i="2"/>
  <c r="K49" i="2" s="1"/>
  <c r="J49" i="2" s="1"/>
  <c r="M50" i="2"/>
  <c r="H69" i="2"/>
  <c r="I68" i="2"/>
  <c r="L57" i="4" l="1"/>
  <c r="M58" i="4"/>
  <c r="K56" i="4"/>
  <c r="J56" i="4" s="1"/>
  <c r="I63" i="4"/>
  <c r="H64" i="4"/>
  <c r="L50" i="2"/>
  <c r="K50" i="2" s="1"/>
  <c r="J50" i="2" s="1"/>
  <c r="M51" i="2"/>
  <c r="I69" i="2"/>
  <c r="H70" i="2"/>
  <c r="L58" i="4" l="1"/>
  <c r="M59" i="4"/>
  <c r="K57" i="4"/>
  <c r="J57" i="4" s="1"/>
  <c r="I64" i="4"/>
  <c r="H65" i="4"/>
  <c r="M52" i="2"/>
  <c r="L51" i="2"/>
  <c r="K51" i="2" s="1"/>
  <c r="J51" i="2" s="1"/>
  <c r="H71" i="2"/>
  <c r="I70" i="2"/>
  <c r="L59" i="4" l="1"/>
  <c r="M60" i="4"/>
  <c r="K58" i="4"/>
  <c r="J58" i="4" s="1"/>
  <c r="H66" i="4"/>
  <c r="I65" i="4"/>
  <c r="L52" i="2"/>
  <c r="K52" i="2" s="1"/>
  <c r="J52" i="2" s="1"/>
  <c r="M53" i="2"/>
  <c r="H72" i="2"/>
  <c r="I71" i="2"/>
  <c r="L60" i="4" l="1"/>
  <c r="M61" i="4"/>
  <c r="K59" i="4"/>
  <c r="J59" i="4" s="1"/>
  <c r="I66" i="4"/>
  <c r="H67" i="4"/>
  <c r="L53" i="2"/>
  <c r="K53" i="2" s="1"/>
  <c r="J53" i="2" s="1"/>
  <c r="M54" i="2"/>
  <c r="H73" i="2"/>
  <c r="I72" i="2"/>
  <c r="L61" i="4" l="1"/>
  <c r="M62" i="4"/>
  <c r="K60" i="4"/>
  <c r="J60" i="4" s="1"/>
  <c r="I67" i="4"/>
  <c r="H68" i="4"/>
  <c r="L54" i="2"/>
  <c r="K54" i="2" s="1"/>
  <c r="J54" i="2" s="1"/>
  <c r="M55" i="2"/>
  <c r="H74" i="2"/>
  <c r="I73" i="2"/>
  <c r="L62" i="4" l="1"/>
  <c r="M63" i="4"/>
  <c r="K61" i="4"/>
  <c r="J61" i="4" s="1"/>
  <c r="I68" i="4"/>
  <c r="H69" i="4"/>
  <c r="L55" i="2"/>
  <c r="K55" i="2" s="1"/>
  <c r="J55" i="2" s="1"/>
  <c r="M56" i="2"/>
  <c r="H75" i="2"/>
  <c r="I74" i="2"/>
  <c r="L63" i="4" l="1"/>
  <c r="M64" i="4"/>
  <c r="K62" i="4"/>
  <c r="J62" i="4" s="1"/>
  <c r="I69" i="4"/>
  <c r="H70" i="4"/>
  <c r="L56" i="2"/>
  <c r="K56" i="2" s="1"/>
  <c r="J56" i="2" s="1"/>
  <c r="M57" i="2"/>
  <c r="H76" i="2"/>
  <c r="I75" i="2"/>
  <c r="L64" i="4" l="1"/>
  <c r="M65" i="4"/>
  <c r="K63" i="4"/>
  <c r="J63" i="4" s="1"/>
  <c r="I70" i="4"/>
  <c r="H71" i="4"/>
  <c r="L57" i="2"/>
  <c r="K57" i="2" s="1"/>
  <c r="J57" i="2" s="1"/>
  <c r="M58" i="2"/>
  <c r="H77" i="2"/>
  <c r="I76" i="2"/>
  <c r="L65" i="4" l="1"/>
  <c r="M66" i="4"/>
  <c r="K64" i="4"/>
  <c r="J64" i="4" s="1"/>
  <c r="I71" i="4"/>
  <c r="H72" i="4"/>
  <c r="L58" i="2"/>
  <c r="K58" i="2" s="1"/>
  <c r="J58" i="2" s="1"/>
  <c r="M59" i="2"/>
  <c r="H78" i="2"/>
  <c r="I77" i="2"/>
  <c r="L66" i="4" l="1"/>
  <c r="M67" i="4"/>
  <c r="K65" i="4"/>
  <c r="J65" i="4" s="1"/>
  <c r="I72" i="4"/>
  <c r="H73" i="4"/>
  <c r="L59" i="2"/>
  <c r="K59" i="2" s="1"/>
  <c r="J59" i="2" s="1"/>
  <c r="M60" i="2"/>
  <c r="I78" i="2"/>
  <c r="H79" i="2"/>
  <c r="L67" i="4" l="1"/>
  <c r="M68" i="4"/>
  <c r="K66" i="4"/>
  <c r="J66" i="4" s="1"/>
  <c r="I73" i="4"/>
  <c r="H74" i="4"/>
  <c r="L60" i="2"/>
  <c r="K60" i="2" s="1"/>
  <c r="J60" i="2" s="1"/>
  <c r="M61" i="2"/>
  <c r="H80" i="2"/>
  <c r="I79" i="2"/>
  <c r="L68" i="4" l="1"/>
  <c r="M69" i="4"/>
  <c r="K67" i="4"/>
  <c r="J67" i="4" s="1"/>
  <c r="H75" i="4"/>
  <c r="I74" i="4"/>
  <c r="L61" i="2"/>
  <c r="K61" i="2" s="1"/>
  <c r="J61" i="2" s="1"/>
  <c r="M62" i="2"/>
  <c r="H81" i="2"/>
  <c r="I80" i="2"/>
  <c r="L69" i="4" l="1"/>
  <c r="M70" i="4"/>
  <c r="K68" i="4"/>
  <c r="J68" i="4" s="1"/>
  <c r="H76" i="4"/>
  <c r="I75" i="4"/>
  <c r="M63" i="2"/>
  <c r="L62" i="2"/>
  <c r="K62" i="2" s="1"/>
  <c r="J62" i="2" s="1"/>
  <c r="H82" i="2"/>
  <c r="I81" i="2"/>
  <c r="L70" i="4" l="1"/>
  <c r="M71" i="4"/>
  <c r="K69" i="4"/>
  <c r="J69" i="4" s="1"/>
  <c r="I76" i="4"/>
  <c r="H77" i="4"/>
  <c r="M64" i="2"/>
  <c r="L63" i="2"/>
  <c r="K63" i="2" s="1"/>
  <c r="J63" i="2" s="1"/>
  <c r="H83" i="2"/>
  <c r="I82" i="2"/>
  <c r="L71" i="4" l="1"/>
  <c r="M72" i="4"/>
  <c r="K70" i="4"/>
  <c r="J70" i="4" s="1"/>
  <c r="I77" i="4"/>
  <c r="H78" i="4"/>
  <c r="L64" i="2"/>
  <c r="K64" i="2" s="1"/>
  <c r="J64" i="2" s="1"/>
  <c r="M65" i="2"/>
  <c r="H84" i="2"/>
  <c r="I83" i="2"/>
  <c r="L72" i="4" l="1"/>
  <c r="M73" i="4"/>
  <c r="K71" i="4"/>
  <c r="J71" i="4" s="1"/>
  <c r="H79" i="4"/>
  <c r="I78" i="4"/>
  <c r="M66" i="2"/>
  <c r="L65" i="2"/>
  <c r="K65" i="2" s="1"/>
  <c r="J65" i="2" s="1"/>
  <c r="H85" i="2"/>
  <c r="I84" i="2"/>
  <c r="L73" i="4" l="1"/>
  <c r="M74" i="4"/>
  <c r="K72" i="4"/>
  <c r="J72" i="4" s="1"/>
  <c r="I79" i="4"/>
  <c r="H80" i="4"/>
  <c r="L66" i="2"/>
  <c r="K66" i="2" s="1"/>
  <c r="J66" i="2" s="1"/>
  <c r="M67" i="2"/>
  <c r="H86" i="2"/>
  <c r="I85" i="2"/>
  <c r="L74" i="4" l="1"/>
  <c r="M75" i="4"/>
  <c r="K73" i="4"/>
  <c r="J73" i="4" s="1"/>
  <c r="I80" i="4"/>
  <c r="H81" i="4"/>
  <c r="L67" i="2"/>
  <c r="K67" i="2" s="1"/>
  <c r="J67" i="2" s="1"/>
  <c r="M68" i="2"/>
  <c r="H87" i="2"/>
  <c r="I86" i="2"/>
  <c r="L75" i="4" l="1"/>
  <c r="M76" i="4"/>
  <c r="K74" i="4"/>
  <c r="J74" i="4" s="1"/>
  <c r="H82" i="4"/>
  <c r="I81" i="4"/>
  <c r="L68" i="2"/>
  <c r="K68" i="2" s="1"/>
  <c r="J68" i="2" s="1"/>
  <c r="M69" i="2"/>
  <c r="H88" i="2"/>
  <c r="I87" i="2"/>
  <c r="L76" i="4" l="1"/>
  <c r="M77" i="4"/>
  <c r="K75" i="4"/>
  <c r="J75" i="4" s="1"/>
  <c r="H83" i="4"/>
  <c r="I82" i="4"/>
  <c r="L69" i="2"/>
  <c r="K69" i="2" s="1"/>
  <c r="J69" i="2" s="1"/>
  <c r="M70" i="2"/>
  <c r="H89" i="2"/>
  <c r="I88" i="2"/>
  <c r="L77" i="4" l="1"/>
  <c r="M78" i="4"/>
  <c r="K76" i="4"/>
  <c r="J76" i="4" s="1"/>
  <c r="H84" i="4"/>
  <c r="I83" i="4"/>
  <c r="L70" i="2"/>
  <c r="K70" i="2" s="1"/>
  <c r="J70" i="2" s="1"/>
  <c r="M71" i="2"/>
  <c r="I89" i="2"/>
  <c r="H90" i="2"/>
  <c r="L78" i="4" l="1"/>
  <c r="M79" i="4"/>
  <c r="K77" i="4"/>
  <c r="J77" i="4" s="1"/>
  <c r="I84" i="4"/>
  <c r="H85" i="4"/>
  <c r="L71" i="2"/>
  <c r="K71" i="2" s="1"/>
  <c r="J71" i="2" s="1"/>
  <c r="M72" i="2"/>
  <c r="H91" i="2"/>
  <c r="I90" i="2"/>
  <c r="L79" i="4" l="1"/>
  <c r="M80" i="4"/>
  <c r="K78" i="4"/>
  <c r="J78" i="4" s="1"/>
  <c r="I85" i="4"/>
  <c r="H86" i="4"/>
  <c r="L72" i="2"/>
  <c r="K72" i="2" s="1"/>
  <c r="J72" i="2" s="1"/>
  <c r="M73" i="2"/>
  <c r="I91" i="2"/>
  <c r="H92" i="2"/>
  <c r="L80" i="4" l="1"/>
  <c r="M81" i="4"/>
  <c r="K79" i="4"/>
  <c r="J79" i="4" s="1"/>
  <c r="H87" i="4"/>
  <c r="I86" i="4"/>
  <c r="L73" i="2"/>
  <c r="K73" i="2" s="1"/>
  <c r="J73" i="2" s="1"/>
  <c r="M74" i="2"/>
  <c r="I92" i="2"/>
  <c r="H93" i="2"/>
  <c r="L81" i="4" l="1"/>
  <c r="M82" i="4"/>
  <c r="K80" i="4"/>
  <c r="J80" i="4" s="1"/>
  <c r="H88" i="4"/>
  <c r="I87" i="4"/>
  <c r="L74" i="2"/>
  <c r="K74" i="2" s="1"/>
  <c r="J74" i="2" s="1"/>
  <c r="M75" i="2"/>
  <c r="I93" i="2"/>
  <c r="H94" i="2"/>
  <c r="L82" i="4" l="1"/>
  <c r="M83" i="4"/>
  <c r="K81" i="4"/>
  <c r="J81" i="4" s="1"/>
  <c r="I88" i="4"/>
  <c r="H89" i="4"/>
  <c r="L75" i="2"/>
  <c r="K75" i="2" s="1"/>
  <c r="J75" i="2" s="1"/>
  <c r="M76" i="2"/>
  <c r="H95" i="2"/>
  <c r="I94" i="2"/>
  <c r="L83" i="4" l="1"/>
  <c r="M84" i="4"/>
  <c r="K82" i="4"/>
  <c r="J82" i="4" s="1"/>
  <c r="I89" i="4"/>
  <c r="H90" i="4"/>
  <c r="L76" i="2"/>
  <c r="K76" i="2" s="1"/>
  <c r="J76" i="2" s="1"/>
  <c r="M77" i="2"/>
  <c r="H96" i="2"/>
  <c r="I95" i="2"/>
  <c r="L84" i="4" l="1"/>
  <c r="M85" i="4"/>
  <c r="K83" i="4"/>
  <c r="J83" i="4" s="1"/>
  <c r="I90" i="4"/>
  <c r="H91" i="4"/>
  <c r="L77" i="2"/>
  <c r="K77" i="2" s="1"/>
  <c r="J77" i="2" s="1"/>
  <c r="M78" i="2"/>
  <c r="I96" i="2"/>
  <c r="H97" i="2"/>
  <c r="L85" i="4" l="1"/>
  <c r="M86" i="4"/>
  <c r="K84" i="4"/>
  <c r="J84" i="4" s="1"/>
  <c r="H92" i="4"/>
  <c r="I91" i="4"/>
  <c r="L78" i="2"/>
  <c r="K78" i="2" s="1"/>
  <c r="J78" i="2" s="1"/>
  <c r="M79" i="2"/>
  <c r="I97" i="2"/>
  <c r="H98" i="2"/>
  <c r="L86" i="4" l="1"/>
  <c r="M87" i="4"/>
  <c r="K85" i="4"/>
  <c r="J85" i="4" s="1"/>
  <c r="H93" i="4"/>
  <c r="I92" i="4"/>
  <c r="L79" i="2"/>
  <c r="K79" i="2" s="1"/>
  <c r="J79" i="2" s="1"/>
  <c r="M80" i="2"/>
  <c r="H99" i="2"/>
  <c r="I98" i="2"/>
  <c r="L87" i="4" l="1"/>
  <c r="M88" i="4"/>
  <c r="K86" i="4"/>
  <c r="J86" i="4" s="1"/>
  <c r="H94" i="4"/>
  <c r="I93" i="4"/>
  <c r="L80" i="2"/>
  <c r="K80" i="2" s="1"/>
  <c r="J80" i="2" s="1"/>
  <c r="M81" i="2"/>
  <c r="I99" i="2"/>
  <c r="H100" i="2"/>
  <c r="L88" i="4" l="1"/>
  <c r="M89" i="4"/>
  <c r="K87" i="4"/>
  <c r="J87" i="4" s="1"/>
  <c r="I94" i="4"/>
  <c r="H95" i="4"/>
  <c r="L81" i="2"/>
  <c r="K81" i="2" s="1"/>
  <c r="J81" i="2" s="1"/>
  <c r="M82" i="2"/>
  <c r="I100" i="2"/>
  <c r="H101" i="2"/>
  <c r="L89" i="4" l="1"/>
  <c r="M90" i="4"/>
  <c r="K88" i="4"/>
  <c r="J88" i="4" s="1"/>
  <c r="H96" i="4"/>
  <c r="I95" i="4"/>
  <c r="L82" i="2"/>
  <c r="K82" i="2" s="1"/>
  <c r="J82" i="2" s="1"/>
  <c r="M83" i="2"/>
  <c r="I101" i="2"/>
  <c r="H102" i="2"/>
  <c r="L90" i="4" l="1"/>
  <c r="M91" i="4"/>
  <c r="K89" i="4"/>
  <c r="J89" i="4" s="1"/>
  <c r="H97" i="4"/>
  <c r="I96" i="4"/>
  <c r="L83" i="2"/>
  <c r="K83" i="2" s="1"/>
  <c r="J83" i="2" s="1"/>
  <c r="M84" i="2"/>
  <c r="I102" i="2"/>
  <c r="H103" i="2"/>
  <c r="L91" i="4" l="1"/>
  <c r="M92" i="4"/>
  <c r="K90" i="4"/>
  <c r="J90" i="4" s="1"/>
  <c r="H98" i="4"/>
  <c r="I97" i="4"/>
  <c r="L84" i="2"/>
  <c r="K84" i="2" s="1"/>
  <c r="J84" i="2" s="1"/>
  <c r="M85" i="2"/>
  <c r="B4" i="2"/>
  <c r="B6" i="2" s="1"/>
  <c r="B5" i="2"/>
  <c r="I103" i="2"/>
  <c r="L92" i="4" l="1"/>
  <c r="M93" i="4"/>
  <c r="K91" i="4"/>
  <c r="J91" i="4" s="1"/>
  <c r="I98" i="4"/>
  <c r="H99" i="4"/>
  <c r="L85" i="2"/>
  <c r="K85" i="2" s="1"/>
  <c r="J85" i="2" s="1"/>
  <c r="M86" i="2"/>
  <c r="L93" i="4" l="1"/>
  <c r="M94" i="4"/>
  <c r="K92" i="4"/>
  <c r="J92" i="4" s="1"/>
  <c r="I99" i="4"/>
  <c r="H100" i="4"/>
  <c r="L86" i="2"/>
  <c r="K86" i="2" s="1"/>
  <c r="J86" i="2" s="1"/>
  <c r="M87" i="2"/>
  <c r="L94" i="4" l="1"/>
  <c r="M95" i="4"/>
  <c r="K93" i="4"/>
  <c r="J93" i="4" s="1"/>
  <c r="H101" i="4"/>
  <c r="I100" i="4"/>
  <c r="L87" i="2"/>
  <c r="K87" i="2" s="1"/>
  <c r="J87" i="2" s="1"/>
  <c r="M88" i="2"/>
  <c r="L95" i="4" l="1"/>
  <c r="M96" i="4"/>
  <c r="K94" i="4"/>
  <c r="J94" i="4" s="1"/>
  <c r="H102" i="4"/>
  <c r="I101" i="4"/>
  <c r="M89" i="2"/>
  <c r="L88" i="2"/>
  <c r="K88" i="2" s="1"/>
  <c r="J88" i="2" s="1"/>
  <c r="L96" i="4" l="1"/>
  <c r="M97" i="4"/>
  <c r="K95" i="4"/>
  <c r="J95" i="4" s="1"/>
  <c r="H103" i="4"/>
  <c r="I102" i="4"/>
  <c r="M90" i="2"/>
  <c r="L89" i="2"/>
  <c r="K89" i="2" s="1"/>
  <c r="J89" i="2" s="1"/>
  <c r="L97" i="4" l="1"/>
  <c r="M98" i="4"/>
  <c r="K96" i="4"/>
  <c r="J96" i="4" s="1"/>
  <c r="B5" i="4"/>
  <c r="B4" i="4"/>
  <c r="B6" i="4" s="1"/>
  <c r="I103" i="4"/>
  <c r="L90" i="2"/>
  <c r="K90" i="2" s="1"/>
  <c r="J90" i="2" s="1"/>
  <c r="M91" i="2"/>
  <c r="L98" i="4" l="1"/>
  <c r="M99" i="4"/>
  <c r="K97" i="4"/>
  <c r="J97" i="4" s="1"/>
  <c r="L91" i="2"/>
  <c r="K91" i="2" s="1"/>
  <c r="J91" i="2" s="1"/>
  <c r="M92" i="2"/>
  <c r="L99" i="4" l="1"/>
  <c r="M100" i="4"/>
  <c r="K98" i="4"/>
  <c r="J98" i="4" s="1"/>
  <c r="L92" i="2"/>
  <c r="K92" i="2" s="1"/>
  <c r="J92" i="2" s="1"/>
  <c r="M93" i="2"/>
  <c r="L100" i="4" l="1"/>
  <c r="M101" i="4"/>
  <c r="K99" i="4"/>
  <c r="J99" i="4" s="1"/>
  <c r="L93" i="2"/>
  <c r="K93" i="2" s="1"/>
  <c r="J93" i="2" s="1"/>
  <c r="M94" i="2"/>
  <c r="L101" i="4" l="1"/>
  <c r="M102" i="4"/>
  <c r="K100" i="4"/>
  <c r="J100" i="4" s="1"/>
  <c r="M95" i="2"/>
  <c r="L94" i="2"/>
  <c r="K94" i="2" s="1"/>
  <c r="J94" i="2" s="1"/>
  <c r="L102" i="4" l="1"/>
  <c r="M103" i="4"/>
  <c r="K101" i="4"/>
  <c r="J101" i="4" s="1"/>
  <c r="L95" i="2"/>
  <c r="K95" i="2" s="1"/>
  <c r="J95" i="2" s="1"/>
  <c r="M96" i="2"/>
  <c r="L103" i="4" l="1"/>
  <c r="B8" i="4" s="1"/>
  <c r="B10" i="4"/>
  <c r="K102" i="4"/>
  <c r="J102" i="4" s="1"/>
  <c r="L96" i="2"/>
  <c r="K96" i="2" s="1"/>
  <c r="J96" i="2" s="1"/>
  <c r="M97" i="2"/>
  <c r="K103" i="4" l="1"/>
  <c r="M98" i="2"/>
  <c r="L97" i="2"/>
  <c r="K97" i="2" s="1"/>
  <c r="J97" i="2" s="1"/>
  <c r="J103" i="4" l="1"/>
  <c r="B7" i="4"/>
  <c r="B9" i="4"/>
  <c r="B12" i="4"/>
  <c r="B11" i="4" s="1"/>
  <c r="L98" i="2"/>
  <c r="K98" i="2" s="1"/>
  <c r="J98" i="2" s="1"/>
  <c r="M99" i="2"/>
  <c r="M100" i="2" l="1"/>
  <c r="L99" i="2"/>
  <c r="K99" i="2" s="1"/>
  <c r="J99" i="2" s="1"/>
  <c r="L100" i="2" l="1"/>
  <c r="K100" i="2" s="1"/>
  <c r="J100" i="2" s="1"/>
  <c r="M101" i="2"/>
  <c r="L101" i="2" l="1"/>
  <c r="K101" i="2" s="1"/>
  <c r="J101" i="2" s="1"/>
  <c r="M102" i="2"/>
  <c r="M103" i="2" l="1"/>
  <c r="L102" i="2"/>
  <c r="K102" i="2" s="1"/>
  <c r="J102" i="2" s="1"/>
  <c r="B10" i="2" l="1"/>
  <c r="L103" i="2"/>
  <c r="B8" i="2" s="1"/>
  <c r="K103" i="2" l="1"/>
  <c r="B7" i="2" s="1"/>
  <c r="J103" i="2" l="1"/>
  <c r="B9" i="2"/>
  <c r="B12" i="2" l="1"/>
  <c r="B11" i="2" s="1"/>
</calcChain>
</file>

<file path=xl/sharedStrings.xml><?xml version="1.0" encoding="utf-8"?>
<sst xmlns="http://schemas.openxmlformats.org/spreadsheetml/2006/main" count="76" uniqueCount="38">
  <si>
    <t>observations</t>
  </si>
  <si>
    <t>Total time(min)</t>
  </si>
  <si>
    <t>Arrival</t>
  </si>
  <si>
    <t xml:space="preserve">Served </t>
  </si>
  <si>
    <t>Arrival rate</t>
  </si>
  <si>
    <t>Average # in system</t>
  </si>
  <si>
    <t>Average # in queue</t>
  </si>
  <si>
    <t>Average time in system</t>
  </si>
  <si>
    <t>Average time in queue</t>
  </si>
  <si>
    <t>obs</t>
  </si>
  <si>
    <t>predict</t>
  </si>
  <si>
    <t>lamda(arrival speed)</t>
  </si>
  <si>
    <t>mu(serive speed)</t>
  </si>
  <si>
    <t>per hour</t>
  </si>
  <si>
    <t>Event intensity(lamda+mu)</t>
  </si>
  <si>
    <t>Average Interevent time</t>
  </si>
  <si>
    <t>(60min/5)</t>
  </si>
  <si>
    <t>min</t>
  </si>
  <si>
    <t>Prob Arrival</t>
  </si>
  <si>
    <t>Prob Serviced</t>
  </si>
  <si>
    <t>3/5)</t>
  </si>
  <si>
    <t>2/5)</t>
  </si>
  <si>
    <t>Event</t>
  </si>
  <si>
    <t>InterTime</t>
  </si>
  <si>
    <t>Arrival?</t>
  </si>
  <si>
    <t>Queue</t>
  </si>
  <si>
    <t>Service</t>
  </si>
  <si>
    <t>TotalInSystem</t>
  </si>
  <si>
    <t>TotalArrived</t>
  </si>
  <si>
    <t>Clock</t>
  </si>
  <si>
    <t>checker</t>
  </si>
  <si>
    <t>Busy rate</t>
  </si>
  <si>
    <t>wait time</t>
  </si>
  <si>
    <t>p=</t>
  </si>
  <si>
    <t>Two doctors working together have significantly</t>
  </si>
  <si>
    <t xml:space="preserve"> lowered the waiting queue..</t>
  </si>
  <si>
    <t>(3x2)</t>
  </si>
  <si>
    <t>2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</si>
</sst>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9" fontId="0" fillId="0" borderId="0" xfId="1" applyFont="1"/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D1E1-EB05-48DC-8013-CE7B6017883A}">
  <dimension ref="A1:N106"/>
  <sheetViews>
    <sheetView tabSelected="1" workbookViewId="0">
      <selection activeCell="M19" sqref="M19"/>
    </sheetView>
  </sheetViews>
  <sheetFormatPr defaultRowHeight="14.5" x14ac:dyDescent="0.35"/>
  <cols>
    <col min="1" max="1" width="20.453125" customWidth="1"/>
  </cols>
  <sheetData>
    <row r="1" spans="1:14" x14ac:dyDescent="0.35">
      <c r="A1" t="s">
        <v>0</v>
      </c>
      <c r="B1">
        <v>100</v>
      </c>
    </row>
    <row r="2" spans="1:14" x14ac:dyDescent="0.35">
      <c r="A2" t="s">
        <v>1</v>
      </c>
      <c r="B2">
        <f ca="1">N103</f>
        <v>986.80932026496828</v>
      </c>
    </row>
    <row r="3" spans="1:14" x14ac:dyDescent="0.35">
      <c r="B3" t="s">
        <v>9</v>
      </c>
      <c r="C3" t="s">
        <v>10</v>
      </c>
      <c r="F3" t="s">
        <v>22</v>
      </c>
      <c r="G3" t="s">
        <v>23</v>
      </c>
      <c r="H3" t="s">
        <v>24</v>
      </c>
      <c r="I3" t="s">
        <v>30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35">
      <c r="A4" t="s">
        <v>2</v>
      </c>
      <c r="B4">
        <f ca="1">SUM(H4:H103)</f>
        <v>51</v>
      </c>
      <c r="F4">
        <v>1</v>
      </c>
      <c r="G4">
        <v>0</v>
      </c>
      <c r="H4">
        <v>1</v>
      </c>
      <c r="J4">
        <v>0</v>
      </c>
      <c r="K4">
        <v>1</v>
      </c>
      <c r="L4">
        <v>1</v>
      </c>
      <c r="M4">
        <v>1</v>
      </c>
      <c r="N4">
        <v>0</v>
      </c>
    </row>
    <row r="5" spans="1:14" x14ac:dyDescent="0.35">
      <c r="A5" t="s">
        <v>3</v>
      </c>
      <c r="B5">
        <f ca="1">COUNTIF(H4:H103,0)</f>
        <v>49</v>
      </c>
      <c r="F5">
        <v>2</v>
      </c>
      <c r="G5" s="2">
        <f ca="1">_xll.PsiExponential(12)</f>
        <v>38.293168584163091</v>
      </c>
      <c r="H5">
        <f ca="1">IF(COUNTIF($H$4:H4,1)&gt;COUNTIF($H$4:H4,0),(RAND()&lt;0.4)*1,1)</f>
        <v>1</v>
      </c>
      <c r="I5" t="b">
        <f ca="1">COUNTIF($H$4:H5,1)&gt;=COUNTIF($H$4:H5,0)</f>
        <v>1</v>
      </c>
      <c r="J5">
        <f ca="1">IF(L5-1=-1,0,L5-K5)</f>
        <v>1</v>
      </c>
      <c r="K5">
        <f ca="1">IF(M5&gt;=L5,1,0)</f>
        <v>1</v>
      </c>
      <c r="L5">
        <f ca="1">M5-COUNTIF($H$4:H5,0)</f>
        <v>2</v>
      </c>
      <c r="M5">
        <f ca="1">IF(I5,IF(H5=1,M4+1,M4))</f>
        <v>2</v>
      </c>
      <c r="N5">
        <f ca="1">SUM($G$4:G5)</f>
        <v>38.293168584163091</v>
      </c>
    </row>
    <row r="6" spans="1:14" x14ac:dyDescent="0.35">
      <c r="A6" t="s">
        <v>4</v>
      </c>
      <c r="B6">
        <f ca="1">B4/(B2/60)</f>
        <v>3.1009030186078492</v>
      </c>
      <c r="C6">
        <f>B14</f>
        <v>2</v>
      </c>
      <c r="F6">
        <v>3</v>
      </c>
      <c r="G6" s="2">
        <f ca="1">_xll.PsiExponential(12)</f>
        <v>9.1351317179324525</v>
      </c>
      <c r="H6">
        <f ca="1">IF(COUNTIF($H$4:H5,1)&gt;COUNTIF($H$4:H5,0),(RAND()&lt;0.4)*1,1)</f>
        <v>1</v>
      </c>
      <c r="I6" t="b">
        <f ca="1">COUNTIF($H$4:H6,1)&gt;=COUNTIF($H$4:H6,0)</f>
        <v>1</v>
      </c>
      <c r="J6">
        <f t="shared" ref="J6" ca="1" si="0">IF(L6-1=-1,0,L6-K6)</f>
        <v>2</v>
      </c>
      <c r="K6">
        <f t="shared" ref="K6" ca="1" si="1">IF(M6&gt;=L6,1,0)</f>
        <v>1</v>
      </c>
      <c r="L6">
        <f ca="1">M6-COUNTIF($H$4:H6,0)</f>
        <v>3</v>
      </c>
      <c r="M6">
        <f ca="1">IF(I6,IF(H6=1,M5+1,M5))</f>
        <v>3</v>
      </c>
      <c r="N6">
        <f ca="1">SUM($G$4:G6)</f>
        <v>47.428300302095543</v>
      </c>
    </row>
    <row r="7" spans="1:14" x14ac:dyDescent="0.35">
      <c r="A7" t="s">
        <v>31</v>
      </c>
      <c r="B7" s="6">
        <f ca="1">COUNTIF(K4:K103,1)/B1</f>
        <v>1</v>
      </c>
      <c r="C7" s="6">
        <f>B23</f>
        <v>0.66666666666666663</v>
      </c>
      <c r="F7">
        <v>4</v>
      </c>
      <c r="G7" s="2">
        <f ca="1">_xll.PsiExponential(12)</f>
        <v>2.3242929828673846</v>
      </c>
      <c r="H7">
        <f ca="1">IF(COUNTIF($H$4:H6,1)&gt;COUNTIF($H$4:H6,0),(RAND()&lt;0.4)*1,1)</f>
        <v>0</v>
      </c>
      <c r="I7" t="b">
        <f ca="1">COUNTIF($H$4:H7,1)&gt;=COUNTIF($H$4:H7,0)</f>
        <v>1</v>
      </c>
      <c r="J7">
        <f ca="1">IF(L7-1=-1,0,L7-K7)</f>
        <v>1</v>
      </c>
      <c r="K7">
        <f ca="1">IF(M7&gt;=L7,1,0)</f>
        <v>1</v>
      </c>
      <c r="L7">
        <f ca="1">M7-COUNTIF($H$4:H7,0)</f>
        <v>2</v>
      </c>
      <c r="M7">
        <f ca="1">IF(I7,IF(H7=1,M6+1,M6))</f>
        <v>3</v>
      </c>
      <c r="N7">
        <f ca="1">SUM($G$4:G7)</f>
        <v>49.752593284962927</v>
      </c>
    </row>
    <row r="8" spans="1:14" x14ac:dyDescent="0.35">
      <c r="A8" t="s">
        <v>5</v>
      </c>
      <c r="B8">
        <f ca="1">AVERAGE(L4:L103)</f>
        <v>2.02</v>
      </c>
      <c r="C8">
        <f>B23/(1-B23)</f>
        <v>1.9999999999999996</v>
      </c>
      <c r="F8">
        <v>5</v>
      </c>
      <c r="G8" s="2">
        <f ca="1">_xll.PsiExponential(12)</f>
        <v>2.2647441171500153</v>
      </c>
      <c r="H8">
        <f ca="1">IF(COUNTIF($H$4:H7,1)&gt;COUNTIF($H$4:H7,0),(RAND()&lt;0.4)*1,1)</f>
        <v>1</v>
      </c>
      <c r="I8" t="b">
        <f ca="1">COUNTIF($H$4:H8,1)&gt;=COUNTIF($H$4:H8,0)</f>
        <v>1</v>
      </c>
      <c r="J8">
        <f ca="1">IF(L8-1=-1,0,L8-K8)</f>
        <v>2</v>
      </c>
      <c r="K8">
        <f ca="1">IF(M8&gt;=L8,1,0)</f>
        <v>1</v>
      </c>
      <c r="L8">
        <f ca="1">M8-COUNTIF($H$4:H8,0)</f>
        <v>3</v>
      </c>
      <c r="M8">
        <f t="shared" ref="M8:M25" ca="1" si="2">IF(I8,IF(H8=1,M7+1,M7))</f>
        <v>4</v>
      </c>
      <c r="N8">
        <f ca="1">SUM($G$4:G8)</f>
        <v>52.017337402112943</v>
      </c>
    </row>
    <row r="9" spans="1:14" x14ac:dyDescent="0.35">
      <c r="A9" t="s">
        <v>6</v>
      </c>
      <c r="B9">
        <f ca="1">AVERAGE(J4:J103)</f>
        <v>1.21</v>
      </c>
      <c r="C9">
        <f>B23^2/(1-B23)</f>
        <v>1.333333333333333</v>
      </c>
      <c r="F9">
        <v>6</v>
      </c>
      <c r="G9" s="2">
        <f ca="1">_xll.PsiExponential(12)</f>
        <v>0.41967457327841673</v>
      </c>
      <c r="H9">
        <f ca="1">IF(COUNTIF($H$4:H8,1)&gt;COUNTIF($H$4:H8,0),(RAND()&lt;0.4)*1,1)</f>
        <v>0</v>
      </c>
      <c r="I9" t="b">
        <f ca="1">COUNTIF($H$4:H9,1)&gt;=COUNTIF($H$4:H9,0)</f>
        <v>1</v>
      </c>
      <c r="J9">
        <f ca="1">IF(L9-1=-1,0,L9-K9)</f>
        <v>1</v>
      </c>
      <c r="K9">
        <f ca="1">IF(M9&gt;=L9,1,0)</f>
        <v>1</v>
      </c>
      <c r="L9">
        <f ca="1">M9-COUNTIF($H$4:H9,0)</f>
        <v>2</v>
      </c>
      <c r="M9">
        <f t="shared" ca="1" si="2"/>
        <v>4</v>
      </c>
      <c r="N9">
        <f ca="1">SUM($G$4:G9)</f>
        <v>52.437011975391357</v>
      </c>
    </row>
    <row r="10" spans="1:14" x14ac:dyDescent="0.35">
      <c r="A10" t="s">
        <v>7</v>
      </c>
      <c r="B10">
        <f ca="1">N103/M103</f>
        <v>19.349202358136633</v>
      </c>
      <c r="C10">
        <f>1/(B15-B14)*60</f>
        <v>60</v>
      </c>
      <c r="F10">
        <v>7</v>
      </c>
      <c r="G10" s="2">
        <f ca="1">_xll.PsiExponential(12)</f>
        <v>9.3730516668618868</v>
      </c>
      <c r="H10">
        <f ca="1">IF(COUNTIF($H$4:H9,1)&gt;COUNTIF($H$4:H9,0),(RAND()&lt;0.4)*1,1)</f>
        <v>1</v>
      </c>
      <c r="I10" t="b">
        <f ca="1">COUNTIF($H$4:H10,1)&gt;=COUNTIF($H$4:H10,0)</f>
        <v>1</v>
      </c>
      <c r="J10">
        <f ca="1">IF(L10-1=-1,0,L10-K10)</f>
        <v>2</v>
      </c>
      <c r="K10">
        <f ca="1">IF(M10&gt;=L10,1,0)</f>
        <v>1</v>
      </c>
      <c r="L10">
        <f ca="1">M10-COUNTIF($H$4:H10,0)</f>
        <v>3</v>
      </c>
      <c r="M10">
        <f t="shared" ca="1" si="2"/>
        <v>5</v>
      </c>
      <c r="N10">
        <f ca="1">SUM($G$4:G10)</f>
        <v>61.81006364225324</v>
      </c>
    </row>
    <row r="11" spans="1:14" x14ac:dyDescent="0.35">
      <c r="A11" t="s">
        <v>8</v>
      </c>
      <c r="B11">
        <f ca="1">N103/M103*B12</f>
        <v>3.8698404716273269</v>
      </c>
      <c r="C11">
        <f>B14/(B15*(B15-B14))*60</f>
        <v>40</v>
      </c>
      <c r="F11">
        <v>8</v>
      </c>
      <c r="G11" s="2">
        <f ca="1">_xll.PsiExponential(12)</f>
        <v>7.7476361168868593</v>
      </c>
      <c r="H11">
        <f ca="1">IF(COUNTIF($H$4:H10,1)&gt;COUNTIF($H$4:H10,0),(RAND()&lt;0.4)*1,1)</f>
        <v>0</v>
      </c>
      <c r="I11" t="b">
        <f ca="1">COUNTIF($H$4:H11,1)&gt;=COUNTIF($H$4:H11,0)</f>
        <v>1</v>
      </c>
      <c r="J11">
        <f ca="1">IF(L11-1=-1,0,L11-K11)</f>
        <v>1</v>
      </c>
      <c r="K11">
        <f ca="1">IF(M11&gt;=L11,1,0)</f>
        <v>1</v>
      </c>
      <c r="L11">
        <f ca="1">M11-COUNTIF($H$4:H11,0)</f>
        <v>2</v>
      </c>
      <c r="M11">
        <f t="shared" ca="1" si="2"/>
        <v>5</v>
      </c>
      <c r="N11">
        <f ca="1">SUM($G$4:G11)</f>
        <v>69.557699759140093</v>
      </c>
    </row>
    <row r="12" spans="1:14" x14ac:dyDescent="0.35">
      <c r="A12" t="s">
        <v>32</v>
      </c>
      <c r="B12" s="3">
        <f ca="1">COUNTIF(J4:J103,1)/100</f>
        <v>0.2</v>
      </c>
      <c r="F12">
        <v>9</v>
      </c>
      <c r="G12" s="2">
        <f ca="1">_xll.PsiExponential(12)</f>
        <v>2.8041715743423543</v>
      </c>
      <c r="H12">
        <f ca="1">IF(COUNTIF($H$4:H11,1)&gt;COUNTIF($H$4:H11,0),(RAND()&lt;0.4)*1,1)</f>
        <v>0</v>
      </c>
      <c r="I12" t="b">
        <f ca="1">COUNTIF($H$4:H12,1)&gt;=COUNTIF($H$4:H12,0)</f>
        <v>1</v>
      </c>
      <c r="J12">
        <f ca="1">IF(L12-1=-1,0,L12-K12)</f>
        <v>0</v>
      </c>
      <c r="K12">
        <f ca="1">IF(M12&gt;=L12,1,0)</f>
        <v>1</v>
      </c>
      <c r="L12">
        <f ca="1">M12-COUNTIF($H$4:H12,0)</f>
        <v>1</v>
      </c>
      <c r="M12">
        <f t="shared" ca="1" si="2"/>
        <v>5</v>
      </c>
      <c r="N12">
        <f ca="1">SUM($G$4:G12)</f>
        <v>72.361871333482441</v>
      </c>
    </row>
    <row r="13" spans="1:14" x14ac:dyDescent="0.35">
      <c r="F13">
        <v>10</v>
      </c>
      <c r="G13" s="2">
        <f ca="1">_xll.PsiExponential(12)</f>
        <v>22.143667060632524</v>
      </c>
      <c r="H13">
        <f ca="1">IF(COUNTIF($H$4:H12,1)&gt;COUNTIF($H$4:H12,0),(RAND()&lt;0.4)*1,1)</f>
        <v>1</v>
      </c>
      <c r="I13" t="b">
        <f ca="1">COUNTIF($H$4:H13,1)&gt;=COUNTIF($H$4:H13,0)</f>
        <v>1</v>
      </c>
      <c r="J13">
        <f ca="1">IF(L13-1=-1,0,L13-K13)</f>
        <v>1</v>
      </c>
      <c r="K13">
        <f ca="1">IF(M13&gt;=L13,1,0)</f>
        <v>1</v>
      </c>
      <c r="L13">
        <f ca="1">M13-COUNTIF($H$4:H13,0)</f>
        <v>2</v>
      </c>
      <c r="M13">
        <f t="shared" ca="1" si="2"/>
        <v>6</v>
      </c>
      <c r="N13">
        <f ca="1">SUM($G$4:G13)</f>
        <v>94.505538394114964</v>
      </c>
    </row>
    <row r="14" spans="1:14" x14ac:dyDescent="0.35">
      <c r="A14" s="1" t="s">
        <v>11</v>
      </c>
      <c r="B14">
        <v>2</v>
      </c>
      <c r="C14" t="s">
        <v>13</v>
      </c>
      <c r="F14">
        <v>11</v>
      </c>
      <c r="G14" s="2">
        <f ca="1">_xll.PsiExponential(12)</f>
        <v>3.3825858499683674</v>
      </c>
      <c r="H14">
        <f ca="1">IF(COUNTIF($H$4:H13,1)&gt;COUNTIF($H$4:H13,0),(RAND()&lt;0.4)*1,1)</f>
        <v>0</v>
      </c>
      <c r="I14" t="b">
        <f ca="1">COUNTIF($H$4:H14,1)&gt;=COUNTIF($H$4:H14,0)</f>
        <v>1</v>
      </c>
      <c r="J14">
        <f ca="1">IF(L14-1=-1,0,L14-K14)</f>
        <v>0</v>
      </c>
      <c r="K14">
        <f ca="1">IF(M14&gt;=L14,1,0)</f>
        <v>1</v>
      </c>
      <c r="L14">
        <f ca="1">M14-COUNTIF($H$4:H14,0)</f>
        <v>1</v>
      </c>
      <c r="M14">
        <f t="shared" ca="1" si="2"/>
        <v>6</v>
      </c>
      <c r="N14">
        <f ca="1">SUM($G$4:G14)</f>
        <v>97.888124244083329</v>
      </c>
    </row>
    <row r="15" spans="1:14" x14ac:dyDescent="0.35">
      <c r="A15" s="1" t="s">
        <v>12</v>
      </c>
      <c r="B15">
        <v>3</v>
      </c>
      <c r="C15" t="s">
        <v>13</v>
      </c>
      <c r="F15">
        <v>12</v>
      </c>
      <c r="G15" s="2">
        <f ca="1">_xll.PsiExponential(12)</f>
        <v>6.5804390659382044</v>
      </c>
      <c r="H15">
        <f ca="1">IF(COUNTIF($H$4:H14,1)&gt;COUNTIF($H$4:H14,0),(RAND()&lt;0.4)*1,1)</f>
        <v>1</v>
      </c>
      <c r="I15" t="b">
        <f ca="1">COUNTIF($H$4:H15,1)&gt;=COUNTIF($H$4:H15,0)</f>
        <v>1</v>
      </c>
      <c r="J15">
        <f ca="1">IF(L15-1=-1,0,L15-K15)</f>
        <v>1</v>
      </c>
      <c r="K15">
        <f ca="1">IF(M15&gt;=L15,1,0)</f>
        <v>1</v>
      </c>
      <c r="L15">
        <f ca="1">M15-COUNTIF($H$4:H15,0)</f>
        <v>2</v>
      </c>
      <c r="M15">
        <f t="shared" ca="1" si="2"/>
        <v>7</v>
      </c>
      <c r="N15">
        <f ca="1">SUM($G$4:G15)</f>
        <v>104.46856331002154</v>
      </c>
    </row>
    <row r="16" spans="1:14" x14ac:dyDescent="0.35">
      <c r="F16">
        <v>13</v>
      </c>
      <c r="G16" s="2">
        <f ca="1">_xll.PsiExponential(12)</f>
        <v>3.6466372838320948</v>
      </c>
      <c r="H16">
        <f ca="1">IF(COUNTIF($H$4:H15,1)&gt;COUNTIF($H$4:H15,0),(RAND()&lt;0.4)*1,1)</f>
        <v>1</v>
      </c>
      <c r="I16" t="b">
        <f ca="1">COUNTIF($H$4:H16,1)&gt;=COUNTIF($H$4:H16,0)</f>
        <v>1</v>
      </c>
      <c r="J16">
        <f ca="1">IF(L16-1=-1,0,L16-K16)</f>
        <v>2</v>
      </c>
      <c r="K16">
        <f ca="1">IF(M16&gt;=L16,1,0)</f>
        <v>1</v>
      </c>
      <c r="L16">
        <f ca="1">M16-COUNTIF($H$4:H16,0)</f>
        <v>3</v>
      </c>
      <c r="M16">
        <f t="shared" ca="1" si="2"/>
        <v>8</v>
      </c>
      <c r="N16">
        <f ca="1">SUM($G$4:G16)</f>
        <v>108.11520059385363</v>
      </c>
    </row>
    <row r="17" spans="1:14" x14ac:dyDescent="0.35">
      <c r="A17" t="s">
        <v>14</v>
      </c>
      <c r="B17">
        <v>5</v>
      </c>
      <c r="C17" t="s">
        <v>13</v>
      </c>
      <c r="F17">
        <v>14</v>
      </c>
      <c r="G17" s="2">
        <f ca="1">_xll.PsiExponential(12)</f>
        <v>9.040458908569228</v>
      </c>
      <c r="H17">
        <f ca="1">IF(COUNTIF($H$4:H16,1)&gt;COUNTIF($H$4:H16,0),(RAND()&lt;0.4)*1,1)</f>
        <v>1</v>
      </c>
      <c r="I17" t="b">
        <f ca="1">COUNTIF($H$4:H17,1)&gt;=COUNTIF($H$4:H17,0)</f>
        <v>1</v>
      </c>
      <c r="J17">
        <f ca="1">IF(L17-1=-1,0,L17-K17)</f>
        <v>3</v>
      </c>
      <c r="K17">
        <f ca="1">IF(M17&gt;=L17,1,0)</f>
        <v>1</v>
      </c>
      <c r="L17">
        <f ca="1">M17-COUNTIF($H$4:H17,0)</f>
        <v>4</v>
      </c>
      <c r="M17">
        <f t="shared" ca="1" si="2"/>
        <v>9</v>
      </c>
      <c r="N17">
        <f ca="1">SUM($G$4:G17)</f>
        <v>117.15565950242285</v>
      </c>
    </row>
    <row r="18" spans="1:14" x14ac:dyDescent="0.35">
      <c r="A18" t="s">
        <v>15</v>
      </c>
      <c r="B18">
        <v>12</v>
      </c>
      <c r="C18" t="s">
        <v>17</v>
      </c>
      <c r="F18">
        <v>15</v>
      </c>
      <c r="G18" s="2">
        <f ca="1">_xll.PsiExponential(12)</f>
        <v>6.3768929360489004</v>
      </c>
      <c r="H18">
        <f ca="1">IF(COUNTIF($H$4:H17,1)&gt;COUNTIF($H$4:H17,0),(RAND()&lt;0.4)*1,1)</f>
        <v>0</v>
      </c>
      <c r="I18" t="b">
        <f ca="1">COUNTIF($H$4:H18,1)&gt;=COUNTIF($H$4:H18,0)</f>
        <v>1</v>
      </c>
      <c r="J18">
        <f ca="1">IF(L18-1=-1,0,L18-K18)</f>
        <v>2</v>
      </c>
      <c r="K18">
        <f ca="1">IF(M18&gt;=L18,1,0)</f>
        <v>1</v>
      </c>
      <c r="L18">
        <f ca="1">M18-COUNTIF($H$4:H18,0)</f>
        <v>3</v>
      </c>
      <c r="M18">
        <f t="shared" ca="1" si="2"/>
        <v>9</v>
      </c>
      <c r="N18">
        <f ca="1">SUM($G$4:G18)</f>
        <v>123.53255243847175</v>
      </c>
    </row>
    <row r="19" spans="1:14" x14ac:dyDescent="0.35">
      <c r="A19" t="s">
        <v>16</v>
      </c>
      <c r="F19">
        <v>16</v>
      </c>
      <c r="G19" s="2">
        <f ca="1">_xll.PsiExponential(12)</f>
        <v>14.996697903793727</v>
      </c>
      <c r="H19">
        <f ca="1">IF(COUNTIF($H$4:H18,1)&gt;COUNTIF($H$4:H18,0),(RAND()&lt;0.4)*1,1)</f>
        <v>1</v>
      </c>
      <c r="I19" t="b">
        <f ca="1">COUNTIF($H$4:H19,1)&gt;=COUNTIF($H$4:H19,0)</f>
        <v>1</v>
      </c>
      <c r="J19">
        <f ca="1">IF(L19-1=-1,0,L19-K19)</f>
        <v>3</v>
      </c>
      <c r="K19">
        <f ca="1">IF(M19&gt;=L19,1,0)</f>
        <v>1</v>
      </c>
      <c r="L19">
        <f ca="1">M19-COUNTIF($H$4:H19,0)</f>
        <v>4</v>
      </c>
      <c r="M19">
        <f t="shared" ca="1" si="2"/>
        <v>10</v>
      </c>
      <c r="N19">
        <f ca="1">SUM($G$4:G19)</f>
        <v>138.52925034226547</v>
      </c>
    </row>
    <row r="20" spans="1:14" x14ac:dyDescent="0.35">
      <c r="A20" t="s">
        <v>18</v>
      </c>
      <c r="B20">
        <v>0.4</v>
      </c>
      <c r="C20" t="s">
        <v>21</v>
      </c>
      <c r="F20">
        <v>17</v>
      </c>
      <c r="G20" s="2">
        <f ca="1">_xll.PsiExponential(12)</f>
        <v>6.2561006927030451</v>
      </c>
      <c r="H20">
        <f ca="1">IF(COUNTIF($H$4:H19,1)&gt;COUNTIF($H$4:H19,0),(RAND()&lt;0.4)*1,1)</f>
        <v>1</v>
      </c>
      <c r="I20" t="b">
        <f ca="1">COUNTIF($H$4:H20,1)&gt;=COUNTIF($H$4:H20,0)</f>
        <v>1</v>
      </c>
      <c r="J20">
        <f ca="1">IF(L20-1=-1,0,L20-K20)</f>
        <v>4</v>
      </c>
      <c r="K20">
        <f ca="1">IF(M20&gt;=L20,1,0)</f>
        <v>1</v>
      </c>
      <c r="L20">
        <f ca="1">M20-COUNTIF($H$4:H20,0)</f>
        <v>5</v>
      </c>
      <c r="M20">
        <f t="shared" ca="1" si="2"/>
        <v>11</v>
      </c>
      <c r="N20">
        <f ca="1">SUM($G$4:G20)</f>
        <v>144.78535103496853</v>
      </c>
    </row>
    <row r="21" spans="1:14" x14ac:dyDescent="0.35">
      <c r="A21" t="s">
        <v>19</v>
      </c>
      <c r="B21">
        <v>0.6</v>
      </c>
      <c r="C21" t="s">
        <v>20</v>
      </c>
      <c r="F21">
        <v>18</v>
      </c>
      <c r="G21" s="2">
        <f ca="1">_xll.PsiExponential(12)</f>
        <v>1.7038098464980456</v>
      </c>
      <c r="H21">
        <f ca="1">IF(COUNTIF($H$4:H20,1)&gt;COUNTIF($H$4:H20,0),(RAND()&lt;0.4)*1,1)</f>
        <v>0</v>
      </c>
      <c r="I21" t="b">
        <f ca="1">COUNTIF($H$4:H21,1)&gt;=COUNTIF($H$4:H21,0)</f>
        <v>1</v>
      </c>
      <c r="J21">
        <f ca="1">IF(L21-1=-1,0,L21-K21)</f>
        <v>3</v>
      </c>
      <c r="K21">
        <f ca="1">IF(M21&gt;=L21,1,0)</f>
        <v>1</v>
      </c>
      <c r="L21">
        <f ca="1">M21-COUNTIF($H$4:H21,0)</f>
        <v>4</v>
      </c>
      <c r="M21">
        <f t="shared" ca="1" si="2"/>
        <v>11</v>
      </c>
      <c r="N21">
        <f ca="1">SUM($G$4:G21)</f>
        <v>146.48916088146657</v>
      </c>
    </row>
    <row r="22" spans="1:14" x14ac:dyDescent="0.35">
      <c r="F22">
        <v>19</v>
      </c>
      <c r="G22" s="2">
        <f ca="1">_xll.PsiExponential(12)</f>
        <v>6.0034654503196805</v>
      </c>
      <c r="H22">
        <f ca="1">IF(COUNTIF($H$4:H21,1)&gt;COUNTIF($H$4:H21,0),(RAND()&lt;0.4)*1,1)</f>
        <v>0</v>
      </c>
      <c r="I22" t="b">
        <f ca="1">COUNTIF($H$4:H22,1)&gt;=COUNTIF($H$4:H22,0)</f>
        <v>1</v>
      </c>
      <c r="J22">
        <f ca="1">IF(L22-1=-1,0,L22-K22)</f>
        <v>2</v>
      </c>
      <c r="K22">
        <f ca="1">IF(M22&gt;=L22,1,0)</f>
        <v>1</v>
      </c>
      <c r="L22">
        <f ca="1">M22-COUNTIF($H$4:H22,0)</f>
        <v>3</v>
      </c>
      <c r="M22">
        <f t="shared" ca="1" si="2"/>
        <v>11</v>
      </c>
      <c r="N22">
        <f ca="1">SUM($G$4:G22)</f>
        <v>152.49262633178625</v>
      </c>
    </row>
    <row r="23" spans="1:14" x14ac:dyDescent="0.35">
      <c r="A23" t="s">
        <v>33</v>
      </c>
      <c r="B23">
        <f>B14/B15</f>
        <v>0.66666666666666663</v>
      </c>
      <c r="F23">
        <v>20</v>
      </c>
      <c r="G23" s="2">
        <f ca="1">_xll.PsiExponential(12)</f>
        <v>22.654897451523507</v>
      </c>
      <c r="H23">
        <f ca="1">IF(COUNTIF($H$4:H22,1)&gt;COUNTIF($H$4:H22,0),(RAND()&lt;0.4)*1,1)</f>
        <v>0</v>
      </c>
      <c r="I23" t="b">
        <f ca="1">COUNTIF($H$4:H23,1)&gt;=COUNTIF($H$4:H23,0)</f>
        <v>1</v>
      </c>
      <c r="J23">
        <f ca="1">IF(L23-1=-1,0,L23-K23)</f>
        <v>1</v>
      </c>
      <c r="K23">
        <f ca="1">IF(M23&gt;=L23,1,0)</f>
        <v>1</v>
      </c>
      <c r="L23">
        <f ca="1">M23-COUNTIF($H$4:H23,0)</f>
        <v>2</v>
      </c>
      <c r="M23">
        <f t="shared" ca="1" si="2"/>
        <v>11</v>
      </c>
      <c r="N23">
        <f ca="1">SUM($G$4:G23)</f>
        <v>175.14752378330977</v>
      </c>
    </row>
    <row r="24" spans="1:14" x14ac:dyDescent="0.35">
      <c r="F24">
        <v>21</v>
      </c>
      <c r="G24" s="2">
        <f ca="1">_xll.PsiExponential(12)</f>
        <v>27.142490689230428</v>
      </c>
      <c r="H24">
        <f ca="1">IF(COUNTIF($H$4:H23,1)&gt;COUNTIF($H$4:H23,0),(RAND()&lt;0.4)*1,1)</f>
        <v>0</v>
      </c>
      <c r="I24" t="b">
        <f ca="1">COUNTIF($H$4:H24,1)&gt;=COUNTIF($H$4:H24,0)</f>
        <v>1</v>
      </c>
      <c r="J24">
        <f ca="1">IF(L24-1=-1,0,L24-K24)</f>
        <v>0</v>
      </c>
      <c r="K24">
        <f ca="1">IF(M24&gt;=L24,1,0)</f>
        <v>1</v>
      </c>
      <c r="L24">
        <f ca="1">M24-COUNTIF($H$4:H24,0)</f>
        <v>1</v>
      </c>
      <c r="M24">
        <f t="shared" ca="1" si="2"/>
        <v>11</v>
      </c>
      <c r="N24">
        <f ca="1">SUM($G$4:G24)</f>
        <v>202.29001447254018</v>
      </c>
    </row>
    <row r="25" spans="1:14" x14ac:dyDescent="0.35">
      <c r="F25">
        <v>22</v>
      </c>
      <c r="G25" s="2">
        <f ca="1">_xll.PsiExponential(12)</f>
        <v>18.742171233022969</v>
      </c>
      <c r="H25">
        <f ca="1">IF(COUNTIF($H$4:H24,1)&gt;COUNTIF($H$4:H24,0),(RAND()&lt;0.4)*1,1)</f>
        <v>0</v>
      </c>
      <c r="I25" t="b">
        <f ca="1">COUNTIF($H$4:H25,1)&gt;=COUNTIF($H$4:H25,0)</f>
        <v>1</v>
      </c>
      <c r="J25">
        <f ca="1">IF(L25-1=-1,0,L25-K25)</f>
        <v>0</v>
      </c>
      <c r="K25">
        <f t="shared" ref="K25:K51" ca="1" si="3">IF(M25&gt;=L25,1,0)</f>
        <v>1</v>
      </c>
      <c r="L25">
        <f ca="1">M25-COUNTIF($H$4:H25,0)</f>
        <v>0</v>
      </c>
      <c r="M25">
        <f t="shared" ca="1" si="2"/>
        <v>11</v>
      </c>
      <c r="N25">
        <f ca="1">SUM($G$4:G25)</f>
        <v>221.03218570556314</v>
      </c>
    </row>
    <row r="26" spans="1:14" x14ac:dyDescent="0.35">
      <c r="F26">
        <v>23</v>
      </c>
      <c r="G26" s="2">
        <f ca="1">_xll.PsiExponential(12)</f>
        <v>18.32938444470561</v>
      </c>
      <c r="H26">
        <f ca="1">IF(COUNTIF($H$4:H25,1)&gt;COUNTIF($H$4:H25,0),(RAND()&lt;0.4)*1,1)</f>
        <v>1</v>
      </c>
      <c r="I26" t="b">
        <f ca="1">COUNTIF($H$4:H26,1)&gt;=COUNTIF($H$4:H26,0)</f>
        <v>1</v>
      </c>
      <c r="J26">
        <f ca="1">IF(L26-1=-1,0,L26-K26)</f>
        <v>0</v>
      </c>
      <c r="K26">
        <f t="shared" ca="1" si="3"/>
        <v>1</v>
      </c>
      <c r="L26">
        <f ca="1">M26-COUNTIF($H$4:H26,0)</f>
        <v>1</v>
      </c>
      <c r="M26">
        <f t="shared" ref="M26:M51" ca="1" si="4">IF(I26,IF(H26=1,M25+1,M25))</f>
        <v>12</v>
      </c>
      <c r="N26">
        <f ca="1">SUM($G$4:G26)</f>
        <v>239.36157015026873</v>
      </c>
    </row>
    <row r="27" spans="1:14" x14ac:dyDescent="0.35">
      <c r="F27">
        <v>24</v>
      </c>
      <c r="G27" s="2">
        <f ca="1">_xll.PsiExponential(12)</f>
        <v>1.3512344336358071</v>
      </c>
      <c r="H27">
        <f ca="1">IF(COUNTIF($H$4:H26,1)&gt;COUNTIF($H$4:H26,0),(RAND()&lt;0.4)*1,1)</f>
        <v>1</v>
      </c>
      <c r="I27" t="b">
        <f ca="1">COUNTIF($H$4:H27,1)&gt;=COUNTIF($H$4:H27,0)</f>
        <v>1</v>
      </c>
      <c r="J27">
        <f ca="1">IF(L27-1=-1,0,L27-K27)</f>
        <v>1</v>
      </c>
      <c r="K27">
        <f t="shared" ca="1" si="3"/>
        <v>1</v>
      </c>
      <c r="L27">
        <f ca="1">M27-COUNTIF($H$4:H27,0)</f>
        <v>2</v>
      </c>
      <c r="M27">
        <f t="shared" ca="1" si="4"/>
        <v>13</v>
      </c>
      <c r="N27">
        <f ca="1">SUM($G$4:G27)</f>
        <v>240.71280458390453</v>
      </c>
    </row>
    <row r="28" spans="1:14" x14ac:dyDescent="0.35">
      <c r="F28">
        <v>25</v>
      </c>
      <c r="G28" s="2">
        <f ca="1">_xll.PsiExponential(12)</f>
        <v>19.261080805265362</v>
      </c>
      <c r="H28">
        <f ca="1">IF(COUNTIF($H$4:H27,1)&gt;COUNTIF($H$4:H27,0),(RAND()&lt;0.4)*1,1)</f>
        <v>0</v>
      </c>
      <c r="I28" t="b">
        <f ca="1">COUNTIF($H$4:H28,1)&gt;=COUNTIF($H$4:H28,0)</f>
        <v>1</v>
      </c>
      <c r="J28">
        <f ca="1">IF(L28-1=-1,0,L28-K28)</f>
        <v>0</v>
      </c>
      <c r="K28">
        <f t="shared" ca="1" si="3"/>
        <v>1</v>
      </c>
      <c r="L28">
        <f ca="1">M28-COUNTIF($H$4:H28,0)</f>
        <v>1</v>
      </c>
      <c r="M28">
        <f t="shared" ca="1" si="4"/>
        <v>13</v>
      </c>
      <c r="N28">
        <f ca="1">SUM($G$4:G28)</f>
        <v>259.97388538916988</v>
      </c>
    </row>
    <row r="29" spans="1:14" x14ac:dyDescent="0.35">
      <c r="F29">
        <v>26</v>
      </c>
      <c r="G29" s="2">
        <f ca="1">_xll.PsiExponential(12)</f>
        <v>2.478048216203149</v>
      </c>
      <c r="H29">
        <f ca="1">IF(COUNTIF($H$4:H28,1)&gt;COUNTIF($H$4:H28,0),(RAND()&lt;0.4)*1,1)</f>
        <v>1</v>
      </c>
      <c r="I29" t="b">
        <f ca="1">COUNTIF($H$4:H29,1)&gt;=COUNTIF($H$4:H29,0)</f>
        <v>1</v>
      </c>
      <c r="J29">
        <f ca="1">IF(L29-1=-1,0,L29-K29)</f>
        <v>1</v>
      </c>
      <c r="K29">
        <f t="shared" ca="1" si="3"/>
        <v>1</v>
      </c>
      <c r="L29">
        <f ca="1">M29-COUNTIF($H$4:H29,0)</f>
        <v>2</v>
      </c>
      <c r="M29">
        <f t="shared" ca="1" si="4"/>
        <v>14</v>
      </c>
      <c r="N29">
        <f ca="1">SUM($G$4:G29)</f>
        <v>262.45193360537303</v>
      </c>
    </row>
    <row r="30" spans="1:14" x14ac:dyDescent="0.35">
      <c r="F30">
        <v>27</v>
      </c>
      <c r="G30" s="2">
        <f ca="1">_xll.PsiExponential(12)</f>
        <v>7.5645640114483133</v>
      </c>
      <c r="H30">
        <f ca="1">IF(COUNTIF($H$4:H29,1)&gt;COUNTIF($H$4:H29,0),(RAND()&lt;0.4)*1,1)</f>
        <v>0</v>
      </c>
      <c r="I30" t="b">
        <f ca="1">COUNTIF($H$4:H30,1)&gt;=COUNTIF($H$4:H30,0)</f>
        <v>1</v>
      </c>
      <c r="J30">
        <f ca="1">IF(L30-1=-1,0,L30-K30)</f>
        <v>0</v>
      </c>
      <c r="K30">
        <f t="shared" ca="1" si="3"/>
        <v>1</v>
      </c>
      <c r="L30">
        <f ca="1">M30-COUNTIF($H$4:H30,0)</f>
        <v>1</v>
      </c>
      <c r="M30">
        <f t="shared" ca="1" si="4"/>
        <v>14</v>
      </c>
      <c r="N30">
        <f ca="1">SUM($G$4:G30)</f>
        <v>270.01649761682137</v>
      </c>
    </row>
    <row r="31" spans="1:14" x14ac:dyDescent="0.35">
      <c r="F31">
        <v>28</v>
      </c>
      <c r="G31" s="2">
        <f ca="1">_xll.PsiExponential(12)</f>
        <v>7.3420386514022198</v>
      </c>
      <c r="H31">
        <f ca="1">IF(COUNTIF($H$4:H30,1)&gt;COUNTIF($H$4:H30,0),(RAND()&lt;0.4)*1,1)</f>
        <v>0</v>
      </c>
      <c r="I31" t="b">
        <f ca="1">COUNTIF($H$4:H31,1)&gt;=COUNTIF($H$4:H31,0)</f>
        <v>1</v>
      </c>
      <c r="J31">
        <f ca="1">IF(L31-1=-1,0,L31-K31)</f>
        <v>0</v>
      </c>
      <c r="K31">
        <f t="shared" ca="1" si="3"/>
        <v>1</v>
      </c>
      <c r="L31">
        <f ca="1">M31-COUNTIF($H$4:H31,0)</f>
        <v>0</v>
      </c>
      <c r="M31">
        <f t="shared" ca="1" si="4"/>
        <v>14</v>
      </c>
      <c r="N31">
        <f ca="1">SUM($G$4:G31)</f>
        <v>277.35853626822359</v>
      </c>
    </row>
    <row r="32" spans="1:14" x14ac:dyDescent="0.35">
      <c r="F32">
        <v>29</v>
      </c>
      <c r="G32" s="2">
        <f ca="1">_xll.PsiExponential(12)</f>
        <v>3.5190280964592673</v>
      </c>
      <c r="H32">
        <f ca="1">IF(COUNTIF($H$4:H31,1)&gt;COUNTIF($H$4:H31,0),(RAND()&lt;0.4)*1,1)</f>
        <v>1</v>
      </c>
      <c r="I32" t="b">
        <f ca="1">COUNTIF($H$4:H32,1)&gt;=COUNTIF($H$4:H32,0)</f>
        <v>1</v>
      </c>
      <c r="J32">
        <f ca="1">IF(L32-1=-1,0,L32-K32)</f>
        <v>0</v>
      </c>
      <c r="K32">
        <f t="shared" ca="1" si="3"/>
        <v>1</v>
      </c>
      <c r="L32">
        <f ca="1">M32-COUNTIF($H$4:H32,0)</f>
        <v>1</v>
      </c>
      <c r="M32">
        <f t="shared" ca="1" si="4"/>
        <v>15</v>
      </c>
      <c r="N32">
        <f ca="1">SUM($G$4:G32)</f>
        <v>280.87756436468288</v>
      </c>
    </row>
    <row r="33" spans="6:14" x14ac:dyDescent="0.35">
      <c r="F33">
        <v>30</v>
      </c>
      <c r="G33" s="2">
        <f ca="1">_xll.PsiExponential(12)</f>
        <v>18.709392516415537</v>
      </c>
      <c r="H33">
        <f ca="1">IF(COUNTIF($H$4:H32,1)&gt;COUNTIF($H$4:H32,0),(RAND()&lt;0.4)*1,1)</f>
        <v>1</v>
      </c>
      <c r="I33" t="b">
        <f ca="1">COUNTIF($H$4:H33,1)&gt;=COUNTIF($H$4:H33,0)</f>
        <v>1</v>
      </c>
      <c r="J33">
        <f ca="1">IF(L33-1=-1,0,L33-K33)</f>
        <v>1</v>
      </c>
      <c r="K33">
        <f t="shared" ca="1" si="3"/>
        <v>1</v>
      </c>
      <c r="L33">
        <f ca="1">M33-COUNTIF($H$4:H33,0)</f>
        <v>2</v>
      </c>
      <c r="M33">
        <f t="shared" ca="1" si="4"/>
        <v>16</v>
      </c>
      <c r="N33">
        <f ca="1">SUM($G$4:G33)</f>
        <v>299.58695688109844</v>
      </c>
    </row>
    <row r="34" spans="6:14" x14ac:dyDescent="0.35">
      <c r="F34">
        <v>31</v>
      </c>
      <c r="G34" s="2">
        <f ca="1">_xll.PsiExponential(12)</f>
        <v>7.0846972805635824</v>
      </c>
      <c r="H34">
        <f ca="1">IF(COUNTIF($H$4:H33,1)&gt;COUNTIF($H$4:H33,0),(RAND()&lt;0.4)*1,1)</f>
        <v>0</v>
      </c>
      <c r="I34" t="b">
        <f ca="1">COUNTIF($H$4:H34,1)&gt;=COUNTIF($H$4:H34,0)</f>
        <v>1</v>
      </c>
      <c r="J34">
        <f ca="1">IF(L34-1=-1,0,L34-K34)</f>
        <v>0</v>
      </c>
      <c r="K34">
        <f t="shared" ca="1" si="3"/>
        <v>1</v>
      </c>
      <c r="L34">
        <f ca="1">M34-COUNTIF($H$4:H34,0)</f>
        <v>1</v>
      </c>
      <c r="M34">
        <f t="shared" ca="1" si="4"/>
        <v>16</v>
      </c>
      <c r="N34">
        <f ca="1">SUM($G$4:G34)</f>
        <v>306.67165416166205</v>
      </c>
    </row>
    <row r="35" spans="6:14" x14ac:dyDescent="0.35">
      <c r="F35">
        <v>32</v>
      </c>
      <c r="G35" s="2">
        <f ca="1">_xll.PsiExponential(12)</f>
        <v>2.8682220086303998</v>
      </c>
      <c r="H35">
        <f ca="1">IF(COUNTIF($H$4:H34,1)&gt;COUNTIF($H$4:H34,0),(RAND()&lt;0.4)*1,1)</f>
        <v>0</v>
      </c>
      <c r="I35" t="b">
        <f ca="1">COUNTIF($H$4:H35,1)&gt;=COUNTIF($H$4:H35,0)</f>
        <v>1</v>
      </c>
      <c r="J35">
        <f ca="1">IF(L35-1=-1,0,L35-K35)</f>
        <v>0</v>
      </c>
      <c r="K35">
        <f t="shared" ca="1" si="3"/>
        <v>1</v>
      </c>
      <c r="L35">
        <f ca="1">M35-COUNTIF($H$4:H35,0)</f>
        <v>0</v>
      </c>
      <c r="M35">
        <f t="shared" ca="1" si="4"/>
        <v>16</v>
      </c>
      <c r="N35">
        <f ca="1">SUM($G$4:G35)</f>
        <v>309.53987617029247</v>
      </c>
    </row>
    <row r="36" spans="6:14" x14ac:dyDescent="0.35">
      <c r="F36">
        <v>33</v>
      </c>
      <c r="G36" s="2">
        <f ca="1">_xll.PsiExponential(12)</f>
        <v>11.479871969247821</v>
      </c>
      <c r="H36">
        <f ca="1">IF(COUNTIF($H$4:H35,1)&gt;COUNTIF($H$4:H35,0),(RAND()&lt;0.4)*1,1)</f>
        <v>1</v>
      </c>
      <c r="I36" t="b">
        <f ca="1">COUNTIF($H$4:H36,1)&gt;=COUNTIF($H$4:H36,0)</f>
        <v>1</v>
      </c>
      <c r="J36">
        <f ca="1">IF(L36-1=-1,0,L36-K36)</f>
        <v>0</v>
      </c>
      <c r="K36">
        <f t="shared" ca="1" si="3"/>
        <v>1</v>
      </c>
      <c r="L36">
        <f ca="1">M36-COUNTIF($H$4:H36,0)</f>
        <v>1</v>
      </c>
      <c r="M36">
        <f t="shared" ca="1" si="4"/>
        <v>17</v>
      </c>
      <c r="N36">
        <f ca="1">SUM($G$4:G36)</f>
        <v>321.0197481395403</v>
      </c>
    </row>
    <row r="37" spans="6:14" x14ac:dyDescent="0.35">
      <c r="F37">
        <v>34</v>
      </c>
      <c r="G37" s="2">
        <f ca="1">_xll.PsiExponential(12)</f>
        <v>14.795305411587208</v>
      </c>
      <c r="H37">
        <f ca="1">IF(COUNTIF($H$4:H36,1)&gt;COUNTIF($H$4:H36,0),(RAND()&lt;0.4)*1,1)</f>
        <v>1</v>
      </c>
      <c r="I37" t="b">
        <f ca="1">COUNTIF($H$4:H37,1)&gt;=COUNTIF($H$4:H37,0)</f>
        <v>1</v>
      </c>
      <c r="J37">
        <f ca="1">IF(L37-1=-1,0,L37-K37)</f>
        <v>1</v>
      </c>
      <c r="K37">
        <f t="shared" ca="1" si="3"/>
        <v>1</v>
      </c>
      <c r="L37">
        <f ca="1">M37-COUNTIF($H$4:H37,0)</f>
        <v>2</v>
      </c>
      <c r="M37">
        <f t="shared" ca="1" si="4"/>
        <v>18</v>
      </c>
      <c r="N37">
        <f ca="1">SUM($G$4:G37)</f>
        <v>335.81505355112751</v>
      </c>
    </row>
    <row r="38" spans="6:14" x14ac:dyDescent="0.35">
      <c r="F38">
        <v>35</v>
      </c>
      <c r="G38" s="2">
        <f ca="1">_xll.PsiExponential(12)</f>
        <v>6.8612722982422216</v>
      </c>
      <c r="H38">
        <f ca="1">IF(COUNTIF($H$4:H37,1)&gt;COUNTIF($H$4:H37,0),(RAND()&lt;0.4)*1,1)</f>
        <v>0</v>
      </c>
      <c r="I38" t="b">
        <f ca="1">COUNTIF($H$4:H38,1)&gt;=COUNTIF($H$4:H38,0)</f>
        <v>1</v>
      </c>
      <c r="J38">
        <f ca="1">IF(L38-1=-1,0,L38-K38)</f>
        <v>0</v>
      </c>
      <c r="K38">
        <f t="shared" ca="1" si="3"/>
        <v>1</v>
      </c>
      <c r="L38">
        <f ca="1">M38-COUNTIF($H$4:H38,0)</f>
        <v>1</v>
      </c>
      <c r="M38">
        <f t="shared" ca="1" si="4"/>
        <v>18</v>
      </c>
      <c r="N38">
        <f ca="1">SUM($G$4:G38)</f>
        <v>342.67632584936973</v>
      </c>
    </row>
    <row r="39" spans="6:14" x14ac:dyDescent="0.35">
      <c r="F39">
        <v>36</v>
      </c>
      <c r="G39" s="2">
        <f ca="1">_xll.PsiExponential(12)</f>
        <v>0.88190384798465704</v>
      </c>
      <c r="H39">
        <f ca="1">IF(COUNTIF($H$4:H38,1)&gt;COUNTIF($H$4:H38,0),(RAND()&lt;0.4)*1,1)</f>
        <v>1</v>
      </c>
      <c r="I39" t="b">
        <f ca="1">COUNTIF($H$4:H39,1)&gt;=COUNTIF($H$4:H39,0)</f>
        <v>1</v>
      </c>
      <c r="J39">
        <f ca="1">IF(L39-1=-1,0,L39-K39)</f>
        <v>1</v>
      </c>
      <c r="K39">
        <f t="shared" ca="1" si="3"/>
        <v>1</v>
      </c>
      <c r="L39">
        <f ca="1">M39-COUNTIF($H$4:H39,0)</f>
        <v>2</v>
      </c>
      <c r="M39">
        <f t="shared" ca="1" si="4"/>
        <v>19</v>
      </c>
      <c r="N39">
        <f ca="1">SUM($G$4:G39)</f>
        <v>343.55822969735436</v>
      </c>
    </row>
    <row r="40" spans="6:14" x14ac:dyDescent="0.35">
      <c r="F40">
        <v>37</v>
      </c>
      <c r="G40" s="2">
        <f ca="1">_xll.PsiExponential(12)</f>
        <v>13.855991967524055</v>
      </c>
      <c r="H40">
        <f ca="1">IF(COUNTIF($H$4:H39,1)&gt;COUNTIF($H$4:H39,0),(RAND()&lt;0.4)*1,1)</f>
        <v>0</v>
      </c>
      <c r="I40" t="b">
        <f ca="1">COUNTIF($H$4:H40,1)&gt;=COUNTIF($H$4:H40,0)</f>
        <v>1</v>
      </c>
      <c r="J40">
        <f ca="1">IF(L40-1=-1,0,L40-K40)</f>
        <v>0</v>
      </c>
      <c r="K40">
        <f t="shared" ca="1" si="3"/>
        <v>1</v>
      </c>
      <c r="L40">
        <f ca="1">M40-COUNTIF($H$4:H40,0)</f>
        <v>1</v>
      </c>
      <c r="M40">
        <f t="shared" ca="1" si="4"/>
        <v>19</v>
      </c>
      <c r="N40">
        <f ca="1">SUM($G$4:G40)</f>
        <v>357.41422166487843</v>
      </c>
    </row>
    <row r="41" spans="6:14" x14ac:dyDescent="0.35">
      <c r="F41">
        <v>38</v>
      </c>
      <c r="G41" s="2">
        <f ca="1">_xll.PsiExponential(12)</f>
        <v>19.275511474930504</v>
      </c>
      <c r="H41">
        <f ca="1">IF(COUNTIF($H$4:H40,1)&gt;COUNTIF($H$4:H40,0),(RAND()&lt;0.4)*1,1)</f>
        <v>1</v>
      </c>
      <c r="I41" t="b">
        <f ca="1">COUNTIF($H$4:H41,1)&gt;=COUNTIF($H$4:H41,0)</f>
        <v>1</v>
      </c>
      <c r="J41">
        <f ca="1">IF(L41-1=-1,0,L41-K41)</f>
        <v>1</v>
      </c>
      <c r="K41">
        <f t="shared" ca="1" si="3"/>
        <v>1</v>
      </c>
      <c r="L41">
        <f ca="1">M41-COUNTIF($H$4:H41,0)</f>
        <v>2</v>
      </c>
      <c r="M41">
        <f t="shared" ca="1" si="4"/>
        <v>20</v>
      </c>
      <c r="N41">
        <f ca="1">SUM($G$4:G41)</f>
        <v>376.68973313980894</v>
      </c>
    </row>
    <row r="42" spans="6:14" x14ac:dyDescent="0.35">
      <c r="F42">
        <v>39</v>
      </c>
      <c r="G42" s="2">
        <f ca="1">_xll.PsiExponential(12)</f>
        <v>1.2829100855752633</v>
      </c>
      <c r="H42">
        <f ca="1">IF(COUNTIF($H$4:H41,1)&gt;COUNTIF($H$4:H41,0),(RAND()&lt;0.4)*1,1)</f>
        <v>0</v>
      </c>
      <c r="I42" t="b">
        <f ca="1">COUNTIF($H$4:H42,1)&gt;=COUNTIF($H$4:H42,0)</f>
        <v>1</v>
      </c>
      <c r="J42">
        <f ca="1">IF(L42-1=-1,0,L42-K42)</f>
        <v>0</v>
      </c>
      <c r="K42">
        <f t="shared" ca="1" si="3"/>
        <v>1</v>
      </c>
      <c r="L42">
        <f ca="1">M42-COUNTIF($H$4:H42,0)</f>
        <v>1</v>
      </c>
      <c r="M42">
        <f t="shared" ca="1" si="4"/>
        <v>20</v>
      </c>
      <c r="N42">
        <f ca="1">SUM($G$4:G42)</f>
        <v>377.97264322538422</v>
      </c>
    </row>
    <row r="43" spans="6:14" x14ac:dyDescent="0.35">
      <c r="F43">
        <v>40</v>
      </c>
      <c r="G43" s="2">
        <f ca="1">_xll.PsiExponential(12)</f>
        <v>6.5096876226208185</v>
      </c>
      <c r="H43">
        <f ca="1">IF(COUNTIF($H$4:H42,1)&gt;COUNTIF($H$4:H42,0),(RAND()&lt;0.4)*1,1)</f>
        <v>0</v>
      </c>
      <c r="I43" t="b">
        <f ca="1">COUNTIF($H$4:H43,1)&gt;=COUNTIF($H$4:H43,0)</f>
        <v>1</v>
      </c>
      <c r="J43">
        <f ca="1">IF(L43-1=-1,0,L43-K43)</f>
        <v>0</v>
      </c>
      <c r="K43">
        <f t="shared" ca="1" si="3"/>
        <v>1</v>
      </c>
      <c r="L43">
        <f ca="1">M43-COUNTIF($H$4:H43,0)</f>
        <v>0</v>
      </c>
      <c r="M43">
        <f t="shared" ca="1" si="4"/>
        <v>20</v>
      </c>
      <c r="N43">
        <f ca="1">SUM($G$4:G43)</f>
        <v>384.48233084800506</v>
      </c>
    </row>
    <row r="44" spans="6:14" x14ac:dyDescent="0.35">
      <c r="F44">
        <v>41</v>
      </c>
      <c r="G44" s="2">
        <f ca="1">_xll.PsiExponential(12)</f>
        <v>0.68726407808668821</v>
      </c>
      <c r="H44">
        <f ca="1">IF(COUNTIF($H$4:H43,1)&gt;COUNTIF($H$4:H43,0),(RAND()&lt;0.4)*1,1)</f>
        <v>1</v>
      </c>
      <c r="I44" t="b">
        <f ca="1">COUNTIF($H$4:H44,1)&gt;=COUNTIF($H$4:H44,0)</f>
        <v>1</v>
      </c>
      <c r="J44">
        <f ca="1">IF(L44-1=-1,0,L44-K44)</f>
        <v>0</v>
      </c>
      <c r="K44">
        <f t="shared" ca="1" si="3"/>
        <v>1</v>
      </c>
      <c r="L44">
        <f ca="1">M44-COUNTIF($H$4:H44,0)</f>
        <v>1</v>
      </c>
      <c r="M44">
        <f t="shared" ca="1" si="4"/>
        <v>21</v>
      </c>
      <c r="N44">
        <f ca="1">SUM($G$4:G44)</f>
        <v>385.16959492609175</v>
      </c>
    </row>
    <row r="45" spans="6:14" x14ac:dyDescent="0.35">
      <c r="F45">
        <v>42</v>
      </c>
      <c r="G45" s="2">
        <f ca="1">_xll.PsiExponential(12)</f>
        <v>5.2811602985404793</v>
      </c>
      <c r="H45">
        <f ca="1">IF(COUNTIF($H$4:H44,1)&gt;COUNTIF($H$4:H44,0),(RAND()&lt;0.4)*1,1)</f>
        <v>0</v>
      </c>
      <c r="I45" t="b">
        <f ca="1">COUNTIF($H$4:H45,1)&gt;=COUNTIF($H$4:H45,0)</f>
        <v>1</v>
      </c>
      <c r="J45">
        <f ca="1">IF(L45-1=-1,0,L45-K45)</f>
        <v>0</v>
      </c>
      <c r="K45">
        <f t="shared" ca="1" si="3"/>
        <v>1</v>
      </c>
      <c r="L45">
        <f ca="1">M45-COUNTIF($H$4:H45,0)</f>
        <v>0</v>
      </c>
      <c r="M45">
        <f t="shared" ca="1" si="4"/>
        <v>21</v>
      </c>
      <c r="N45">
        <f ca="1">SUM($G$4:G45)</f>
        <v>390.45075522463225</v>
      </c>
    </row>
    <row r="46" spans="6:14" x14ac:dyDescent="0.35">
      <c r="F46">
        <v>43</v>
      </c>
      <c r="G46" s="2">
        <f ca="1">_xll.PsiExponential(12)</f>
        <v>0.23892566752593025</v>
      </c>
      <c r="H46">
        <f ca="1">IF(COUNTIF($H$4:H45,1)&gt;COUNTIF($H$4:H45,0),(RAND()&lt;0.4)*1,1)</f>
        <v>1</v>
      </c>
      <c r="I46" t="b">
        <f ca="1">COUNTIF($H$4:H46,1)&gt;=COUNTIF($H$4:H46,0)</f>
        <v>1</v>
      </c>
      <c r="J46">
        <f ca="1">IF(L46-1=-1,0,L46-K46)</f>
        <v>0</v>
      </c>
      <c r="K46">
        <f t="shared" ca="1" si="3"/>
        <v>1</v>
      </c>
      <c r="L46">
        <f ca="1">M46-COUNTIF($H$4:H46,0)</f>
        <v>1</v>
      </c>
      <c r="M46">
        <f t="shared" ca="1" si="4"/>
        <v>22</v>
      </c>
      <c r="N46">
        <f ca="1">SUM($G$4:G46)</f>
        <v>390.68968089215815</v>
      </c>
    </row>
    <row r="47" spans="6:14" x14ac:dyDescent="0.35">
      <c r="F47">
        <v>44</v>
      </c>
      <c r="G47" s="2">
        <f ca="1">_xll.PsiExponential(12)</f>
        <v>7.2353669621075216</v>
      </c>
      <c r="H47">
        <f ca="1">IF(COUNTIF($H$4:H46,1)&gt;COUNTIF($H$4:H46,0),(RAND()&lt;0.4)*1,1)</f>
        <v>0</v>
      </c>
      <c r="I47" t="b">
        <f ca="1">COUNTIF($H$4:H47,1)&gt;=COUNTIF($H$4:H47,0)</f>
        <v>1</v>
      </c>
      <c r="J47">
        <f ca="1">IF(L47-1=-1,0,L47-K47)</f>
        <v>0</v>
      </c>
      <c r="K47">
        <f t="shared" ca="1" si="3"/>
        <v>1</v>
      </c>
      <c r="L47">
        <f ca="1">M47-COUNTIF($H$4:H47,0)</f>
        <v>0</v>
      </c>
      <c r="M47">
        <f t="shared" ca="1" si="4"/>
        <v>22</v>
      </c>
      <c r="N47">
        <f ca="1">SUM($G$4:G47)</f>
        <v>397.9250478542657</v>
      </c>
    </row>
    <row r="48" spans="6:14" x14ac:dyDescent="0.35">
      <c r="F48">
        <v>45</v>
      </c>
      <c r="G48" s="2">
        <f ca="1">_xll.PsiExponential(12)</f>
        <v>2.6106855566524398</v>
      </c>
      <c r="H48">
        <f ca="1">IF(COUNTIF($H$4:H47,1)&gt;COUNTIF($H$4:H47,0),(RAND()&lt;0.4)*1,1)</f>
        <v>1</v>
      </c>
      <c r="I48" t="b">
        <f ca="1">COUNTIF($H$4:H48,1)&gt;=COUNTIF($H$4:H48,0)</f>
        <v>1</v>
      </c>
      <c r="J48">
        <f ca="1">IF(L48-1=-1,0,L48-K48)</f>
        <v>0</v>
      </c>
      <c r="K48">
        <f t="shared" ca="1" si="3"/>
        <v>1</v>
      </c>
      <c r="L48">
        <f ca="1">M48-COUNTIF($H$4:H48,0)</f>
        <v>1</v>
      </c>
      <c r="M48">
        <f t="shared" ca="1" si="4"/>
        <v>23</v>
      </c>
      <c r="N48">
        <f ca="1">SUM($G$4:G48)</f>
        <v>400.53573341091811</v>
      </c>
    </row>
    <row r="49" spans="6:14" x14ac:dyDescent="0.35">
      <c r="F49">
        <v>46</v>
      </c>
      <c r="G49" s="2">
        <f ca="1">_xll.PsiExponential(12)</f>
        <v>16.092712882156384</v>
      </c>
      <c r="H49">
        <f ca="1">IF(COUNTIF($H$4:H48,1)&gt;COUNTIF($H$4:H48,0),(RAND()&lt;0.4)*1,1)</f>
        <v>0</v>
      </c>
      <c r="I49" t="b">
        <f ca="1">COUNTIF($H$4:H49,1)&gt;=COUNTIF($H$4:H49,0)</f>
        <v>1</v>
      </c>
      <c r="J49">
        <f ca="1">IF(L49-1=-1,0,L49-K49)</f>
        <v>0</v>
      </c>
      <c r="K49">
        <f t="shared" ca="1" si="3"/>
        <v>1</v>
      </c>
      <c r="L49">
        <f ca="1">M49-COUNTIF($H$4:H49,0)</f>
        <v>0</v>
      </c>
      <c r="M49">
        <f t="shared" ca="1" si="4"/>
        <v>23</v>
      </c>
      <c r="N49">
        <f ca="1">SUM($G$4:G49)</f>
        <v>416.62844629307449</v>
      </c>
    </row>
    <row r="50" spans="6:14" x14ac:dyDescent="0.35">
      <c r="F50">
        <v>47</v>
      </c>
      <c r="G50" s="2">
        <f ca="1">_xll.PsiExponential(12)</f>
        <v>1.2500638309337391</v>
      </c>
      <c r="H50">
        <f ca="1">IF(COUNTIF($H$4:H49,1)&gt;COUNTIF($H$4:H49,0),(RAND()&lt;0.4)*1,1)</f>
        <v>1</v>
      </c>
      <c r="I50" t="b">
        <f ca="1">COUNTIF($H$4:H50,1)&gt;=COUNTIF($H$4:H50,0)</f>
        <v>1</v>
      </c>
      <c r="J50">
        <f ca="1">IF(L50-1=-1,0,L50-K50)</f>
        <v>0</v>
      </c>
      <c r="K50">
        <f t="shared" ca="1" si="3"/>
        <v>1</v>
      </c>
      <c r="L50">
        <f ca="1">M50-COUNTIF($H$4:H50,0)</f>
        <v>1</v>
      </c>
      <c r="M50">
        <f t="shared" ca="1" si="4"/>
        <v>24</v>
      </c>
      <c r="N50">
        <f ca="1">SUM($G$4:G50)</f>
        <v>417.87851012400824</v>
      </c>
    </row>
    <row r="51" spans="6:14" x14ac:dyDescent="0.35">
      <c r="F51">
        <v>48</v>
      </c>
      <c r="G51" s="2">
        <f ca="1">_xll.PsiExponential(12)</f>
        <v>11.2002865671436</v>
      </c>
      <c r="H51">
        <f ca="1">IF(COUNTIF($H$4:H50,1)&gt;COUNTIF($H$4:H50,0),(RAND()&lt;0.4)*1,1)</f>
        <v>0</v>
      </c>
      <c r="I51" t="b">
        <f ca="1">COUNTIF($H$4:H51,1)&gt;=COUNTIF($H$4:H51,0)</f>
        <v>1</v>
      </c>
      <c r="J51">
        <f ca="1">IF(L51-1=-1,0,L51-K51)</f>
        <v>0</v>
      </c>
      <c r="K51">
        <f t="shared" ca="1" si="3"/>
        <v>1</v>
      </c>
      <c r="L51">
        <f ca="1">M51-COUNTIF($H$4:H51,0)</f>
        <v>0</v>
      </c>
      <c r="M51">
        <f t="shared" ca="1" si="4"/>
        <v>24</v>
      </c>
      <c r="N51">
        <f ca="1">SUM($G$4:G51)</f>
        <v>429.07879669115187</v>
      </c>
    </row>
    <row r="52" spans="6:14" x14ac:dyDescent="0.35">
      <c r="F52">
        <v>49</v>
      </c>
      <c r="G52" s="2">
        <f ca="1">_xll.PsiExponential(12)</f>
        <v>43.11167066203015</v>
      </c>
      <c r="H52">
        <f ca="1">IF(COUNTIF($H$4:H51,1)&gt;COUNTIF($H$4:H51,0),(RAND()&lt;0.4)*1,1)</f>
        <v>1</v>
      </c>
      <c r="I52" t="b">
        <f ca="1">COUNTIF($H$4:H52,1)&gt;=COUNTIF($H$4:H52,0)</f>
        <v>1</v>
      </c>
      <c r="J52">
        <f ca="1">IF(L52-1=-1,0,L52-K52)</f>
        <v>0</v>
      </c>
      <c r="K52">
        <f ca="1">IF(M52&gt;=L52,1,0)</f>
        <v>1</v>
      </c>
      <c r="L52">
        <f ca="1">M52-COUNTIF($H$4:H52,0)</f>
        <v>1</v>
      </c>
      <c r="M52">
        <f ca="1">IF(I52,IF(H52=1,M51+1,M51))</f>
        <v>25</v>
      </c>
      <c r="N52">
        <f ca="1">SUM($G$4:G52)</f>
        <v>472.19046735318204</v>
      </c>
    </row>
    <row r="53" spans="6:14" x14ac:dyDescent="0.35">
      <c r="F53">
        <v>50</v>
      </c>
      <c r="G53" s="2">
        <f ca="1">_xll.PsiExponential(12)</f>
        <v>0.75271056839787742</v>
      </c>
      <c r="H53">
        <f ca="1">IF(COUNTIF($H$4:H52,1)&gt;COUNTIF($H$4:H52,0),(RAND()&lt;0.4)*1,1)</f>
        <v>0</v>
      </c>
      <c r="I53" t="b">
        <f ca="1">COUNTIF($H$4:H53,1)&gt;=COUNTIF($H$4:H53,0)</f>
        <v>1</v>
      </c>
      <c r="J53">
        <f ca="1">IF(L53-1=-1,0,L53-K53)</f>
        <v>0</v>
      </c>
      <c r="K53">
        <f t="shared" ref="K53:K89" ca="1" si="5">IF(M53&gt;=L53,1,0)</f>
        <v>1</v>
      </c>
      <c r="L53">
        <f ca="1">M53-COUNTIF($H$4:H53,0)</f>
        <v>0</v>
      </c>
      <c r="M53">
        <f ca="1">IF(I53,IF(H53=1,M52+1,M52))</f>
        <v>25</v>
      </c>
      <c r="N53">
        <f ca="1">SUM($G$4:G53)</f>
        <v>472.94317792157995</v>
      </c>
    </row>
    <row r="54" spans="6:14" x14ac:dyDescent="0.35">
      <c r="F54">
        <v>51</v>
      </c>
      <c r="G54" s="2">
        <f ca="1">_xll.PsiExponential(12)</f>
        <v>12.39905575610787</v>
      </c>
      <c r="H54">
        <f ca="1">IF(COUNTIF($H$4:H53,1)&gt;COUNTIF($H$4:H53,0),(RAND()&lt;0.4)*1,1)</f>
        <v>1</v>
      </c>
      <c r="I54" t="b">
        <f ca="1">COUNTIF($H$4:H54,1)&gt;=COUNTIF($H$4:H54,0)</f>
        <v>1</v>
      </c>
      <c r="J54">
        <f ca="1">IF(L54-1=-1,0,L54-K54)</f>
        <v>0</v>
      </c>
      <c r="K54">
        <f t="shared" ca="1" si="5"/>
        <v>1</v>
      </c>
      <c r="L54">
        <f ca="1">M54-COUNTIF($H$4:H54,0)</f>
        <v>1</v>
      </c>
      <c r="M54">
        <f t="shared" ref="M54:M89" ca="1" si="6">IF(I54,IF(H54=1,M53+1,M53))</f>
        <v>26</v>
      </c>
      <c r="N54">
        <f ca="1">SUM($G$4:G54)</f>
        <v>485.34223367768783</v>
      </c>
    </row>
    <row r="55" spans="6:14" x14ac:dyDescent="0.35">
      <c r="F55">
        <v>52</v>
      </c>
      <c r="G55" s="2">
        <f ca="1">_xll.PsiExponential(12)</f>
        <v>7.0119205502090711</v>
      </c>
      <c r="H55">
        <f ca="1">IF(COUNTIF($H$4:H54,1)&gt;COUNTIF($H$4:H54,0),(RAND()&lt;0.4)*1,1)</f>
        <v>0</v>
      </c>
      <c r="I55" t="b">
        <f ca="1">COUNTIF($H$4:H55,1)&gt;=COUNTIF($H$4:H55,0)</f>
        <v>1</v>
      </c>
      <c r="J55">
        <f ca="1">IF(L55-1=-1,0,L55-K55)</f>
        <v>0</v>
      </c>
      <c r="K55">
        <f t="shared" ca="1" si="5"/>
        <v>1</v>
      </c>
      <c r="L55">
        <f ca="1">M55-COUNTIF($H$4:H55,0)</f>
        <v>0</v>
      </c>
      <c r="M55">
        <f t="shared" ca="1" si="6"/>
        <v>26</v>
      </c>
      <c r="N55">
        <f ca="1">SUM($G$4:G55)</f>
        <v>492.35415422789691</v>
      </c>
    </row>
    <row r="56" spans="6:14" x14ac:dyDescent="0.35">
      <c r="F56">
        <v>53</v>
      </c>
      <c r="G56" s="2">
        <f ca="1">_xll.PsiExponential(12)</f>
        <v>7.2295163776437725</v>
      </c>
      <c r="H56">
        <f ca="1">IF(COUNTIF($H$4:H55,1)&gt;COUNTIF($H$4:H55,0),(RAND()&lt;0.4)*1,1)</f>
        <v>1</v>
      </c>
      <c r="I56" t="b">
        <f ca="1">COUNTIF($H$4:H56,1)&gt;=COUNTIF($H$4:H56,0)</f>
        <v>1</v>
      </c>
      <c r="J56">
        <f ca="1">IF(L56-1=-1,0,L56-K56)</f>
        <v>0</v>
      </c>
      <c r="K56">
        <f t="shared" ca="1" si="5"/>
        <v>1</v>
      </c>
      <c r="L56">
        <f ca="1">M56-COUNTIF($H$4:H56,0)</f>
        <v>1</v>
      </c>
      <c r="M56">
        <f t="shared" ca="1" si="6"/>
        <v>27</v>
      </c>
      <c r="N56">
        <f ca="1">SUM($G$4:G56)</f>
        <v>499.5836706055407</v>
      </c>
    </row>
    <row r="57" spans="6:14" x14ac:dyDescent="0.35">
      <c r="F57">
        <v>54</v>
      </c>
      <c r="G57" s="2">
        <f ca="1">_xll.PsiExponential(12)</f>
        <v>8.6295167272735416</v>
      </c>
      <c r="H57">
        <f ca="1">IF(COUNTIF($H$4:H56,1)&gt;COUNTIF($H$4:H56,0),(RAND()&lt;0.4)*1,1)</f>
        <v>0</v>
      </c>
      <c r="I57" t="b">
        <f ca="1">COUNTIF($H$4:H57,1)&gt;=COUNTIF($H$4:H57,0)</f>
        <v>1</v>
      </c>
      <c r="J57">
        <f ca="1">IF(L57-1=-1,0,L57-K57)</f>
        <v>0</v>
      </c>
      <c r="K57">
        <f t="shared" ca="1" si="5"/>
        <v>1</v>
      </c>
      <c r="L57">
        <f ca="1">M57-COUNTIF($H$4:H57,0)</f>
        <v>0</v>
      </c>
      <c r="M57">
        <f t="shared" ca="1" si="6"/>
        <v>27</v>
      </c>
      <c r="N57">
        <f ca="1">SUM($G$4:G57)</f>
        <v>508.21318733281424</v>
      </c>
    </row>
    <row r="58" spans="6:14" x14ac:dyDescent="0.35">
      <c r="F58">
        <v>55</v>
      </c>
      <c r="G58" s="2">
        <f ca="1">_xll.PsiExponential(12)</f>
        <v>9.9836914961534564</v>
      </c>
      <c r="H58">
        <f ca="1">IF(COUNTIF($H$4:H57,1)&gt;COUNTIF($H$4:H57,0),(RAND()&lt;0.4)*1,1)</f>
        <v>1</v>
      </c>
      <c r="I58" t="b">
        <f ca="1">COUNTIF($H$4:H58,1)&gt;=COUNTIF($H$4:H58,0)</f>
        <v>1</v>
      </c>
      <c r="J58">
        <f ca="1">IF(L58-1=-1,0,L58-K58)</f>
        <v>0</v>
      </c>
      <c r="K58">
        <f t="shared" ca="1" si="5"/>
        <v>1</v>
      </c>
      <c r="L58">
        <f ca="1">M58-COUNTIF($H$4:H58,0)</f>
        <v>1</v>
      </c>
      <c r="M58">
        <f t="shared" ca="1" si="6"/>
        <v>28</v>
      </c>
      <c r="N58">
        <f ca="1">SUM($G$4:G58)</f>
        <v>518.19687882896767</v>
      </c>
    </row>
    <row r="59" spans="6:14" x14ac:dyDescent="0.35">
      <c r="F59">
        <v>56</v>
      </c>
      <c r="G59" s="2">
        <f ca="1">_xll.PsiExponential(12)</f>
        <v>1.2102589659247756</v>
      </c>
      <c r="H59">
        <f ca="1">IF(COUNTIF($H$4:H58,1)&gt;COUNTIF($H$4:H58,0),(RAND()&lt;0.4)*1,1)</f>
        <v>1</v>
      </c>
      <c r="I59" t="b">
        <f ca="1">COUNTIF($H$4:H59,1)&gt;=COUNTIF($H$4:H59,0)</f>
        <v>1</v>
      </c>
      <c r="J59">
        <f ca="1">IF(L59-1=-1,0,L59-K59)</f>
        <v>1</v>
      </c>
      <c r="K59">
        <f t="shared" ca="1" si="5"/>
        <v>1</v>
      </c>
      <c r="L59">
        <f ca="1">M59-COUNTIF($H$4:H59,0)</f>
        <v>2</v>
      </c>
      <c r="M59">
        <f t="shared" ca="1" si="6"/>
        <v>29</v>
      </c>
      <c r="N59">
        <f ca="1">SUM($G$4:G59)</f>
        <v>519.40713779489249</v>
      </c>
    </row>
    <row r="60" spans="6:14" x14ac:dyDescent="0.35">
      <c r="F60">
        <v>57</v>
      </c>
      <c r="G60" s="2">
        <f ca="1">_xll.PsiExponential(12)</f>
        <v>4.3760046726679853</v>
      </c>
      <c r="H60">
        <f ca="1">IF(COUNTIF($H$4:H59,1)&gt;COUNTIF($H$4:H59,0),(RAND()&lt;0.4)*1,1)</f>
        <v>1</v>
      </c>
      <c r="I60" t="b">
        <f ca="1">COUNTIF($H$4:H60,1)&gt;=COUNTIF($H$4:H60,0)</f>
        <v>1</v>
      </c>
      <c r="J60">
        <f ca="1">IF(L60-1=-1,0,L60-K60)</f>
        <v>2</v>
      </c>
      <c r="K60">
        <f t="shared" ca="1" si="5"/>
        <v>1</v>
      </c>
      <c r="L60">
        <f ca="1">M60-COUNTIF($H$4:H60,0)</f>
        <v>3</v>
      </c>
      <c r="M60">
        <f t="shared" ca="1" si="6"/>
        <v>30</v>
      </c>
      <c r="N60">
        <f ca="1">SUM($G$4:G60)</f>
        <v>523.78314246756042</v>
      </c>
    </row>
    <row r="61" spans="6:14" x14ac:dyDescent="0.35">
      <c r="F61">
        <v>58</v>
      </c>
      <c r="G61" s="2">
        <f ca="1">_xll.PsiExponential(12)</f>
        <v>0.91026705668757013</v>
      </c>
      <c r="H61">
        <f ca="1">IF(COUNTIF($H$4:H60,1)&gt;COUNTIF($H$4:H60,0),(RAND()&lt;0.4)*1,1)</f>
        <v>0</v>
      </c>
      <c r="I61" t="b">
        <f ca="1">COUNTIF($H$4:H61,1)&gt;=COUNTIF($H$4:H61,0)</f>
        <v>1</v>
      </c>
      <c r="J61">
        <f ca="1">IF(L61-1=-1,0,L61-K61)</f>
        <v>1</v>
      </c>
      <c r="K61">
        <f t="shared" ca="1" si="5"/>
        <v>1</v>
      </c>
      <c r="L61">
        <f ca="1">M61-COUNTIF($H$4:H61,0)</f>
        <v>2</v>
      </c>
      <c r="M61">
        <f t="shared" ca="1" si="6"/>
        <v>30</v>
      </c>
      <c r="N61">
        <f ca="1">SUM($G$4:G61)</f>
        <v>524.69340952424795</v>
      </c>
    </row>
    <row r="62" spans="6:14" x14ac:dyDescent="0.35">
      <c r="F62">
        <v>59</v>
      </c>
      <c r="G62" s="2">
        <f ca="1">_xll.PsiExponential(12)</f>
        <v>8.7821429645023361</v>
      </c>
      <c r="H62">
        <f ca="1">IF(COUNTIF($H$4:H61,1)&gt;COUNTIF($H$4:H61,0),(RAND()&lt;0.4)*1,1)</f>
        <v>0</v>
      </c>
      <c r="I62" t="b">
        <f ca="1">COUNTIF($H$4:H62,1)&gt;=COUNTIF($H$4:H62,0)</f>
        <v>1</v>
      </c>
      <c r="J62">
        <f ca="1">IF(L62-1=-1,0,L62-K62)</f>
        <v>0</v>
      </c>
      <c r="K62">
        <f t="shared" ca="1" si="5"/>
        <v>1</v>
      </c>
      <c r="L62">
        <f ca="1">M62-COUNTIF($H$4:H62,0)</f>
        <v>1</v>
      </c>
      <c r="M62">
        <f t="shared" ca="1" si="6"/>
        <v>30</v>
      </c>
      <c r="N62">
        <f ca="1">SUM($G$4:G62)</f>
        <v>533.47555248875028</v>
      </c>
    </row>
    <row r="63" spans="6:14" x14ac:dyDescent="0.35">
      <c r="F63">
        <v>60</v>
      </c>
      <c r="G63" s="2">
        <f ca="1">_xll.PsiExponential(12)</f>
        <v>12.308374427850367</v>
      </c>
      <c r="H63">
        <f ca="1">IF(COUNTIF($H$4:H62,1)&gt;COUNTIF($H$4:H62,0),(RAND()&lt;0.4)*1,1)</f>
        <v>0</v>
      </c>
      <c r="I63" t="b">
        <f ca="1">COUNTIF($H$4:H63,1)&gt;=COUNTIF($H$4:H63,0)</f>
        <v>1</v>
      </c>
      <c r="J63">
        <f ca="1">IF(L63-1=-1,0,L63-K63)</f>
        <v>0</v>
      </c>
      <c r="K63">
        <f t="shared" ca="1" si="5"/>
        <v>1</v>
      </c>
      <c r="L63">
        <f ca="1">M63-COUNTIF($H$4:H63,0)</f>
        <v>0</v>
      </c>
      <c r="M63">
        <f t="shared" ca="1" si="6"/>
        <v>30</v>
      </c>
      <c r="N63">
        <f ca="1">SUM($G$4:G63)</f>
        <v>545.78392691660065</v>
      </c>
    </row>
    <row r="64" spans="6:14" x14ac:dyDescent="0.35">
      <c r="F64">
        <v>61</v>
      </c>
      <c r="G64" s="2">
        <f ca="1">_xll.PsiExponential(12)</f>
        <v>6.7713703884729792</v>
      </c>
      <c r="H64">
        <f ca="1">IF(COUNTIF($H$4:H63,1)&gt;COUNTIF($H$4:H63,0),(RAND()&lt;0.4)*1,1)</f>
        <v>1</v>
      </c>
      <c r="I64" t="b">
        <f ca="1">COUNTIF($H$4:H64,1)&gt;=COUNTIF($H$4:H64,0)</f>
        <v>1</v>
      </c>
      <c r="J64">
        <f ca="1">IF(L64-1=-1,0,L64-K64)</f>
        <v>0</v>
      </c>
      <c r="K64">
        <f t="shared" ca="1" si="5"/>
        <v>1</v>
      </c>
      <c r="L64">
        <f ca="1">M64-COUNTIF($H$4:H64,0)</f>
        <v>1</v>
      </c>
      <c r="M64">
        <f t="shared" ca="1" si="6"/>
        <v>31</v>
      </c>
      <c r="N64">
        <f ca="1">SUM($G$4:G64)</f>
        <v>552.55529730507362</v>
      </c>
    </row>
    <row r="65" spans="6:14" x14ac:dyDescent="0.35">
      <c r="F65">
        <v>62</v>
      </c>
      <c r="G65" s="2">
        <f ca="1">_xll.PsiExponential(12)</f>
        <v>5.893210726291418</v>
      </c>
      <c r="H65">
        <f ca="1">IF(COUNTIF($H$4:H64,1)&gt;COUNTIF($H$4:H64,0),(RAND()&lt;0.4)*1,1)</f>
        <v>0</v>
      </c>
      <c r="I65" t="b">
        <f ca="1">COUNTIF($H$4:H65,1)&gt;=COUNTIF($H$4:H65,0)</f>
        <v>1</v>
      </c>
      <c r="J65">
        <f ca="1">IF(L65-1=-1,0,L65-K65)</f>
        <v>0</v>
      </c>
      <c r="K65">
        <f t="shared" ca="1" si="5"/>
        <v>1</v>
      </c>
      <c r="L65">
        <f ca="1">M65-COUNTIF($H$4:H65,0)</f>
        <v>0</v>
      </c>
      <c r="M65">
        <f t="shared" ca="1" si="6"/>
        <v>31</v>
      </c>
      <c r="N65">
        <f ca="1">SUM($G$4:G65)</f>
        <v>558.44850803136501</v>
      </c>
    </row>
    <row r="66" spans="6:14" x14ac:dyDescent="0.35">
      <c r="F66">
        <v>63</v>
      </c>
      <c r="G66" s="2">
        <f ca="1">_xll.PsiExponential(12)</f>
        <v>0.97185301972167593</v>
      </c>
      <c r="H66">
        <f ca="1">IF(COUNTIF($H$4:H65,1)&gt;COUNTIF($H$4:H65,0),(RAND()&lt;0.4)*1,1)</f>
        <v>1</v>
      </c>
      <c r="I66" t="b">
        <f ca="1">COUNTIF($H$4:H66,1)&gt;=COUNTIF($H$4:H66,0)</f>
        <v>1</v>
      </c>
      <c r="J66">
        <f ca="1">IF(L66-1=-1,0,L66-K66)</f>
        <v>0</v>
      </c>
      <c r="K66">
        <f t="shared" ca="1" si="5"/>
        <v>1</v>
      </c>
      <c r="L66">
        <f ca="1">M66-COUNTIF($H$4:H66,0)</f>
        <v>1</v>
      </c>
      <c r="M66">
        <f t="shared" ca="1" si="6"/>
        <v>32</v>
      </c>
      <c r="N66">
        <f ca="1">SUM($G$4:G66)</f>
        <v>559.42036105108673</v>
      </c>
    </row>
    <row r="67" spans="6:14" x14ac:dyDescent="0.35">
      <c r="F67">
        <v>64</v>
      </c>
      <c r="G67" s="2">
        <f ca="1">_xll.PsiExponential(12)</f>
        <v>1.4179716525920361</v>
      </c>
      <c r="H67">
        <f ca="1">IF(COUNTIF($H$4:H66,1)&gt;COUNTIF($H$4:H66,0),(RAND()&lt;0.4)*1,1)</f>
        <v>0</v>
      </c>
      <c r="I67" t="b">
        <f ca="1">COUNTIF($H$4:H67,1)&gt;=COUNTIF($H$4:H67,0)</f>
        <v>1</v>
      </c>
      <c r="J67">
        <f ca="1">IF(L67-1=-1,0,L67-K67)</f>
        <v>0</v>
      </c>
      <c r="K67">
        <f t="shared" ca="1" si="5"/>
        <v>1</v>
      </c>
      <c r="L67">
        <f ca="1">M67-COUNTIF($H$4:H67,0)</f>
        <v>0</v>
      </c>
      <c r="M67">
        <f t="shared" ca="1" si="6"/>
        <v>32</v>
      </c>
      <c r="N67">
        <f ca="1">SUM($G$4:G67)</f>
        <v>560.83833270367882</v>
      </c>
    </row>
    <row r="68" spans="6:14" x14ac:dyDescent="0.35">
      <c r="F68">
        <v>65</v>
      </c>
      <c r="G68" s="2">
        <f ca="1">_xll.PsiExponential(12)</f>
        <v>4.5236844936417828</v>
      </c>
      <c r="H68">
        <f ca="1">IF(COUNTIF($H$4:H67,1)&gt;COUNTIF($H$4:H67,0),(RAND()&lt;0.4)*1,1)</f>
        <v>1</v>
      </c>
      <c r="I68" t="b">
        <f ca="1">COUNTIF($H$4:H68,1)&gt;=COUNTIF($H$4:H68,0)</f>
        <v>1</v>
      </c>
      <c r="J68">
        <f ca="1">IF(L68-1=-1,0,L68-K68)</f>
        <v>0</v>
      </c>
      <c r="K68">
        <f t="shared" ca="1" si="5"/>
        <v>1</v>
      </c>
      <c r="L68">
        <f ca="1">M68-COUNTIF($H$4:H68,0)</f>
        <v>1</v>
      </c>
      <c r="M68">
        <f t="shared" ca="1" si="6"/>
        <v>33</v>
      </c>
      <c r="N68">
        <f ca="1">SUM($G$4:G68)</f>
        <v>565.3620171973206</v>
      </c>
    </row>
    <row r="69" spans="6:14" x14ac:dyDescent="0.35">
      <c r="F69">
        <v>66</v>
      </c>
      <c r="G69" s="2">
        <f ca="1">_xll.PsiExponential(12)</f>
        <v>4.5907919483662232</v>
      </c>
      <c r="H69">
        <f ca="1">IF(COUNTIF($H$4:H68,1)&gt;COUNTIF($H$4:H68,0),(RAND()&lt;0.4)*1,1)</f>
        <v>1</v>
      </c>
      <c r="I69" t="b">
        <f ca="1">COUNTIF($H$4:H69,1)&gt;=COUNTIF($H$4:H69,0)</f>
        <v>1</v>
      </c>
      <c r="J69">
        <f ca="1">IF(L69-1=-1,0,L69-K69)</f>
        <v>1</v>
      </c>
      <c r="K69">
        <f t="shared" ca="1" si="5"/>
        <v>1</v>
      </c>
      <c r="L69">
        <f ca="1">M69-COUNTIF($H$4:H69,0)</f>
        <v>2</v>
      </c>
      <c r="M69">
        <f t="shared" ca="1" si="6"/>
        <v>34</v>
      </c>
      <c r="N69">
        <f ca="1">SUM($G$4:G69)</f>
        <v>569.95280914568684</v>
      </c>
    </row>
    <row r="70" spans="6:14" x14ac:dyDescent="0.35">
      <c r="F70">
        <v>67</v>
      </c>
      <c r="G70" s="2">
        <f ca="1">_xll.PsiExponential(12)</f>
        <v>6.6896902974007819</v>
      </c>
      <c r="H70">
        <f ca="1">IF(COUNTIF($H$4:H69,1)&gt;COUNTIF($H$4:H69,0),(RAND()&lt;0.4)*1,1)</f>
        <v>1</v>
      </c>
      <c r="I70" t="b">
        <f ca="1">COUNTIF($H$4:H70,1)&gt;=COUNTIF($H$4:H70,0)</f>
        <v>1</v>
      </c>
      <c r="J70">
        <f t="shared" ref="J70:J103" ca="1" si="7">IF(L70-1=-1,0,L70-K70)</f>
        <v>2</v>
      </c>
      <c r="K70">
        <f t="shared" ca="1" si="5"/>
        <v>1</v>
      </c>
      <c r="L70">
        <f ca="1">M70-COUNTIF($H$4:H70,0)</f>
        <v>3</v>
      </c>
      <c r="M70">
        <f t="shared" ca="1" si="6"/>
        <v>35</v>
      </c>
      <c r="N70">
        <f ca="1">SUM($G$4:G70)</f>
        <v>576.64249944308767</v>
      </c>
    </row>
    <row r="71" spans="6:14" x14ac:dyDescent="0.35">
      <c r="F71">
        <v>68</v>
      </c>
      <c r="G71" s="2">
        <f ca="1">_xll.PsiExponential(12)</f>
        <v>2.0206784548612289</v>
      </c>
      <c r="H71">
        <f ca="1">IF(COUNTIF($H$4:H70,1)&gt;COUNTIF($H$4:H70,0),(RAND()&lt;0.4)*1,1)</f>
        <v>1</v>
      </c>
      <c r="I71" t="b">
        <f ca="1">COUNTIF($H$4:H71,1)&gt;=COUNTIF($H$4:H71,0)</f>
        <v>1</v>
      </c>
      <c r="J71">
        <f t="shared" ca="1" si="7"/>
        <v>3</v>
      </c>
      <c r="K71">
        <f t="shared" ca="1" si="5"/>
        <v>1</v>
      </c>
      <c r="L71">
        <f ca="1">M71-COUNTIF($H$4:H71,0)</f>
        <v>4</v>
      </c>
      <c r="M71">
        <f t="shared" ca="1" si="6"/>
        <v>36</v>
      </c>
      <c r="N71">
        <f ca="1">SUM($G$4:G71)</f>
        <v>578.66317789794891</v>
      </c>
    </row>
    <row r="72" spans="6:14" x14ac:dyDescent="0.35">
      <c r="F72">
        <v>69</v>
      </c>
      <c r="G72" s="2">
        <f ca="1">_xll.PsiExponential(12)</f>
        <v>24.707610531472579</v>
      </c>
      <c r="H72">
        <f ca="1">IF(COUNTIF($H$4:H71,1)&gt;COUNTIF($H$4:H71,0),(RAND()&lt;0.4)*1,1)</f>
        <v>1</v>
      </c>
      <c r="I72" t="b">
        <f ca="1">COUNTIF($H$4:H72,1)&gt;=COUNTIF($H$4:H72,0)</f>
        <v>1</v>
      </c>
      <c r="J72">
        <f t="shared" ca="1" si="7"/>
        <v>4</v>
      </c>
      <c r="K72">
        <f t="shared" ca="1" si="5"/>
        <v>1</v>
      </c>
      <c r="L72">
        <f ca="1">M72-COUNTIF($H$4:H72,0)</f>
        <v>5</v>
      </c>
      <c r="M72">
        <f t="shared" ca="1" si="6"/>
        <v>37</v>
      </c>
      <c r="N72">
        <f ca="1">SUM($G$4:G72)</f>
        <v>603.37078842942151</v>
      </c>
    </row>
    <row r="73" spans="6:14" x14ac:dyDescent="0.35">
      <c r="F73">
        <v>70</v>
      </c>
      <c r="G73" s="2">
        <f ca="1">_xll.PsiExponential(12)</f>
        <v>11.650617541081157</v>
      </c>
      <c r="H73">
        <f ca="1">IF(COUNTIF($H$4:H72,1)&gt;COUNTIF($H$4:H72,0),(RAND()&lt;0.4)*1,1)</f>
        <v>1</v>
      </c>
      <c r="I73" t="b">
        <f ca="1">COUNTIF($H$4:H73,1)&gt;=COUNTIF($H$4:H73,0)</f>
        <v>1</v>
      </c>
      <c r="J73">
        <f t="shared" ca="1" si="7"/>
        <v>5</v>
      </c>
      <c r="K73">
        <f t="shared" ca="1" si="5"/>
        <v>1</v>
      </c>
      <c r="L73">
        <f ca="1">M73-COUNTIF($H$4:H73,0)</f>
        <v>6</v>
      </c>
      <c r="M73">
        <f t="shared" ca="1" si="6"/>
        <v>38</v>
      </c>
      <c r="N73">
        <f ca="1">SUM($G$4:G73)</f>
        <v>615.02140597050266</v>
      </c>
    </row>
    <row r="74" spans="6:14" x14ac:dyDescent="0.35">
      <c r="F74">
        <v>71</v>
      </c>
      <c r="G74" s="2">
        <f ca="1">_xll.PsiExponential(12)</f>
        <v>16.956455018854655</v>
      </c>
      <c r="H74">
        <f ca="1">IF(COUNTIF($H$4:H73,1)&gt;COUNTIF($H$4:H73,0),(RAND()&lt;0.4)*1,1)</f>
        <v>1</v>
      </c>
      <c r="I74" t="b">
        <f ca="1">COUNTIF($H$4:H74,1)&gt;=COUNTIF($H$4:H74,0)</f>
        <v>1</v>
      </c>
      <c r="J74">
        <f t="shared" ca="1" si="7"/>
        <v>6</v>
      </c>
      <c r="K74">
        <f t="shared" ca="1" si="5"/>
        <v>1</v>
      </c>
      <c r="L74">
        <f ca="1">M74-COUNTIF($H$4:H74,0)</f>
        <v>7</v>
      </c>
      <c r="M74">
        <f t="shared" ca="1" si="6"/>
        <v>39</v>
      </c>
      <c r="N74">
        <f ca="1">SUM($G$4:G74)</f>
        <v>631.97786098935728</v>
      </c>
    </row>
    <row r="75" spans="6:14" x14ac:dyDescent="0.35">
      <c r="F75">
        <v>72</v>
      </c>
      <c r="G75" s="2">
        <f ca="1">_xll.PsiExponential(12)</f>
        <v>1.3686220031542686</v>
      </c>
      <c r="H75">
        <f ca="1">IF(COUNTIF($H$4:H74,1)&gt;COUNTIF($H$4:H74,0),(RAND()&lt;0.4)*1,1)</f>
        <v>1</v>
      </c>
      <c r="I75" t="b">
        <f ca="1">COUNTIF($H$4:H75,1)&gt;=COUNTIF($H$4:H75,0)</f>
        <v>1</v>
      </c>
      <c r="J75">
        <f t="shared" ca="1" si="7"/>
        <v>7</v>
      </c>
      <c r="K75">
        <f t="shared" ca="1" si="5"/>
        <v>1</v>
      </c>
      <c r="L75">
        <f ca="1">M75-COUNTIF($H$4:H75,0)</f>
        <v>8</v>
      </c>
      <c r="M75">
        <f t="shared" ca="1" si="6"/>
        <v>40</v>
      </c>
      <c r="N75">
        <f ca="1">SUM($G$4:G75)</f>
        <v>633.3464829925116</v>
      </c>
    </row>
    <row r="76" spans="6:14" x14ac:dyDescent="0.35">
      <c r="F76">
        <v>73</v>
      </c>
      <c r="G76" s="2">
        <f ca="1">_xll.PsiExponential(12)</f>
        <v>34.943398307870829</v>
      </c>
      <c r="H76">
        <f ca="1">IF(COUNTIF($H$4:H75,1)&gt;COUNTIF($H$4:H75,0),(RAND()&lt;0.4)*1,1)</f>
        <v>0</v>
      </c>
      <c r="I76" t="b">
        <f ca="1">COUNTIF($H$4:H76,1)&gt;=COUNTIF($H$4:H76,0)</f>
        <v>1</v>
      </c>
      <c r="J76">
        <f t="shared" ca="1" si="7"/>
        <v>6</v>
      </c>
      <c r="K76">
        <f t="shared" ca="1" si="5"/>
        <v>1</v>
      </c>
      <c r="L76">
        <f ca="1">M76-COUNTIF($H$4:H76,0)</f>
        <v>7</v>
      </c>
      <c r="M76">
        <f t="shared" ca="1" si="6"/>
        <v>40</v>
      </c>
      <c r="N76">
        <f ca="1">SUM($G$4:G76)</f>
        <v>668.28988130038238</v>
      </c>
    </row>
    <row r="77" spans="6:14" x14ac:dyDescent="0.35">
      <c r="F77">
        <v>74</v>
      </c>
      <c r="G77" s="2">
        <f ca="1">_xll.PsiExponential(12)</f>
        <v>5.1001901875499698</v>
      </c>
      <c r="H77">
        <f ca="1">IF(COUNTIF($H$4:H76,1)&gt;COUNTIF($H$4:H76,0),(RAND()&lt;0.4)*1,1)</f>
        <v>1</v>
      </c>
      <c r="I77" t="b">
        <f ca="1">COUNTIF($H$4:H77,1)&gt;=COUNTIF($H$4:H77,0)</f>
        <v>1</v>
      </c>
      <c r="J77">
        <f t="shared" ca="1" si="7"/>
        <v>7</v>
      </c>
      <c r="K77">
        <f t="shared" ca="1" si="5"/>
        <v>1</v>
      </c>
      <c r="L77">
        <f ca="1">M77-COUNTIF($H$4:H77,0)</f>
        <v>8</v>
      </c>
      <c r="M77">
        <f t="shared" ca="1" si="6"/>
        <v>41</v>
      </c>
      <c r="N77">
        <f ca="1">SUM($G$4:G77)</f>
        <v>673.39007148793235</v>
      </c>
    </row>
    <row r="78" spans="6:14" x14ac:dyDescent="0.35">
      <c r="F78">
        <v>75</v>
      </c>
      <c r="G78" s="2">
        <f ca="1">_xll.PsiExponential(12)</f>
        <v>38.593552675739389</v>
      </c>
      <c r="H78">
        <f ca="1">IF(COUNTIF($H$4:H77,1)&gt;COUNTIF($H$4:H77,0),(RAND()&lt;0.4)*1,1)</f>
        <v>0</v>
      </c>
      <c r="I78" t="b">
        <f ca="1">COUNTIF($H$4:H78,1)&gt;=COUNTIF($H$4:H78,0)</f>
        <v>1</v>
      </c>
      <c r="J78">
        <f t="shared" ca="1" si="7"/>
        <v>6</v>
      </c>
      <c r="K78">
        <f t="shared" ca="1" si="5"/>
        <v>1</v>
      </c>
      <c r="L78">
        <f ca="1">M78-COUNTIF($H$4:H78,0)</f>
        <v>7</v>
      </c>
      <c r="M78">
        <f t="shared" ca="1" si="6"/>
        <v>41</v>
      </c>
      <c r="N78">
        <f ca="1">SUM($G$4:G78)</f>
        <v>711.98362416367172</v>
      </c>
    </row>
    <row r="79" spans="6:14" x14ac:dyDescent="0.35">
      <c r="F79">
        <v>76</v>
      </c>
      <c r="G79" s="2">
        <f ca="1">_xll.PsiExponential(12)</f>
        <v>7.2245559640930956</v>
      </c>
      <c r="H79">
        <f ca="1">IF(COUNTIF($H$4:H78,1)&gt;COUNTIF($H$4:H78,0),(RAND()&lt;0.4)*1,1)</f>
        <v>0</v>
      </c>
      <c r="I79" t="b">
        <f ca="1">COUNTIF($H$4:H79,1)&gt;=COUNTIF($H$4:H79,0)</f>
        <v>1</v>
      </c>
      <c r="J79">
        <f t="shared" ca="1" si="7"/>
        <v>5</v>
      </c>
      <c r="K79">
        <f t="shared" ca="1" si="5"/>
        <v>1</v>
      </c>
      <c r="L79">
        <f ca="1">M79-COUNTIF($H$4:H79,0)</f>
        <v>6</v>
      </c>
      <c r="M79">
        <f t="shared" ca="1" si="6"/>
        <v>41</v>
      </c>
      <c r="N79">
        <f ca="1">SUM($G$4:G79)</f>
        <v>719.20818012776476</v>
      </c>
    </row>
    <row r="80" spans="6:14" x14ac:dyDescent="0.35">
      <c r="F80">
        <v>77</v>
      </c>
      <c r="G80" s="2">
        <f ca="1">_xll.PsiExponential(12)</f>
        <v>7.7557795688558766</v>
      </c>
      <c r="H80">
        <f ca="1">IF(COUNTIF($H$4:H79,1)&gt;COUNTIF($H$4:H79,0),(RAND()&lt;0.4)*1,1)</f>
        <v>0</v>
      </c>
      <c r="I80" t="b">
        <f ca="1">COUNTIF($H$4:H80,1)&gt;=COUNTIF($H$4:H80,0)</f>
        <v>1</v>
      </c>
      <c r="J80">
        <f t="shared" ca="1" si="7"/>
        <v>4</v>
      </c>
      <c r="K80">
        <f t="shared" ca="1" si="5"/>
        <v>1</v>
      </c>
      <c r="L80">
        <f ca="1">M80-COUNTIF($H$4:H80,0)</f>
        <v>5</v>
      </c>
      <c r="M80">
        <f t="shared" ca="1" si="6"/>
        <v>41</v>
      </c>
      <c r="N80">
        <f ca="1">SUM($G$4:G80)</f>
        <v>726.96395969662069</v>
      </c>
    </row>
    <row r="81" spans="6:14" x14ac:dyDescent="0.35">
      <c r="F81">
        <v>78</v>
      </c>
      <c r="G81" s="2">
        <f ca="1">_xll.PsiExponential(12)</f>
        <v>13.808110936094351</v>
      </c>
      <c r="H81">
        <f ca="1">IF(COUNTIF($H$4:H80,1)&gt;COUNTIF($H$4:H80,0),(RAND()&lt;0.4)*1,1)</f>
        <v>0</v>
      </c>
      <c r="I81" t="b">
        <f ca="1">COUNTIF($H$4:H81,1)&gt;=COUNTIF($H$4:H81,0)</f>
        <v>1</v>
      </c>
      <c r="J81">
        <f t="shared" ca="1" si="7"/>
        <v>3</v>
      </c>
      <c r="K81">
        <f t="shared" ca="1" si="5"/>
        <v>1</v>
      </c>
      <c r="L81">
        <f ca="1">M81-COUNTIF($H$4:H81,0)</f>
        <v>4</v>
      </c>
      <c r="M81">
        <f t="shared" ca="1" si="6"/>
        <v>41</v>
      </c>
      <c r="N81">
        <f ca="1">SUM($G$4:G81)</f>
        <v>740.77207063271499</v>
      </c>
    </row>
    <row r="82" spans="6:14" x14ac:dyDescent="0.35">
      <c r="F82">
        <v>79</v>
      </c>
      <c r="G82" s="2">
        <f ca="1">_xll.PsiExponential(12)</f>
        <v>0.62728797553671123</v>
      </c>
      <c r="H82">
        <f ca="1">IF(COUNTIF($H$4:H81,1)&gt;COUNTIF($H$4:H81,0),(RAND()&lt;0.4)*1,1)</f>
        <v>0</v>
      </c>
      <c r="I82" t="b">
        <f ca="1">COUNTIF($H$4:H82,1)&gt;=COUNTIF($H$4:H82,0)</f>
        <v>1</v>
      </c>
      <c r="J82">
        <f t="shared" ca="1" si="7"/>
        <v>2</v>
      </c>
      <c r="K82">
        <f t="shared" ca="1" si="5"/>
        <v>1</v>
      </c>
      <c r="L82">
        <f ca="1">M82-COUNTIF($H$4:H82,0)</f>
        <v>3</v>
      </c>
      <c r="M82">
        <f t="shared" ca="1" si="6"/>
        <v>41</v>
      </c>
      <c r="N82">
        <f ca="1">SUM($G$4:G82)</f>
        <v>741.39935860825165</v>
      </c>
    </row>
    <row r="83" spans="6:14" x14ac:dyDescent="0.35">
      <c r="F83">
        <v>80</v>
      </c>
      <c r="G83" s="2">
        <f ca="1">_xll.PsiExponential(12)</f>
        <v>2.0025352649692332</v>
      </c>
      <c r="H83">
        <f ca="1">IF(COUNTIF($H$4:H82,1)&gt;COUNTIF($H$4:H82,0),(RAND()&lt;0.4)*1,1)</f>
        <v>0</v>
      </c>
      <c r="I83" t="b">
        <f ca="1">COUNTIF($H$4:H83,1)&gt;=COUNTIF($H$4:H83,0)</f>
        <v>1</v>
      </c>
      <c r="J83">
        <f t="shared" ca="1" si="7"/>
        <v>1</v>
      </c>
      <c r="K83">
        <f t="shared" ca="1" si="5"/>
        <v>1</v>
      </c>
      <c r="L83">
        <f ca="1">M83-COUNTIF($H$4:H83,0)</f>
        <v>2</v>
      </c>
      <c r="M83">
        <f t="shared" ca="1" si="6"/>
        <v>41</v>
      </c>
      <c r="N83">
        <f ca="1">SUM($G$4:G83)</f>
        <v>743.40189387322084</v>
      </c>
    </row>
    <row r="84" spans="6:14" x14ac:dyDescent="0.35">
      <c r="F84">
        <v>81</v>
      </c>
      <c r="G84" s="2">
        <f ca="1">_xll.PsiExponential(12)</f>
        <v>1.1399303033434469</v>
      </c>
      <c r="H84">
        <f ca="1">IF(COUNTIF($H$4:H83,1)&gt;COUNTIF($H$4:H83,0),(RAND()&lt;0.4)*1,1)</f>
        <v>0</v>
      </c>
      <c r="I84" t="b">
        <f ca="1">COUNTIF($H$4:H84,1)&gt;=COUNTIF($H$4:H84,0)</f>
        <v>1</v>
      </c>
      <c r="J84">
        <f t="shared" ca="1" si="7"/>
        <v>0</v>
      </c>
      <c r="K84">
        <f t="shared" ca="1" si="5"/>
        <v>1</v>
      </c>
      <c r="L84">
        <f ca="1">M84-COUNTIF($H$4:H84,0)</f>
        <v>1</v>
      </c>
      <c r="M84">
        <f t="shared" ca="1" si="6"/>
        <v>41</v>
      </c>
      <c r="N84">
        <f ca="1">SUM($G$4:G84)</f>
        <v>744.54182417656432</v>
      </c>
    </row>
    <row r="85" spans="6:14" x14ac:dyDescent="0.35">
      <c r="F85">
        <v>82</v>
      </c>
      <c r="G85" s="2">
        <f ca="1">_xll.PsiExponential(12)</f>
        <v>1.0379211935721449</v>
      </c>
      <c r="H85">
        <f ca="1">IF(COUNTIF($H$4:H84,1)&gt;COUNTIF($H$4:H84,0),(RAND()&lt;0.4)*1,1)</f>
        <v>0</v>
      </c>
      <c r="I85" t="b">
        <f ca="1">COUNTIF($H$4:H85,1)&gt;=COUNTIF($H$4:H85,0)</f>
        <v>1</v>
      </c>
      <c r="J85">
        <f t="shared" ca="1" si="7"/>
        <v>0</v>
      </c>
      <c r="K85">
        <f t="shared" ca="1" si="5"/>
        <v>1</v>
      </c>
      <c r="L85">
        <f ca="1">M85-COUNTIF($H$4:H85,0)</f>
        <v>0</v>
      </c>
      <c r="M85">
        <f t="shared" ca="1" si="6"/>
        <v>41</v>
      </c>
      <c r="N85">
        <f ca="1">SUM($G$4:G85)</f>
        <v>745.57974537013649</v>
      </c>
    </row>
    <row r="86" spans="6:14" x14ac:dyDescent="0.35">
      <c r="F86">
        <v>83</v>
      </c>
      <c r="G86" s="2">
        <f ca="1">_xll.PsiExponential(12)</f>
        <v>7.5385557160260713E-2</v>
      </c>
      <c r="H86">
        <f ca="1">IF(COUNTIF($H$4:H85,1)&gt;COUNTIF($H$4:H85,0),(RAND()&lt;0.4)*1,1)</f>
        <v>1</v>
      </c>
      <c r="I86" t="b">
        <f ca="1">COUNTIF($H$4:H86,1)&gt;=COUNTIF($H$4:H86,0)</f>
        <v>1</v>
      </c>
      <c r="J86">
        <f t="shared" ca="1" si="7"/>
        <v>0</v>
      </c>
      <c r="K86">
        <f t="shared" ca="1" si="5"/>
        <v>1</v>
      </c>
      <c r="L86">
        <f ca="1">M86-COUNTIF($H$4:H86,0)</f>
        <v>1</v>
      </c>
      <c r="M86">
        <f t="shared" ca="1" si="6"/>
        <v>42</v>
      </c>
      <c r="N86">
        <f ca="1">SUM($G$4:G86)</f>
        <v>745.6551309272968</v>
      </c>
    </row>
    <row r="87" spans="6:14" x14ac:dyDescent="0.35">
      <c r="F87">
        <v>84</v>
      </c>
      <c r="G87" s="2">
        <f ca="1">_xll.PsiExponential(12)</f>
        <v>1.556970761489779</v>
      </c>
      <c r="H87">
        <f ca="1">IF(COUNTIF($H$4:H86,1)&gt;COUNTIF($H$4:H86,0),(RAND()&lt;0.4)*1,1)</f>
        <v>0</v>
      </c>
      <c r="I87" t="b">
        <f ca="1">COUNTIF($H$4:H87,1)&gt;=COUNTIF($H$4:H87,0)</f>
        <v>1</v>
      </c>
      <c r="J87">
        <f t="shared" ca="1" si="7"/>
        <v>0</v>
      </c>
      <c r="K87">
        <f t="shared" ca="1" si="5"/>
        <v>1</v>
      </c>
      <c r="L87">
        <f ca="1">M87-COUNTIF($H$4:H87,0)</f>
        <v>0</v>
      </c>
      <c r="M87">
        <f t="shared" ca="1" si="6"/>
        <v>42</v>
      </c>
      <c r="N87">
        <f ca="1">SUM($G$4:G87)</f>
        <v>747.21210168878656</v>
      </c>
    </row>
    <row r="88" spans="6:14" x14ac:dyDescent="0.35">
      <c r="F88">
        <v>85</v>
      </c>
      <c r="G88" s="2">
        <f ca="1">_xll.PsiExponential(12)</f>
        <v>24.589596232248965</v>
      </c>
      <c r="H88">
        <f ca="1">IF(COUNTIF($H$4:H87,1)&gt;COUNTIF($H$4:H87,0),(RAND()&lt;0.4)*1,1)</f>
        <v>1</v>
      </c>
      <c r="I88" t="b">
        <f ca="1">COUNTIF($H$4:H88,1)&gt;=COUNTIF($H$4:H88,0)</f>
        <v>1</v>
      </c>
      <c r="J88">
        <f t="shared" ca="1" si="7"/>
        <v>0</v>
      </c>
      <c r="K88">
        <f t="shared" ca="1" si="5"/>
        <v>1</v>
      </c>
      <c r="L88">
        <f ca="1">M88-COUNTIF($H$4:H88,0)</f>
        <v>1</v>
      </c>
      <c r="M88">
        <f t="shared" ca="1" si="6"/>
        <v>43</v>
      </c>
      <c r="N88">
        <f ca="1">SUM($G$4:G88)</f>
        <v>771.8016979210355</v>
      </c>
    </row>
    <row r="89" spans="6:14" x14ac:dyDescent="0.35">
      <c r="F89">
        <v>86</v>
      </c>
      <c r="G89" s="2">
        <f ca="1">_xll.PsiExponential(12)</f>
        <v>20.714110027347566</v>
      </c>
      <c r="H89">
        <f ca="1">IF(COUNTIF($H$4:H88,1)&gt;COUNTIF($H$4:H88,0),(RAND()&lt;0.4)*1,1)</f>
        <v>0</v>
      </c>
      <c r="I89" t="b">
        <f ca="1">COUNTIF($H$4:H89,1)&gt;=COUNTIF($H$4:H89,0)</f>
        <v>1</v>
      </c>
      <c r="J89">
        <f t="shared" ca="1" si="7"/>
        <v>0</v>
      </c>
      <c r="K89">
        <f t="shared" ca="1" si="5"/>
        <v>1</v>
      </c>
      <c r="L89">
        <f ca="1">M89-COUNTIF($H$4:H89,0)</f>
        <v>0</v>
      </c>
      <c r="M89">
        <f t="shared" ca="1" si="6"/>
        <v>43</v>
      </c>
      <c r="N89">
        <f ca="1">SUM($G$4:G89)</f>
        <v>792.5158079483831</v>
      </c>
    </row>
    <row r="90" spans="6:14" x14ac:dyDescent="0.35">
      <c r="F90">
        <v>87</v>
      </c>
      <c r="G90" s="2">
        <f ca="1">_xll.PsiExponential(12)</f>
        <v>9.7169532632644025</v>
      </c>
      <c r="H90">
        <f ca="1">IF(COUNTIF($H$4:H89,1)&gt;COUNTIF($H$4:H89,0),(RAND()&lt;0.4)*1,1)</f>
        <v>1</v>
      </c>
      <c r="I90" t="b">
        <f ca="1">COUNTIF($H$4:H90,1)&gt;=COUNTIF($H$4:H90,0)</f>
        <v>1</v>
      </c>
      <c r="J90">
        <f t="shared" ca="1" si="7"/>
        <v>0</v>
      </c>
      <c r="K90">
        <f ca="1">IF(M90&gt;=L90,1,0)</f>
        <v>1</v>
      </c>
      <c r="L90">
        <f ca="1">M90-COUNTIF($H$4:H90,0)</f>
        <v>1</v>
      </c>
      <c r="M90">
        <f ca="1">IF(I90,IF(H90=1,M89+1,M89))</f>
        <v>44</v>
      </c>
      <c r="N90">
        <f ca="1">SUM($G$4:G90)</f>
        <v>802.23276121164747</v>
      </c>
    </row>
    <row r="91" spans="6:14" x14ac:dyDescent="0.35">
      <c r="F91">
        <v>88</v>
      </c>
      <c r="G91" s="2">
        <f ca="1">_xll.PsiExponential(12)</f>
        <v>4.9474145751143066</v>
      </c>
      <c r="H91">
        <f ca="1">IF(COUNTIF($H$4:H90,1)&gt;COUNTIF($H$4:H90,0),(RAND()&lt;0.4)*1,1)</f>
        <v>0</v>
      </c>
      <c r="I91" t="b">
        <f ca="1">COUNTIF($H$4:H91,1)&gt;=COUNTIF($H$4:H91,0)</f>
        <v>1</v>
      </c>
      <c r="J91">
        <f t="shared" ca="1" si="7"/>
        <v>0</v>
      </c>
      <c r="K91">
        <f t="shared" ref="K91:K97" ca="1" si="8">IF(M91&gt;=L91,1,0)</f>
        <v>1</v>
      </c>
      <c r="L91">
        <f ca="1">M91-COUNTIF($H$4:H91,0)</f>
        <v>0</v>
      </c>
      <c r="M91">
        <f ca="1">IF(I91,IF(H91=1,M90+1,M90))</f>
        <v>44</v>
      </c>
      <c r="N91">
        <f ca="1">SUM($G$4:G91)</f>
        <v>807.18017578676177</v>
      </c>
    </row>
    <row r="92" spans="6:14" x14ac:dyDescent="0.35">
      <c r="F92">
        <v>89</v>
      </c>
      <c r="G92" s="2">
        <f ca="1">_xll.PsiExponential(12)</f>
        <v>5.4528490853442904</v>
      </c>
      <c r="H92">
        <f ca="1">IF(COUNTIF($H$4:H91,1)&gt;COUNTIF($H$4:H91,0),(RAND()&lt;0.4)*1,1)</f>
        <v>1</v>
      </c>
      <c r="I92" t="b">
        <f ca="1">COUNTIF($H$4:H92,1)&gt;=COUNTIF($H$4:H92,0)</f>
        <v>1</v>
      </c>
      <c r="J92">
        <f t="shared" ca="1" si="7"/>
        <v>0</v>
      </c>
      <c r="K92">
        <f t="shared" ca="1" si="8"/>
        <v>1</v>
      </c>
      <c r="L92">
        <f ca="1">M92-COUNTIF($H$4:H92,0)</f>
        <v>1</v>
      </c>
      <c r="M92">
        <f t="shared" ref="M92:M97" ca="1" si="9">IF(I92,IF(H92=1,M91+1,M91))</f>
        <v>45</v>
      </c>
      <c r="N92">
        <f ca="1">SUM($G$4:G92)</f>
        <v>812.63302487210603</v>
      </c>
    </row>
    <row r="93" spans="6:14" x14ac:dyDescent="0.35">
      <c r="F93">
        <v>90</v>
      </c>
      <c r="G93" s="2">
        <f ca="1">_xll.PsiExponential(12)</f>
        <v>5.5417255529404565</v>
      </c>
      <c r="H93">
        <f ca="1">IF(COUNTIF($H$4:H92,1)&gt;COUNTIF($H$4:H92,0),(RAND()&lt;0.4)*1,1)</f>
        <v>1</v>
      </c>
      <c r="I93" t="b">
        <f ca="1">COUNTIF($H$4:H93,1)&gt;=COUNTIF($H$4:H93,0)</f>
        <v>1</v>
      </c>
      <c r="J93">
        <f t="shared" ca="1" si="7"/>
        <v>1</v>
      </c>
      <c r="K93">
        <f t="shared" ca="1" si="8"/>
        <v>1</v>
      </c>
      <c r="L93">
        <f ca="1">M93-COUNTIF($H$4:H93,0)</f>
        <v>2</v>
      </c>
      <c r="M93">
        <f t="shared" ca="1" si="9"/>
        <v>46</v>
      </c>
      <c r="N93">
        <f ca="1">SUM($G$4:G93)</f>
        <v>818.17475042504645</v>
      </c>
    </row>
    <row r="94" spans="6:14" x14ac:dyDescent="0.35">
      <c r="F94">
        <v>91</v>
      </c>
      <c r="G94" s="2">
        <f ca="1">_xll.PsiExponential(12)</f>
        <v>12.906672861181459</v>
      </c>
      <c r="H94">
        <f ca="1">IF(COUNTIF($H$4:H93,1)&gt;COUNTIF($H$4:H93,0),(RAND()&lt;0.4)*1,1)</f>
        <v>1</v>
      </c>
      <c r="I94" t="b">
        <f ca="1">COUNTIF($H$4:H94,1)&gt;=COUNTIF($H$4:H94,0)</f>
        <v>1</v>
      </c>
      <c r="J94">
        <f t="shared" ca="1" si="7"/>
        <v>2</v>
      </c>
      <c r="K94">
        <f t="shared" ca="1" si="8"/>
        <v>1</v>
      </c>
      <c r="L94">
        <f ca="1">M94-COUNTIF($H$4:H94,0)</f>
        <v>3</v>
      </c>
      <c r="M94">
        <f t="shared" ca="1" si="9"/>
        <v>47</v>
      </c>
      <c r="N94">
        <f ca="1">SUM($G$4:G94)</f>
        <v>831.08142328622796</v>
      </c>
    </row>
    <row r="95" spans="6:14" x14ac:dyDescent="0.35">
      <c r="F95">
        <v>92</v>
      </c>
      <c r="G95" s="2">
        <f ca="1">_xll.PsiExponential(12)</f>
        <v>9.0988172726366816</v>
      </c>
      <c r="H95">
        <f ca="1">IF(COUNTIF($H$4:H94,1)&gt;COUNTIF($H$4:H94,0),(RAND()&lt;0.4)*1,1)</f>
        <v>1</v>
      </c>
      <c r="I95" t="b">
        <f ca="1">COUNTIF($H$4:H95,1)&gt;=COUNTIF($H$4:H95,0)</f>
        <v>1</v>
      </c>
      <c r="J95">
        <f t="shared" ca="1" si="7"/>
        <v>3</v>
      </c>
      <c r="K95">
        <f t="shared" ca="1" si="8"/>
        <v>1</v>
      </c>
      <c r="L95">
        <f ca="1">M95-COUNTIF($H$4:H95,0)</f>
        <v>4</v>
      </c>
      <c r="M95">
        <f t="shared" ca="1" si="9"/>
        <v>48</v>
      </c>
      <c r="N95">
        <f ca="1">SUM($G$4:G95)</f>
        <v>840.18024055886463</v>
      </c>
    </row>
    <row r="96" spans="6:14" x14ac:dyDescent="0.35">
      <c r="F96">
        <v>93</v>
      </c>
      <c r="G96" s="2">
        <f ca="1">_xll.PsiExponential(12)</f>
        <v>20.009509231665099</v>
      </c>
      <c r="H96">
        <f ca="1">IF(COUNTIF($H$4:H95,1)&gt;COUNTIF($H$4:H95,0),(RAND()&lt;0.4)*1,1)</f>
        <v>1</v>
      </c>
      <c r="I96" t="b">
        <f ca="1">COUNTIF($H$4:H96,1)&gt;=COUNTIF($H$4:H96,0)</f>
        <v>1</v>
      </c>
      <c r="J96">
        <f t="shared" ca="1" si="7"/>
        <v>4</v>
      </c>
      <c r="K96">
        <f t="shared" ca="1" si="8"/>
        <v>1</v>
      </c>
      <c r="L96">
        <f ca="1">M96-COUNTIF($H$4:H96,0)</f>
        <v>5</v>
      </c>
      <c r="M96">
        <f t="shared" ca="1" si="9"/>
        <v>49</v>
      </c>
      <c r="N96">
        <f ca="1">SUM($G$4:G96)</f>
        <v>860.18974979052973</v>
      </c>
    </row>
    <row r="97" spans="6:14" x14ac:dyDescent="0.35">
      <c r="F97">
        <v>94</v>
      </c>
      <c r="G97" s="2">
        <f ca="1">_xll.PsiExponential(12)</f>
        <v>4.8829612862108442</v>
      </c>
      <c r="H97">
        <f ca="1">IF(COUNTIF($H$4:H96,1)&gt;COUNTIF($H$4:H96,0),(RAND()&lt;0.4)*1,1)</f>
        <v>0</v>
      </c>
      <c r="I97" t="b">
        <f ca="1">COUNTIF($H$4:H97,1)&gt;=COUNTIF($H$4:H97,0)</f>
        <v>1</v>
      </c>
      <c r="J97">
        <f t="shared" ca="1" si="7"/>
        <v>3</v>
      </c>
      <c r="K97">
        <f t="shared" ca="1" si="8"/>
        <v>1</v>
      </c>
      <c r="L97">
        <f ca="1">M97-COUNTIF($H$4:H97,0)</f>
        <v>4</v>
      </c>
      <c r="M97">
        <f t="shared" ca="1" si="9"/>
        <v>49</v>
      </c>
      <c r="N97">
        <f ca="1">SUM($G$4:G97)</f>
        <v>865.07271107674057</v>
      </c>
    </row>
    <row r="98" spans="6:14" x14ac:dyDescent="0.35">
      <c r="F98">
        <v>95</v>
      </c>
      <c r="G98" s="2">
        <f ca="1">_xll.PsiExponential(12)</f>
        <v>11.2223355850677</v>
      </c>
      <c r="H98">
        <f ca="1">IF(COUNTIF($H$4:H97,1)&gt;COUNTIF($H$4:H97,0),(RAND()&lt;0.4)*1,1)</f>
        <v>0</v>
      </c>
      <c r="I98" t="b">
        <f ca="1">COUNTIF($H$4:H98,1)&gt;=COUNTIF($H$4:H98,0)</f>
        <v>1</v>
      </c>
      <c r="J98">
        <f t="shared" ca="1" si="7"/>
        <v>2</v>
      </c>
      <c r="K98">
        <f ca="1">IF(M98&gt;=L98,1,0)</f>
        <v>1</v>
      </c>
      <c r="L98">
        <f ca="1">M98-COUNTIF($H$4:H98,0)</f>
        <v>3</v>
      </c>
      <c r="M98">
        <f ca="1">IF(I98,IF(H98=1,M97+1,M97))</f>
        <v>49</v>
      </c>
      <c r="N98">
        <f ca="1">SUM($G$4:G98)</f>
        <v>876.29504666180833</v>
      </c>
    </row>
    <row r="99" spans="6:14" x14ac:dyDescent="0.35">
      <c r="F99">
        <v>96</v>
      </c>
      <c r="G99" s="2">
        <f ca="1">_xll.PsiExponential(12)</f>
        <v>19.837447857677724</v>
      </c>
      <c r="H99">
        <f ca="1">IF(COUNTIF($H$4:H98,1)&gt;COUNTIF($H$4:H98,0),(RAND()&lt;0.4)*1,1)</f>
        <v>0</v>
      </c>
      <c r="I99" t="b">
        <f ca="1">COUNTIF($H$4:H99,1)&gt;=COUNTIF($H$4:H99,0)</f>
        <v>1</v>
      </c>
      <c r="J99">
        <f t="shared" ca="1" si="7"/>
        <v>1</v>
      </c>
      <c r="K99">
        <f t="shared" ref="K99:K103" ca="1" si="10">IF(M99&gt;=L99,1,0)</f>
        <v>1</v>
      </c>
      <c r="L99">
        <f ca="1">M99-COUNTIF($H$4:H99,0)</f>
        <v>2</v>
      </c>
      <c r="M99">
        <f ca="1">IF(I99,IF(H99=1,M98+1,M98))</f>
        <v>49</v>
      </c>
      <c r="N99">
        <f ca="1">SUM($G$4:G99)</f>
        <v>896.13249451948604</v>
      </c>
    </row>
    <row r="100" spans="6:14" x14ac:dyDescent="0.35">
      <c r="F100">
        <v>97</v>
      </c>
      <c r="G100" s="2">
        <f ca="1">_xll.PsiExponential(12)</f>
        <v>7.1735533038575863</v>
      </c>
      <c r="H100">
        <f ca="1">IF(COUNTIF($H$4:H99,1)&gt;COUNTIF($H$4:H99,0),(RAND()&lt;0.4)*1,1)</f>
        <v>0</v>
      </c>
      <c r="I100" t="b">
        <f ca="1">COUNTIF($H$4:H100,1)&gt;=COUNTIF($H$4:H100,0)</f>
        <v>1</v>
      </c>
      <c r="J100">
        <f t="shared" ca="1" si="7"/>
        <v>0</v>
      </c>
      <c r="K100">
        <f t="shared" ca="1" si="10"/>
        <v>1</v>
      </c>
      <c r="L100">
        <f ca="1">M100-COUNTIF($H$4:H100,0)</f>
        <v>1</v>
      </c>
      <c r="M100">
        <f t="shared" ref="M100:M103" ca="1" si="11">IF(I100,IF(H100=1,M99+1,M99))</f>
        <v>49</v>
      </c>
      <c r="N100">
        <f ca="1">SUM($G$4:G100)</f>
        <v>903.30604782334365</v>
      </c>
    </row>
    <row r="101" spans="6:14" x14ac:dyDescent="0.35">
      <c r="F101">
        <v>98</v>
      </c>
      <c r="G101" s="2">
        <f ca="1">_xll.PsiExponential(12)</f>
        <v>29.926594905844382</v>
      </c>
      <c r="H101">
        <f ca="1">IF(COUNTIF($H$4:H100,1)&gt;COUNTIF($H$4:H100,0),(RAND()&lt;0.4)*1,1)</f>
        <v>0</v>
      </c>
      <c r="I101" t="b">
        <f ca="1">COUNTIF($H$4:H101,1)&gt;=COUNTIF($H$4:H101,0)</f>
        <v>1</v>
      </c>
      <c r="J101">
        <f t="shared" ca="1" si="7"/>
        <v>0</v>
      </c>
      <c r="K101">
        <f t="shared" ca="1" si="10"/>
        <v>1</v>
      </c>
      <c r="L101">
        <f ca="1">M101-COUNTIF($H$4:H101,0)</f>
        <v>0</v>
      </c>
      <c r="M101">
        <f t="shared" ca="1" si="11"/>
        <v>49</v>
      </c>
      <c r="N101">
        <f ca="1">SUM($G$4:G101)</f>
        <v>933.232642729188</v>
      </c>
    </row>
    <row r="102" spans="6:14" x14ac:dyDescent="0.35">
      <c r="F102">
        <v>99</v>
      </c>
      <c r="G102" s="2">
        <f ca="1">_xll.PsiExponential(12)</f>
        <v>6.0871807139642176</v>
      </c>
      <c r="H102">
        <f ca="1">IF(COUNTIF($H$4:H101,1)&gt;COUNTIF($H$4:H101,0),(RAND()&lt;0.4)*1,1)</f>
        <v>1</v>
      </c>
      <c r="I102" t="b">
        <f ca="1">COUNTIF($H$4:H102,1)&gt;=COUNTIF($H$4:H102,0)</f>
        <v>1</v>
      </c>
      <c r="J102">
        <f t="shared" ca="1" si="7"/>
        <v>0</v>
      </c>
      <c r="K102">
        <f t="shared" ca="1" si="10"/>
        <v>1</v>
      </c>
      <c r="L102">
        <f ca="1">M102-COUNTIF($H$4:H102,0)</f>
        <v>1</v>
      </c>
      <c r="M102">
        <f t="shared" ca="1" si="11"/>
        <v>50</v>
      </c>
      <c r="N102">
        <f ca="1">SUM($G$4:G102)</f>
        <v>939.31982344315225</v>
      </c>
    </row>
    <row r="103" spans="6:14" x14ac:dyDescent="0.35">
      <c r="F103">
        <v>100</v>
      </c>
      <c r="G103" s="2">
        <f ca="1">_xll.PsiExponential(12)</f>
        <v>47.489496821816005</v>
      </c>
      <c r="H103">
        <f ca="1">IF(COUNTIF($H$4:H102,1)&gt;COUNTIF($H$4:H102,0),(RAND()&lt;0.4)*1,1)</f>
        <v>1</v>
      </c>
      <c r="I103" t="b">
        <f ca="1">COUNTIF($H$4:H103,1)&gt;=COUNTIF($H$4:H103,0)</f>
        <v>1</v>
      </c>
      <c r="J103">
        <f t="shared" ca="1" si="7"/>
        <v>1</v>
      </c>
      <c r="K103">
        <f t="shared" ca="1" si="10"/>
        <v>1</v>
      </c>
      <c r="L103">
        <f ca="1">M103-COUNTIF($H$4:H103,0)</f>
        <v>2</v>
      </c>
      <c r="M103">
        <f t="shared" ca="1" si="11"/>
        <v>51</v>
      </c>
      <c r="N103">
        <f ca="1">SUM($G$4:G103)</f>
        <v>986.80932026496828</v>
      </c>
    </row>
    <row r="105" spans="6:14" x14ac:dyDescent="0.35">
      <c r="G105" s="2"/>
    </row>
    <row r="106" spans="6:14" x14ac:dyDescent="0.35">
      <c r="G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AA7B-C8A5-4019-BA06-C8EBB3F3090E}">
  <dimension ref="A1:N106"/>
  <sheetViews>
    <sheetView workbookViewId="0">
      <selection activeCell="C9" sqref="C9"/>
    </sheetView>
  </sheetViews>
  <sheetFormatPr defaultRowHeight="14.5" x14ac:dyDescent="0.35"/>
  <cols>
    <col min="1" max="1" width="20.453125" customWidth="1"/>
    <col min="5" max="5" width="16" customWidth="1"/>
    <col min="12" max="12" width="12.7265625" customWidth="1"/>
  </cols>
  <sheetData>
    <row r="1" spans="1:14" x14ac:dyDescent="0.35">
      <c r="A1" t="s">
        <v>0</v>
      </c>
      <c r="B1">
        <v>100</v>
      </c>
    </row>
    <row r="2" spans="1:14" x14ac:dyDescent="0.35">
      <c r="A2" t="s">
        <v>1</v>
      </c>
      <c r="B2">
        <f ca="1">N103</f>
        <v>1105.6787160829419</v>
      </c>
    </row>
    <row r="3" spans="1:14" x14ac:dyDescent="0.35">
      <c r="B3" t="s">
        <v>9</v>
      </c>
      <c r="C3" t="s">
        <v>10</v>
      </c>
      <c r="F3" t="s">
        <v>22</v>
      </c>
      <c r="G3" t="s">
        <v>23</v>
      </c>
      <c r="H3" t="s">
        <v>24</v>
      </c>
      <c r="I3" t="s">
        <v>30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35">
      <c r="A4" t="s">
        <v>2</v>
      </c>
      <c r="B4">
        <f ca="1">SUM(H4:H103)</f>
        <v>51</v>
      </c>
      <c r="F4">
        <v>1</v>
      </c>
      <c r="G4">
        <v>0</v>
      </c>
      <c r="H4">
        <v>1</v>
      </c>
      <c r="J4">
        <v>0</v>
      </c>
      <c r="K4">
        <v>1</v>
      </c>
      <c r="L4">
        <v>1</v>
      </c>
      <c r="M4">
        <v>1</v>
      </c>
      <c r="N4">
        <v>0</v>
      </c>
    </row>
    <row r="5" spans="1:14" x14ac:dyDescent="0.35">
      <c r="A5" t="s">
        <v>3</v>
      </c>
      <c r="B5">
        <f ca="1">COUNTIF(H4:H103,0)</f>
        <v>49</v>
      </c>
      <c r="F5">
        <v>2</v>
      </c>
      <c r="G5" s="2">
        <f ca="1">_xll.PsiExponential(12)</f>
        <v>5.4150466209061285</v>
      </c>
      <c r="H5">
        <f ca="1">IF(COUNTIF($H$4:H4,1)&gt;COUNTIF($H$4:H4,0),(RAND()&lt;0.4)*1,1)</f>
        <v>0</v>
      </c>
      <c r="I5" t="b">
        <f ca="1">COUNTIF($H$4:H5,1)&gt;=COUNTIF($H$4:H5,0)</f>
        <v>1</v>
      </c>
      <c r="J5">
        <f ca="1">IF(L5-1=-1,0,L5-K5)</f>
        <v>0</v>
      </c>
      <c r="K5">
        <f ca="1">IF(L5&lt;3,L5,2)</f>
        <v>0</v>
      </c>
      <c r="L5">
        <f ca="1">M5-COUNTIF($H$4:H5,0)</f>
        <v>0</v>
      </c>
      <c r="M5">
        <f ca="1">IF(I5,IF(H5=1,M4+1,M4))</f>
        <v>1</v>
      </c>
      <c r="N5">
        <f ca="1">SUM($G$4:G5)</f>
        <v>5.4150466209061285</v>
      </c>
    </row>
    <row r="6" spans="1:14" x14ac:dyDescent="0.35">
      <c r="A6" t="s">
        <v>4</v>
      </c>
      <c r="B6">
        <f ca="1">B4/(B2/60)</f>
        <v>2.7675308889372303</v>
      </c>
      <c r="C6">
        <f>B14</f>
        <v>2</v>
      </c>
      <c r="F6">
        <v>3</v>
      </c>
      <c r="G6" s="2">
        <f ca="1">_xll.PsiExponential(12)</f>
        <v>1.9625146006062746</v>
      </c>
      <c r="H6">
        <f ca="1">IF(COUNTIF($H$4:H5,1)&gt;COUNTIF($H$4:H5,0),(RAND()&lt;0.4)*1,1)</f>
        <v>1</v>
      </c>
      <c r="I6" t="b">
        <f ca="1">COUNTIF($H$4:H6,1)&gt;=COUNTIF($H$4:H6,0)</f>
        <v>1</v>
      </c>
      <c r="J6">
        <f ca="1">IF(L6-1=-1,0,L6-K6)</f>
        <v>0</v>
      </c>
      <c r="K6">
        <f t="shared" ref="K6:K69" ca="1" si="0">IF(L6&lt;3,L6,2)</f>
        <v>1</v>
      </c>
      <c r="L6">
        <f ca="1">M6-COUNTIF($H$4:H6,0)</f>
        <v>1</v>
      </c>
      <c r="M6">
        <f ca="1">IF(I6,IF(H6=1,M5+1,M5))</f>
        <v>2</v>
      </c>
      <c r="N6">
        <f ca="1">SUM($G$4:G6)</f>
        <v>7.3775612215124031</v>
      </c>
    </row>
    <row r="7" spans="1:14" x14ac:dyDescent="0.35">
      <c r="A7" t="s">
        <v>31</v>
      </c>
      <c r="B7" s="5">
        <f ca="1">COUNTIF(K4:K103,1)/B1</f>
        <v>0.33</v>
      </c>
      <c r="C7" s="5">
        <f>B23</f>
        <v>0.33333333333333331</v>
      </c>
      <c r="F7">
        <v>4</v>
      </c>
      <c r="G7" s="2">
        <f ca="1">_xll.PsiExponential(12)</f>
        <v>4.3133218444473664</v>
      </c>
      <c r="H7">
        <f ca="1">IF(COUNTIF($H$4:H6,1)&gt;COUNTIF($H$4:H6,0),(RAND()&lt;0.4)*1,1)</f>
        <v>0</v>
      </c>
      <c r="I7" t="b">
        <f ca="1">COUNTIF($H$4:H7,1)&gt;=COUNTIF($H$4:H7,0)</f>
        <v>1</v>
      </c>
      <c r="J7">
        <f ca="1">IF(L7-1=-1,0,L7-K7)</f>
        <v>0</v>
      </c>
      <c r="K7">
        <f t="shared" ca="1" si="0"/>
        <v>0</v>
      </c>
      <c r="L7">
        <f ca="1">M7-COUNTIF($H$4:H7,0)</f>
        <v>0</v>
      </c>
      <c r="M7">
        <f ca="1">IF(I7,IF(H7=1,M6+1,M6))</f>
        <v>2</v>
      </c>
      <c r="N7">
        <f ca="1">SUM($G$4:G7)</f>
        <v>11.69088306595977</v>
      </c>
    </row>
    <row r="8" spans="1:14" x14ac:dyDescent="0.35">
      <c r="A8" t="s">
        <v>5</v>
      </c>
      <c r="B8">
        <f ca="1">AVERAGE(L4:L103)</f>
        <v>1.5</v>
      </c>
      <c r="C8">
        <f>B23/(1-B23)</f>
        <v>0.49999999999999989</v>
      </c>
      <c r="F8">
        <v>5</v>
      </c>
      <c r="G8" s="2">
        <f ca="1">_xll.PsiExponential(12)</f>
        <v>47.195818766697471</v>
      </c>
      <c r="H8">
        <f ca="1">IF(COUNTIF($H$4:H7,1)&gt;COUNTIF($H$4:H7,0),(RAND()&lt;0.4)*1,1)</f>
        <v>1</v>
      </c>
      <c r="I8" t="b">
        <f ca="1">COUNTIF($H$4:H8,1)&gt;=COUNTIF($H$4:H8,0)</f>
        <v>1</v>
      </c>
      <c r="J8">
        <f ca="1">IF(L8-1=-1,0,L8-K8)</f>
        <v>0</v>
      </c>
      <c r="K8">
        <f t="shared" ca="1" si="0"/>
        <v>1</v>
      </c>
      <c r="L8">
        <f ca="1">M8-COUNTIF($H$4:H8,0)</f>
        <v>1</v>
      </c>
      <c r="M8">
        <f t="shared" ref="M8:M51" ca="1" si="1">IF(I8,IF(H8=1,M7+1,M7))</f>
        <v>3</v>
      </c>
      <c r="N8">
        <f ca="1">SUM($G$4:G8)</f>
        <v>58.886701832657238</v>
      </c>
    </row>
    <row r="9" spans="1:14" x14ac:dyDescent="0.35">
      <c r="A9" t="s">
        <v>6</v>
      </c>
      <c r="B9">
        <f ca="1">AVERAGE(J4:J103)</f>
        <v>0.31</v>
      </c>
      <c r="C9">
        <f>B23^2/(1-B23)</f>
        <v>0.16666666666666663</v>
      </c>
      <c r="F9">
        <v>6</v>
      </c>
      <c r="G9" s="2">
        <f ca="1">_xll.PsiExponential(12)</f>
        <v>28.179005716718418</v>
      </c>
      <c r="H9">
        <f ca="1">IF(COUNTIF($H$4:H8,1)&gt;COUNTIF($H$4:H8,0),(RAND()&lt;0.4)*1,1)</f>
        <v>1</v>
      </c>
      <c r="I9" t="b">
        <f ca="1">COUNTIF($H$4:H9,1)&gt;=COUNTIF($H$4:H9,0)</f>
        <v>1</v>
      </c>
      <c r="J9">
        <f ca="1">IF(L9-1=-1,0,L9-K9)</f>
        <v>0</v>
      </c>
      <c r="K9">
        <f t="shared" ca="1" si="0"/>
        <v>2</v>
      </c>
      <c r="L9">
        <f ca="1">M9-COUNTIF($H$4:H9,0)</f>
        <v>2</v>
      </c>
      <c r="M9">
        <f t="shared" ca="1" si="1"/>
        <v>4</v>
      </c>
      <c r="N9">
        <f ca="1">SUM($G$4:G9)</f>
        <v>87.065707549375659</v>
      </c>
    </row>
    <row r="10" spans="1:14" x14ac:dyDescent="0.35">
      <c r="A10" t="s">
        <v>7</v>
      </c>
      <c r="B10">
        <f ca="1">N103/M103</f>
        <v>21.679974825155725</v>
      </c>
      <c r="C10">
        <f>1/(B15-B14)*60</f>
        <v>15</v>
      </c>
      <c r="F10">
        <v>7</v>
      </c>
      <c r="G10" s="2">
        <f ca="1">_xll.PsiExponential(12)</f>
        <v>1.565815329309086</v>
      </c>
      <c r="H10">
        <f ca="1">IF(COUNTIF($H$4:H9,1)&gt;COUNTIF($H$4:H9,0),(RAND()&lt;0.4)*1,1)</f>
        <v>1</v>
      </c>
      <c r="I10" t="b">
        <f ca="1">COUNTIF($H$4:H10,1)&gt;=COUNTIF($H$4:H10,0)</f>
        <v>1</v>
      </c>
      <c r="J10">
        <f ca="1">IF(L10-1=-1,0,L10-K10)</f>
        <v>1</v>
      </c>
      <c r="K10">
        <f t="shared" ca="1" si="0"/>
        <v>2</v>
      </c>
      <c r="L10">
        <f ca="1">M10-COUNTIF($H$4:H10,0)</f>
        <v>3</v>
      </c>
      <c r="M10">
        <f t="shared" ca="1" si="1"/>
        <v>5</v>
      </c>
      <c r="N10">
        <f ca="1">SUM($G$4:G10)</f>
        <v>88.631522878684748</v>
      </c>
    </row>
    <row r="11" spans="1:14" x14ac:dyDescent="0.35">
      <c r="A11" t="s">
        <v>8</v>
      </c>
      <c r="B11">
        <f ca="1">N103/M103*B12</f>
        <v>3.4687959720249162</v>
      </c>
      <c r="C11">
        <f>B14/(B15*(B15-B14))*60</f>
        <v>5</v>
      </c>
      <c r="F11">
        <v>8</v>
      </c>
      <c r="G11" s="2">
        <f ca="1">_xll.PsiExponential(12)</f>
        <v>1.1080909165532513</v>
      </c>
      <c r="H11">
        <f ca="1">IF(COUNTIF($H$4:H10,1)&gt;COUNTIF($H$4:H10,0),(RAND()&lt;0.4)*1,1)</f>
        <v>0</v>
      </c>
      <c r="I11" t="b">
        <f ca="1">COUNTIF($H$4:H11,1)&gt;=COUNTIF($H$4:H11,0)</f>
        <v>1</v>
      </c>
      <c r="J11">
        <f ca="1">IF(L11-1=-1,0,L11-K11)</f>
        <v>0</v>
      </c>
      <c r="K11">
        <f t="shared" ca="1" si="0"/>
        <v>2</v>
      </c>
      <c r="L11">
        <f ca="1">M11-COUNTIF($H$4:H11,0)</f>
        <v>2</v>
      </c>
      <c r="M11">
        <f t="shared" ca="1" si="1"/>
        <v>5</v>
      </c>
      <c r="N11">
        <f ca="1">SUM($G$4:G11)</f>
        <v>89.739613795238</v>
      </c>
    </row>
    <row r="12" spans="1:14" x14ac:dyDescent="0.35">
      <c r="A12" t="s">
        <v>32</v>
      </c>
      <c r="B12" s="3">
        <f ca="1">COUNTIF(J4:J103,1)/100</f>
        <v>0.16</v>
      </c>
      <c r="F12">
        <v>9</v>
      </c>
      <c r="G12" s="2">
        <f ca="1">_xll.PsiExponential(12)</f>
        <v>3.2136123715546479</v>
      </c>
      <c r="H12">
        <f ca="1">IF(COUNTIF($H$4:H11,1)&gt;COUNTIF($H$4:H11,0),(RAND()&lt;0.4)*1,1)</f>
        <v>1</v>
      </c>
      <c r="I12" t="b">
        <f ca="1">COUNTIF($H$4:H12,1)&gt;=COUNTIF($H$4:H12,0)</f>
        <v>1</v>
      </c>
      <c r="J12">
        <f ca="1">IF(L12-1=-1,0,L12-K12)</f>
        <v>1</v>
      </c>
      <c r="K12">
        <f t="shared" ca="1" si="0"/>
        <v>2</v>
      </c>
      <c r="L12">
        <f ca="1">M12-COUNTIF($H$4:H12,0)</f>
        <v>3</v>
      </c>
      <c r="M12">
        <f t="shared" ca="1" si="1"/>
        <v>6</v>
      </c>
      <c r="N12">
        <f ca="1">SUM($G$4:G12)</f>
        <v>92.953226166792646</v>
      </c>
    </row>
    <row r="13" spans="1:14" x14ac:dyDescent="0.35">
      <c r="F13">
        <v>10</v>
      </c>
      <c r="G13" s="2">
        <f ca="1">_xll.PsiExponential(12)</f>
        <v>1.5634953381598105</v>
      </c>
      <c r="H13">
        <f ca="1">IF(COUNTIF($H$4:H12,1)&gt;COUNTIF($H$4:H12,0),(RAND()&lt;0.4)*1,1)</f>
        <v>0</v>
      </c>
      <c r="I13" t="b">
        <f ca="1">COUNTIF($H$4:H13,1)&gt;=COUNTIF($H$4:H13,0)</f>
        <v>1</v>
      </c>
      <c r="J13">
        <f ca="1">IF(L13-1=-1,0,L13-K13)</f>
        <v>0</v>
      </c>
      <c r="K13">
        <f t="shared" ca="1" si="0"/>
        <v>2</v>
      </c>
      <c r="L13">
        <f ca="1">M13-COUNTIF($H$4:H13,0)</f>
        <v>2</v>
      </c>
      <c r="M13">
        <f t="shared" ca="1" si="1"/>
        <v>6</v>
      </c>
      <c r="N13">
        <f ca="1">SUM($G$4:G13)</f>
        <v>94.516721504952457</v>
      </c>
    </row>
    <row r="14" spans="1:14" x14ac:dyDescent="0.35">
      <c r="A14" s="1" t="s">
        <v>11</v>
      </c>
      <c r="B14">
        <v>2</v>
      </c>
      <c r="C14" t="s">
        <v>13</v>
      </c>
      <c r="F14">
        <v>11</v>
      </c>
      <c r="G14" s="2">
        <f ca="1">_xll.PsiExponential(12)</f>
        <v>12.023231163463812</v>
      </c>
      <c r="H14">
        <f ca="1">IF(COUNTIF($H$4:H13,1)&gt;COUNTIF($H$4:H13,0),(RAND()&lt;0.4)*1,1)</f>
        <v>1</v>
      </c>
      <c r="I14" t="b">
        <f ca="1">COUNTIF($H$4:H14,1)&gt;=COUNTIF($H$4:H14,0)</f>
        <v>1</v>
      </c>
      <c r="J14">
        <f ca="1">IF(L14-1=-1,0,L14-K14)</f>
        <v>1</v>
      </c>
      <c r="K14">
        <f t="shared" ca="1" si="0"/>
        <v>2</v>
      </c>
      <c r="L14">
        <f ca="1">M14-COUNTIF($H$4:H14,0)</f>
        <v>3</v>
      </c>
      <c r="M14">
        <f t="shared" ca="1" si="1"/>
        <v>7</v>
      </c>
      <c r="N14">
        <f ca="1">SUM($G$4:G14)</f>
        <v>106.53995266841628</v>
      </c>
    </row>
    <row r="15" spans="1:14" x14ac:dyDescent="0.35">
      <c r="A15" s="1" t="s">
        <v>12</v>
      </c>
      <c r="B15">
        <v>6</v>
      </c>
      <c r="C15" t="s">
        <v>13</v>
      </c>
      <c r="D15" t="s">
        <v>36</v>
      </c>
      <c r="E15" t="s">
        <v>37</v>
      </c>
      <c r="F15">
        <v>12</v>
      </c>
      <c r="G15" s="2">
        <f ca="1">_xll.PsiExponential(12)</f>
        <v>11.156778696579025</v>
      </c>
      <c r="H15">
        <f ca="1">IF(COUNTIF($H$4:H14,1)&gt;COUNTIF($H$4:H14,0),(RAND()&lt;0.4)*1,1)</f>
        <v>1</v>
      </c>
      <c r="I15" t="b">
        <f ca="1">COUNTIF($H$4:H15,1)&gt;=COUNTIF($H$4:H15,0)</f>
        <v>1</v>
      </c>
      <c r="J15">
        <f ca="1">IF(L15-1=-1,0,L15-K15)</f>
        <v>2</v>
      </c>
      <c r="K15">
        <f t="shared" ca="1" si="0"/>
        <v>2</v>
      </c>
      <c r="L15">
        <f ca="1">M15-COUNTIF($H$4:H15,0)</f>
        <v>4</v>
      </c>
      <c r="M15">
        <f t="shared" ca="1" si="1"/>
        <v>8</v>
      </c>
      <c r="N15">
        <f ca="1">SUM($G$4:G15)</f>
        <v>117.6967313649953</v>
      </c>
    </row>
    <row r="16" spans="1:14" x14ac:dyDescent="0.35">
      <c r="F16">
        <v>13</v>
      </c>
      <c r="G16" s="2">
        <f ca="1">_xll.PsiExponential(12)</f>
        <v>13.554724621419368</v>
      </c>
      <c r="H16">
        <f ca="1">IF(COUNTIF($H$4:H15,1)&gt;COUNTIF($H$4:H15,0),(RAND()&lt;0.4)*1,1)</f>
        <v>0</v>
      </c>
      <c r="I16" t="b">
        <f ca="1">COUNTIF($H$4:H16,1)&gt;=COUNTIF($H$4:H16,0)</f>
        <v>1</v>
      </c>
      <c r="J16">
        <f ca="1">IF(L16-1=-1,0,L16-K16)</f>
        <v>1</v>
      </c>
      <c r="K16">
        <f t="shared" ca="1" si="0"/>
        <v>2</v>
      </c>
      <c r="L16">
        <f ca="1">M16-COUNTIF($H$4:H16,0)</f>
        <v>3</v>
      </c>
      <c r="M16">
        <f t="shared" ca="1" si="1"/>
        <v>8</v>
      </c>
      <c r="N16">
        <f ca="1">SUM($G$4:G16)</f>
        <v>131.25145598641467</v>
      </c>
    </row>
    <row r="17" spans="1:14" x14ac:dyDescent="0.35">
      <c r="A17" t="s">
        <v>14</v>
      </c>
      <c r="B17">
        <v>5</v>
      </c>
      <c r="C17" t="s">
        <v>13</v>
      </c>
      <c r="F17">
        <v>14</v>
      </c>
      <c r="G17" s="2">
        <f ca="1">_xll.PsiExponential(12)</f>
        <v>2.8476284682148014</v>
      </c>
      <c r="H17">
        <f ca="1">IF(COUNTIF($H$4:H16,1)&gt;COUNTIF($H$4:H16,0),(RAND()&lt;0.4)*1,1)</f>
        <v>0</v>
      </c>
      <c r="I17" t="b">
        <f ca="1">COUNTIF($H$4:H17,1)&gt;=COUNTIF($H$4:H17,0)</f>
        <v>1</v>
      </c>
      <c r="J17">
        <f ca="1">IF(L17-1=-1,0,L17-K17)</f>
        <v>0</v>
      </c>
      <c r="K17">
        <f t="shared" ca="1" si="0"/>
        <v>2</v>
      </c>
      <c r="L17">
        <f ca="1">M17-COUNTIF($H$4:H17,0)</f>
        <v>2</v>
      </c>
      <c r="M17">
        <f t="shared" ca="1" si="1"/>
        <v>8</v>
      </c>
      <c r="N17">
        <f ca="1">SUM($G$4:G17)</f>
        <v>134.09908445462946</v>
      </c>
    </row>
    <row r="18" spans="1:14" x14ac:dyDescent="0.35">
      <c r="A18" t="s">
        <v>15</v>
      </c>
      <c r="B18">
        <v>12</v>
      </c>
      <c r="C18" t="s">
        <v>17</v>
      </c>
      <c r="F18">
        <v>15</v>
      </c>
      <c r="G18" s="2">
        <f ca="1">_xll.PsiExponential(12)</f>
        <v>2.9254818877468027</v>
      </c>
      <c r="H18">
        <f ca="1">IF(COUNTIF($H$4:H17,1)&gt;COUNTIF($H$4:H17,0),(RAND()&lt;0.4)*1,1)</f>
        <v>0</v>
      </c>
      <c r="I18" t="b">
        <f ca="1">COUNTIF($H$4:H18,1)&gt;=COUNTIF($H$4:H18,0)</f>
        <v>1</v>
      </c>
      <c r="J18">
        <f ca="1">IF(L18-1=-1,0,L18-K18)</f>
        <v>0</v>
      </c>
      <c r="K18">
        <f t="shared" ca="1" si="0"/>
        <v>1</v>
      </c>
      <c r="L18">
        <f ca="1">M18-COUNTIF($H$4:H18,0)</f>
        <v>1</v>
      </c>
      <c r="M18">
        <f t="shared" ca="1" si="1"/>
        <v>8</v>
      </c>
      <c r="N18">
        <f ca="1">SUM($G$4:G18)</f>
        <v>137.02456634237626</v>
      </c>
    </row>
    <row r="19" spans="1:14" x14ac:dyDescent="0.35">
      <c r="A19" t="s">
        <v>16</v>
      </c>
      <c r="F19">
        <v>16</v>
      </c>
      <c r="G19" s="2">
        <f ca="1">_xll.PsiExponential(12)</f>
        <v>28.176692591006862</v>
      </c>
      <c r="H19">
        <f ca="1">IF(COUNTIF($H$4:H18,1)&gt;COUNTIF($H$4:H18,0),(RAND()&lt;0.4)*1,1)</f>
        <v>0</v>
      </c>
      <c r="I19" t="b">
        <f ca="1">COUNTIF($H$4:H19,1)&gt;=COUNTIF($H$4:H19,0)</f>
        <v>1</v>
      </c>
      <c r="J19">
        <f ca="1">IF(L19-1=-1,0,L19-K19)</f>
        <v>0</v>
      </c>
      <c r="K19">
        <f t="shared" ca="1" si="0"/>
        <v>0</v>
      </c>
      <c r="L19">
        <f ca="1">M19-COUNTIF($H$4:H19,0)</f>
        <v>0</v>
      </c>
      <c r="M19">
        <f t="shared" ca="1" si="1"/>
        <v>8</v>
      </c>
      <c r="N19">
        <f ca="1">SUM($G$4:G19)</f>
        <v>165.20125893338312</v>
      </c>
    </row>
    <row r="20" spans="1:14" x14ac:dyDescent="0.35">
      <c r="A20" t="s">
        <v>18</v>
      </c>
      <c r="B20">
        <v>0.4</v>
      </c>
      <c r="C20" t="s">
        <v>21</v>
      </c>
      <c r="F20">
        <v>17</v>
      </c>
      <c r="G20" s="2">
        <f ca="1">_xll.PsiExponential(12)</f>
        <v>1.2228138180196575</v>
      </c>
      <c r="H20">
        <f ca="1">IF(COUNTIF($H$4:H19,1)&gt;COUNTIF($H$4:H19,0),(RAND()&lt;0.4)*1,1)</f>
        <v>1</v>
      </c>
      <c r="I20" t="b">
        <f ca="1">COUNTIF($H$4:H20,1)&gt;=COUNTIF($H$4:H20,0)</f>
        <v>1</v>
      </c>
      <c r="J20">
        <f ca="1">IF(L20-1=-1,0,L20-K20)</f>
        <v>0</v>
      </c>
      <c r="K20">
        <f t="shared" ca="1" si="0"/>
        <v>1</v>
      </c>
      <c r="L20">
        <f ca="1">M20-COUNTIF($H$4:H20,0)</f>
        <v>1</v>
      </c>
      <c r="M20">
        <f t="shared" ca="1" si="1"/>
        <v>9</v>
      </c>
      <c r="N20">
        <f ca="1">SUM($G$4:G20)</f>
        <v>166.42407275140278</v>
      </c>
    </row>
    <row r="21" spans="1:14" x14ac:dyDescent="0.35">
      <c r="A21" t="s">
        <v>19</v>
      </c>
      <c r="B21">
        <v>0.6</v>
      </c>
      <c r="C21" t="s">
        <v>20</v>
      </c>
      <c r="F21">
        <v>18</v>
      </c>
      <c r="G21" s="2">
        <f ca="1">_xll.PsiExponential(12)</f>
        <v>13.762970554407506</v>
      </c>
      <c r="H21">
        <f ca="1">IF(COUNTIF($H$4:H20,1)&gt;COUNTIF($H$4:H20,0),(RAND()&lt;0.4)*1,1)</f>
        <v>0</v>
      </c>
      <c r="I21" t="b">
        <f ca="1">COUNTIF($H$4:H21,1)&gt;=COUNTIF($H$4:H21,0)</f>
        <v>1</v>
      </c>
      <c r="J21">
        <f ca="1">IF(L21-1=-1,0,L21-K21)</f>
        <v>0</v>
      </c>
      <c r="K21">
        <f t="shared" ca="1" si="0"/>
        <v>0</v>
      </c>
      <c r="L21">
        <f ca="1">M21-COUNTIF($H$4:H21,0)</f>
        <v>0</v>
      </c>
      <c r="M21">
        <f t="shared" ca="1" si="1"/>
        <v>9</v>
      </c>
      <c r="N21">
        <f ca="1">SUM($G$4:G21)</f>
        <v>180.18704330581028</v>
      </c>
    </row>
    <row r="22" spans="1:14" x14ac:dyDescent="0.35">
      <c r="F22">
        <v>19</v>
      </c>
      <c r="G22" s="2">
        <f ca="1">_xll.PsiExponential(12)</f>
        <v>0.27431847554423483</v>
      </c>
      <c r="H22">
        <f ca="1">IF(COUNTIF($H$4:H21,1)&gt;COUNTIF($H$4:H21,0),(RAND()&lt;0.4)*1,1)</f>
        <v>1</v>
      </c>
      <c r="I22" t="b">
        <f ca="1">COUNTIF($H$4:H22,1)&gt;=COUNTIF($H$4:H22,0)</f>
        <v>1</v>
      </c>
      <c r="J22">
        <f ca="1">IF(L22-1=-1,0,L22-K22)</f>
        <v>0</v>
      </c>
      <c r="K22">
        <f t="shared" ca="1" si="0"/>
        <v>1</v>
      </c>
      <c r="L22">
        <f ca="1">M22-COUNTIF($H$4:H22,0)</f>
        <v>1</v>
      </c>
      <c r="M22">
        <f t="shared" ca="1" si="1"/>
        <v>10</v>
      </c>
      <c r="N22">
        <f ca="1">SUM($G$4:G22)</f>
        <v>180.46136178135453</v>
      </c>
    </row>
    <row r="23" spans="1:14" x14ac:dyDescent="0.35">
      <c r="A23" t="s">
        <v>33</v>
      </c>
      <c r="B23">
        <f>B14/B15</f>
        <v>0.33333333333333331</v>
      </c>
      <c r="F23">
        <v>20</v>
      </c>
      <c r="G23" s="2">
        <f ca="1">_xll.PsiExponential(12)</f>
        <v>1.7054572972021296</v>
      </c>
      <c r="H23">
        <f ca="1">IF(COUNTIF($H$4:H22,1)&gt;COUNTIF($H$4:H22,0),(RAND()&lt;0.4)*1,1)</f>
        <v>0</v>
      </c>
      <c r="I23" t="b">
        <f ca="1">COUNTIF($H$4:H23,1)&gt;=COUNTIF($H$4:H23,0)</f>
        <v>1</v>
      </c>
      <c r="J23">
        <f ca="1">IF(L23-1=-1,0,L23-K23)</f>
        <v>0</v>
      </c>
      <c r="K23">
        <f t="shared" ca="1" si="0"/>
        <v>0</v>
      </c>
      <c r="L23">
        <f ca="1">M23-COUNTIF($H$4:H23,0)</f>
        <v>0</v>
      </c>
      <c r="M23">
        <f t="shared" ca="1" si="1"/>
        <v>10</v>
      </c>
      <c r="N23">
        <f ca="1">SUM($G$4:G23)</f>
        <v>182.16681907855664</v>
      </c>
    </row>
    <row r="24" spans="1:14" x14ac:dyDescent="0.35">
      <c r="F24">
        <v>21</v>
      </c>
      <c r="G24" s="2">
        <f ca="1">_xll.PsiExponential(12)</f>
        <v>1.4662876545111843</v>
      </c>
      <c r="H24">
        <f ca="1">IF(COUNTIF($H$4:H23,1)&gt;COUNTIF($H$4:H23,0),(RAND()&lt;0.4)*1,1)</f>
        <v>1</v>
      </c>
      <c r="I24" t="b">
        <f ca="1">COUNTIF($H$4:H24,1)&gt;=COUNTIF($H$4:H24,0)</f>
        <v>1</v>
      </c>
      <c r="J24">
        <f ca="1">IF(L24-1=-1,0,L24-K24)</f>
        <v>0</v>
      </c>
      <c r="K24">
        <f t="shared" ca="1" si="0"/>
        <v>1</v>
      </c>
      <c r="L24">
        <f ca="1">M24-COUNTIF($H$4:H24,0)</f>
        <v>1</v>
      </c>
      <c r="M24">
        <f t="shared" ca="1" si="1"/>
        <v>11</v>
      </c>
      <c r="N24">
        <f ca="1">SUM($G$4:G24)</f>
        <v>183.63310673306782</v>
      </c>
    </row>
    <row r="25" spans="1:14" x14ac:dyDescent="0.35">
      <c r="F25">
        <v>22</v>
      </c>
      <c r="G25" s="2">
        <f ca="1">_xll.PsiExponential(12)</f>
        <v>6.2474047068179459</v>
      </c>
      <c r="H25">
        <f ca="1">IF(COUNTIF($H$4:H24,1)&gt;COUNTIF($H$4:H24,0),(RAND()&lt;0.4)*1,1)</f>
        <v>0</v>
      </c>
      <c r="I25" t="b">
        <f ca="1">COUNTIF($H$4:H25,1)&gt;=COUNTIF($H$4:H25,0)</f>
        <v>1</v>
      </c>
      <c r="J25">
        <f ca="1">IF(L25-1=-1,0,L25-K25)</f>
        <v>0</v>
      </c>
      <c r="K25">
        <f t="shared" ca="1" si="0"/>
        <v>0</v>
      </c>
      <c r="L25">
        <f ca="1">M25-COUNTIF($H$4:H25,0)</f>
        <v>0</v>
      </c>
      <c r="M25">
        <f t="shared" ca="1" si="1"/>
        <v>11</v>
      </c>
      <c r="N25">
        <f ca="1">SUM($G$4:G25)</f>
        <v>189.88051143988577</v>
      </c>
    </row>
    <row r="26" spans="1:14" x14ac:dyDescent="0.35">
      <c r="A26" s="4" t="s">
        <v>34</v>
      </c>
      <c r="B26" s="4"/>
      <c r="C26" s="4"/>
      <c r="D26" s="4"/>
      <c r="E26" s="4"/>
      <c r="F26">
        <v>23</v>
      </c>
      <c r="G26" s="2">
        <f ca="1">_xll.PsiExponential(12)</f>
        <v>6.2582816905018346</v>
      </c>
      <c r="H26">
        <f ca="1">IF(COUNTIF($H$4:H25,1)&gt;COUNTIF($H$4:H25,0),(RAND()&lt;0.4)*1,1)</f>
        <v>1</v>
      </c>
      <c r="I26" t="b">
        <f ca="1">COUNTIF($H$4:H26,1)&gt;=COUNTIF($H$4:H26,0)</f>
        <v>1</v>
      </c>
      <c r="J26">
        <f ca="1">IF(L26-1=-1,0,L26-K26)</f>
        <v>0</v>
      </c>
      <c r="K26">
        <f t="shared" ca="1" si="0"/>
        <v>1</v>
      </c>
      <c r="L26">
        <f ca="1">M26-COUNTIF($H$4:H26,0)</f>
        <v>1</v>
      </c>
      <c r="M26">
        <f t="shared" ca="1" si="1"/>
        <v>12</v>
      </c>
      <c r="N26">
        <f ca="1">SUM($G$4:G26)</f>
        <v>196.1387931303876</v>
      </c>
    </row>
    <row r="27" spans="1:14" x14ac:dyDescent="0.35">
      <c r="A27" s="4" t="s">
        <v>35</v>
      </c>
      <c r="B27" s="4"/>
      <c r="C27" s="4"/>
      <c r="D27" s="4"/>
      <c r="E27" s="4"/>
      <c r="F27">
        <v>24</v>
      </c>
      <c r="G27" s="2">
        <f ca="1">_xll.PsiExponential(12)</f>
        <v>5.1717995430701782</v>
      </c>
      <c r="H27">
        <f ca="1">IF(COUNTIF($H$4:H26,1)&gt;COUNTIF($H$4:H26,0),(RAND()&lt;0.4)*1,1)</f>
        <v>0</v>
      </c>
      <c r="I27" t="b">
        <f ca="1">COUNTIF($H$4:H27,1)&gt;=COUNTIF($H$4:H27,0)</f>
        <v>1</v>
      </c>
      <c r="J27">
        <f ca="1">IF(L27-1=-1,0,L27-K27)</f>
        <v>0</v>
      </c>
      <c r="K27">
        <f t="shared" ca="1" si="0"/>
        <v>0</v>
      </c>
      <c r="L27">
        <f ca="1">M27-COUNTIF($H$4:H27,0)</f>
        <v>0</v>
      </c>
      <c r="M27">
        <f t="shared" ca="1" si="1"/>
        <v>12</v>
      </c>
      <c r="N27">
        <f ca="1">SUM($G$4:G27)</f>
        <v>201.31059267345776</v>
      </c>
    </row>
    <row r="28" spans="1:14" x14ac:dyDescent="0.35">
      <c r="F28">
        <v>25</v>
      </c>
      <c r="G28" s="2">
        <f ca="1">_xll.PsiExponential(12)</f>
        <v>4.3555762637777562</v>
      </c>
      <c r="H28">
        <f ca="1">IF(COUNTIF($H$4:H27,1)&gt;COUNTIF($H$4:H27,0),(RAND()&lt;0.4)*1,1)</f>
        <v>1</v>
      </c>
      <c r="I28" t="b">
        <f ca="1">COUNTIF($H$4:H28,1)&gt;=COUNTIF($H$4:H28,0)</f>
        <v>1</v>
      </c>
      <c r="J28">
        <f ca="1">IF(L28-1=-1,0,L28-K28)</f>
        <v>0</v>
      </c>
      <c r="K28">
        <f t="shared" ca="1" si="0"/>
        <v>1</v>
      </c>
      <c r="L28">
        <f ca="1">M28-COUNTIF($H$4:H28,0)</f>
        <v>1</v>
      </c>
      <c r="M28">
        <f t="shared" ca="1" si="1"/>
        <v>13</v>
      </c>
      <c r="N28">
        <f ca="1">SUM($G$4:G28)</f>
        <v>205.66616893723551</v>
      </c>
    </row>
    <row r="29" spans="1:14" x14ac:dyDescent="0.35">
      <c r="F29">
        <v>26</v>
      </c>
      <c r="G29" s="2">
        <f ca="1">_xll.PsiExponential(12)</f>
        <v>1.7089464095128388</v>
      </c>
      <c r="H29">
        <f ca="1">IF(COUNTIF($H$4:H28,1)&gt;COUNTIF($H$4:H28,0),(RAND()&lt;0.4)*1,1)</f>
        <v>0</v>
      </c>
      <c r="I29" t="b">
        <f ca="1">COUNTIF($H$4:H29,1)&gt;=COUNTIF($H$4:H29,0)</f>
        <v>1</v>
      </c>
      <c r="J29">
        <f ca="1">IF(L29-1=-1,0,L29-K29)</f>
        <v>0</v>
      </c>
      <c r="K29">
        <f t="shared" ca="1" si="0"/>
        <v>0</v>
      </c>
      <c r="L29">
        <f ca="1">M29-COUNTIF($H$4:H29,0)</f>
        <v>0</v>
      </c>
      <c r="M29">
        <f t="shared" ca="1" si="1"/>
        <v>13</v>
      </c>
      <c r="N29">
        <f ca="1">SUM($G$4:G29)</f>
        <v>207.37511534674834</v>
      </c>
    </row>
    <row r="30" spans="1:14" x14ac:dyDescent="0.35">
      <c r="F30">
        <v>27</v>
      </c>
      <c r="G30" s="2">
        <f ca="1">_xll.PsiExponential(12)</f>
        <v>7.4113899432671193</v>
      </c>
      <c r="H30">
        <f ca="1">IF(COUNTIF($H$4:H29,1)&gt;COUNTIF($H$4:H29,0),(RAND()&lt;0.4)*1,1)</f>
        <v>1</v>
      </c>
      <c r="I30" t="b">
        <f ca="1">COUNTIF($H$4:H30,1)&gt;=COUNTIF($H$4:H30,0)</f>
        <v>1</v>
      </c>
      <c r="J30">
        <f ca="1">IF(L30-1=-1,0,L30-K30)</f>
        <v>0</v>
      </c>
      <c r="K30">
        <f t="shared" ca="1" si="0"/>
        <v>1</v>
      </c>
      <c r="L30">
        <f ca="1">M30-COUNTIF($H$4:H30,0)</f>
        <v>1</v>
      </c>
      <c r="M30">
        <f t="shared" ca="1" si="1"/>
        <v>14</v>
      </c>
      <c r="N30">
        <f ca="1">SUM($G$4:G30)</f>
        <v>214.78650529001547</v>
      </c>
    </row>
    <row r="31" spans="1:14" x14ac:dyDescent="0.35">
      <c r="F31">
        <v>28</v>
      </c>
      <c r="G31" s="2">
        <f ca="1">_xll.PsiExponential(12)</f>
        <v>19.716304698952928</v>
      </c>
      <c r="H31">
        <f ca="1">IF(COUNTIF($H$4:H30,1)&gt;COUNTIF($H$4:H30,0),(RAND()&lt;0.4)*1,1)</f>
        <v>1</v>
      </c>
      <c r="I31" t="b">
        <f ca="1">COUNTIF($H$4:H31,1)&gt;=COUNTIF($H$4:H31,0)</f>
        <v>1</v>
      </c>
      <c r="J31">
        <f ca="1">IF(L31-1=-1,0,L31-K31)</f>
        <v>0</v>
      </c>
      <c r="K31">
        <f t="shared" ca="1" si="0"/>
        <v>2</v>
      </c>
      <c r="L31">
        <f ca="1">M31-COUNTIF($H$4:H31,0)</f>
        <v>2</v>
      </c>
      <c r="M31">
        <f t="shared" ca="1" si="1"/>
        <v>15</v>
      </c>
      <c r="N31">
        <f ca="1">SUM($G$4:G31)</f>
        <v>234.50280998896841</v>
      </c>
    </row>
    <row r="32" spans="1:14" x14ac:dyDescent="0.35">
      <c r="F32">
        <v>29</v>
      </c>
      <c r="G32" s="2">
        <f ca="1">_xll.PsiExponential(12)</f>
        <v>32.111301648065975</v>
      </c>
      <c r="H32">
        <f ca="1">IF(COUNTIF($H$4:H31,1)&gt;COUNTIF($H$4:H31,0),(RAND()&lt;0.4)*1,1)</f>
        <v>0</v>
      </c>
      <c r="I32" t="b">
        <f ca="1">COUNTIF($H$4:H32,1)&gt;=COUNTIF($H$4:H32,0)</f>
        <v>1</v>
      </c>
      <c r="J32">
        <f ca="1">IF(L32-1=-1,0,L32-K32)</f>
        <v>0</v>
      </c>
      <c r="K32">
        <f t="shared" ca="1" si="0"/>
        <v>1</v>
      </c>
      <c r="L32">
        <f ca="1">M32-COUNTIF($H$4:H32,0)</f>
        <v>1</v>
      </c>
      <c r="M32">
        <f t="shared" ca="1" si="1"/>
        <v>15</v>
      </c>
      <c r="N32">
        <f ca="1">SUM($G$4:G32)</f>
        <v>266.6141116370344</v>
      </c>
    </row>
    <row r="33" spans="6:14" x14ac:dyDescent="0.35">
      <c r="F33">
        <v>30</v>
      </c>
      <c r="G33" s="2">
        <f ca="1">_xll.PsiExponential(12)</f>
        <v>2.314483700815738</v>
      </c>
      <c r="H33">
        <f ca="1">IF(COUNTIF($H$4:H32,1)&gt;COUNTIF($H$4:H32,0),(RAND()&lt;0.4)*1,1)</f>
        <v>1</v>
      </c>
      <c r="I33" t="b">
        <f ca="1">COUNTIF($H$4:H33,1)&gt;=COUNTIF($H$4:H33,0)</f>
        <v>1</v>
      </c>
      <c r="J33">
        <f ca="1">IF(L33-1=-1,0,L33-K33)</f>
        <v>0</v>
      </c>
      <c r="K33">
        <f t="shared" ca="1" si="0"/>
        <v>2</v>
      </c>
      <c r="L33">
        <f ca="1">M33-COUNTIF($H$4:H33,0)</f>
        <v>2</v>
      </c>
      <c r="M33">
        <f t="shared" ca="1" si="1"/>
        <v>16</v>
      </c>
      <c r="N33">
        <f ca="1">SUM($G$4:G33)</f>
        <v>268.92859533785014</v>
      </c>
    </row>
    <row r="34" spans="6:14" x14ac:dyDescent="0.35">
      <c r="F34">
        <v>31</v>
      </c>
      <c r="G34" s="2">
        <f ca="1">_xll.PsiExponential(12)</f>
        <v>27.002164650705296</v>
      </c>
      <c r="H34">
        <f ca="1">IF(COUNTIF($H$4:H33,1)&gt;COUNTIF($H$4:H33,0),(RAND()&lt;0.4)*1,1)</f>
        <v>1</v>
      </c>
      <c r="I34" t="b">
        <f ca="1">COUNTIF($H$4:H34,1)&gt;=COUNTIF($H$4:H34,0)</f>
        <v>1</v>
      </c>
      <c r="J34">
        <f ca="1">IF(L34-1=-1,0,L34-K34)</f>
        <v>1</v>
      </c>
      <c r="K34">
        <f t="shared" ca="1" si="0"/>
        <v>2</v>
      </c>
      <c r="L34">
        <f ca="1">M34-COUNTIF($H$4:H34,0)</f>
        <v>3</v>
      </c>
      <c r="M34">
        <f t="shared" ca="1" si="1"/>
        <v>17</v>
      </c>
      <c r="N34">
        <f ca="1">SUM($G$4:G34)</f>
        <v>295.93075998855545</v>
      </c>
    </row>
    <row r="35" spans="6:14" x14ac:dyDescent="0.35">
      <c r="F35">
        <v>32</v>
      </c>
      <c r="G35" s="2">
        <f ca="1">_xll.PsiExponential(12)</f>
        <v>11.534508003369259</v>
      </c>
      <c r="H35">
        <f ca="1">IF(COUNTIF($H$4:H34,1)&gt;COUNTIF($H$4:H34,0),(RAND()&lt;0.4)*1,1)</f>
        <v>0</v>
      </c>
      <c r="I35" t="b">
        <f ca="1">COUNTIF($H$4:H35,1)&gt;=COUNTIF($H$4:H35,0)</f>
        <v>1</v>
      </c>
      <c r="J35">
        <f ca="1">IF(L35-1=-1,0,L35-K35)</f>
        <v>0</v>
      </c>
      <c r="K35">
        <f t="shared" ca="1" si="0"/>
        <v>2</v>
      </c>
      <c r="L35">
        <f ca="1">M35-COUNTIF($H$4:H35,0)</f>
        <v>2</v>
      </c>
      <c r="M35">
        <f t="shared" ca="1" si="1"/>
        <v>17</v>
      </c>
      <c r="N35">
        <f ca="1">SUM($G$4:G35)</f>
        <v>307.46526799192469</v>
      </c>
    </row>
    <row r="36" spans="6:14" x14ac:dyDescent="0.35">
      <c r="F36">
        <v>33</v>
      </c>
      <c r="G36" s="2">
        <f ca="1">_xll.PsiExponential(12)</f>
        <v>2.220651098042326</v>
      </c>
      <c r="H36">
        <f ca="1">IF(COUNTIF($H$4:H35,1)&gt;COUNTIF($H$4:H35,0),(RAND()&lt;0.4)*1,1)</f>
        <v>1</v>
      </c>
      <c r="I36" t="b">
        <f ca="1">COUNTIF($H$4:H36,1)&gt;=COUNTIF($H$4:H36,0)</f>
        <v>1</v>
      </c>
      <c r="J36">
        <f ca="1">IF(L36-1=-1,0,L36-K36)</f>
        <v>1</v>
      </c>
      <c r="K36">
        <f t="shared" ca="1" si="0"/>
        <v>2</v>
      </c>
      <c r="L36">
        <f ca="1">M36-COUNTIF($H$4:H36,0)</f>
        <v>3</v>
      </c>
      <c r="M36">
        <f t="shared" ca="1" si="1"/>
        <v>18</v>
      </c>
      <c r="N36">
        <f ca="1">SUM($G$4:G36)</f>
        <v>309.685919089967</v>
      </c>
    </row>
    <row r="37" spans="6:14" x14ac:dyDescent="0.35">
      <c r="F37">
        <v>34</v>
      </c>
      <c r="G37" s="2">
        <f ca="1">_xll.PsiExponential(12)</f>
        <v>2.6029835240717345</v>
      </c>
      <c r="H37">
        <f ca="1">IF(COUNTIF($H$4:H36,1)&gt;COUNTIF($H$4:H36,0),(RAND()&lt;0.4)*1,1)</f>
        <v>1</v>
      </c>
      <c r="I37" t="b">
        <f ca="1">COUNTIF($H$4:H37,1)&gt;=COUNTIF($H$4:H37,0)</f>
        <v>1</v>
      </c>
      <c r="J37">
        <f ca="1">IF(L37-1=-1,0,L37-K37)</f>
        <v>2</v>
      </c>
      <c r="K37">
        <f t="shared" ca="1" si="0"/>
        <v>2</v>
      </c>
      <c r="L37">
        <f ca="1">M37-COUNTIF($H$4:H37,0)</f>
        <v>4</v>
      </c>
      <c r="M37">
        <f t="shared" ca="1" si="1"/>
        <v>19</v>
      </c>
      <c r="N37">
        <f ca="1">SUM($G$4:G37)</f>
        <v>312.28890261403876</v>
      </c>
    </row>
    <row r="38" spans="6:14" x14ac:dyDescent="0.35">
      <c r="F38">
        <v>35</v>
      </c>
      <c r="G38" s="2">
        <f ca="1">_xll.PsiExponential(12)</f>
        <v>1.6703246091543873</v>
      </c>
      <c r="H38">
        <f ca="1">IF(COUNTIF($H$4:H37,1)&gt;COUNTIF($H$4:H37,0),(RAND()&lt;0.4)*1,1)</f>
        <v>0</v>
      </c>
      <c r="I38" t="b">
        <f ca="1">COUNTIF($H$4:H38,1)&gt;=COUNTIF($H$4:H38,0)</f>
        <v>1</v>
      </c>
      <c r="J38">
        <f ca="1">IF(L38-1=-1,0,L38-K38)</f>
        <v>1</v>
      </c>
      <c r="K38">
        <f t="shared" ca="1" si="0"/>
        <v>2</v>
      </c>
      <c r="L38">
        <f ca="1">M38-COUNTIF($H$4:H38,0)</f>
        <v>3</v>
      </c>
      <c r="M38">
        <f t="shared" ca="1" si="1"/>
        <v>19</v>
      </c>
      <c r="N38">
        <f ca="1">SUM($G$4:G38)</f>
        <v>313.95922722319312</v>
      </c>
    </row>
    <row r="39" spans="6:14" x14ac:dyDescent="0.35">
      <c r="F39">
        <v>36</v>
      </c>
      <c r="G39" s="2">
        <f ca="1">_xll.PsiExponential(12)</f>
        <v>0.22587415176758621</v>
      </c>
      <c r="H39">
        <f ca="1">IF(COUNTIF($H$4:H38,1)&gt;COUNTIF($H$4:H38,0),(RAND()&lt;0.4)*1,1)</f>
        <v>0</v>
      </c>
      <c r="I39" t="b">
        <f ca="1">COUNTIF($H$4:H39,1)&gt;=COUNTIF($H$4:H39,0)</f>
        <v>1</v>
      </c>
      <c r="J39">
        <f ca="1">IF(L39-1=-1,0,L39-K39)</f>
        <v>0</v>
      </c>
      <c r="K39">
        <f t="shared" ca="1" si="0"/>
        <v>2</v>
      </c>
      <c r="L39">
        <f ca="1">M39-COUNTIF($H$4:H39,0)</f>
        <v>2</v>
      </c>
      <c r="M39">
        <f t="shared" ca="1" si="1"/>
        <v>19</v>
      </c>
      <c r="N39">
        <f ca="1">SUM($G$4:G39)</f>
        <v>314.18510137496071</v>
      </c>
    </row>
    <row r="40" spans="6:14" x14ac:dyDescent="0.35">
      <c r="F40">
        <v>37</v>
      </c>
      <c r="G40" s="2">
        <f ca="1">_xll.PsiExponential(12)</f>
        <v>2.4391915697664315</v>
      </c>
      <c r="H40">
        <f ca="1">IF(COUNTIF($H$4:H39,1)&gt;COUNTIF($H$4:H39,0),(RAND()&lt;0.4)*1,1)</f>
        <v>1</v>
      </c>
      <c r="I40" t="b">
        <f ca="1">COUNTIF($H$4:H40,1)&gt;=COUNTIF($H$4:H40,0)</f>
        <v>1</v>
      </c>
      <c r="J40">
        <f ca="1">IF(L40-1=-1,0,L40-K40)</f>
        <v>1</v>
      </c>
      <c r="K40">
        <f t="shared" ca="1" si="0"/>
        <v>2</v>
      </c>
      <c r="L40">
        <f ca="1">M40-COUNTIF($H$4:H40,0)</f>
        <v>3</v>
      </c>
      <c r="M40">
        <f t="shared" ca="1" si="1"/>
        <v>20</v>
      </c>
      <c r="N40">
        <f ca="1">SUM($G$4:G40)</f>
        <v>316.62429294472713</v>
      </c>
    </row>
    <row r="41" spans="6:14" x14ac:dyDescent="0.35">
      <c r="F41">
        <v>38</v>
      </c>
      <c r="G41" s="2">
        <f ca="1">_xll.PsiExponential(12)</f>
        <v>2.4599517492107861</v>
      </c>
      <c r="H41">
        <f ca="1">IF(COUNTIF($H$4:H40,1)&gt;COUNTIF($H$4:H40,0),(RAND()&lt;0.4)*1,1)</f>
        <v>0</v>
      </c>
      <c r="I41" t="b">
        <f ca="1">COUNTIF($H$4:H41,1)&gt;=COUNTIF($H$4:H41,0)</f>
        <v>1</v>
      </c>
      <c r="J41">
        <f ca="1">IF(L41-1=-1,0,L41-K41)</f>
        <v>0</v>
      </c>
      <c r="K41">
        <f t="shared" ca="1" si="0"/>
        <v>2</v>
      </c>
      <c r="L41">
        <f ca="1">M41-COUNTIF($H$4:H41,0)</f>
        <v>2</v>
      </c>
      <c r="M41">
        <f t="shared" ca="1" si="1"/>
        <v>20</v>
      </c>
      <c r="N41">
        <f ca="1">SUM($G$4:G41)</f>
        <v>319.08424469393793</v>
      </c>
    </row>
    <row r="42" spans="6:14" x14ac:dyDescent="0.35">
      <c r="F42">
        <v>39</v>
      </c>
      <c r="G42" s="2">
        <f ca="1">_xll.PsiExponential(12)</f>
        <v>5.5246886880107455</v>
      </c>
      <c r="H42">
        <f ca="1">IF(COUNTIF($H$4:H41,1)&gt;COUNTIF($H$4:H41,0),(RAND()&lt;0.4)*1,1)</f>
        <v>0</v>
      </c>
      <c r="I42" t="b">
        <f ca="1">COUNTIF($H$4:H42,1)&gt;=COUNTIF($H$4:H42,0)</f>
        <v>1</v>
      </c>
      <c r="J42">
        <f ca="1">IF(L42-1=-1,0,L42-K42)</f>
        <v>0</v>
      </c>
      <c r="K42">
        <f t="shared" ca="1" si="0"/>
        <v>1</v>
      </c>
      <c r="L42">
        <f ca="1">M42-COUNTIF($H$4:H42,0)</f>
        <v>1</v>
      </c>
      <c r="M42">
        <f t="shared" ca="1" si="1"/>
        <v>20</v>
      </c>
      <c r="N42">
        <f ca="1">SUM($G$4:G42)</f>
        <v>324.6089333819487</v>
      </c>
    </row>
    <row r="43" spans="6:14" x14ac:dyDescent="0.35">
      <c r="F43">
        <v>40</v>
      </c>
      <c r="G43" s="2">
        <f ca="1">_xll.PsiExponential(12)</f>
        <v>32.460385322237819</v>
      </c>
      <c r="H43">
        <f ca="1">IF(COUNTIF($H$4:H42,1)&gt;COUNTIF($H$4:H42,0),(RAND()&lt;0.4)*1,1)</f>
        <v>1</v>
      </c>
      <c r="I43" t="b">
        <f ca="1">COUNTIF($H$4:H43,1)&gt;=COUNTIF($H$4:H43,0)</f>
        <v>1</v>
      </c>
      <c r="J43">
        <f ca="1">IF(L43-1=-1,0,L43-K43)</f>
        <v>0</v>
      </c>
      <c r="K43">
        <f t="shared" ca="1" si="0"/>
        <v>2</v>
      </c>
      <c r="L43">
        <f ca="1">M43-COUNTIF($H$4:H43,0)</f>
        <v>2</v>
      </c>
      <c r="M43">
        <f t="shared" ca="1" si="1"/>
        <v>21</v>
      </c>
      <c r="N43">
        <f ca="1">SUM($G$4:G43)</f>
        <v>357.06931870418651</v>
      </c>
    </row>
    <row r="44" spans="6:14" x14ac:dyDescent="0.35">
      <c r="F44">
        <v>41</v>
      </c>
      <c r="G44" s="2">
        <f ca="1">_xll.PsiExponential(12)</f>
        <v>7.0663322865285583</v>
      </c>
      <c r="H44">
        <f ca="1">IF(COUNTIF($H$4:H43,1)&gt;COUNTIF($H$4:H43,0),(RAND()&lt;0.4)*1,1)</f>
        <v>0</v>
      </c>
      <c r="I44" t="b">
        <f ca="1">COUNTIF($H$4:H44,1)&gt;=COUNTIF($H$4:H44,0)</f>
        <v>1</v>
      </c>
      <c r="J44">
        <f ca="1">IF(L44-1=-1,0,L44-K44)</f>
        <v>0</v>
      </c>
      <c r="K44">
        <f t="shared" ca="1" si="0"/>
        <v>1</v>
      </c>
      <c r="L44">
        <f ca="1">M44-COUNTIF($H$4:H44,0)</f>
        <v>1</v>
      </c>
      <c r="M44">
        <f t="shared" ca="1" si="1"/>
        <v>21</v>
      </c>
      <c r="N44">
        <f ca="1">SUM($G$4:G44)</f>
        <v>364.13565099071508</v>
      </c>
    </row>
    <row r="45" spans="6:14" x14ac:dyDescent="0.35">
      <c r="F45">
        <v>42</v>
      </c>
      <c r="G45" s="2">
        <f ca="1">_xll.PsiExponential(12)</f>
        <v>15.454674934890281</v>
      </c>
      <c r="H45">
        <f ca="1">IF(COUNTIF($H$4:H44,1)&gt;COUNTIF($H$4:H44,0),(RAND()&lt;0.4)*1,1)</f>
        <v>0</v>
      </c>
      <c r="I45" t="b">
        <f ca="1">COUNTIF($H$4:H45,1)&gt;=COUNTIF($H$4:H45,0)</f>
        <v>1</v>
      </c>
      <c r="J45">
        <f ca="1">IF(L45-1=-1,0,L45-K45)</f>
        <v>0</v>
      </c>
      <c r="K45">
        <f t="shared" ca="1" si="0"/>
        <v>0</v>
      </c>
      <c r="L45">
        <f ca="1">M45-COUNTIF($H$4:H45,0)</f>
        <v>0</v>
      </c>
      <c r="M45">
        <f t="shared" ca="1" si="1"/>
        <v>21</v>
      </c>
      <c r="N45">
        <f ca="1">SUM($G$4:G45)</f>
        <v>379.59032592560538</v>
      </c>
    </row>
    <row r="46" spans="6:14" x14ac:dyDescent="0.35">
      <c r="F46">
        <v>43</v>
      </c>
      <c r="G46" s="2">
        <f ca="1">_xll.PsiExponential(12)</f>
        <v>23.156869611938809</v>
      </c>
      <c r="H46">
        <f ca="1">IF(COUNTIF($H$4:H45,1)&gt;COUNTIF($H$4:H45,0),(RAND()&lt;0.4)*1,1)</f>
        <v>1</v>
      </c>
      <c r="I46" t="b">
        <f ca="1">COUNTIF($H$4:H46,1)&gt;=COUNTIF($H$4:H46,0)</f>
        <v>1</v>
      </c>
      <c r="J46">
        <f ca="1">IF(L46-1=-1,0,L46-K46)</f>
        <v>0</v>
      </c>
      <c r="K46">
        <f t="shared" ca="1" si="0"/>
        <v>1</v>
      </c>
      <c r="L46">
        <f ca="1">M46-COUNTIF($H$4:H46,0)</f>
        <v>1</v>
      </c>
      <c r="M46">
        <f t="shared" ca="1" si="1"/>
        <v>22</v>
      </c>
      <c r="N46">
        <f ca="1">SUM($G$4:G46)</f>
        <v>402.7471955375442</v>
      </c>
    </row>
    <row r="47" spans="6:14" x14ac:dyDescent="0.35">
      <c r="F47">
        <v>44</v>
      </c>
      <c r="G47" s="2">
        <f ca="1">_xll.PsiExponential(12)</f>
        <v>3.646196122380359</v>
      </c>
      <c r="H47">
        <f ca="1">IF(COUNTIF($H$4:H46,1)&gt;COUNTIF($H$4:H46,0),(RAND()&lt;0.4)*1,1)</f>
        <v>0</v>
      </c>
      <c r="I47" t="b">
        <f ca="1">COUNTIF($H$4:H47,1)&gt;=COUNTIF($H$4:H47,0)</f>
        <v>1</v>
      </c>
      <c r="J47">
        <f ca="1">IF(L47-1=-1,0,L47-K47)</f>
        <v>0</v>
      </c>
      <c r="K47">
        <f t="shared" ca="1" si="0"/>
        <v>0</v>
      </c>
      <c r="L47">
        <f ca="1">M47-COUNTIF($H$4:H47,0)</f>
        <v>0</v>
      </c>
      <c r="M47">
        <f t="shared" ca="1" si="1"/>
        <v>22</v>
      </c>
      <c r="N47">
        <f ca="1">SUM($G$4:G47)</f>
        <v>406.39339165992453</v>
      </c>
    </row>
    <row r="48" spans="6:14" x14ac:dyDescent="0.35">
      <c r="F48">
        <v>45</v>
      </c>
      <c r="G48" s="2">
        <f ca="1">_xll.PsiExponential(12)</f>
        <v>31.848249688115718</v>
      </c>
      <c r="H48">
        <f ca="1">IF(COUNTIF($H$4:H47,1)&gt;COUNTIF($H$4:H47,0),(RAND()&lt;0.4)*1,1)</f>
        <v>1</v>
      </c>
      <c r="I48" t="b">
        <f ca="1">COUNTIF($H$4:H48,1)&gt;=COUNTIF($H$4:H48,0)</f>
        <v>1</v>
      </c>
      <c r="J48">
        <f ca="1">IF(L48-1=-1,0,L48-K48)</f>
        <v>0</v>
      </c>
      <c r="K48">
        <f t="shared" ca="1" si="0"/>
        <v>1</v>
      </c>
      <c r="L48">
        <f ca="1">M48-COUNTIF($H$4:H48,0)</f>
        <v>1</v>
      </c>
      <c r="M48">
        <f t="shared" ca="1" si="1"/>
        <v>23</v>
      </c>
      <c r="N48">
        <f ca="1">SUM($G$4:G48)</f>
        <v>438.24164134804028</v>
      </c>
    </row>
    <row r="49" spans="6:14" x14ac:dyDescent="0.35">
      <c r="F49">
        <v>46</v>
      </c>
      <c r="G49" s="2">
        <f ca="1">_xll.PsiExponential(12)</f>
        <v>11.232219534389166</v>
      </c>
      <c r="H49">
        <f ca="1">IF(COUNTIF($H$4:H48,1)&gt;COUNTIF($H$4:H48,0),(RAND()&lt;0.4)*1,1)</f>
        <v>1</v>
      </c>
      <c r="I49" t="b">
        <f ca="1">COUNTIF($H$4:H49,1)&gt;=COUNTIF($H$4:H49,0)</f>
        <v>1</v>
      </c>
      <c r="J49">
        <f ca="1">IF(L49-1=-1,0,L49-K49)</f>
        <v>0</v>
      </c>
      <c r="K49">
        <f t="shared" ca="1" si="0"/>
        <v>2</v>
      </c>
      <c r="L49">
        <f ca="1">M49-COUNTIF($H$4:H49,0)</f>
        <v>2</v>
      </c>
      <c r="M49">
        <f t="shared" ca="1" si="1"/>
        <v>24</v>
      </c>
      <c r="N49">
        <f ca="1">SUM($G$4:G49)</f>
        <v>449.47386088242945</v>
      </c>
    </row>
    <row r="50" spans="6:14" x14ac:dyDescent="0.35">
      <c r="F50">
        <v>47</v>
      </c>
      <c r="G50" s="2">
        <f ca="1">_xll.PsiExponential(12)</f>
        <v>3.1758712413696832</v>
      </c>
      <c r="H50">
        <f ca="1">IF(COUNTIF($H$4:H49,1)&gt;COUNTIF($H$4:H49,0),(RAND()&lt;0.4)*1,1)</f>
        <v>1</v>
      </c>
      <c r="I50" t="b">
        <f ca="1">COUNTIF($H$4:H50,1)&gt;=COUNTIF($H$4:H50,0)</f>
        <v>1</v>
      </c>
      <c r="J50">
        <f ca="1">IF(L50-1=-1,0,L50-K50)</f>
        <v>1</v>
      </c>
      <c r="K50">
        <f t="shared" ca="1" si="0"/>
        <v>2</v>
      </c>
      <c r="L50">
        <f ca="1">M50-COUNTIF($H$4:H50,0)</f>
        <v>3</v>
      </c>
      <c r="M50">
        <f t="shared" ca="1" si="1"/>
        <v>25</v>
      </c>
      <c r="N50">
        <f ca="1">SUM($G$4:G50)</f>
        <v>452.64973212379914</v>
      </c>
    </row>
    <row r="51" spans="6:14" x14ac:dyDescent="0.35">
      <c r="F51">
        <v>48</v>
      </c>
      <c r="G51" s="2">
        <f ca="1">_xll.PsiExponential(12)</f>
        <v>27.570811726009346</v>
      </c>
      <c r="H51">
        <f ca="1">IF(COUNTIF($H$4:H50,1)&gt;COUNTIF($H$4:H50,0),(RAND()&lt;0.4)*1,1)</f>
        <v>0</v>
      </c>
      <c r="I51" t="b">
        <f ca="1">COUNTIF($H$4:H51,1)&gt;=COUNTIF($H$4:H51,0)</f>
        <v>1</v>
      </c>
      <c r="J51">
        <f ca="1">IF(L51-1=-1,0,L51-K51)</f>
        <v>0</v>
      </c>
      <c r="K51">
        <f t="shared" ca="1" si="0"/>
        <v>2</v>
      </c>
      <c r="L51">
        <f ca="1">M51-COUNTIF($H$4:H51,0)</f>
        <v>2</v>
      </c>
      <c r="M51">
        <f t="shared" ca="1" si="1"/>
        <v>25</v>
      </c>
      <c r="N51">
        <f ca="1">SUM($G$4:G51)</f>
        <v>480.22054384980851</v>
      </c>
    </row>
    <row r="52" spans="6:14" x14ac:dyDescent="0.35">
      <c r="F52">
        <v>49</v>
      </c>
      <c r="G52" s="2">
        <f ca="1">_xll.PsiExponential(12)</f>
        <v>2.9814265580056607</v>
      </c>
      <c r="H52">
        <f ca="1">IF(COUNTIF($H$4:H51,1)&gt;COUNTIF($H$4:H51,0),(RAND()&lt;0.4)*1,1)</f>
        <v>1</v>
      </c>
      <c r="I52" t="b">
        <f ca="1">COUNTIF($H$4:H52,1)&gt;=COUNTIF($H$4:H52,0)</f>
        <v>1</v>
      </c>
      <c r="J52">
        <f ca="1">IF(L52-1=-1,0,L52-K52)</f>
        <v>1</v>
      </c>
      <c r="K52">
        <f t="shared" ca="1" si="0"/>
        <v>2</v>
      </c>
      <c r="L52">
        <f ca="1">M52-COUNTIF($H$4:H52,0)</f>
        <v>3</v>
      </c>
      <c r="M52">
        <f ca="1">IF(I52,IF(H52=1,M51+1,M51))</f>
        <v>26</v>
      </c>
      <c r="N52">
        <f ca="1">SUM($G$4:G52)</f>
        <v>483.20197040781414</v>
      </c>
    </row>
    <row r="53" spans="6:14" x14ac:dyDescent="0.35">
      <c r="F53">
        <v>50</v>
      </c>
      <c r="G53" s="2">
        <f ca="1">_xll.PsiExponential(12)</f>
        <v>6.2028743736558143</v>
      </c>
      <c r="H53">
        <f ca="1">IF(COUNTIF($H$4:H52,1)&gt;COUNTIF($H$4:H52,0),(RAND()&lt;0.4)*1,1)</f>
        <v>1</v>
      </c>
      <c r="I53" t="b">
        <f ca="1">COUNTIF($H$4:H53,1)&gt;=COUNTIF($H$4:H53,0)</f>
        <v>1</v>
      </c>
      <c r="J53">
        <f ca="1">IF(L53-1=-1,0,L53-K53)</f>
        <v>2</v>
      </c>
      <c r="K53">
        <f t="shared" ca="1" si="0"/>
        <v>2</v>
      </c>
      <c r="L53">
        <f ca="1">M53-COUNTIF($H$4:H53,0)</f>
        <v>4</v>
      </c>
      <c r="M53">
        <f ca="1">IF(I53,IF(H53=1,M52+1,M52))</f>
        <v>27</v>
      </c>
      <c r="N53">
        <f ca="1">SUM($G$4:G53)</f>
        <v>489.40484478146993</v>
      </c>
    </row>
    <row r="54" spans="6:14" x14ac:dyDescent="0.35">
      <c r="F54">
        <v>51</v>
      </c>
      <c r="G54" s="2">
        <f ca="1">_xll.PsiExponential(12)</f>
        <v>6.1229935584541106</v>
      </c>
      <c r="H54">
        <f ca="1">IF(COUNTIF($H$4:H53,1)&gt;COUNTIF($H$4:H53,0),(RAND()&lt;0.4)*1,1)</f>
        <v>0</v>
      </c>
      <c r="I54" t="b">
        <f ca="1">COUNTIF($H$4:H54,1)&gt;=COUNTIF($H$4:H54,0)</f>
        <v>1</v>
      </c>
      <c r="J54">
        <f ca="1">IF(L54-1=-1,0,L54-K54)</f>
        <v>1</v>
      </c>
      <c r="K54">
        <f t="shared" ca="1" si="0"/>
        <v>2</v>
      </c>
      <c r="L54">
        <f ca="1">M54-COUNTIF($H$4:H54,0)</f>
        <v>3</v>
      </c>
      <c r="M54">
        <f t="shared" ref="M54:M89" ca="1" si="2">IF(I54,IF(H54=1,M53+1,M53))</f>
        <v>27</v>
      </c>
      <c r="N54">
        <f ca="1">SUM($G$4:G54)</f>
        <v>495.52783833992402</v>
      </c>
    </row>
    <row r="55" spans="6:14" x14ac:dyDescent="0.35">
      <c r="F55">
        <v>52</v>
      </c>
      <c r="G55" s="2">
        <f ca="1">_xll.PsiExponential(12)</f>
        <v>38.60372058680197</v>
      </c>
      <c r="H55">
        <f ca="1">IF(COUNTIF($H$4:H54,1)&gt;COUNTIF($H$4:H54,0),(RAND()&lt;0.4)*1,1)</f>
        <v>1</v>
      </c>
      <c r="I55" t="b">
        <f ca="1">COUNTIF($H$4:H55,1)&gt;=COUNTIF($H$4:H55,0)</f>
        <v>1</v>
      </c>
      <c r="J55">
        <f ca="1">IF(L55-1=-1,0,L55-K55)</f>
        <v>2</v>
      </c>
      <c r="K55">
        <f t="shared" ca="1" si="0"/>
        <v>2</v>
      </c>
      <c r="L55">
        <f ca="1">M55-COUNTIF($H$4:H55,0)</f>
        <v>4</v>
      </c>
      <c r="M55">
        <f t="shared" ca="1" si="2"/>
        <v>28</v>
      </c>
      <c r="N55">
        <f ca="1">SUM($G$4:G55)</f>
        <v>534.13155892672603</v>
      </c>
    </row>
    <row r="56" spans="6:14" x14ac:dyDescent="0.35">
      <c r="F56">
        <v>53</v>
      </c>
      <c r="G56" s="2">
        <f ca="1">_xll.PsiExponential(12)</f>
        <v>30.303371681517721</v>
      </c>
      <c r="H56">
        <f ca="1">IF(COUNTIF($H$4:H55,1)&gt;COUNTIF($H$4:H55,0),(RAND()&lt;0.4)*1,1)</f>
        <v>1</v>
      </c>
      <c r="I56" t="b">
        <f ca="1">COUNTIF($H$4:H56,1)&gt;=COUNTIF($H$4:H56,0)</f>
        <v>1</v>
      </c>
      <c r="J56">
        <f ca="1">IF(L56-1=-1,0,L56-K56)</f>
        <v>3</v>
      </c>
      <c r="K56">
        <f t="shared" ca="1" si="0"/>
        <v>2</v>
      </c>
      <c r="L56">
        <f ca="1">M56-COUNTIF($H$4:H56,0)</f>
        <v>5</v>
      </c>
      <c r="M56">
        <f t="shared" ca="1" si="2"/>
        <v>29</v>
      </c>
      <c r="N56">
        <f ca="1">SUM($G$4:G56)</f>
        <v>564.4349306082438</v>
      </c>
    </row>
    <row r="57" spans="6:14" x14ac:dyDescent="0.35">
      <c r="F57">
        <v>54</v>
      </c>
      <c r="G57" s="2">
        <f ca="1">_xll.PsiExponential(12)</f>
        <v>1.1878107787293026</v>
      </c>
      <c r="H57">
        <f ca="1">IF(COUNTIF($H$4:H56,1)&gt;COUNTIF($H$4:H56,0),(RAND()&lt;0.4)*1,1)</f>
        <v>0</v>
      </c>
      <c r="I57" t="b">
        <f ca="1">COUNTIF($H$4:H57,1)&gt;=COUNTIF($H$4:H57,0)</f>
        <v>1</v>
      </c>
      <c r="J57">
        <f ca="1">IF(L57-1=-1,0,L57-K57)</f>
        <v>2</v>
      </c>
      <c r="K57">
        <f t="shared" ca="1" si="0"/>
        <v>2</v>
      </c>
      <c r="L57">
        <f ca="1">M57-COUNTIF($H$4:H57,0)</f>
        <v>4</v>
      </c>
      <c r="M57">
        <f t="shared" ca="1" si="2"/>
        <v>29</v>
      </c>
      <c r="N57">
        <f ca="1">SUM($G$4:G57)</f>
        <v>565.62274138697308</v>
      </c>
    </row>
    <row r="58" spans="6:14" x14ac:dyDescent="0.35">
      <c r="F58">
        <v>55</v>
      </c>
      <c r="G58" s="2">
        <f ca="1">_xll.PsiExponential(12)</f>
        <v>7.0163618868595634</v>
      </c>
      <c r="H58">
        <f ca="1">IF(COUNTIF($H$4:H57,1)&gt;COUNTIF($H$4:H57,0),(RAND()&lt;0.4)*1,1)</f>
        <v>0</v>
      </c>
      <c r="I58" t="b">
        <f ca="1">COUNTIF($H$4:H58,1)&gt;=COUNTIF($H$4:H58,0)</f>
        <v>1</v>
      </c>
      <c r="J58">
        <f ca="1">IF(L58-1=-1,0,L58-K58)</f>
        <v>1</v>
      </c>
      <c r="K58">
        <f t="shared" ca="1" si="0"/>
        <v>2</v>
      </c>
      <c r="L58">
        <f ca="1">M58-COUNTIF($H$4:H58,0)</f>
        <v>3</v>
      </c>
      <c r="M58">
        <f t="shared" ca="1" si="2"/>
        <v>29</v>
      </c>
      <c r="N58">
        <f ca="1">SUM($G$4:G58)</f>
        <v>572.63910327383269</v>
      </c>
    </row>
    <row r="59" spans="6:14" x14ac:dyDescent="0.35">
      <c r="F59">
        <v>56</v>
      </c>
      <c r="G59" s="2">
        <f ca="1">_xll.PsiExponential(12)</f>
        <v>8.5948878235694313</v>
      </c>
      <c r="H59">
        <f ca="1">IF(COUNTIF($H$4:H58,1)&gt;COUNTIF($H$4:H58,0),(RAND()&lt;0.4)*1,1)</f>
        <v>0</v>
      </c>
      <c r="I59" t="b">
        <f ca="1">COUNTIF($H$4:H59,1)&gt;=COUNTIF($H$4:H59,0)</f>
        <v>1</v>
      </c>
      <c r="J59">
        <f ca="1">IF(L59-1=-1,0,L59-K59)</f>
        <v>0</v>
      </c>
      <c r="K59">
        <f t="shared" ca="1" si="0"/>
        <v>2</v>
      </c>
      <c r="L59">
        <f ca="1">M59-COUNTIF($H$4:H59,0)</f>
        <v>2</v>
      </c>
      <c r="M59">
        <f t="shared" ca="1" si="2"/>
        <v>29</v>
      </c>
      <c r="N59">
        <f ca="1">SUM($G$4:G59)</f>
        <v>581.23399109740217</v>
      </c>
    </row>
    <row r="60" spans="6:14" x14ac:dyDescent="0.35">
      <c r="F60">
        <v>57</v>
      </c>
      <c r="G60" s="2">
        <f ca="1">_xll.PsiExponential(12)</f>
        <v>2.4480520061234445</v>
      </c>
      <c r="H60">
        <f ca="1">IF(COUNTIF($H$4:H59,1)&gt;COUNTIF($H$4:H59,0),(RAND()&lt;0.4)*1,1)</f>
        <v>0</v>
      </c>
      <c r="I60" t="b">
        <f ca="1">COUNTIF($H$4:H60,1)&gt;=COUNTIF($H$4:H60,0)</f>
        <v>1</v>
      </c>
      <c r="J60">
        <f ca="1">IF(L60-1=-1,0,L60-K60)</f>
        <v>0</v>
      </c>
      <c r="K60">
        <f t="shared" ca="1" si="0"/>
        <v>1</v>
      </c>
      <c r="L60">
        <f ca="1">M60-COUNTIF($H$4:H60,0)</f>
        <v>1</v>
      </c>
      <c r="M60">
        <f t="shared" ca="1" si="2"/>
        <v>29</v>
      </c>
      <c r="N60">
        <f ca="1">SUM($G$4:G60)</f>
        <v>583.68204310352564</v>
      </c>
    </row>
    <row r="61" spans="6:14" x14ac:dyDescent="0.35">
      <c r="F61">
        <v>58</v>
      </c>
      <c r="G61" s="2">
        <f ca="1">_xll.PsiExponential(12)</f>
        <v>2.4912899726213329</v>
      </c>
      <c r="H61">
        <f ca="1">IF(COUNTIF($H$4:H60,1)&gt;COUNTIF($H$4:H60,0),(RAND()&lt;0.4)*1,1)</f>
        <v>0</v>
      </c>
      <c r="I61" t="b">
        <f ca="1">COUNTIF($H$4:H61,1)&gt;=COUNTIF($H$4:H61,0)</f>
        <v>1</v>
      </c>
      <c r="J61">
        <f ca="1">IF(L61-1=-1,0,L61-K61)</f>
        <v>0</v>
      </c>
      <c r="K61">
        <f t="shared" ca="1" si="0"/>
        <v>0</v>
      </c>
      <c r="L61">
        <f ca="1">M61-COUNTIF($H$4:H61,0)</f>
        <v>0</v>
      </c>
      <c r="M61">
        <f t="shared" ca="1" si="2"/>
        <v>29</v>
      </c>
      <c r="N61">
        <f ca="1">SUM($G$4:G61)</f>
        <v>586.17333307614695</v>
      </c>
    </row>
    <row r="62" spans="6:14" x14ac:dyDescent="0.35">
      <c r="F62">
        <v>59</v>
      </c>
      <c r="G62" s="2">
        <f ca="1">_xll.PsiExponential(12)</f>
        <v>10.076572675890944</v>
      </c>
      <c r="H62">
        <f ca="1">IF(COUNTIF($H$4:H61,1)&gt;COUNTIF($H$4:H61,0),(RAND()&lt;0.4)*1,1)</f>
        <v>1</v>
      </c>
      <c r="I62" t="b">
        <f ca="1">COUNTIF($H$4:H62,1)&gt;=COUNTIF($H$4:H62,0)</f>
        <v>1</v>
      </c>
      <c r="J62">
        <f ca="1">IF(L62-1=-1,0,L62-K62)</f>
        <v>0</v>
      </c>
      <c r="K62">
        <f t="shared" ca="1" si="0"/>
        <v>1</v>
      </c>
      <c r="L62">
        <f ca="1">M62-COUNTIF($H$4:H62,0)</f>
        <v>1</v>
      </c>
      <c r="M62">
        <f t="shared" ca="1" si="2"/>
        <v>30</v>
      </c>
      <c r="N62">
        <f ca="1">SUM($G$4:G62)</f>
        <v>596.24990575203788</v>
      </c>
    </row>
    <row r="63" spans="6:14" x14ac:dyDescent="0.35">
      <c r="F63">
        <v>60</v>
      </c>
      <c r="G63" s="2">
        <f ca="1">_xll.PsiExponential(12)</f>
        <v>24.035496206438836</v>
      </c>
      <c r="H63">
        <f ca="1">IF(COUNTIF($H$4:H62,1)&gt;COUNTIF($H$4:H62,0),(RAND()&lt;0.4)*1,1)</f>
        <v>1</v>
      </c>
      <c r="I63" t="b">
        <f ca="1">COUNTIF($H$4:H63,1)&gt;=COUNTIF($H$4:H63,0)</f>
        <v>1</v>
      </c>
      <c r="J63">
        <f ca="1">IF(L63-1=-1,0,L63-K63)</f>
        <v>0</v>
      </c>
      <c r="K63">
        <f t="shared" ca="1" si="0"/>
        <v>2</v>
      </c>
      <c r="L63">
        <f ca="1">M63-COUNTIF($H$4:H63,0)</f>
        <v>2</v>
      </c>
      <c r="M63">
        <f t="shared" ca="1" si="2"/>
        <v>31</v>
      </c>
      <c r="N63">
        <f ca="1">SUM($G$4:G63)</f>
        <v>620.28540195847677</v>
      </c>
    </row>
    <row r="64" spans="6:14" x14ac:dyDescent="0.35">
      <c r="F64">
        <v>61</v>
      </c>
      <c r="G64" s="2">
        <f ca="1">_xll.PsiExponential(12)</f>
        <v>3.1683190233532055</v>
      </c>
      <c r="H64">
        <f ca="1">IF(COUNTIF($H$4:H63,1)&gt;COUNTIF($H$4:H63,0),(RAND()&lt;0.4)*1,1)</f>
        <v>1</v>
      </c>
      <c r="I64" t="b">
        <f ca="1">COUNTIF($H$4:H64,1)&gt;=COUNTIF($H$4:H64,0)</f>
        <v>1</v>
      </c>
      <c r="J64">
        <f ca="1">IF(L64-1=-1,0,L64-K64)</f>
        <v>1</v>
      </c>
      <c r="K64">
        <f t="shared" ca="1" si="0"/>
        <v>2</v>
      </c>
      <c r="L64">
        <f ca="1">M64-COUNTIF($H$4:H64,0)</f>
        <v>3</v>
      </c>
      <c r="M64">
        <f t="shared" ca="1" si="2"/>
        <v>32</v>
      </c>
      <c r="N64">
        <f ca="1">SUM($G$4:G64)</f>
        <v>623.45372098182997</v>
      </c>
    </row>
    <row r="65" spans="6:14" x14ac:dyDescent="0.35">
      <c r="F65">
        <v>62</v>
      </c>
      <c r="G65" s="2">
        <f ca="1">_xll.PsiExponential(12)</f>
        <v>2.6547020736130245</v>
      </c>
      <c r="H65">
        <f ca="1">IF(COUNTIF($H$4:H64,1)&gt;COUNTIF($H$4:H64,0),(RAND()&lt;0.4)*1,1)</f>
        <v>0</v>
      </c>
      <c r="I65" t="b">
        <f ca="1">COUNTIF($H$4:H65,1)&gt;=COUNTIF($H$4:H65,0)</f>
        <v>1</v>
      </c>
      <c r="J65">
        <f ca="1">IF(L65-1=-1,0,L65-K65)</f>
        <v>0</v>
      </c>
      <c r="K65">
        <f t="shared" ca="1" si="0"/>
        <v>2</v>
      </c>
      <c r="L65">
        <f ca="1">M65-COUNTIF($H$4:H65,0)</f>
        <v>2</v>
      </c>
      <c r="M65">
        <f t="shared" ca="1" si="2"/>
        <v>32</v>
      </c>
      <c r="N65">
        <f ca="1">SUM($G$4:G65)</f>
        <v>626.10842305544304</v>
      </c>
    </row>
    <row r="66" spans="6:14" x14ac:dyDescent="0.35">
      <c r="F66">
        <v>63</v>
      </c>
      <c r="G66" s="2">
        <f ca="1">_xll.PsiExponential(12)</f>
        <v>25.784157896428574</v>
      </c>
      <c r="H66">
        <f ca="1">IF(COUNTIF($H$4:H65,1)&gt;COUNTIF($H$4:H65,0),(RAND()&lt;0.4)*1,1)</f>
        <v>0</v>
      </c>
      <c r="I66" t="b">
        <f ca="1">COUNTIF($H$4:H66,1)&gt;=COUNTIF($H$4:H66,0)</f>
        <v>1</v>
      </c>
      <c r="J66">
        <f ca="1">IF(L66-1=-1,0,L66-K66)</f>
        <v>0</v>
      </c>
      <c r="K66">
        <f t="shared" ca="1" si="0"/>
        <v>1</v>
      </c>
      <c r="L66">
        <f ca="1">M66-COUNTIF($H$4:H66,0)</f>
        <v>1</v>
      </c>
      <c r="M66">
        <f t="shared" ca="1" si="2"/>
        <v>32</v>
      </c>
      <c r="N66">
        <f ca="1">SUM($G$4:G66)</f>
        <v>651.89258095187165</v>
      </c>
    </row>
    <row r="67" spans="6:14" x14ac:dyDescent="0.35">
      <c r="F67">
        <v>64</v>
      </c>
      <c r="G67" s="2">
        <f ca="1">_xll.PsiExponential(12)</f>
        <v>22.638495479047315</v>
      </c>
      <c r="H67">
        <f ca="1">IF(COUNTIF($H$4:H66,1)&gt;COUNTIF($H$4:H66,0),(RAND()&lt;0.4)*1,1)</f>
        <v>0</v>
      </c>
      <c r="I67" t="b">
        <f ca="1">COUNTIF($H$4:H67,1)&gt;=COUNTIF($H$4:H67,0)</f>
        <v>1</v>
      </c>
      <c r="J67">
        <f ca="1">IF(L67-1=-1,0,L67-K67)</f>
        <v>0</v>
      </c>
      <c r="K67">
        <f t="shared" ca="1" si="0"/>
        <v>0</v>
      </c>
      <c r="L67">
        <f ca="1">M67-COUNTIF($H$4:H67,0)</f>
        <v>0</v>
      </c>
      <c r="M67">
        <f t="shared" ca="1" si="2"/>
        <v>32</v>
      </c>
      <c r="N67">
        <f ca="1">SUM($G$4:G67)</f>
        <v>674.53107643091892</v>
      </c>
    </row>
    <row r="68" spans="6:14" x14ac:dyDescent="0.35">
      <c r="F68">
        <v>65</v>
      </c>
      <c r="G68" s="2">
        <f ca="1">_xll.PsiExponential(12)</f>
        <v>38.535284641844108</v>
      </c>
      <c r="H68">
        <f ca="1">IF(COUNTIF($H$4:H67,1)&gt;COUNTIF($H$4:H67,0),(RAND()&lt;0.4)*1,1)</f>
        <v>1</v>
      </c>
      <c r="I68" t="b">
        <f ca="1">COUNTIF($H$4:H68,1)&gt;=COUNTIF($H$4:H68,0)</f>
        <v>1</v>
      </c>
      <c r="J68">
        <f ca="1">IF(L68-1=-1,0,L68-K68)</f>
        <v>0</v>
      </c>
      <c r="K68">
        <f t="shared" ca="1" si="0"/>
        <v>1</v>
      </c>
      <c r="L68">
        <f ca="1">M68-COUNTIF($H$4:H68,0)</f>
        <v>1</v>
      </c>
      <c r="M68">
        <f t="shared" ca="1" si="2"/>
        <v>33</v>
      </c>
      <c r="N68">
        <f ca="1">SUM($G$4:G68)</f>
        <v>713.06636107276302</v>
      </c>
    </row>
    <row r="69" spans="6:14" x14ac:dyDescent="0.35">
      <c r="F69">
        <v>66</v>
      </c>
      <c r="G69" s="2">
        <f ca="1">_xll.PsiExponential(12)</f>
        <v>0.80366292117018256</v>
      </c>
      <c r="H69">
        <f ca="1">IF(COUNTIF($H$4:H68,1)&gt;COUNTIF($H$4:H68,0),(RAND()&lt;0.4)*1,1)</f>
        <v>1</v>
      </c>
      <c r="I69" t="b">
        <f ca="1">COUNTIF($H$4:H69,1)&gt;=COUNTIF($H$4:H69,0)</f>
        <v>1</v>
      </c>
      <c r="J69">
        <f ca="1">IF(L69-1=-1,0,L69-K69)</f>
        <v>0</v>
      </c>
      <c r="K69">
        <f t="shared" ca="1" si="0"/>
        <v>2</v>
      </c>
      <c r="L69">
        <f ca="1">M69-COUNTIF($H$4:H69,0)</f>
        <v>2</v>
      </c>
      <c r="M69">
        <f t="shared" ca="1" si="2"/>
        <v>34</v>
      </c>
      <c r="N69">
        <f ca="1">SUM($G$4:G69)</f>
        <v>713.87002399393316</v>
      </c>
    </row>
    <row r="70" spans="6:14" x14ac:dyDescent="0.35">
      <c r="F70">
        <v>67</v>
      </c>
      <c r="G70" s="2">
        <f ca="1">_xll.PsiExponential(12)</f>
        <v>10.922853835058195</v>
      </c>
      <c r="H70">
        <f ca="1">IF(COUNTIF($H$4:H69,1)&gt;COUNTIF($H$4:H69,0),(RAND()&lt;0.4)*1,1)</f>
        <v>0</v>
      </c>
      <c r="I70" t="b">
        <f ca="1">COUNTIF($H$4:H70,1)&gt;=COUNTIF($H$4:H70,0)</f>
        <v>1</v>
      </c>
      <c r="J70">
        <f t="shared" ref="J70:J102" ca="1" si="3">IF(L70-1=-1,0,L70-K70)</f>
        <v>0</v>
      </c>
      <c r="K70">
        <f t="shared" ref="K70:K103" ca="1" si="4">IF(L70&lt;3,L70,2)</f>
        <v>1</v>
      </c>
      <c r="L70">
        <f ca="1">M70-COUNTIF($H$4:H70,0)</f>
        <v>1</v>
      </c>
      <c r="M70">
        <f t="shared" ca="1" si="2"/>
        <v>34</v>
      </c>
      <c r="N70">
        <f ca="1">SUM($G$4:G70)</f>
        <v>724.79287782899132</v>
      </c>
    </row>
    <row r="71" spans="6:14" x14ac:dyDescent="0.35">
      <c r="F71">
        <v>68</v>
      </c>
      <c r="G71" s="2">
        <f ca="1">_xll.PsiExponential(12)</f>
        <v>34.193654492218592</v>
      </c>
      <c r="H71">
        <f ca="1">IF(COUNTIF($H$4:H70,1)&gt;COUNTIF($H$4:H70,0),(RAND()&lt;0.4)*1,1)</f>
        <v>0</v>
      </c>
      <c r="I71" t="b">
        <f ca="1">COUNTIF($H$4:H71,1)&gt;=COUNTIF($H$4:H71,0)</f>
        <v>1</v>
      </c>
      <c r="J71">
        <f t="shared" ca="1" si="3"/>
        <v>0</v>
      </c>
      <c r="K71">
        <f t="shared" ca="1" si="4"/>
        <v>0</v>
      </c>
      <c r="L71">
        <f ca="1">M71-COUNTIF($H$4:H71,0)</f>
        <v>0</v>
      </c>
      <c r="M71">
        <f t="shared" ca="1" si="2"/>
        <v>34</v>
      </c>
      <c r="N71">
        <f ca="1">SUM($G$4:G71)</f>
        <v>758.98653232120989</v>
      </c>
    </row>
    <row r="72" spans="6:14" x14ac:dyDescent="0.35">
      <c r="F72">
        <v>69</v>
      </c>
      <c r="G72" s="2">
        <f ca="1">_xll.PsiExponential(12)</f>
        <v>4.0016356300888027</v>
      </c>
      <c r="H72">
        <f ca="1">IF(COUNTIF($H$4:H71,1)&gt;COUNTIF($H$4:H71,0),(RAND()&lt;0.4)*1,1)</f>
        <v>1</v>
      </c>
      <c r="I72" t="b">
        <f ca="1">COUNTIF($H$4:H72,1)&gt;=COUNTIF($H$4:H72,0)</f>
        <v>1</v>
      </c>
      <c r="J72">
        <f t="shared" ca="1" si="3"/>
        <v>0</v>
      </c>
      <c r="K72">
        <f t="shared" ca="1" si="4"/>
        <v>1</v>
      </c>
      <c r="L72">
        <f ca="1">M72-COUNTIF($H$4:H72,0)</f>
        <v>1</v>
      </c>
      <c r="M72">
        <f t="shared" ca="1" si="2"/>
        <v>35</v>
      </c>
      <c r="N72">
        <f ca="1">SUM($G$4:G72)</f>
        <v>762.98816795129869</v>
      </c>
    </row>
    <row r="73" spans="6:14" x14ac:dyDescent="0.35">
      <c r="F73">
        <v>70</v>
      </c>
      <c r="G73" s="2">
        <f ca="1">_xll.PsiExponential(12)</f>
        <v>16.423098586076257</v>
      </c>
      <c r="H73">
        <f ca="1">IF(COUNTIF($H$4:H72,1)&gt;COUNTIF($H$4:H72,0),(RAND()&lt;0.4)*1,1)</f>
        <v>0</v>
      </c>
      <c r="I73" t="b">
        <f ca="1">COUNTIF($H$4:H73,1)&gt;=COUNTIF($H$4:H73,0)</f>
        <v>1</v>
      </c>
      <c r="J73">
        <f t="shared" ca="1" si="3"/>
        <v>0</v>
      </c>
      <c r="K73">
        <f t="shared" ca="1" si="4"/>
        <v>0</v>
      </c>
      <c r="L73">
        <f ca="1">M73-COUNTIF($H$4:H73,0)</f>
        <v>0</v>
      </c>
      <c r="M73">
        <f t="shared" ca="1" si="2"/>
        <v>35</v>
      </c>
      <c r="N73">
        <f ca="1">SUM($G$4:G73)</f>
        <v>779.4112665373749</v>
      </c>
    </row>
    <row r="74" spans="6:14" x14ac:dyDescent="0.35">
      <c r="F74">
        <v>71</v>
      </c>
      <c r="G74" s="2">
        <f ca="1">_xll.PsiExponential(12)</f>
        <v>0.28825282252186946</v>
      </c>
      <c r="H74">
        <f ca="1">IF(COUNTIF($H$4:H73,1)&gt;COUNTIF($H$4:H73,0),(RAND()&lt;0.4)*1,1)</f>
        <v>1</v>
      </c>
      <c r="I74" t="b">
        <f ca="1">COUNTIF($H$4:H74,1)&gt;=COUNTIF($H$4:H74,0)</f>
        <v>1</v>
      </c>
      <c r="J74">
        <f t="shared" ca="1" si="3"/>
        <v>0</v>
      </c>
      <c r="K74">
        <f t="shared" ca="1" si="4"/>
        <v>1</v>
      </c>
      <c r="L74">
        <f ca="1">M74-COUNTIF($H$4:H74,0)</f>
        <v>1</v>
      </c>
      <c r="M74">
        <f t="shared" ca="1" si="2"/>
        <v>36</v>
      </c>
      <c r="N74">
        <f ca="1">SUM($G$4:G74)</f>
        <v>779.69951935989673</v>
      </c>
    </row>
    <row r="75" spans="6:14" x14ac:dyDescent="0.35">
      <c r="F75">
        <v>72</v>
      </c>
      <c r="G75" s="2">
        <f ca="1">_xll.PsiExponential(12)</f>
        <v>5.5765633413903108</v>
      </c>
      <c r="H75">
        <f ca="1">IF(COUNTIF($H$4:H74,1)&gt;COUNTIF($H$4:H74,0),(RAND()&lt;0.4)*1,1)</f>
        <v>0</v>
      </c>
      <c r="I75" t="b">
        <f ca="1">COUNTIF($H$4:H75,1)&gt;=COUNTIF($H$4:H75,0)</f>
        <v>1</v>
      </c>
      <c r="J75">
        <f t="shared" ca="1" si="3"/>
        <v>0</v>
      </c>
      <c r="K75">
        <f t="shared" ca="1" si="4"/>
        <v>0</v>
      </c>
      <c r="L75">
        <f ca="1">M75-COUNTIF($H$4:H75,0)</f>
        <v>0</v>
      </c>
      <c r="M75">
        <f t="shared" ca="1" si="2"/>
        <v>36</v>
      </c>
      <c r="N75">
        <f ca="1">SUM($G$4:G75)</f>
        <v>785.27608270128701</v>
      </c>
    </row>
    <row r="76" spans="6:14" x14ac:dyDescent="0.35">
      <c r="F76">
        <v>73</v>
      </c>
      <c r="G76" s="2">
        <f ca="1">_xll.PsiExponential(12)</f>
        <v>11.008164122428125</v>
      </c>
      <c r="H76">
        <f ca="1">IF(COUNTIF($H$4:H75,1)&gt;COUNTIF($H$4:H75,0),(RAND()&lt;0.4)*1,1)</f>
        <v>1</v>
      </c>
      <c r="I76" t="b">
        <f ca="1">COUNTIF($H$4:H76,1)&gt;=COUNTIF($H$4:H76,0)</f>
        <v>1</v>
      </c>
      <c r="J76">
        <f t="shared" ca="1" si="3"/>
        <v>0</v>
      </c>
      <c r="K76">
        <f t="shared" ca="1" si="4"/>
        <v>1</v>
      </c>
      <c r="L76">
        <f ca="1">M76-COUNTIF($H$4:H76,0)</f>
        <v>1</v>
      </c>
      <c r="M76">
        <f t="shared" ca="1" si="2"/>
        <v>37</v>
      </c>
      <c r="N76">
        <f ca="1">SUM($G$4:G76)</f>
        <v>796.28424682371508</v>
      </c>
    </row>
    <row r="77" spans="6:14" x14ac:dyDescent="0.35">
      <c r="F77">
        <v>74</v>
      </c>
      <c r="G77" s="2">
        <f ca="1">_xll.PsiExponential(12)</f>
        <v>1.6394436004210231</v>
      </c>
      <c r="H77">
        <f ca="1">IF(COUNTIF($H$4:H76,1)&gt;COUNTIF($H$4:H76,0),(RAND()&lt;0.4)*1,1)</f>
        <v>0</v>
      </c>
      <c r="I77" t="b">
        <f ca="1">COUNTIF($H$4:H77,1)&gt;=COUNTIF($H$4:H77,0)</f>
        <v>1</v>
      </c>
      <c r="J77">
        <f t="shared" ca="1" si="3"/>
        <v>0</v>
      </c>
      <c r="K77">
        <f t="shared" ca="1" si="4"/>
        <v>0</v>
      </c>
      <c r="L77">
        <f ca="1">M77-COUNTIF($H$4:H77,0)</f>
        <v>0</v>
      </c>
      <c r="M77">
        <f t="shared" ca="1" si="2"/>
        <v>37</v>
      </c>
      <c r="N77">
        <f ca="1">SUM($G$4:G77)</f>
        <v>797.92369042413611</v>
      </c>
    </row>
    <row r="78" spans="6:14" x14ac:dyDescent="0.35">
      <c r="F78">
        <v>75</v>
      </c>
      <c r="G78" s="2">
        <f ca="1">_xll.PsiExponential(12)</f>
        <v>9.1772270981687373E-2</v>
      </c>
      <c r="H78">
        <f ca="1">IF(COUNTIF($H$4:H77,1)&gt;COUNTIF($H$4:H77,0),(RAND()&lt;0.4)*1,1)</f>
        <v>1</v>
      </c>
      <c r="I78" t="b">
        <f ca="1">COUNTIF($H$4:H78,1)&gt;=COUNTIF($H$4:H78,0)</f>
        <v>1</v>
      </c>
      <c r="J78">
        <f t="shared" ca="1" si="3"/>
        <v>0</v>
      </c>
      <c r="K78">
        <f t="shared" ca="1" si="4"/>
        <v>1</v>
      </c>
      <c r="L78">
        <f ca="1">M78-COUNTIF($H$4:H78,0)</f>
        <v>1</v>
      </c>
      <c r="M78">
        <f t="shared" ca="1" si="2"/>
        <v>38</v>
      </c>
      <c r="N78">
        <f ca="1">SUM($G$4:G78)</f>
        <v>798.01546269511778</v>
      </c>
    </row>
    <row r="79" spans="6:14" x14ac:dyDescent="0.35">
      <c r="F79">
        <v>76</v>
      </c>
      <c r="G79" s="2">
        <f ca="1">_xll.PsiExponential(12)</f>
        <v>42.929194997101341</v>
      </c>
      <c r="H79">
        <f ca="1">IF(COUNTIF($H$4:H78,1)&gt;COUNTIF($H$4:H78,0),(RAND()&lt;0.4)*1,1)</f>
        <v>0</v>
      </c>
      <c r="I79" t="b">
        <f ca="1">COUNTIF($H$4:H79,1)&gt;=COUNTIF($H$4:H79,0)</f>
        <v>1</v>
      </c>
      <c r="J79">
        <f t="shared" ca="1" si="3"/>
        <v>0</v>
      </c>
      <c r="K79">
        <f t="shared" ca="1" si="4"/>
        <v>0</v>
      </c>
      <c r="L79">
        <f ca="1">M79-COUNTIF($H$4:H79,0)</f>
        <v>0</v>
      </c>
      <c r="M79">
        <f t="shared" ca="1" si="2"/>
        <v>38</v>
      </c>
      <c r="N79">
        <f ca="1">SUM($G$4:G79)</f>
        <v>840.94465769221915</v>
      </c>
    </row>
    <row r="80" spans="6:14" x14ac:dyDescent="0.35">
      <c r="F80">
        <v>77</v>
      </c>
      <c r="G80" s="2">
        <f ca="1">_xll.PsiExponential(12)</f>
        <v>6.4180913457935844</v>
      </c>
      <c r="H80">
        <f ca="1">IF(COUNTIF($H$4:H79,1)&gt;COUNTIF($H$4:H79,0),(RAND()&lt;0.4)*1,1)</f>
        <v>1</v>
      </c>
      <c r="I80" t="b">
        <f ca="1">COUNTIF($H$4:H80,1)&gt;=COUNTIF($H$4:H80,0)</f>
        <v>1</v>
      </c>
      <c r="J80">
        <f t="shared" ca="1" si="3"/>
        <v>0</v>
      </c>
      <c r="K80">
        <f t="shared" ca="1" si="4"/>
        <v>1</v>
      </c>
      <c r="L80">
        <f ca="1">M80-COUNTIF($H$4:H80,0)</f>
        <v>1</v>
      </c>
      <c r="M80">
        <f t="shared" ca="1" si="2"/>
        <v>39</v>
      </c>
      <c r="N80">
        <f ca="1">SUM($G$4:G80)</f>
        <v>847.36274903801268</v>
      </c>
    </row>
    <row r="81" spans="6:14" x14ac:dyDescent="0.35">
      <c r="F81">
        <v>78</v>
      </c>
      <c r="G81" s="2">
        <f ca="1">_xll.PsiExponential(12)</f>
        <v>30.048868209582167</v>
      </c>
      <c r="H81">
        <f ca="1">IF(COUNTIF($H$4:H80,1)&gt;COUNTIF($H$4:H80,0),(RAND()&lt;0.4)*1,1)</f>
        <v>0</v>
      </c>
      <c r="I81" t="b">
        <f ca="1">COUNTIF($H$4:H81,1)&gt;=COUNTIF($H$4:H81,0)</f>
        <v>1</v>
      </c>
      <c r="J81">
        <f t="shared" ca="1" si="3"/>
        <v>0</v>
      </c>
      <c r="K81">
        <f t="shared" ca="1" si="4"/>
        <v>0</v>
      </c>
      <c r="L81">
        <f ca="1">M81-COUNTIF($H$4:H81,0)</f>
        <v>0</v>
      </c>
      <c r="M81">
        <f t="shared" ca="1" si="2"/>
        <v>39</v>
      </c>
      <c r="N81">
        <f ca="1">SUM($G$4:G81)</f>
        <v>877.4116172475949</v>
      </c>
    </row>
    <row r="82" spans="6:14" x14ac:dyDescent="0.35">
      <c r="F82">
        <v>79</v>
      </c>
      <c r="G82" s="2">
        <f ca="1">_xll.PsiExponential(12)</f>
        <v>0.84349648494989704</v>
      </c>
      <c r="H82">
        <f ca="1">IF(COUNTIF($H$4:H81,1)&gt;COUNTIF($H$4:H81,0),(RAND()&lt;0.4)*1,1)</f>
        <v>1</v>
      </c>
      <c r="I82" t="b">
        <f ca="1">COUNTIF($H$4:H82,1)&gt;=COUNTIF($H$4:H82,0)</f>
        <v>1</v>
      </c>
      <c r="J82">
        <f t="shared" ca="1" si="3"/>
        <v>0</v>
      </c>
      <c r="K82">
        <f t="shared" ca="1" si="4"/>
        <v>1</v>
      </c>
      <c r="L82">
        <f ca="1">M82-COUNTIF($H$4:H82,0)</f>
        <v>1</v>
      </c>
      <c r="M82">
        <f t="shared" ca="1" si="2"/>
        <v>40</v>
      </c>
      <c r="N82">
        <f ca="1">SUM($G$4:G82)</f>
        <v>878.25511373254483</v>
      </c>
    </row>
    <row r="83" spans="6:14" x14ac:dyDescent="0.35">
      <c r="F83">
        <v>80</v>
      </c>
      <c r="G83" s="2">
        <f ca="1">_xll.PsiExponential(12)</f>
        <v>2.6278781953486203</v>
      </c>
      <c r="H83">
        <f ca="1">IF(COUNTIF($H$4:H82,1)&gt;COUNTIF($H$4:H82,0),(RAND()&lt;0.4)*1,1)</f>
        <v>0</v>
      </c>
      <c r="I83" t="b">
        <f ca="1">COUNTIF($H$4:H83,1)&gt;=COUNTIF($H$4:H83,0)</f>
        <v>1</v>
      </c>
      <c r="J83">
        <f t="shared" ca="1" si="3"/>
        <v>0</v>
      </c>
      <c r="K83">
        <f t="shared" ca="1" si="4"/>
        <v>0</v>
      </c>
      <c r="L83">
        <f ca="1">M83-COUNTIF($H$4:H83,0)</f>
        <v>0</v>
      </c>
      <c r="M83">
        <f t="shared" ca="1" si="2"/>
        <v>40</v>
      </c>
      <c r="N83">
        <f ca="1">SUM($G$4:G83)</f>
        <v>880.8829919278935</v>
      </c>
    </row>
    <row r="84" spans="6:14" x14ac:dyDescent="0.35">
      <c r="F84">
        <v>81</v>
      </c>
      <c r="G84" s="2">
        <f ca="1">_xll.PsiExponential(12)</f>
        <v>25.301311522427216</v>
      </c>
      <c r="H84">
        <f ca="1">IF(COUNTIF($H$4:H83,1)&gt;COUNTIF($H$4:H83,0),(RAND()&lt;0.4)*1,1)</f>
        <v>1</v>
      </c>
      <c r="I84" t="b">
        <f ca="1">COUNTIF($H$4:H84,1)&gt;=COUNTIF($H$4:H84,0)</f>
        <v>1</v>
      </c>
      <c r="J84">
        <f t="shared" ca="1" si="3"/>
        <v>0</v>
      </c>
      <c r="K84">
        <f t="shared" ca="1" si="4"/>
        <v>1</v>
      </c>
      <c r="L84">
        <f ca="1">M84-COUNTIF($H$4:H84,0)</f>
        <v>1</v>
      </c>
      <c r="M84">
        <f t="shared" ca="1" si="2"/>
        <v>41</v>
      </c>
      <c r="N84">
        <f ca="1">SUM($G$4:G84)</f>
        <v>906.18430345032073</v>
      </c>
    </row>
    <row r="85" spans="6:14" x14ac:dyDescent="0.35">
      <c r="F85">
        <v>82</v>
      </c>
      <c r="G85" s="2">
        <f ca="1">_xll.PsiExponential(12)</f>
        <v>10.518436960900353</v>
      </c>
      <c r="H85">
        <f ca="1">IF(COUNTIF($H$4:H84,1)&gt;COUNTIF($H$4:H84,0),(RAND()&lt;0.4)*1,1)</f>
        <v>0</v>
      </c>
      <c r="I85" t="b">
        <f ca="1">COUNTIF($H$4:H85,1)&gt;=COUNTIF($H$4:H85,0)</f>
        <v>1</v>
      </c>
      <c r="J85">
        <f t="shared" ca="1" si="3"/>
        <v>0</v>
      </c>
      <c r="K85">
        <f t="shared" ca="1" si="4"/>
        <v>0</v>
      </c>
      <c r="L85">
        <f ca="1">M85-COUNTIF($H$4:H85,0)</f>
        <v>0</v>
      </c>
      <c r="M85">
        <f t="shared" ca="1" si="2"/>
        <v>41</v>
      </c>
      <c r="N85">
        <f ca="1">SUM($G$4:G85)</f>
        <v>916.70274041122104</v>
      </c>
    </row>
    <row r="86" spans="6:14" x14ac:dyDescent="0.35">
      <c r="F86">
        <v>83</v>
      </c>
      <c r="G86" s="2">
        <f ca="1">_xll.PsiExponential(12)</f>
        <v>5.1102625490317726</v>
      </c>
      <c r="H86">
        <f ca="1">IF(COUNTIF($H$4:H85,1)&gt;COUNTIF($H$4:H85,0),(RAND()&lt;0.4)*1,1)</f>
        <v>1</v>
      </c>
      <c r="I86" t="b">
        <f ca="1">COUNTIF($H$4:H86,1)&gt;=COUNTIF($H$4:H86,0)</f>
        <v>1</v>
      </c>
      <c r="J86">
        <f t="shared" ca="1" si="3"/>
        <v>0</v>
      </c>
      <c r="K86">
        <f t="shared" ca="1" si="4"/>
        <v>1</v>
      </c>
      <c r="L86">
        <f ca="1">M86-COUNTIF($H$4:H86,0)</f>
        <v>1</v>
      </c>
      <c r="M86">
        <f t="shared" ca="1" si="2"/>
        <v>42</v>
      </c>
      <c r="N86">
        <f ca="1">SUM($G$4:G86)</f>
        <v>921.81300296025279</v>
      </c>
    </row>
    <row r="87" spans="6:14" x14ac:dyDescent="0.35">
      <c r="F87">
        <v>84</v>
      </c>
      <c r="G87" s="2">
        <f ca="1">_xll.PsiExponential(12)</f>
        <v>15.164556371248255</v>
      </c>
      <c r="H87">
        <f ca="1">IF(COUNTIF($H$4:H86,1)&gt;COUNTIF($H$4:H86,0),(RAND()&lt;0.4)*1,1)</f>
        <v>1</v>
      </c>
      <c r="I87" t="b">
        <f ca="1">COUNTIF($H$4:H87,1)&gt;=COUNTIF($H$4:H87,0)</f>
        <v>1</v>
      </c>
      <c r="J87">
        <f t="shared" ca="1" si="3"/>
        <v>0</v>
      </c>
      <c r="K87">
        <f t="shared" ca="1" si="4"/>
        <v>2</v>
      </c>
      <c r="L87">
        <f ca="1">M87-COUNTIF($H$4:H87,0)</f>
        <v>2</v>
      </c>
      <c r="M87">
        <f t="shared" ca="1" si="2"/>
        <v>43</v>
      </c>
      <c r="N87">
        <f ca="1">SUM($G$4:G87)</f>
        <v>936.97755933150108</v>
      </c>
    </row>
    <row r="88" spans="6:14" x14ac:dyDescent="0.35">
      <c r="F88">
        <v>85</v>
      </c>
      <c r="G88" s="2">
        <f ca="1">_xll.PsiExponential(12)</f>
        <v>7.4786484404556361</v>
      </c>
      <c r="H88">
        <f ca="1">IF(COUNTIF($H$4:H87,1)&gt;COUNTIF($H$4:H87,0),(RAND()&lt;0.4)*1,1)</f>
        <v>0</v>
      </c>
      <c r="I88" t="b">
        <f ca="1">COUNTIF($H$4:H88,1)&gt;=COUNTIF($H$4:H88,0)</f>
        <v>1</v>
      </c>
      <c r="J88">
        <f t="shared" ca="1" si="3"/>
        <v>0</v>
      </c>
      <c r="K88">
        <f t="shared" ca="1" si="4"/>
        <v>1</v>
      </c>
      <c r="L88">
        <f ca="1">M88-COUNTIF($H$4:H88,0)</f>
        <v>1</v>
      </c>
      <c r="M88">
        <f t="shared" ca="1" si="2"/>
        <v>43</v>
      </c>
      <c r="N88">
        <f ca="1">SUM($G$4:G88)</f>
        <v>944.45620777195677</v>
      </c>
    </row>
    <row r="89" spans="6:14" x14ac:dyDescent="0.35">
      <c r="F89">
        <v>86</v>
      </c>
      <c r="G89" s="2">
        <f ca="1">_xll.PsiExponential(12)</f>
        <v>5.7509354072153593</v>
      </c>
      <c r="H89">
        <f ca="1">IF(COUNTIF($H$4:H88,1)&gt;COUNTIF($H$4:H88,0),(RAND()&lt;0.4)*1,1)</f>
        <v>0</v>
      </c>
      <c r="I89" t="b">
        <f ca="1">COUNTIF($H$4:H89,1)&gt;=COUNTIF($H$4:H89,0)</f>
        <v>1</v>
      </c>
      <c r="J89">
        <f t="shared" ca="1" si="3"/>
        <v>0</v>
      </c>
      <c r="K89">
        <f t="shared" ca="1" si="4"/>
        <v>0</v>
      </c>
      <c r="L89">
        <f ca="1">M89-COUNTIF($H$4:H89,0)</f>
        <v>0</v>
      </c>
      <c r="M89">
        <f t="shared" ca="1" si="2"/>
        <v>43</v>
      </c>
      <c r="N89">
        <f ca="1">SUM($G$4:G89)</f>
        <v>950.20714317917214</v>
      </c>
    </row>
    <row r="90" spans="6:14" x14ac:dyDescent="0.35">
      <c r="F90">
        <v>87</v>
      </c>
      <c r="G90" s="2">
        <f ca="1">_xll.PsiExponential(12)</f>
        <v>11.255012808472259</v>
      </c>
      <c r="H90">
        <f ca="1">IF(COUNTIF($H$4:H89,1)&gt;COUNTIF($H$4:H89,0),(RAND()&lt;0.4)*1,1)</f>
        <v>1</v>
      </c>
      <c r="I90" t="b">
        <f ca="1">COUNTIF($H$4:H90,1)&gt;=COUNTIF($H$4:H90,0)</f>
        <v>1</v>
      </c>
      <c r="J90">
        <f t="shared" ca="1" si="3"/>
        <v>0</v>
      </c>
      <c r="K90">
        <f t="shared" ca="1" si="4"/>
        <v>1</v>
      </c>
      <c r="L90">
        <f ca="1">M90-COUNTIF($H$4:H90,0)</f>
        <v>1</v>
      </c>
      <c r="M90">
        <f ca="1">IF(I90,IF(H90=1,M89+1,M89))</f>
        <v>44</v>
      </c>
      <c r="N90">
        <f ca="1">SUM($G$4:G90)</f>
        <v>961.46215598764434</v>
      </c>
    </row>
    <row r="91" spans="6:14" x14ac:dyDescent="0.35">
      <c r="F91">
        <v>88</v>
      </c>
      <c r="G91" s="2">
        <f ca="1">_xll.PsiExponential(12)</f>
        <v>10.445635123583687</v>
      </c>
      <c r="H91">
        <f ca="1">IF(COUNTIF($H$4:H90,1)&gt;COUNTIF($H$4:H90,0),(RAND()&lt;0.4)*1,1)</f>
        <v>0</v>
      </c>
      <c r="I91" t="b">
        <f ca="1">COUNTIF($H$4:H91,1)&gt;=COUNTIF($H$4:H91,0)</f>
        <v>1</v>
      </c>
      <c r="J91">
        <f t="shared" ca="1" si="3"/>
        <v>0</v>
      </c>
      <c r="K91">
        <f t="shared" ca="1" si="4"/>
        <v>0</v>
      </c>
      <c r="L91">
        <f ca="1">M91-COUNTIF($H$4:H91,0)</f>
        <v>0</v>
      </c>
      <c r="M91">
        <f ca="1">IF(I91,IF(H91=1,M90+1,M90))</f>
        <v>44</v>
      </c>
      <c r="N91">
        <f ca="1">SUM($G$4:G91)</f>
        <v>971.90779111122799</v>
      </c>
    </row>
    <row r="92" spans="6:14" x14ac:dyDescent="0.35">
      <c r="F92">
        <v>89</v>
      </c>
      <c r="G92" s="2">
        <f ca="1">_xll.PsiExponential(12)</f>
        <v>21.140929807819813</v>
      </c>
      <c r="H92">
        <f ca="1">IF(COUNTIF($H$4:H91,1)&gt;COUNTIF($H$4:H91,0),(RAND()&lt;0.4)*1,1)</f>
        <v>1</v>
      </c>
      <c r="I92" t="b">
        <f ca="1">COUNTIF($H$4:H92,1)&gt;=COUNTIF($H$4:H92,0)</f>
        <v>1</v>
      </c>
      <c r="J92">
        <f t="shared" ca="1" si="3"/>
        <v>0</v>
      </c>
      <c r="K92">
        <f t="shared" ca="1" si="4"/>
        <v>1</v>
      </c>
      <c r="L92">
        <f ca="1">M92-COUNTIF($H$4:H92,0)</f>
        <v>1</v>
      </c>
      <c r="M92">
        <f t="shared" ref="M92:M97" ca="1" si="5">IF(I92,IF(H92=1,M91+1,M91))</f>
        <v>45</v>
      </c>
      <c r="N92">
        <f ca="1">SUM($G$4:G92)</f>
        <v>993.04872091904781</v>
      </c>
    </row>
    <row r="93" spans="6:14" x14ac:dyDescent="0.35">
      <c r="F93">
        <v>90</v>
      </c>
      <c r="G93" s="2">
        <f ca="1">_xll.PsiExponential(12)</f>
        <v>3.6183125003422418</v>
      </c>
      <c r="H93">
        <f ca="1">IF(COUNTIF($H$4:H92,1)&gt;COUNTIF($H$4:H92,0),(RAND()&lt;0.4)*1,1)</f>
        <v>0</v>
      </c>
      <c r="I93" t="b">
        <f ca="1">COUNTIF($H$4:H93,1)&gt;=COUNTIF($H$4:H93,0)</f>
        <v>1</v>
      </c>
      <c r="J93">
        <f t="shared" ca="1" si="3"/>
        <v>0</v>
      </c>
      <c r="K93">
        <f t="shared" ca="1" si="4"/>
        <v>0</v>
      </c>
      <c r="L93">
        <f ca="1">M93-COUNTIF($H$4:H93,0)</f>
        <v>0</v>
      </c>
      <c r="M93">
        <f t="shared" ca="1" si="5"/>
        <v>45</v>
      </c>
      <c r="N93">
        <f ca="1">SUM($G$4:G93)</f>
        <v>996.66703341939001</v>
      </c>
    </row>
    <row r="94" spans="6:14" x14ac:dyDescent="0.35">
      <c r="F94">
        <v>91</v>
      </c>
      <c r="G94" s="2">
        <f ca="1">_xll.PsiExponential(12)</f>
        <v>4.2280575184751497</v>
      </c>
      <c r="H94">
        <f ca="1">IF(COUNTIF($H$4:H93,1)&gt;COUNTIF($H$4:H93,0),(RAND()&lt;0.4)*1,1)</f>
        <v>1</v>
      </c>
      <c r="I94" t="b">
        <f ca="1">COUNTIF($H$4:H94,1)&gt;=COUNTIF($H$4:H94,0)</f>
        <v>1</v>
      </c>
      <c r="J94">
        <f t="shared" ca="1" si="3"/>
        <v>0</v>
      </c>
      <c r="K94">
        <f t="shared" ca="1" si="4"/>
        <v>1</v>
      </c>
      <c r="L94">
        <f ca="1">M94-COUNTIF($H$4:H94,0)</f>
        <v>1</v>
      </c>
      <c r="M94">
        <f t="shared" ca="1" si="5"/>
        <v>46</v>
      </c>
      <c r="N94">
        <f ca="1">SUM($G$4:G94)</f>
        <v>1000.8950909378651</v>
      </c>
    </row>
    <row r="95" spans="6:14" x14ac:dyDescent="0.35">
      <c r="F95">
        <v>92</v>
      </c>
      <c r="G95" s="2">
        <f ca="1">_xll.PsiExponential(12)</f>
        <v>10.157851854040409</v>
      </c>
      <c r="H95">
        <f ca="1">IF(COUNTIF($H$4:H94,1)&gt;COUNTIF($H$4:H94,0),(RAND()&lt;0.4)*1,1)</f>
        <v>0</v>
      </c>
      <c r="I95" t="b">
        <f ca="1">COUNTIF($H$4:H95,1)&gt;=COUNTIF($H$4:H95,0)</f>
        <v>1</v>
      </c>
      <c r="J95">
        <f t="shared" ca="1" si="3"/>
        <v>0</v>
      </c>
      <c r="K95">
        <f t="shared" ca="1" si="4"/>
        <v>0</v>
      </c>
      <c r="L95">
        <f ca="1">M95-COUNTIF($H$4:H95,0)</f>
        <v>0</v>
      </c>
      <c r="M95">
        <f t="shared" ca="1" si="5"/>
        <v>46</v>
      </c>
      <c r="N95">
        <f ca="1">SUM($G$4:G95)</f>
        <v>1011.0529427919055</v>
      </c>
    </row>
    <row r="96" spans="6:14" x14ac:dyDescent="0.35">
      <c r="F96">
        <v>93</v>
      </c>
      <c r="G96" s="2">
        <f ca="1">_xll.PsiExponential(12)</f>
        <v>16.172980866783007</v>
      </c>
      <c r="H96">
        <f ca="1">IF(COUNTIF($H$4:H95,1)&gt;COUNTIF($H$4:H95,0),(RAND()&lt;0.4)*1,1)</f>
        <v>1</v>
      </c>
      <c r="I96" t="b">
        <f ca="1">COUNTIF($H$4:H96,1)&gt;=COUNTIF($H$4:H96,0)</f>
        <v>1</v>
      </c>
      <c r="J96">
        <f t="shared" ca="1" si="3"/>
        <v>0</v>
      </c>
      <c r="K96">
        <f t="shared" ca="1" si="4"/>
        <v>1</v>
      </c>
      <c r="L96">
        <f ca="1">M96-COUNTIF($H$4:H96,0)</f>
        <v>1</v>
      </c>
      <c r="M96">
        <f t="shared" ca="1" si="5"/>
        <v>47</v>
      </c>
      <c r="N96">
        <f ca="1">SUM($G$4:G96)</f>
        <v>1027.2259236586885</v>
      </c>
    </row>
    <row r="97" spans="6:14" x14ac:dyDescent="0.35">
      <c r="F97">
        <v>94</v>
      </c>
      <c r="G97" s="2">
        <f ca="1">_xll.PsiExponential(12)</f>
        <v>0.17157179904686931</v>
      </c>
      <c r="H97">
        <f ca="1">IF(COUNTIF($H$4:H96,1)&gt;COUNTIF($H$4:H96,0),(RAND()&lt;0.4)*1,1)</f>
        <v>1</v>
      </c>
      <c r="I97" t="b">
        <f ca="1">COUNTIF($H$4:H97,1)&gt;=COUNTIF($H$4:H97,0)</f>
        <v>1</v>
      </c>
      <c r="J97">
        <f t="shared" ca="1" si="3"/>
        <v>0</v>
      </c>
      <c r="K97">
        <f t="shared" ca="1" si="4"/>
        <v>2</v>
      </c>
      <c r="L97">
        <f ca="1">M97-COUNTIF($H$4:H97,0)</f>
        <v>2</v>
      </c>
      <c r="M97">
        <f t="shared" ca="1" si="5"/>
        <v>48</v>
      </c>
      <c r="N97">
        <f ca="1">SUM($G$4:G97)</f>
        <v>1027.3974954577354</v>
      </c>
    </row>
    <row r="98" spans="6:14" x14ac:dyDescent="0.35">
      <c r="F98">
        <v>95</v>
      </c>
      <c r="G98" s="2">
        <f ca="1">_xll.PsiExponential(12)</f>
        <v>21.020552375654347</v>
      </c>
      <c r="H98">
        <f ca="1">IF(COUNTIF($H$4:H97,1)&gt;COUNTIF($H$4:H97,0),(RAND()&lt;0.4)*1,1)</f>
        <v>1</v>
      </c>
      <c r="I98" t="b">
        <f ca="1">COUNTIF($H$4:H98,1)&gt;=COUNTIF($H$4:H98,0)</f>
        <v>1</v>
      </c>
      <c r="J98">
        <f t="shared" ca="1" si="3"/>
        <v>1</v>
      </c>
      <c r="K98">
        <f t="shared" ca="1" si="4"/>
        <v>2</v>
      </c>
      <c r="L98">
        <f ca="1">M98-COUNTIF($H$4:H98,0)</f>
        <v>3</v>
      </c>
      <c r="M98">
        <f ca="1">IF(I98,IF(H98=1,M97+1,M97))</f>
        <v>49</v>
      </c>
      <c r="N98">
        <f ca="1">SUM($G$4:G98)</f>
        <v>1048.4180478333897</v>
      </c>
    </row>
    <row r="99" spans="6:14" x14ac:dyDescent="0.35">
      <c r="F99">
        <v>96</v>
      </c>
      <c r="G99" s="2">
        <f ca="1">_xll.PsiExponential(12)</f>
        <v>29.346833798467593</v>
      </c>
      <c r="H99">
        <f ca="1">IF(COUNTIF($H$4:H98,1)&gt;COUNTIF($H$4:H98,0),(RAND()&lt;0.4)*1,1)</f>
        <v>1</v>
      </c>
      <c r="I99" t="b">
        <f ca="1">COUNTIF($H$4:H99,1)&gt;=COUNTIF($H$4:H99,0)</f>
        <v>1</v>
      </c>
      <c r="J99">
        <f t="shared" ca="1" si="3"/>
        <v>2</v>
      </c>
      <c r="K99">
        <f t="shared" ca="1" si="4"/>
        <v>2</v>
      </c>
      <c r="L99">
        <f ca="1">M99-COUNTIF($H$4:H99,0)</f>
        <v>4</v>
      </c>
      <c r="M99">
        <f ca="1">IF(I99,IF(H99=1,M98+1,M98))</f>
        <v>50</v>
      </c>
      <c r="N99">
        <f ca="1">SUM($G$4:G99)</f>
        <v>1077.7648816318572</v>
      </c>
    </row>
    <row r="100" spans="6:14" x14ac:dyDescent="0.35">
      <c r="F100">
        <v>97</v>
      </c>
      <c r="G100" s="2">
        <f ca="1">_xll.PsiExponential(12)</f>
        <v>9.0747166241971566</v>
      </c>
      <c r="H100">
        <f ca="1">IF(COUNTIF($H$4:H99,1)&gt;COUNTIF($H$4:H99,0),(RAND()&lt;0.4)*1,1)</f>
        <v>0</v>
      </c>
      <c r="I100" t="b">
        <f ca="1">COUNTIF($H$4:H100,1)&gt;=COUNTIF($H$4:H100,0)</f>
        <v>1</v>
      </c>
      <c r="J100">
        <f t="shared" ca="1" si="3"/>
        <v>1</v>
      </c>
      <c r="K100">
        <f t="shared" ca="1" si="4"/>
        <v>2</v>
      </c>
      <c r="L100">
        <f ca="1">M100-COUNTIF($H$4:H100,0)</f>
        <v>3</v>
      </c>
      <c r="M100">
        <f t="shared" ref="M100:M103" ca="1" si="6">IF(I100,IF(H100=1,M99+1,M99))</f>
        <v>50</v>
      </c>
      <c r="N100">
        <f ca="1">SUM($G$4:G100)</f>
        <v>1086.8395982560544</v>
      </c>
    </row>
    <row r="101" spans="6:14" x14ac:dyDescent="0.35">
      <c r="F101">
        <v>98</v>
      </c>
      <c r="G101" s="2">
        <f ca="1">_xll.PsiExponential(12)</f>
        <v>3.3771611615427677</v>
      </c>
      <c r="H101">
        <f ca="1">IF(COUNTIF($H$4:H100,1)&gt;COUNTIF($H$4:H100,0),(RAND()&lt;0.4)*1,1)</f>
        <v>0</v>
      </c>
      <c r="I101" t="b">
        <f ca="1">COUNTIF($H$4:H101,1)&gt;=COUNTIF($H$4:H101,0)</f>
        <v>1</v>
      </c>
      <c r="J101">
        <f t="shared" ca="1" si="3"/>
        <v>0</v>
      </c>
      <c r="K101">
        <f t="shared" ca="1" si="4"/>
        <v>2</v>
      </c>
      <c r="L101">
        <f ca="1">M101-COUNTIF($H$4:H101,0)</f>
        <v>2</v>
      </c>
      <c r="M101">
        <f t="shared" ca="1" si="6"/>
        <v>50</v>
      </c>
      <c r="N101">
        <f ca="1">SUM($G$4:G101)</f>
        <v>1090.2167594175971</v>
      </c>
    </row>
    <row r="102" spans="6:14" x14ac:dyDescent="0.35">
      <c r="F102">
        <v>99</v>
      </c>
      <c r="G102" s="2">
        <f ca="1">_xll.PsiExponential(12)</f>
        <v>8.233643341936201</v>
      </c>
      <c r="H102">
        <f ca="1">IF(COUNTIF($H$4:H101,1)&gt;COUNTIF($H$4:H101,0),(RAND()&lt;0.4)*1,1)</f>
        <v>1</v>
      </c>
      <c r="I102" t="b">
        <f ca="1">COUNTIF($H$4:H102,1)&gt;=COUNTIF($H$4:H102,0)</f>
        <v>1</v>
      </c>
      <c r="J102">
        <f t="shared" ca="1" si="3"/>
        <v>1</v>
      </c>
      <c r="K102">
        <f t="shared" ca="1" si="4"/>
        <v>2</v>
      </c>
      <c r="L102">
        <f ca="1">M102-COUNTIF($H$4:H102,0)</f>
        <v>3</v>
      </c>
      <c r="M102">
        <f t="shared" ca="1" si="6"/>
        <v>51</v>
      </c>
      <c r="N102">
        <f ca="1">SUM($G$4:G102)</f>
        <v>1098.4504027595333</v>
      </c>
    </row>
    <row r="103" spans="6:14" x14ac:dyDescent="0.35">
      <c r="F103">
        <v>100</v>
      </c>
      <c r="G103" s="2">
        <f ca="1">_xll.PsiExponential(12)</f>
        <v>7.2283133234086279</v>
      </c>
      <c r="H103">
        <f ca="1">IF(COUNTIF($H$4:H102,1)&gt;COUNTIF($H$4:H102,0),(RAND()&lt;0.4)*1,1)</f>
        <v>0</v>
      </c>
      <c r="I103" t="b">
        <f ca="1">COUNTIF($H$4:H103,1)&gt;=COUNTIF($H$4:H103,0)</f>
        <v>1</v>
      </c>
      <c r="J103">
        <f ca="1">IF(L103-1=-1,0,L103-K103)</f>
        <v>0</v>
      </c>
      <c r="K103">
        <f t="shared" ca="1" si="4"/>
        <v>2</v>
      </c>
      <c r="L103">
        <f ca="1">M103-COUNTIF($H$4:H103,0)</f>
        <v>2</v>
      </c>
      <c r="M103">
        <f t="shared" ca="1" si="6"/>
        <v>51</v>
      </c>
      <c r="N103">
        <f ca="1">SUM($G$4:G103)</f>
        <v>1105.6787160829419</v>
      </c>
    </row>
    <row r="105" spans="6:14" x14ac:dyDescent="0.35">
      <c r="G105" s="2"/>
    </row>
    <row r="106" spans="6:14" x14ac:dyDescent="0.35">
      <c r="G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doctor</vt:lpstr>
      <vt:lpstr>Two 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Tao</dc:creator>
  <cp:lastModifiedBy>Brandon Tao</cp:lastModifiedBy>
  <dcterms:created xsi:type="dcterms:W3CDTF">2020-10-14T22:02:26Z</dcterms:created>
  <dcterms:modified xsi:type="dcterms:W3CDTF">2020-10-15T03:51:57Z</dcterms:modified>
</cp:coreProperties>
</file>