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4a5b3076be27248b/Desktop/Interview/"/>
    </mc:Choice>
  </mc:AlternateContent>
  <xr:revisionPtr revIDLastSave="544" documentId="8_{CE46833D-6846-4B36-842E-FA8E97E38D9B}" xr6:coauthVersionLast="47" xr6:coauthVersionMax="47" xr10:uidLastSave="{64261F61-C195-4813-868F-9F374A3FD477}"/>
  <bookViews>
    <workbookView xWindow="-108" yWindow="-108" windowWidth="23256" windowHeight="12456" firstSheet="2" activeTab="8" xr2:uid="{00000000-000D-0000-FFFF-FFFF00000000}"/>
  </bookViews>
  <sheets>
    <sheet name="Balance Sheet" sheetId="5" r:id="rId1"/>
    <sheet name="Profit and Loss Account" sheetId="6" r:id="rId2"/>
    <sheet name="Cash Flow Statement" sheetId="10" r:id="rId3"/>
    <sheet name="Workings" sheetId="7" r:id="rId4"/>
    <sheet name="Beta " sheetId="8" r:id="rId5"/>
    <sheet name="Cost of Capital" sheetId="9" r:id="rId6"/>
    <sheet name="BV and DDM" sheetId="2" r:id="rId7"/>
    <sheet name="DCF" sheetId="1" r:id="rId8"/>
    <sheet name="Relative Valuation" sheetId="11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0" i="11" l="1"/>
  <c r="C32" i="11"/>
  <c r="K16" i="11"/>
  <c r="K15" i="11"/>
  <c r="D20" i="11"/>
  <c r="C18" i="11"/>
  <c r="C6" i="9"/>
  <c r="G27" i="1"/>
  <c r="K8" i="1" s="1"/>
  <c r="C5" i="11"/>
  <c r="C4" i="11"/>
  <c r="G51" i="11"/>
  <c r="F51" i="11"/>
  <c r="E51" i="11"/>
  <c r="D51" i="11"/>
  <c r="C51" i="11"/>
  <c r="C52" i="11" s="1"/>
  <c r="G17" i="11" s="1"/>
  <c r="C42" i="11"/>
  <c r="E17" i="11" s="1"/>
  <c r="E21" i="11" s="1"/>
  <c r="N41" i="11"/>
  <c r="M41" i="11"/>
  <c r="L41" i="11"/>
  <c r="K41" i="11"/>
  <c r="J42" i="11" s="1"/>
  <c r="F17" i="11" s="1"/>
  <c r="F21" i="11" s="1"/>
  <c r="J41" i="11"/>
  <c r="G41" i="11"/>
  <c r="F41" i="11"/>
  <c r="E41" i="11"/>
  <c r="D41" i="11"/>
  <c r="C41" i="11"/>
  <c r="N31" i="11"/>
  <c r="M31" i="11"/>
  <c r="L31" i="11"/>
  <c r="K31" i="11"/>
  <c r="J32" i="11" s="1"/>
  <c r="D17" i="11" s="1"/>
  <c r="J31" i="11"/>
  <c r="G31" i="11"/>
  <c r="F31" i="11"/>
  <c r="E31" i="11"/>
  <c r="D31" i="11"/>
  <c r="C17" i="11" s="1"/>
  <c r="C21" i="11" s="1"/>
  <c r="C31" i="11"/>
  <c r="G20" i="11"/>
  <c r="G16" i="11"/>
  <c r="F16" i="11"/>
  <c r="F20" i="11" s="1"/>
  <c r="E16" i="11"/>
  <c r="E20" i="11" s="1"/>
  <c r="D16" i="11"/>
  <c r="C16" i="11"/>
  <c r="G15" i="11"/>
  <c r="G18" i="11" s="1"/>
  <c r="F15" i="11"/>
  <c r="E15" i="11"/>
  <c r="D15" i="11"/>
  <c r="D18" i="11" s="1"/>
  <c r="C15" i="11"/>
  <c r="P11" i="11"/>
  <c r="F5" i="11" s="1"/>
  <c r="J10" i="11"/>
  <c r="J9" i="11"/>
  <c r="J8" i="11"/>
  <c r="J4" i="11" s="1"/>
  <c r="J7" i="11"/>
  <c r="J5" i="11" s="1"/>
  <c r="J6" i="11"/>
  <c r="N5" i="11"/>
  <c r="K5" i="11"/>
  <c r="Q4" i="11"/>
  <c r="P4" i="11"/>
  <c r="O4" i="11"/>
  <c r="N4" i="11"/>
  <c r="M4" i="11"/>
  <c r="L4" i="11"/>
  <c r="K4" i="11"/>
  <c r="I4" i="11"/>
  <c r="H4" i="11"/>
  <c r="G4" i="11"/>
  <c r="F4" i="11"/>
  <c r="E4" i="11"/>
  <c r="D4" i="11"/>
  <c r="J3" i="11"/>
  <c r="C19" i="11" l="1"/>
  <c r="D19" i="11"/>
  <c r="D21" i="11"/>
  <c r="G19" i="11"/>
  <c r="G21" i="11"/>
  <c r="E19" i="11"/>
  <c r="F19" i="11"/>
  <c r="I5" i="11"/>
  <c r="G5" i="11"/>
  <c r="E18" i="11"/>
  <c r="H5" i="11"/>
  <c r="F18" i="11"/>
  <c r="L5" i="11"/>
  <c r="M5" i="11"/>
  <c r="D5" i="11"/>
  <c r="E5" i="11"/>
  <c r="Q5" i="11"/>
  <c r="O5" i="11"/>
  <c r="P5" i="11"/>
  <c r="P5" i="1" l="1"/>
  <c r="R39" i="1"/>
  <c r="S39" i="1" s="1"/>
  <c r="P39" i="1"/>
  <c r="O39" i="1" s="1"/>
  <c r="K31" i="1"/>
  <c r="K18" i="1"/>
  <c r="Q5" i="1"/>
  <c r="C9" i="2" l="1"/>
  <c r="C47" i="1"/>
  <c r="C46" i="1"/>
  <c r="K43" i="1"/>
  <c r="K41" i="1"/>
  <c r="K40" i="1"/>
  <c r="H19" i="2" l="1"/>
  <c r="E19" i="2"/>
  <c r="G19" i="2"/>
  <c r="I19" i="2"/>
  <c r="D19" i="2"/>
  <c r="F19" i="2"/>
  <c r="C19" i="2"/>
  <c r="D29" i="1"/>
  <c r="E29" i="1"/>
  <c r="F29" i="1"/>
  <c r="G29" i="1"/>
  <c r="C29" i="1"/>
  <c r="L5" i="1"/>
  <c r="M5" i="1"/>
  <c r="N5" i="1"/>
  <c r="O5" i="1"/>
  <c r="K5" i="1"/>
  <c r="C10" i="9"/>
  <c r="AH6" i="8"/>
  <c r="AH7" i="8"/>
  <c r="AH8" i="8"/>
  <c r="AH9" i="8"/>
  <c r="AH10" i="8"/>
  <c r="AH11" i="8"/>
  <c r="AH12" i="8"/>
  <c r="AH13" i="8"/>
  <c r="AH14" i="8"/>
  <c r="AH15" i="8"/>
  <c r="AH16" i="8"/>
  <c r="AH17" i="8"/>
  <c r="AH18" i="8"/>
  <c r="AH19" i="8"/>
  <c r="AH20" i="8"/>
  <c r="AH21" i="8"/>
  <c r="AH22" i="8"/>
  <c r="AH23" i="8"/>
  <c r="AH24" i="8"/>
  <c r="AH25" i="8"/>
  <c r="AH26" i="8"/>
  <c r="AH27" i="8"/>
  <c r="AH28" i="8"/>
  <c r="AH29" i="8"/>
  <c r="AH30" i="8"/>
  <c r="AH31" i="8"/>
  <c r="AH32" i="8"/>
  <c r="AH33" i="8"/>
  <c r="AH34" i="8"/>
  <c r="AH35" i="8"/>
  <c r="AH36" i="8"/>
  <c r="AH37" i="8"/>
  <c r="AH38" i="8"/>
  <c r="AH39" i="8"/>
  <c r="AH40" i="8"/>
  <c r="AH41" i="8"/>
  <c r="AH42" i="8"/>
  <c r="AH43" i="8"/>
  <c r="AH44" i="8"/>
  <c r="AH45" i="8"/>
  <c r="AH46" i="8"/>
  <c r="AH47" i="8"/>
  <c r="AH48" i="8"/>
  <c r="AH49" i="8"/>
  <c r="AH50" i="8"/>
  <c r="AH51" i="8"/>
  <c r="AH52" i="8"/>
  <c r="AH53" i="8"/>
  <c r="AH54" i="8"/>
  <c r="AH55" i="8"/>
  <c r="AH56" i="8"/>
  <c r="AH57" i="8"/>
  <c r="AH58" i="8"/>
  <c r="AH59" i="8"/>
  <c r="AH60" i="8"/>
  <c r="AH61" i="8"/>
  <c r="AH62" i="8"/>
  <c r="AH63" i="8"/>
  <c r="AH64" i="8"/>
  <c r="AH65" i="8"/>
  <c r="AH66" i="8"/>
  <c r="AH67" i="8"/>
  <c r="AH68" i="8"/>
  <c r="AH69" i="8"/>
  <c r="AH70" i="8"/>
  <c r="AH71" i="8"/>
  <c r="AH72" i="8"/>
  <c r="AH73" i="8"/>
  <c r="AH74" i="8"/>
  <c r="AH75" i="8"/>
  <c r="AH76" i="8"/>
  <c r="AH77" i="8"/>
  <c r="AH78" i="8"/>
  <c r="AH79" i="8"/>
  <c r="AH80" i="8"/>
  <c r="AH81" i="8"/>
  <c r="AH82" i="8"/>
  <c r="AH83" i="8"/>
  <c r="AH84" i="8"/>
  <c r="AH85" i="8"/>
  <c r="AH86" i="8"/>
  <c r="AH87" i="8"/>
  <c r="AH88" i="8"/>
  <c r="AH89" i="8"/>
  <c r="AH90" i="8"/>
  <c r="AH91" i="8"/>
  <c r="AH92" i="8"/>
  <c r="AH93" i="8"/>
  <c r="AH94" i="8"/>
  <c r="AH95" i="8"/>
  <c r="AH96" i="8"/>
  <c r="AH97" i="8"/>
  <c r="AH98" i="8"/>
  <c r="AH99" i="8"/>
  <c r="AH100" i="8"/>
  <c r="AH101" i="8"/>
  <c r="AH102" i="8"/>
  <c r="AH103" i="8"/>
  <c r="AH104" i="8"/>
  <c r="AH105" i="8"/>
  <c r="AH106" i="8"/>
  <c r="AH107" i="8"/>
  <c r="AH108" i="8"/>
  <c r="AH109" i="8"/>
  <c r="AH110" i="8"/>
  <c r="AH111" i="8"/>
  <c r="AH112" i="8"/>
  <c r="AH113" i="8"/>
  <c r="AH114" i="8"/>
  <c r="AH115" i="8"/>
  <c r="AH116" i="8"/>
  <c r="AH117" i="8"/>
  <c r="AH118" i="8"/>
  <c r="AH119" i="8"/>
  <c r="AH120" i="8"/>
  <c r="AH121" i="8"/>
  <c r="AH122" i="8"/>
  <c r="AH123" i="8"/>
  <c r="AH124" i="8"/>
  <c r="AH125" i="8"/>
  <c r="AH126" i="8"/>
  <c r="AH127" i="8"/>
  <c r="AH128" i="8"/>
  <c r="AH129" i="8"/>
  <c r="AH130" i="8"/>
  <c r="AH131" i="8"/>
  <c r="AH132" i="8"/>
  <c r="AH133" i="8"/>
  <c r="AH134" i="8"/>
  <c r="AH135" i="8"/>
  <c r="AH136" i="8"/>
  <c r="AH137" i="8"/>
  <c r="AH138" i="8"/>
  <c r="AH139" i="8"/>
  <c r="AH140" i="8"/>
  <c r="AH141" i="8"/>
  <c r="AH142" i="8"/>
  <c r="AH143" i="8"/>
  <c r="AH144" i="8"/>
  <c r="AH145" i="8"/>
  <c r="AH146" i="8"/>
  <c r="AH147" i="8"/>
  <c r="AH148" i="8"/>
  <c r="AH149" i="8"/>
  <c r="AH150" i="8"/>
  <c r="AH151" i="8"/>
  <c r="AH152" i="8"/>
  <c r="AH153" i="8"/>
  <c r="AH154" i="8"/>
  <c r="AH155" i="8"/>
  <c r="AH156" i="8"/>
  <c r="AH157" i="8"/>
  <c r="AH158" i="8"/>
  <c r="AH159" i="8"/>
  <c r="AH160" i="8"/>
  <c r="AH161" i="8"/>
  <c r="AH162" i="8"/>
  <c r="AH163" i="8"/>
  <c r="AH164" i="8"/>
  <c r="AH165" i="8"/>
  <c r="AH166" i="8"/>
  <c r="AH167" i="8"/>
  <c r="AH168" i="8"/>
  <c r="AH169" i="8"/>
  <c r="AH170" i="8"/>
  <c r="AH171" i="8"/>
  <c r="AH172" i="8"/>
  <c r="AH173" i="8"/>
  <c r="AH174" i="8"/>
  <c r="AH175" i="8"/>
  <c r="AH176" i="8"/>
  <c r="AH177" i="8"/>
  <c r="AH178" i="8"/>
  <c r="AH179" i="8"/>
  <c r="AH180" i="8"/>
  <c r="AH181" i="8"/>
  <c r="AH182" i="8"/>
  <c r="AH183" i="8"/>
  <c r="AH184" i="8"/>
  <c r="AH185" i="8"/>
  <c r="AH186" i="8"/>
  <c r="AH187" i="8"/>
  <c r="AH188" i="8"/>
  <c r="AH189" i="8"/>
  <c r="AH190" i="8"/>
  <c r="AH191" i="8"/>
  <c r="AH192" i="8"/>
  <c r="AH193" i="8"/>
  <c r="AH194" i="8"/>
  <c r="AH195" i="8"/>
  <c r="AH196" i="8"/>
  <c r="AH197" i="8"/>
  <c r="AH198" i="8"/>
  <c r="AH199" i="8"/>
  <c r="AH200" i="8"/>
  <c r="AH201" i="8"/>
  <c r="AH202" i="8"/>
  <c r="AH203" i="8"/>
  <c r="AH204" i="8"/>
  <c r="AH205" i="8"/>
  <c r="AH206" i="8"/>
  <c r="AH207" i="8"/>
  <c r="AH208" i="8"/>
  <c r="AH209" i="8"/>
  <c r="AH210" i="8"/>
  <c r="AH211" i="8"/>
  <c r="AH212" i="8"/>
  <c r="AH5" i="8"/>
  <c r="AE6" i="8"/>
  <c r="AE7" i="8"/>
  <c r="AE8" i="8"/>
  <c r="AE9" i="8"/>
  <c r="AE10" i="8"/>
  <c r="AE11" i="8"/>
  <c r="AE12" i="8"/>
  <c r="AE13" i="8"/>
  <c r="AE14" i="8"/>
  <c r="AE15" i="8"/>
  <c r="AE16" i="8"/>
  <c r="AE17" i="8"/>
  <c r="AE18" i="8"/>
  <c r="AE19" i="8"/>
  <c r="AE20" i="8"/>
  <c r="AE21" i="8"/>
  <c r="AE22" i="8"/>
  <c r="AE23" i="8"/>
  <c r="AE24" i="8"/>
  <c r="AE25" i="8"/>
  <c r="AE26" i="8"/>
  <c r="AE27" i="8"/>
  <c r="AE28" i="8"/>
  <c r="AE29" i="8"/>
  <c r="AE30" i="8"/>
  <c r="AE31" i="8"/>
  <c r="AE32" i="8"/>
  <c r="AE33" i="8"/>
  <c r="AE34" i="8"/>
  <c r="AE35" i="8"/>
  <c r="AE36" i="8"/>
  <c r="AE37" i="8"/>
  <c r="AE38" i="8"/>
  <c r="AE39" i="8"/>
  <c r="AE40" i="8"/>
  <c r="AE41" i="8"/>
  <c r="AE42" i="8"/>
  <c r="AE43" i="8"/>
  <c r="AE44" i="8"/>
  <c r="AE45" i="8"/>
  <c r="AE46" i="8"/>
  <c r="AE47" i="8"/>
  <c r="AE48" i="8"/>
  <c r="AE49" i="8"/>
  <c r="AE50" i="8"/>
  <c r="AE51" i="8"/>
  <c r="AE52" i="8"/>
  <c r="AE53" i="8"/>
  <c r="AE54" i="8"/>
  <c r="AE55" i="8"/>
  <c r="AE56" i="8"/>
  <c r="AE57" i="8"/>
  <c r="AE58" i="8"/>
  <c r="AE59" i="8"/>
  <c r="AE60" i="8"/>
  <c r="AE61" i="8"/>
  <c r="AE62" i="8"/>
  <c r="AE63" i="8"/>
  <c r="AE64" i="8"/>
  <c r="AE65" i="8"/>
  <c r="AE66" i="8"/>
  <c r="AE67" i="8"/>
  <c r="AE68" i="8"/>
  <c r="AE69" i="8"/>
  <c r="AE70" i="8"/>
  <c r="AE71" i="8"/>
  <c r="AE72" i="8"/>
  <c r="AE73" i="8"/>
  <c r="AE74" i="8"/>
  <c r="AE75" i="8"/>
  <c r="AE76" i="8"/>
  <c r="AE77" i="8"/>
  <c r="AE78" i="8"/>
  <c r="AE79" i="8"/>
  <c r="AE80" i="8"/>
  <c r="AE81" i="8"/>
  <c r="AE82" i="8"/>
  <c r="AE83" i="8"/>
  <c r="AE84" i="8"/>
  <c r="AE85" i="8"/>
  <c r="AE86" i="8"/>
  <c r="AE87" i="8"/>
  <c r="AE88" i="8"/>
  <c r="AE89" i="8"/>
  <c r="AE90" i="8"/>
  <c r="AE91" i="8"/>
  <c r="AE92" i="8"/>
  <c r="AE93" i="8"/>
  <c r="AE94" i="8"/>
  <c r="AE95" i="8"/>
  <c r="AE96" i="8"/>
  <c r="AE97" i="8"/>
  <c r="AE98" i="8"/>
  <c r="AE99" i="8"/>
  <c r="AE100" i="8"/>
  <c r="AE101" i="8"/>
  <c r="AE102" i="8"/>
  <c r="AE103" i="8"/>
  <c r="AE104" i="8"/>
  <c r="AE105" i="8"/>
  <c r="AE106" i="8"/>
  <c r="AE107" i="8"/>
  <c r="AE108" i="8"/>
  <c r="AE109" i="8"/>
  <c r="AE110" i="8"/>
  <c r="AE111" i="8"/>
  <c r="AE112" i="8"/>
  <c r="AE113" i="8"/>
  <c r="AE114" i="8"/>
  <c r="AE115" i="8"/>
  <c r="AE116" i="8"/>
  <c r="AE117" i="8"/>
  <c r="AE118" i="8"/>
  <c r="AE119" i="8"/>
  <c r="AE120" i="8"/>
  <c r="AE121" i="8"/>
  <c r="AE122" i="8"/>
  <c r="AE123" i="8"/>
  <c r="AE124" i="8"/>
  <c r="AE125" i="8"/>
  <c r="AE126" i="8"/>
  <c r="AE127" i="8"/>
  <c r="AE128" i="8"/>
  <c r="AE129" i="8"/>
  <c r="AE130" i="8"/>
  <c r="AE131" i="8"/>
  <c r="AE132" i="8"/>
  <c r="AE133" i="8"/>
  <c r="AE134" i="8"/>
  <c r="AE135" i="8"/>
  <c r="AE136" i="8"/>
  <c r="AE137" i="8"/>
  <c r="AE138" i="8"/>
  <c r="AE139" i="8"/>
  <c r="AE140" i="8"/>
  <c r="AE141" i="8"/>
  <c r="AE142" i="8"/>
  <c r="AE143" i="8"/>
  <c r="AE144" i="8"/>
  <c r="AE145" i="8"/>
  <c r="AE146" i="8"/>
  <c r="AE147" i="8"/>
  <c r="AE148" i="8"/>
  <c r="AE149" i="8"/>
  <c r="AE150" i="8"/>
  <c r="AE151" i="8"/>
  <c r="AE152" i="8"/>
  <c r="AE153" i="8"/>
  <c r="AE154" i="8"/>
  <c r="AE155" i="8"/>
  <c r="AE156" i="8"/>
  <c r="AE157" i="8"/>
  <c r="AE158" i="8"/>
  <c r="AE159" i="8"/>
  <c r="AE160" i="8"/>
  <c r="AE161" i="8"/>
  <c r="AE162" i="8"/>
  <c r="AE163" i="8"/>
  <c r="AE164" i="8"/>
  <c r="AE165" i="8"/>
  <c r="AE166" i="8"/>
  <c r="AE167" i="8"/>
  <c r="AE168" i="8"/>
  <c r="AE169" i="8"/>
  <c r="AE170" i="8"/>
  <c r="AE171" i="8"/>
  <c r="AE172" i="8"/>
  <c r="AE173" i="8"/>
  <c r="AE174" i="8"/>
  <c r="AE175" i="8"/>
  <c r="AE176" i="8"/>
  <c r="AE177" i="8"/>
  <c r="AE178" i="8"/>
  <c r="AE179" i="8"/>
  <c r="AE180" i="8"/>
  <c r="AE181" i="8"/>
  <c r="AE182" i="8"/>
  <c r="AE183" i="8"/>
  <c r="AE184" i="8"/>
  <c r="AE185" i="8"/>
  <c r="AE186" i="8"/>
  <c r="AE187" i="8"/>
  <c r="AE188" i="8"/>
  <c r="AE189" i="8"/>
  <c r="AE190" i="8"/>
  <c r="AE191" i="8"/>
  <c r="AE192" i="8"/>
  <c r="AE193" i="8"/>
  <c r="AE194" i="8"/>
  <c r="AE195" i="8"/>
  <c r="AE196" i="8"/>
  <c r="AE197" i="8"/>
  <c r="AE198" i="8"/>
  <c r="AE199" i="8"/>
  <c r="AE200" i="8"/>
  <c r="AE201" i="8"/>
  <c r="AE202" i="8"/>
  <c r="AE203" i="8"/>
  <c r="AE204" i="8"/>
  <c r="AE205" i="8"/>
  <c r="AE206" i="8"/>
  <c r="AE207" i="8"/>
  <c r="AE208" i="8"/>
  <c r="AE209" i="8"/>
  <c r="AE210" i="8"/>
  <c r="AE211" i="8"/>
  <c r="AE212" i="8"/>
  <c r="AE5" i="8"/>
  <c r="AB6" i="8"/>
  <c r="AB7" i="8"/>
  <c r="AB8" i="8"/>
  <c r="AB9" i="8"/>
  <c r="AB10" i="8"/>
  <c r="AB11" i="8"/>
  <c r="AB12" i="8"/>
  <c r="AB13" i="8"/>
  <c r="AB14" i="8"/>
  <c r="AB15" i="8"/>
  <c r="AB16" i="8"/>
  <c r="AB17" i="8"/>
  <c r="AB18" i="8"/>
  <c r="AB19" i="8"/>
  <c r="AB20" i="8"/>
  <c r="AB21" i="8"/>
  <c r="AB22" i="8"/>
  <c r="AB23" i="8"/>
  <c r="AB24" i="8"/>
  <c r="AB25" i="8"/>
  <c r="AB26" i="8"/>
  <c r="AB27" i="8"/>
  <c r="AB28" i="8"/>
  <c r="AB29" i="8"/>
  <c r="AB30" i="8"/>
  <c r="AB31" i="8"/>
  <c r="AB32" i="8"/>
  <c r="AB33" i="8"/>
  <c r="AB34" i="8"/>
  <c r="AB35" i="8"/>
  <c r="AB36" i="8"/>
  <c r="AB37" i="8"/>
  <c r="AB38" i="8"/>
  <c r="AB39" i="8"/>
  <c r="AB40" i="8"/>
  <c r="AB41" i="8"/>
  <c r="AB42" i="8"/>
  <c r="AB43" i="8"/>
  <c r="AB44" i="8"/>
  <c r="AB45" i="8"/>
  <c r="AB46" i="8"/>
  <c r="AB47" i="8"/>
  <c r="AB48" i="8"/>
  <c r="AB49" i="8"/>
  <c r="AB50" i="8"/>
  <c r="AB51" i="8"/>
  <c r="AB52" i="8"/>
  <c r="AB53" i="8"/>
  <c r="AB54" i="8"/>
  <c r="AB55" i="8"/>
  <c r="AB56" i="8"/>
  <c r="AB57" i="8"/>
  <c r="AB58" i="8"/>
  <c r="AB59" i="8"/>
  <c r="AB60" i="8"/>
  <c r="AB61" i="8"/>
  <c r="AB62" i="8"/>
  <c r="AB63" i="8"/>
  <c r="AB64" i="8"/>
  <c r="AB65" i="8"/>
  <c r="AB66" i="8"/>
  <c r="AB67" i="8"/>
  <c r="AB68" i="8"/>
  <c r="AB69" i="8"/>
  <c r="AB70" i="8"/>
  <c r="AB71" i="8"/>
  <c r="AB72" i="8"/>
  <c r="AB73" i="8"/>
  <c r="AB74" i="8"/>
  <c r="AB75" i="8"/>
  <c r="AB76" i="8"/>
  <c r="AB77" i="8"/>
  <c r="AB78" i="8"/>
  <c r="AB79" i="8"/>
  <c r="AB80" i="8"/>
  <c r="AB81" i="8"/>
  <c r="AB82" i="8"/>
  <c r="AB83" i="8"/>
  <c r="AB84" i="8"/>
  <c r="AB85" i="8"/>
  <c r="AB86" i="8"/>
  <c r="AB87" i="8"/>
  <c r="AB88" i="8"/>
  <c r="AB89" i="8"/>
  <c r="AB90" i="8"/>
  <c r="AB91" i="8"/>
  <c r="AB92" i="8"/>
  <c r="AB93" i="8"/>
  <c r="AB94" i="8"/>
  <c r="AB95" i="8"/>
  <c r="AB96" i="8"/>
  <c r="AB97" i="8"/>
  <c r="AB98" i="8"/>
  <c r="AB99" i="8"/>
  <c r="AB100" i="8"/>
  <c r="AB101" i="8"/>
  <c r="AB102" i="8"/>
  <c r="AB103" i="8"/>
  <c r="AB104" i="8"/>
  <c r="AB105" i="8"/>
  <c r="AB106" i="8"/>
  <c r="AB107" i="8"/>
  <c r="AB108" i="8"/>
  <c r="AB109" i="8"/>
  <c r="AB110" i="8"/>
  <c r="AB111" i="8"/>
  <c r="AB112" i="8"/>
  <c r="AB113" i="8"/>
  <c r="AB114" i="8"/>
  <c r="AB115" i="8"/>
  <c r="AB116" i="8"/>
  <c r="AB117" i="8"/>
  <c r="AB118" i="8"/>
  <c r="AB119" i="8"/>
  <c r="AB120" i="8"/>
  <c r="AB121" i="8"/>
  <c r="AB122" i="8"/>
  <c r="AB123" i="8"/>
  <c r="AB124" i="8"/>
  <c r="AB125" i="8"/>
  <c r="AB126" i="8"/>
  <c r="AB127" i="8"/>
  <c r="AB128" i="8"/>
  <c r="AB129" i="8"/>
  <c r="AB130" i="8"/>
  <c r="AB131" i="8"/>
  <c r="AB132" i="8"/>
  <c r="AB133" i="8"/>
  <c r="AB134" i="8"/>
  <c r="AB135" i="8"/>
  <c r="AB136" i="8"/>
  <c r="AB137" i="8"/>
  <c r="AB138" i="8"/>
  <c r="AB139" i="8"/>
  <c r="AB140" i="8"/>
  <c r="AB141" i="8"/>
  <c r="AB142" i="8"/>
  <c r="AB143" i="8"/>
  <c r="AB144" i="8"/>
  <c r="AB145" i="8"/>
  <c r="AB146" i="8"/>
  <c r="AB147" i="8"/>
  <c r="AB148" i="8"/>
  <c r="AB149" i="8"/>
  <c r="AB150" i="8"/>
  <c r="AB151" i="8"/>
  <c r="AB152" i="8"/>
  <c r="AB153" i="8"/>
  <c r="AB154" i="8"/>
  <c r="AB155" i="8"/>
  <c r="AB156" i="8"/>
  <c r="AB157" i="8"/>
  <c r="AB158" i="8"/>
  <c r="AB159" i="8"/>
  <c r="AB160" i="8"/>
  <c r="AB161" i="8"/>
  <c r="AB162" i="8"/>
  <c r="AB163" i="8"/>
  <c r="AB164" i="8"/>
  <c r="AB165" i="8"/>
  <c r="AB166" i="8"/>
  <c r="AB167" i="8"/>
  <c r="AB168" i="8"/>
  <c r="AB169" i="8"/>
  <c r="AB170" i="8"/>
  <c r="AB171" i="8"/>
  <c r="AB172" i="8"/>
  <c r="AB173" i="8"/>
  <c r="AB174" i="8"/>
  <c r="AB175" i="8"/>
  <c r="AB176" i="8"/>
  <c r="AB177" i="8"/>
  <c r="AB178" i="8"/>
  <c r="AB179" i="8"/>
  <c r="AB180" i="8"/>
  <c r="AB181" i="8"/>
  <c r="AB182" i="8"/>
  <c r="AB183" i="8"/>
  <c r="AB184" i="8"/>
  <c r="AB185" i="8"/>
  <c r="AB186" i="8"/>
  <c r="AB187" i="8"/>
  <c r="AB188" i="8"/>
  <c r="AB189" i="8"/>
  <c r="AB190" i="8"/>
  <c r="AB191" i="8"/>
  <c r="AB192" i="8"/>
  <c r="AB193" i="8"/>
  <c r="AB194" i="8"/>
  <c r="AB195" i="8"/>
  <c r="AB196" i="8"/>
  <c r="AB197" i="8"/>
  <c r="AB198" i="8"/>
  <c r="AB199" i="8"/>
  <c r="AB200" i="8"/>
  <c r="AB201" i="8"/>
  <c r="AB202" i="8"/>
  <c r="AB203" i="8"/>
  <c r="AB204" i="8"/>
  <c r="AB205" i="8"/>
  <c r="AB206" i="8"/>
  <c r="AB207" i="8"/>
  <c r="AB208" i="8"/>
  <c r="AB209" i="8"/>
  <c r="AB210" i="8"/>
  <c r="AB211" i="8"/>
  <c r="AB212" i="8"/>
  <c r="AB5" i="8"/>
  <c r="J4" i="9" s="1"/>
  <c r="Y6" i="8"/>
  <c r="Y7" i="8"/>
  <c r="Y8" i="8"/>
  <c r="Y9" i="8"/>
  <c r="Y10" i="8"/>
  <c r="Y11" i="8"/>
  <c r="Y12" i="8"/>
  <c r="Y13" i="8"/>
  <c r="Y14" i="8"/>
  <c r="Y15" i="8"/>
  <c r="Y16" i="8"/>
  <c r="Y17" i="8"/>
  <c r="Y18" i="8"/>
  <c r="Y19" i="8"/>
  <c r="Y20" i="8"/>
  <c r="Y21" i="8"/>
  <c r="Y22" i="8"/>
  <c r="Y23" i="8"/>
  <c r="Y24" i="8"/>
  <c r="Y25" i="8"/>
  <c r="Y26" i="8"/>
  <c r="Y27" i="8"/>
  <c r="Y28" i="8"/>
  <c r="Y29" i="8"/>
  <c r="Y30" i="8"/>
  <c r="Y31" i="8"/>
  <c r="Y32" i="8"/>
  <c r="Y33" i="8"/>
  <c r="Y34" i="8"/>
  <c r="Y35" i="8"/>
  <c r="Y36" i="8"/>
  <c r="Y37" i="8"/>
  <c r="Y38" i="8"/>
  <c r="Y39" i="8"/>
  <c r="Y40" i="8"/>
  <c r="Y41" i="8"/>
  <c r="Y42" i="8"/>
  <c r="Y43" i="8"/>
  <c r="Y44" i="8"/>
  <c r="Y45" i="8"/>
  <c r="Y46" i="8"/>
  <c r="Y47" i="8"/>
  <c r="Y48" i="8"/>
  <c r="Y49" i="8"/>
  <c r="Y50" i="8"/>
  <c r="Y51" i="8"/>
  <c r="Y52" i="8"/>
  <c r="Y53" i="8"/>
  <c r="Y54" i="8"/>
  <c r="Y55" i="8"/>
  <c r="Y56" i="8"/>
  <c r="Y57" i="8"/>
  <c r="Y58" i="8"/>
  <c r="Y59" i="8"/>
  <c r="Y60" i="8"/>
  <c r="Y61" i="8"/>
  <c r="Y62" i="8"/>
  <c r="Y63" i="8"/>
  <c r="Y64" i="8"/>
  <c r="Y65" i="8"/>
  <c r="Y66" i="8"/>
  <c r="Y67" i="8"/>
  <c r="Y68" i="8"/>
  <c r="Y69" i="8"/>
  <c r="Y70" i="8"/>
  <c r="Y71" i="8"/>
  <c r="Y72" i="8"/>
  <c r="Y73" i="8"/>
  <c r="Y74" i="8"/>
  <c r="Y75" i="8"/>
  <c r="Y76" i="8"/>
  <c r="Y77" i="8"/>
  <c r="Y78" i="8"/>
  <c r="Y79" i="8"/>
  <c r="Y80" i="8"/>
  <c r="Y81" i="8"/>
  <c r="Y82" i="8"/>
  <c r="Y83" i="8"/>
  <c r="Y84" i="8"/>
  <c r="Y85" i="8"/>
  <c r="Y86" i="8"/>
  <c r="Y87" i="8"/>
  <c r="Y88" i="8"/>
  <c r="Y89" i="8"/>
  <c r="Y90" i="8"/>
  <c r="Y91" i="8"/>
  <c r="Y92" i="8"/>
  <c r="Y93" i="8"/>
  <c r="Y94" i="8"/>
  <c r="Y95" i="8"/>
  <c r="Y96" i="8"/>
  <c r="Y97" i="8"/>
  <c r="Y98" i="8"/>
  <c r="Y99" i="8"/>
  <c r="Y100" i="8"/>
  <c r="Y101" i="8"/>
  <c r="Y102" i="8"/>
  <c r="Y103" i="8"/>
  <c r="Y104" i="8"/>
  <c r="Y105" i="8"/>
  <c r="Y106" i="8"/>
  <c r="Y107" i="8"/>
  <c r="Y108" i="8"/>
  <c r="Y109" i="8"/>
  <c r="Y110" i="8"/>
  <c r="Y111" i="8"/>
  <c r="Y112" i="8"/>
  <c r="Y113" i="8"/>
  <c r="Y114" i="8"/>
  <c r="Y115" i="8"/>
  <c r="Y116" i="8"/>
  <c r="Y117" i="8"/>
  <c r="Y118" i="8"/>
  <c r="Y119" i="8"/>
  <c r="Y120" i="8"/>
  <c r="Y121" i="8"/>
  <c r="Y122" i="8"/>
  <c r="Y123" i="8"/>
  <c r="Y124" i="8"/>
  <c r="Y125" i="8"/>
  <c r="Y126" i="8"/>
  <c r="Y127" i="8"/>
  <c r="Y128" i="8"/>
  <c r="Y129" i="8"/>
  <c r="Y130" i="8"/>
  <c r="Y131" i="8"/>
  <c r="Y132" i="8"/>
  <c r="Y133" i="8"/>
  <c r="Y134" i="8"/>
  <c r="Y135" i="8"/>
  <c r="Y136" i="8"/>
  <c r="Y137" i="8"/>
  <c r="Y138" i="8"/>
  <c r="Y139" i="8"/>
  <c r="Y140" i="8"/>
  <c r="Y141" i="8"/>
  <c r="Y142" i="8"/>
  <c r="Y143" i="8"/>
  <c r="Y144" i="8"/>
  <c r="Y145" i="8"/>
  <c r="Y146" i="8"/>
  <c r="Y147" i="8"/>
  <c r="Y148" i="8"/>
  <c r="Y149" i="8"/>
  <c r="Y150" i="8"/>
  <c r="Y151" i="8"/>
  <c r="Y152" i="8"/>
  <c r="Y153" i="8"/>
  <c r="Y154" i="8"/>
  <c r="Y155" i="8"/>
  <c r="Y156" i="8"/>
  <c r="Y157" i="8"/>
  <c r="Y158" i="8"/>
  <c r="Y159" i="8"/>
  <c r="Y160" i="8"/>
  <c r="Y161" i="8"/>
  <c r="Y162" i="8"/>
  <c r="Y163" i="8"/>
  <c r="Y164" i="8"/>
  <c r="Y165" i="8"/>
  <c r="Y166" i="8"/>
  <c r="Y167" i="8"/>
  <c r="Y168" i="8"/>
  <c r="Y169" i="8"/>
  <c r="Y170" i="8"/>
  <c r="Y171" i="8"/>
  <c r="Y172" i="8"/>
  <c r="Y173" i="8"/>
  <c r="Y174" i="8"/>
  <c r="Y175" i="8"/>
  <c r="Y176" i="8"/>
  <c r="Y177" i="8"/>
  <c r="Y178" i="8"/>
  <c r="Y179" i="8"/>
  <c r="Y180" i="8"/>
  <c r="Y181" i="8"/>
  <c r="Y182" i="8"/>
  <c r="Y183" i="8"/>
  <c r="Y184" i="8"/>
  <c r="Y185" i="8"/>
  <c r="Y186" i="8"/>
  <c r="Y187" i="8"/>
  <c r="Y188" i="8"/>
  <c r="Y189" i="8"/>
  <c r="Y190" i="8"/>
  <c r="Y191" i="8"/>
  <c r="Y192" i="8"/>
  <c r="Y193" i="8"/>
  <c r="Y194" i="8"/>
  <c r="Y195" i="8"/>
  <c r="Y196" i="8"/>
  <c r="Y197" i="8"/>
  <c r="Y198" i="8"/>
  <c r="Y199" i="8"/>
  <c r="Y200" i="8"/>
  <c r="Y201" i="8"/>
  <c r="Y202" i="8"/>
  <c r="Y203" i="8"/>
  <c r="Y204" i="8"/>
  <c r="Y205" i="8"/>
  <c r="Y206" i="8"/>
  <c r="Y207" i="8"/>
  <c r="Y208" i="8"/>
  <c r="Y209" i="8"/>
  <c r="Y210" i="8"/>
  <c r="Y211" i="8"/>
  <c r="Y212" i="8"/>
  <c r="Y5" i="8"/>
  <c r="I4" i="9" s="1"/>
  <c r="V6" i="8"/>
  <c r="V7" i="8"/>
  <c r="V8" i="8"/>
  <c r="V9" i="8"/>
  <c r="V10" i="8"/>
  <c r="V11" i="8"/>
  <c r="V12" i="8"/>
  <c r="V13" i="8"/>
  <c r="V14" i="8"/>
  <c r="V15" i="8"/>
  <c r="V16" i="8"/>
  <c r="V17" i="8"/>
  <c r="V18" i="8"/>
  <c r="V19" i="8"/>
  <c r="V20" i="8"/>
  <c r="V21" i="8"/>
  <c r="V22" i="8"/>
  <c r="V23" i="8"/>
  <c r="V24" i="8"/>
  <c r="V25" i="8"/>
  <c r="V26" i="8"/>
  <c r="V27" i="8"/>
  <c r="V28" i="8"/>
  <c r="V29" i="8"/>
  <c r="V30" i="8"/>
  <c r="V31" i="8"/>
  <c r="V32" i="8"/>
  <c r="V33" i="8"/>
  <c r="V34" i="8"/>
  <c r="V35" i="8"/>
  <c r="V36" i="8"/>
  <c r="V37" i="8"/>
  <c r="V38" i="8"/>
  <c r="V39" i="8"/>
  <c r="V40" i="8"/>
  <c r="V41" i="8"/>
  <c r="V42" i="8"/>
  <c r="V43" i="8"/>
  <c r="V44" i="8"/>
  <c r="V45" i="8"/>
  <c r="V46" i="8"/>
  <c r="V47" i="8"/>
  <c r="V48" i="8"/>
  <c r="V49" i="8"/>
  <c r="V50" i="8"/>
  <c r="V51" i="8"/>
  <c r="V52" i="8"/>
  <c r="V53" i="8"/>
  <c r="V54" i="8"/>
  <c r="V55" i="8"/>
  <c r="V56" i="8"/>
  <c r="V57" i="8"/>
  <c r="V58" i="8"/>
  <c r="V59" i="8"/>
  <c r="V60" i="8"/>
  <c r="V61" i="8"/>
  <c r="V62" i="8"/>
  <c r="V63" i="8"/>
  <c r="V64" i="8"/>
  <c r="V65" i="8"/>
  <c r="V66" i="8"/>
  <c r="V67" i="8"/>
  <c r="V68" i="8"/>
  <c r="V69" i="8"/>
  <c r="V70" i="8"/>
  <c r="V71" i="8"/>
  <c r="V72" i="8"/>
  <c r="V73" i="8"/>
  <c r="V74" i="8"/>
  <c r="V75" i="8"/>
  <c r="V76" i="8"/>
  <c r="V77" i="8"/>
  <c r="V78" i="8"/>
  <c r="V79" i="8"/>
  <c r="V80" i="8"/>
  <c r="V81" i="8"/>
  <c r="V82" i="8"/>
  <c r="V83" i="8"/>
  <c r="V84" i="8"/>
  <c r="V85" i="8"/>
  <c r="V86" i="8"/>
  <c r="V87" i="8"/>
  <c r="V88" i="8"/>
  <c r="V89" i="8"/>
  <c r="V90" i="8"/>
  <c r="V91" i="8"/>
  <c r="V92" i="8"/>
  <c r="V93" i="8"/>
  <c r="V94" i="8"/>
  <c r="V95" i="8"/>
  <c r="V96" i="8"/>
  <c r="V97" i="8"/>
  <c r="V98" i="8"/>
  <c r="V99" i="8"/>
  <c r="V100" i="8"/>
  <c r="V101" i="8"/>
  <c r="V102" i="8"/>
  <c r="V103" i="8"/>
  <c r="V104" i="8"/>
  <c r="V105" i="8"/>
  <c r="V106" i="8"/>
  <c r="V107" i="8"/>
  <c r="V108" i="8"/>
  <c r="V109" i="8"/>
  <c r="V110" i="8"/>
  <c r="V111" i="8"/>
  <c r="V112" i="8"/>
  <c r="V113" i="8"/>
  <c r="V114" i="8"/>
  <c r="V115" i="8"/>
  <c r="V116" i="8"/>
  <c r="V117" i="8"/>
  <c r="V118" i="8"/>
  <c r="V119" i="8"/>
  <c r="V120" i="8"/>
  <c r="V121" i="8"/>
  <c r="V122" i="8"/>
  <c r="V123" i="8"/>
  <c r="V124" i="8"/>
  <c r="V125" i="8"/>
  <c r="V126" i="8"/>
  <c r="V127" i="8"/>
  <c r="V128" i="8"/>
  <c r="V129" i="8"/>
  <c r="V130" i="8"/>
  <c r="V131" i="8"/>
  <c r="V132" i="8"/>
  <c r="V133" i="8"/>
  <c r="V134" i="8"/>
  <c r="V135" i="8"/>
  <c r="V136" i="8"/>
  <c r="V137" i="8"/>
  <c r="V138" i="8"/>
  <c r="V139" i="8"/>
  <c r="V140" i="8"/>
  <c r="V141" i="8"/>
  <c r="V142" i="8"/>
  <c r="V143" i="8"/>
  <c r="V144" i="8"/>
  <c r="V145" i="8"/>
  <c r="V146" i="8"/>
  <c r="V147" i="8"/>
  <c r="V148" i="8"/>
  <c r="V149" i="8"/>
  <c r="V150" i="8"/>
  <c r="V151" i="8"/>
  <c r="V152" i="8"/>
  <c r="V153" i="8"/>
  <c r="V154" i="8"/>
  <c r="V155" i="8"/>
  <c r="V156" i="8"/>
  <c r="V157" i="8"/>
  <c r="V158" i="8"/>
  <c r="V159" i="8"/>
  <c r="V160" i="8"/>
  <c r="V161" i="8"/>
  <c r="V162" i="8"/>
  <c r="V163" i="8"/>
  <c r="V164" i="8"/>
  <c r="V165" i="8"/>
  <c r="V166" i="8"/>
  <c r="V167" i="8"/>
  <c r="V168" i="8"/>
  <c r="V169" i="8"/>
  <c r="V170" i="8"/>
  <c r="V171" i="8"/>
  <c r="V172" i="8"/>
  <c r="V173" i="8"/>
  <c r="V174" i="8"/>
  <c r="V175" i="8"/>
  <c r="V176" i="8"/>
  <c r="V177" i="8"/>
  <c r="V178" i="8"/>
  <c r="V179" i="8"/>
  <c r="V180" i="8"/>
  <c r="V181" i="8"/>
  <c r="V182" i="8"/>
  <c r="V183" i="8"/>
  <c r="V184" i="8"/>
  <c r="V185" i="8"/>
  <c r="V186" i="8"/>
  <c r="V187" i="8"/>
  <c r="V188" i="8"/>
  <c r="V189" i="8"/>
  <c r="V190" i="8"/>
  <c r="V191" i="8"/>
  <c r="V192" i="8"/>
  <c r="V193" i="8"/>
  <c r="V194" i="8"/>
  <c r="V195" i="8"/>
  <c r="V196" i="8"/>
  <c r="V197" i="8"/>
  <c r="V198" i="8"/>
  <c r="V199" i="8"/>
  <c r="V200" i="8"/>
  <c r="V201" i="8"/>
  <c r="V202" i="8"/>
  <c r="V203" i="8"/>
  <c r="V204" i="8"/>
  <c r="V205" i="8"/>
  <c r="V206" i="8"/>
  <c r="V207" i="8"/>
  <c r="V208" i="8"/>
  <c r="V209" i="8"/>
  <c r="V210" i="8"/>
  <c r="V211" i="8"/>
  <c r="V212" i="8"/>
  <c r="V5" i="8"/>
  <c r="H4" i="9" s="1"/>
  <c r="S5" i="8"/>
  <c r="G4" i="9" s="1"/>
  <c r="S6" i="8"/>
  <c r="S7" i="8"/>
  <c r="S8" i="8"/>
  <c r="S9" i="8"/>
  <c r="S10" i="8"/>
  <c r="S11" i="8"/>
  <c r="S12" i="8"/>
  <c r="S13" i="8"/>
  <c r="S14" i="8"/>
  <c r="S15" i="8"/>
  <c r="S16" i="8"/>
  <c r="S17" i="8"/>
  <c r="S18" i="8"/>
  <c r="S19" i="8"/>
  <c r="S20" i="8"/>
  <c r="S21" i="8"/>
  <c r="S22" i="8"/>
  <c r="S23" i="8"/>
  <c r="S24" i="8"/>
  <c r="S25" i="8"/>
  <c r="S26" i="8"/>
  <c r="S27" i="8"/>
  <c r="S28" i="8"/>
  <c r="S29" i="8"/>
  <c r="S30" i="8"/>
  <c r="S31" i="8"/>
  <c r="S32" i="8"/>
  <c r="S33" i="8"/>
  <c r="S34" i="8"/>
  <c r="S35" i="8"/>
  <c r="S36" i="8"/>
  <c r="S37" i="8"/>
  <c r="S38" i="8"/>
  <c r="S39" i="8"/>
  <c r="S40" i="8"/>
  <c r="S41" i="8"/>
  <c r="S42" i="8"/>
  <c r="S43" i="8"/>
  <c r="S44" i="8"/>
  <c r="S45" i="8"/>
  <c r="S46" i="8"/>
  <c r="S47" i="8"/>
  <c r="S48" i="8"/>
  <c r="S49" i="8"/>
  <c r="S50" i="8"/>
  <c r="S51" i="8"/>
  <c r="S52" i="8"/>
  <c r="S53" i="8"/>
  <c r="S54" i="8"/>
  <c r="S55" i="8"/>
  <c r="S56" i="8"/>
  <c r="S57" i="8"/>
  <c r="S58" i="8"/>
  <c r="S59" i="8"/>
  <c r="S60" i="8"/>
  <c r="S61" i="8"/>
  <c r="S62" i="8"/>
  <c r="S63" i="8"/>
  <c r="S64" i="8"/>
  <c r="S65" i="8"/>
  <c r="S66" i="8"/>
  <c r="S67" i="8"/>
  <c r="S68" i="8"/>
  <c r="S69" i="8"/>
  <c r="S70" i="8"/>
  <c r="S71" i="8"/>
  <c r="S72" i="8"/>
  <c r="S73" i="8"/>
  <c r="S74" i="8"/>
  <c r="S75" i="8"/>
  <c r="S76" i="8"/>
  <c r="S77" i="8"/>
  <c r="S78" i="8"/>
  <c r="S79" i="8"/>
  <c r="S80" i="8"/>
  <c r="S81" i="8"/>
  <c r="S82" i="8"/>
  <c r="S83" i="8"/>
  <c r="S84" i="8"/>
  <c r="S85" i="8"/>
  <c r="S86" i="8"/>
  <c r="S87" i="8"/>
  <c r="S88" i="8"/>
  <c r="S89" i="8"/>
  <c r="S90" i="8"/>
  <c r="S91" i="8"/>
  <c r="S92" i="8"/>
  <c r="S93" i="8"/>
  <c r="S94" i="8"/>
  <c r="S95" i="8"/>
  <c r="S96" i="8"/>
  <c r="S97" i="8"/>
  <c r="S98" i="8"/>
  <c r="S99" i="8"/>
  <c r="S100" i="8"/>
  <c r="S101" i="8"/>
  <c r="S102" i="8"/>
  <c r="S103" i="8"/>
  <c r="S104" i="8"/>
  <c r="S105" i="8"/>
  <c r="S106" i="8"/>
  <c r="S107" i="8"/>
  <c r="S108" i="8"/>
  <c r="S109" i="8"/>
  <c r="S110" i="8"/>
  <c r="S111" i="8"/>
  <c r="S112" i="8"/>
  <c r="S113" i="8"/>
  <c r="S114" i="8"/>
  <c r="S115" i="8"/>
  <c r="S116" i="8"/>
  <c r="S117" i="8"/>
  <c r="S118" i="8"/>
  <c r="S119" i="8"/>
  <c r="S120" i="8"/>
  <c r="S121" i="8"/>
  <c r="S122" i="8"/>
  <c r="S123" i="8"/>
  <c r="S124" i="8"/>
  <c r="S125" i="8"/>
  <c r="S126" i="8"/>
  <c r="S127" i="8"/>
  <c r="S128" i="8"/>
  <c r="S129" i="8"/>
  <c r="S130" i="8"/>
  <c r="S131" i="8"/>
  <c r="S132" i="8"/>
  <c r="S133" i="8"/>
  <c r="S134" i="8"/>
  <c r="S135" i="8"/>
  <c r="S136" i="8"/>
  <c r="S137" i="8"/>
  <c r="S138" i="8"/>
  <c r="S139" i="8"/>
  <c r="S140" i="8"/>
  <c r="S141" i="8"/>
  <c r="S142" i="8"/>
  <c r="S143" i="8"/>
  <c r="S144" i="8"/>
  <c r="S145" i="8"/>
  <c r="S146" i="8"/>
  <c r="S147" i="8"/>
  <c r="S148" i="8"/>
  <c r="S149" i="8"/>
  <c r="S150" i="8"/>
  <c r="S151" i="8"/>
  <c r="S152" i="8"/>
  <c r="S153" i="8"/>
  <c r="S154" i="8"/>
  <c r="S155" i="8"/>
  <c r="S156" i="8"/>
  <c r="S157" i="8"/>
  <c r="S158" i="8"/>
  <c r="S159" i="8"/>
  <c r="S160" i="8"/>
  <c r="S161" i="8"/>
  <c r="S162" i="8"/>
  <c r="S163" i="8"/>
  <c r="S164" i="8"/>
  <c r="S165" i="8"/>
  <c r="S166" i="8"/>
  <c r="S167" i="8"/>
  <c r="S168" i="8"/>
  <c r="S169" i="8"/>
  <c r="S170" i="8"/>
  <c r="S171" i="8"/>
  <c r="S172" i="8"/>
  <c r="S173" i="8"/>
  <c r="S174" i="8"/>
  <c r="S175" i="8"/>
  <c r="S176" i="8"/>
  <c r="S177" i="8"/>
  <c r="S178" i="8"/>
  <c r="S179" i="8"/>
  <c r="S180" i="8"/>
  <c r="S181" i="8"/>
  <c r="S182" i="8"/>
  <c r="S183" i="8"/>
  <c r="S184" i="8"/>
  <c r="S185" i="8"/>
  <c r="S186" i="8"/>
  <c r="S187" i="8"/>
  <c r="S188" i="8"/>
  <c r="S189" i="8"/>
  <c r="S190" i="8"/>
  <c r="S191" i="8"/>
  <c r="S192" i="8"/>
  <c r="S193" i="8"/>
  <c r="S194" i="8"/>
  <c r="S195" i="8"/>
  <c r="S196" i="8"/>
  <c r="S197" i="8"/>
  <c r="S198" i="8"/>
  <c r="S199" i="8"/>
  <c r="S200" i="8"/>
  <c r="S201" i="8"/>
  <c r="S202" i="8"/>
  <c r="S203" i="8"/>
  <c r="S204" i="8"/>
  <c r="S205" i="8"/>
  <c r="S206" i="8"/>
  <c r="S207" i="8"/>
  <c r="S208" i="8"/>
  <c r="S209" i="8"/>
  <c r="S210" i="8"/>
  <c r="S211" i="8"/>
  <c r="S212" i="8"/>
  <c r="P6" i="8"/>
  <c r="P7" i="8"/>
  <c r="P8" i="8"/>
  <c r="P9" i="8"/>
  <c r="P10" i="8"/>
  <c r="P11" i="8"/>
  <c r="P12" i="8"/>
  <c r="P13" i="8"/>
  <c r="P14" i="8"/>
  <c r="P15" i="8"/>
  <c r="P16" i="8"/>
  <c r="P17" i="8"/>
  <c r="P18" i="8"/>
  <c r="P19" i="8"/>
  <c r="P20" i="8"/>
  <c r="P21" i="8"/>
  <c r="P22" i="8"/>
  <c r="P23" i="8"/>
  <c r="P24" i="8"/>
  <c r="P25" i="8"/>
  <c r="P26" i="8"/>
  <c r="P27" i="8"/>
  <c r="P28" i="8"/>
  <c r="P29" i="8"/>
  <c r="P30" i="8"/>
  <c r="P31" i="8"/>
  <c r="P32" i="8"/>
  <c r="P33" i="8"/>
  <c r="P34" i="8"/>
  <c r="P35" i="8"/>
  <c r="P36" i="8"/>
  <c r="P37" i="8"/>
  <c r="P38" i="8"/>
  <c r="P39" i="8"/>
  <c r="P40" i="8"/>
  <c r="P41" i="8"/>
  <c r="P42" i="8"/>
  <c r="P43" i="8"/>
  <c r="P44" i="8"/>
  <c r="P45" i="8"/>
  <c r="P46" i="8"/>
  <c r="P47" i="8"/>
  <c r="P48" i="8"/>
  <c r="P49" i="8"/>
  <c r="P50" i="8"/>
  <c r="P51" i="8"/>
  <c r="P52" i="8"/>
  <c r="P53" i="8"/>
  <c r="P54" i="8"/>
  <c r="P55" i="8"/>
  <c r="P56" i="8"/>
  <c r="P57" i="8"/>
  <c r="P58" i="8"/>
  <c r="P59" i="8"/>
  <c r="P60" i="8"/>
  <c r="P61" i="8"/>
  <c r="P62" i="8"/>
  <c r="P63" i="8"/>
  <c r="P64" i="8"/>
  <c r="P65" i="8"/>
  <c r="P66" i="8"/>
  <c r="P67" i="8"/>
  <c r="P68" i="8"/>
  <c r="P69" i="8"/>
  <c r="P70" i="8"/>
  <c r="P71" i="8"/>
  <c r="P72" i="8"/>
  <c r="P73" i="8"/>
  <c r="P74" i="8"/>
  <c r="P75" i="8"/>
  <c r="P76" i="8"/>
  <c r="P77" i="8"/>
  <c r="P78" i="8"/>
  <c r="P79" i="8"/>
  <c r="P80" i="8"/>
  <c r="P81" i="8"/>
  <c r="P82" i="8"/>
  <c r="P83" i="8"/>
  <c r="P84" i="8"/>
  <c r="P85" i="8"/>
  <c r="P86" i="8"/>
  <c r="P87" i="8"/>
  <c r="P88" i="8"/>
  <c r="P89" i="8"/>
  <c r="P90" i="8"/>
  <c r="P91" i="8"/>
  <c r="P92" i="8"/>
  <c r="P93" i="8"/>
  <c r="P94" i="8"/>
  <c r="P95" i="8"/>
  <c r="P96" i="8"/>
  <c r="P97" i="8"/>
  <c r="P98" i="8"/>
  <c r="P99" i="8"/>
  <c r="P100" i="8"/>
  <c r="P101" i="8"/>
  <c r="P102" i="8"/>
  <c r="P103" i="8"/>
  <c r="P104" i="8"/>
  <c r="P105" i="8"/>
  <c r="P106" i="8"/>
  <c r="P107" i="8"/>
  <c r="P108" i="8"/>
  <c r="P109" i="8"/>
  <c r="P110" i="8"/>
  <c r="P111" i="8"/>
  <c r="P112" i="8"/>
  <c r="P113" i="8"/>
  <c r="P114" i="8"/>
  <c r="P115" i="8"/>
  <c r="P116" i="8"/>
  <c r="P117" i="8"/>
  <c r="P118" i="8"/>
  <c r="P119" i="8"/>
  <c r="P120" i="8"/>
  <c r="P121" i="8"/>
  <c r="P122" i="8"/>
  <c r="P123" i="8"/>
  <c r="P124" i="8"/>
  <c r="P125" i="8"/>
  <c r="P126" i="8"/>
  <c r="P127" i="8"/>
  <c r="P128" i="8"/>
  <c r="P129" i="8"/>
  <c r="P130" i="8"/>
  <c r="P131" i="8"/>
  <c r="P132" i="8"/>
  <c r="P133" i="8"/>
  <c r="P134" i="8"/>
  <c r="P135" i="8"/>
  <c r="P136" i="8"/>
  <c r="P137" i="8"/>
  <c r="P138" i="8"/>
  <c r="P139" i="8"/>
  <c r="P140" i="8"/>
  <c r="P141" i="8"/>
  <c r="P142" i="8"/>
  <c r="P143" i="8"/>
  <c r="P144" i="8"/>
  <c r="P145" i="8"/>
  <c r="P146" i="8"/>
  <c r="P147" i="8"/>
  <c r="P148" i="8"/>
  <c r="P149" i="8"/>
  <c r="P150" i="8"/>
  <c r="P151" i="8"/>
  <c r="P152" i="8"/>
  <c r="P153" i="8"/>
  <c r="P154" i="8"/>
  <c r="P155" i="8"/>
  <c r="P156" i="8"/>
  <c r="P157" i="8"/>
  <c r="P158" i="8"/>
  <c r="P159" i="8"/>
  <c r="P160" i="8"/>
  <c r="P161" i="8"/>
  <c r="P162" i="8"/>
  <c r="P163" i="8"/>
  <c r="P164" i="8"/>
  <c r="P165" i="8"/>
  <c r="P166" i="8"/>
  <c r="P167" i="8"/>
  <c r="P168" i="8"/>
  <c r="P169" i="8"/>
  <c r="P170" i="8"/>
  <c r="P171" i="8"/>
  <c r="P172" i="8"/>
  <c r="P173" i="8"/>
  <c r="P174" i="8"/>
  <c r="P175" i="8"/>
  <c r="P176" i="8"/>
  <c r="P177" i="8"/>
  <c r="P178" i="8"/>
  <c r="P179" i="8"/>
  <c r="P180" i="8"/>
  <c r="P181" i="8"/>
  <c r="P182" i="8"/>
  <c r="P183" i="8"/>
  <c r="P184" i="8"/>
  <c r="P185" i="8"/>
  <c r="P186" i="8"/>
  <c r="P187" i="8"/>
  <c r="P188" i="8"/>
  <c r="P189" i="8"/>
  <c r="P190" i="8"/>
  <c r="P191" i="8"/>
  <c r="P192" i="8"/>
  <c r="P193" i="8"/>
  <c r="P194" i="8"/>
  <c r="P195" i="8"/>
  <c r="P196" i="8"/>
  <c r="P197" i="8"/>
  <c r="P198" i="8"/>
  <c r="P199" i="8"/>
  <c r="P200" i="8"/>
  <c r="P201" i="8"/>
  <c r="P202" i="8"/>
  <c r="P203" i="8"/>
  <c r="P204" i="8"/>
  <c r="P205" i="8"/>
  <c r="P206" i="8"/>
  <c r="P207" i="8"/>
  <c r="P208" i="8"/>
  <c r="P209" i="8"/>
  <c r="P210" i="8"/>
  <c r="P211" i="8"/>
  <c r="P212" i="8"/>
  <c r="P5" i="8"/>
  <c r="M6" i="8"/>
  <c r="M7" i="8"/>
  <c r="M8" i="8"/>
  <c r="M9" i="8"/>
  <c r="M10" i="8"/>
  <c r="M11" i="8"/>
  <c r="M12" i="8"/>
  <c r="M13" i="8"/>
  <c r="M14" i="8"/>
  <c r="M15" i="8"/>
  <c r="M16" i="8"/>
  <c r="M17" i="8"/>
  <c r="M18" i="8"/>
  <c r="M19" i="8"/>
  <c r="M20" i="8"/>
  <c r="M21" i="8"/>
  <c r="M22" i="8"/>
  <c r="M23" i="8"/>
  <c r="M24" i="8"/>
  <c r="M25" i="8"/>
  <c r="M26" i="8"/>
  <c r="M27" i="8"/>
  <c r="M28" i="8"/>
  <c r="M29" i="8"/>
  <c r="M30" i="8"/>
  <c r="M31" i="8"/>
  <c r="M32" i="8"/>
  <c r="M33" i="8"/>
  <c r="M34" i="8"/>
  <c r="M35" i="8"/>
  <c r="M36" i="8"/>
  <c r="M37" i="8"/>
  <c r="M38" i="8"/>
  <c r="M39" i="8"/>
  <c r="M40" i="8"/>
  <c r="M41" i="8"/>
  <c r="M42" i="8"/>
  <c r="M43" i="8"/>
  <c r="M44" i="8"/>
  <c r="M45" i="8"/>
  <c r="M46" i="8"/>
  <c r="M47" i="8"/>
  <c r="M48" i="8"/>
  <c r="M49" i="8"/>
  <c r="M50" i="8"/>
  <c r="M51" i="8"/>
  <c r="M52" i="8"/>
  <c r="M53" i="8"/>
  <c r="M54" i="8"/>
  <c r="M55" i="8"/>
  <c r="M56" i="8"/>
  <c r="M57" i="8"/>
  <c r="M58" i="8"/>
  <c r="M59" i="8"/>
  <c r="M60" i="8"/>
  <c r="M61" i="8"/>
  <c r="M62" i="8"/>
  <c r="M63" i="8"/>
  <c r="M64" i="8"/>
  <c r="M65" i="8"/>
  <c r="M66" i="8"/>
  <c r="M67" i="8"/>
  <c r="M68" i="8"/>
  <c r="M69" i="8"/>
  <c r="M70" i="8"/>
  <c r="M71" i="8"/>
  <c r="M72" i="8"/>
  <c r="M73" i="8"/>
  <c r="M74" i="8"/>
  <c r="M75" i="8"/>
  <c r="M76" i="8"/>
  <c r="M77" i="8"/>
  <c r="M78" i="8"/>
  <c r="M79" i="8"/>
  <c r="M80" i="8"/>
  <c r="M81" i="8"/>
  <c r="M82" i="8"/>
  <c r="M83" i="8"/>
  <c r="M84" i="8"/>
  <c r="M85" i="8"/>
  <c r="M86" i="8"/>
  <c r="M87" i="8"/>
  <c r="M88" i="8"/>
  <c r="M89" i="8"/>
  <c r="M90" i="8"/>
  <c r="M91" i="8"/>
  <c r="M92" i="8"/>
  <c r="M93" i="8"/>
  <c r="M94" i="8"/>
  <c r="M95" i="8"/>
  <c r="M96" i="8"/>
  <c r="M97" i="8"/>
  <c r="M98" i="8"/>
  <c r="M99" i="8"/>
  <c r="M100" i="8"/>
  <c r="M101" i="8"/>
  <c r="M102" i="8"/>
  <c r="M103" i="8"/>
  <c r="M104" i="8"/>
  <c r="M105" i="8"/>
  <c r="M106" i="8"/>
  <c r="M107" i="8"/>
  <c r="M108" i="8"/>
  <c r="M109" i="8"/>
  <c r="M110" i="8"/>
  <c r="M111" i="8"/>
  <c r="M112" i="8"/>
  <c r="M113" i="8"/>
  <c r="M114" i="8"/>
  <c r="M115" i="8"/>
  <c r="M116" i="8"/>
  <c r="M117" i="8"/>
  <c r="M118" i="8"/>
  <c r="M119" i="8"/>
  <c r="M120" i="8"/>
  <c r="M121" i="8"/>
  <c r="M122" i="8"/>
  <c r="M123" i="8"/>
  <c r="M124" i="8"/>
  <c r="M125" i="8"/>
  <c r="M126" i="8"/>
  <c r="M127" i="8"/>
  <c r="M128" i="8"/>
  <c r="M129" i="8"/>
  <c r="M130" i="8"/>
  <c r="M131" i="8"/>
  <c r="M132" i="8"/>
  <c r="M133" i="8"/>
  <c r="M134" i="8"/>
  <c r="M135" i="8"/>
  <c r="M136" i="8"/>
  <c r="M137" i="8"/>
  <c r="M138" i="8"/>
  <c r="M139" i="8"/>
  <c r="M140" i="8"/>
  <c r="M141" i="8"/>
  <c r="M142" i="8"/>
  <c r="M143" i="8"/>
  <c r="M144" i="8"/>
  <c r="M145" i="8"/>
  <c r="M146" i="8"/>
  <c r="M147" i="8"/>
  <c r="M148" i="8"/>
  <c r="M149" i="8"/>
  <c r="M150" i="8"/>
  <c r="M151" i="8"/>
  <c r="M152" i="8"/>
  <c r="M153" i="8"/>
  <c r="M154" i="8"/>
  <c r="M155" i="8"/>
  <c r="M156" i="8"/>
  <c r="M157" i="8"/>
  <c r="M158" i="8"/>
  <c r="M159" i="8"/>
  <c r="M160" i="8"/>
  <c r="M161" i="8"/>
  <c r="M162" i="8"/>
  <c r="M163" i="8"/>
  <c r="M164" i="8"/>
  <c r="M165" i="8"/>
  <c r="M166" i="8"/>
  <c r="M167" i="8"/>
  <c r="M168" i="8"/>
  <c r="M169" i="8"/>
  <c r="M170" i="8"/>
  <c r="M171" i="8"/>
  <c r="M172" i="8"/>
  <c r="M173" i="8"/>
  <c r="M174" i="8"/>
  <c r="M175" i="8"/>
  <c r="M176" i="8"/>
  <c r="M177" i="8"/>
  <c r="M178" i="8"/>
  <c r="M179" i="8"/>
  <c r="M180" i="8"/>
  <c r="M181" i="8"/>
  <c r="M182" i="8"/>
  <c r="M183" i="8"/>
  <c r="M184" i="8"/>
  <c r="M185" i="8"/>
  <c r="M186" i="8"/>
  <c r="M187" i="8"/>
  <c r="M188" i="8"/>
  <c r="M189" i="8"/>
  <c r="M190" i="8"/>
  <c r="M191" i="8"/>
  <c r="M192" i="8"/>
  <c r="M193" i="8"/>
  <c r="M194" i="8"/>
  <c r="M195" i="8"/>
  <c r="M196" i="8"/>
  <c r="M197" i="8"/>
  <c r="M198" i="8"/>
  <c r="M199" i="8"/>
  <c r="M200" i="8"/>
  <c r="M201" i="8"/>
  <c r="M202" i="8"/>
  <c r="M203" i="8"/>
  <c r="M204" i="8"/>
  <c r="M205" i="8"/>
  <c r="M206" i="8"/>
  <c r="M207" i="8"/>
  <c r="M208" i="8"/>
  <c r="M209" i="8"/>
  <c r="M210" i="8"/>
  <c r="M211" i="8"/>
  <c r="M212" i="8"/>
  <c r="M5" i="8"/>
  <c r="E4" i="9" s="1"/>
  <c r="J6" i="8"/>
  <c r="J7" i="8"/>
  <c r="J8" i="8"/>
  <c r="J9" i="8"/>
  <c r="J10" i="8"/>
  <c r="J11" i="8"/>
  <c r="J12" i="8"/>
  <c r="J13" i="8"/>
  <c r="J14" i="8"/>
  <c r="J15" i="8"/>
  <c r="J16" i="8"/>
  <c r="J17" i="8"/>
  <c r="J18" i="8"/>
  <c r="J19" i="8"/>
  <c r="J20" i="8"/>
  <c r="J21" i="8"/>
  <c r="J22" i="8"/>
  <c r="J23" i="8"/>
  <c r="J24" i="8"/>
  <c r="J25" i="8"/>
  <c r="J26" i="8"/>
  <c r="J27" i="8"/>
  <c r="J28" i="8"/>
  <c r="J29" i="8"/>
  <c r="J30" i="8"/>
  <c r="J31" i="8"/>
  <c r="J32" i="8"/>
  <c r="J33" i="8"/>
  <c r="J34" i="8"/>
  <c r="J35" i="8"/>
  <c r="J36" i="8"/>
  <c r="J37" i="8"/>
  <c r="J38" i="8"/>
  <c r="J39" i="8"/>
  <c r="J40" i="8"/>
  <c r="J41" i="8"/>
  <c r="J42" i="8"/>
  <c r="J43" i="8"/>
  <c r="J44" i="8"/>
  <c r="J45" i="8"/>
  <c r="J46" i="8"/>
  <c r="J47" i="8"/>
  <c r="J48" i="8"/>
  <c r="J49" i="8"/>
  <c r="J50" i="8"/>
  <c r="J51" i="8"/>
  <c r="J52" i="8"/>
  <c r="J53" i="8"/>
  <c r="J54" i="8"/>
  <c r="J55" i="8"/>
  <c r="J56" i="8"/>
  <c r="J57" i="8"/>
  <c r="J58" i="8"/>
  <c r="J59" i="8"/>
  <c r="J60" i="8"/>
  <c r="J61" i="8"/>
  <c r="J62" i="8"/>
  <c r="J63" i="8"/>
  <c r="J64" i="8"/>
  <c r="J65" i="8"/>
  <c r="J66" i="8"/>
  <c r="J67" i="8"/>
  <c r="J68" i="8"/>
  <c r="J69" i="8"/>
  <c r="J70" i="8"/>
  <c r="J71" i="8"/>
  <c r="J72" i="8"/>
  <c r="J73" i="8"/>
  <c r="J74" i="8"/>
  <c r="J75" i="8"/>
  <c r="J76" i="8"/>
  <c r="J77" i="8"/>
  <c r="J78" i="8"/>
  <c r="J79" i="8"/>
  <c r="J80" i="8"/>
  <c r="J81" i="8"/>
  <c r="J82" i="8"/>
  <c r="J83" i="8"/>
  <c r="J84" i="8"/>
  <c r="J85" i="8"/>
  <c r="J86" i="8"/>
  <c r="J87" i="8"/>
  <c r="J88" i="8"/>
  <c r="J89" i="8"/>
  <c r="J90" i="8"/>
  <c r="J91" i="8"/>
  <c r="J92" i="8"/>
  <c r="J93" i="8"/>
  <c r="J94" i="8"/>
  <c r="J95" i="8"/>
  <c r="J96" i="8"/>
  <c r="J97" i="8"/>
  <c r="J98" i="8"/>
  <c r="J99" i="8"/>
  <c r="J100" i="8"/>
  <c r="J101" i="8"/>
  <c r="J102" i="8"/>
  <c r="J103" i="8"/>
  <c r="J104" i="8"/>
  <c r="J105" i="8"/>
  <c r="J106" i="8"/>
  <c r="J107" i="8"/>
  <c r="J108" i="8"/>
  <c r="J109" i="8"/>
  <c r="J110" i="8"/>
  <c r="J111" i="8"/>
  <c r="J112" i="8"/>
  <c r="J113" i="8"/>
  <c r="J114" i="8"/>
  <c r="J115" i="8"/>
  <c r="J116" i="8"/>
  <c r="J117" i="8"/>
  <c r="J118" i="8"/>
  <c r="J119" i="8"/>
  <c r="J120" i="8"/>
  <c r="J121" i="8"/>
  <c r="J122" i="8"/>
  <c r="J123" i="8"/>
  <c r="J124" i="8"/>
  <c r="J125" i="8"/>
  <c r="J126" i="8"/>
  <c r="J127" i="8"/>
  <c r="J128" i="8"/>
  <c r="J129" i="8"/>
  <c r="J130" i="8"/>
  <c r="J131" i="8"/>
  <c r="J132" i="8"/>
  <c r="J133" i="8"/>
  <c r="J134" i="8"/>
  <c r="J135" i="8"/>
  <c r="J136" i="8"/>
  <c r="J137" i="8"/>
  <c r="J138" i="8"/>
  <c r="J139" i="8"/>
  <c r="J140" i="8"/>
  <c r="J141" i="8"/>
  <c r="J142" i="8"/>
  <c r="J143" i="8"/>
  <c r="J144" i="8"/>
  <c r="J145" i="8"/>
  <c r="J146" i="8"/>
  <c r="J147" i="8"/>
  <c r="J148" i="8"/>
  <c r="J149" i="8"/>
  <c r="J150" i="8"/>
  <c r="J151" i="8"/>
  <c r="J152" i="8"/>
  <c r="J153" i="8"/>
  <c r="J154" i="8"/>
  <c r="J155" i="8"/>
  <c r="J156" i="8"/>
  <c r="J157" i="8"/>
  <c r="J158" i="8"/>
  <c r="J159" i="8"/>
  <c r="J160" i="8"/>
  <c r="J161" i="8"/>
  <c r="J162" i="8"/>
  <c r="J163" i="8"/>
  <c r="J164" i="8"/>
  <c r="J165" i="8"/>
  <c r="J166" i="8"/>
  <c r="J167" i="8"/>
  <c r="J168" i="8"/>
  <c r="J169" i="8"/>
  <c r="J170" i="8"/>
  <c r="J171" i="8"/>
  <c r="J172" i="8"/>
  <c r="J173" i="8"/>
  <c r="J174" i="8"/>
  <c r="J175" i="8"/>
  <c r="J176" i="8"/>
  <c r="J177" i="8"/>
  <c r="J178" i="8"/>
  <c r="J179" i="8"/>
  <c r="J180" i="8"/>
  <c r="J181" i="8"/>
  <c r="J182" i="8"/>
  <c r="J183" i="8"/>
  <c r="J184" i="8"/>
  <c r="J185" i="8"/>
  <c r="J186" i="8"/>
  <c r="J187" i="8"/>
  <c r="J188" i="8"/>
  <c r="J189" i="8"/>
  <c r="J190" i="8"/>
  <c r="J191" i="8"/>
  <c r="J192" i="8"/>
  <c r="J193" i="8"/>
  <c r="J194" i="8"/>
  <c r="J195" i="8"/>
  <c r="J196" i="8"/>
  <c r="J197" i="8"/>
  <c r="J198" i="8"/>
  <c r="J199" i="8"/>
  <c r="J200" i="8"/>
  <c r="J201" i="8"/>
  <c r="J202" i="8"/>
  <c r="J203" i="8"/>
  <c r="J204" i="8"/>
  <c r="J205" i="8"/>
  <c r="J206" i="8"/>
  <c r="J207" i="8"/>
  <c r="J208" i="8"/>
  <c r="J209" i="8"/>
  <c r="J210" i="8"/>
  <c r="J211" i="8"/>
  <c r="J212" i="8"/>
  <c r="J5" i="8"/>
  <c r="D4" i="9" s="1"/>
  <c r="G6" i="8"/>
  <c r="G7" i="8"/>
  <c r="G8" i="8"/>
  <c r="G9" i="8"/>
  <c r="G10" i="8"/>
  <c r="G11" i="8"/>
  <c r="G12" i="8"/>
  <c r="G13" i="8"/>
  <c r="G14" i="8"/>
  <c r="G15" i="8"/>
  <c r="G16" i="8"/>
  <c r="G17" i="8"/>
  <c r="G18" i="8"/>
  <c r="G19" i="8"/>
  <c r="G20" i="8"/>
  <c r="G21" i="8"/>
  <c r="G22" i="8"/>
  <c r="G23" i="8"/>
  <c r="G24" i="8"/>
  <c r="G25" i="8"/>
  <c r="G26" i="8"/>
  <c r="G27" i="8"/>
  <c r="G28" i="8"/>
  <c r="G29" i="8"/>
  <c r="G30" i="8"/>
  <c r="G31" i="8"/>
  <c r="G32" i="8"/>
  <c r="G33" i="8"/>
  <c r="G34" i="8"/>
  <c r="G35" i="8"/>
  <c r="G36" i="8"/>
  <c r="G37" i="8"/>
  <c r="G38" i="8"/>
  <c r="G39" i="8"/>
  <c r="G40" i="8"/>
  <c r="G41" i="8"/>
  <c r="G42" i="8"/>
  <c r="G43" i="8"/>
  <c r="G44" i="8"/>
  <c r="G45" i="8"/>
  <c r="G46" i="8"/>
  <c r="G47" i="8"/>
  <c r="G48" i="8"/>
  <c r="G49" i="8"/>
  <c r="G50" i="8"/>
  <c r="G51" i="8"/>
  <c r="G52" i="8"/>
  <c r="G53" i="8"/>
  <c r="G54" i="8"/>
  <c r="G55" i="8"/>
  <c r="G56" i="8"/>
  <c r="G57" i="8"/>
  <c r="G58" i="8"/>
  <c r="G59" i="8"/>
  <c r="G60" i="8"/>
  <c r="G61" i="8"/>
  <c r="G62" i="8"/>
  <c r="G63" i="8"/>
  <c r="G64" i="8"/>
  <c r="G65" i="8"/>
  <c r="G66" i="8"/>
  <c r="G67" i="8"/>
  <c r="G68" i="8"/>
  <c r="G69" i="8"/>
  <c r="G70" i="8"/>
  <c r="G71" i="8"/>
  <c r="G72" i="8"/>
  <c r="G73" i="8"/>
  <c r="G74" i="8"/>
  <c r="G75" i="8"/>
  <c r="G76" i="8"/>
  <c r="G77" i="8"/>
  <c r="G78" i="8"/>
  <c r="G79" i="8"/>
  <c r="G80" i="8"/>
  <c r="G81" i="8"/>
  <c r="G82" i="8"/>
  <c r="G83" i="8"/>
  <c r="G84" i="8"/>
  <c r="G85" i="8"/>
  <c r="G86" i="8"/>
  <c r="G87" i="8"/>
  <c r="G88" i="8"/>
  <c r="G89" i="8"/>
  <c r="G90" i="8"/>
  <c r="G91" i="8"/>
  <c r="G92" i="8"/>
  <c r="G93" i="8"/>
  <c r="G94" i="8"/>
  <c r="G95" i="8"/>
  <c r="G96" i="8"/>
  <c r="G97" i="8"/>
  <c r="G98" i="8"/>
  <c r="G99" i="8"/>
  <c r="G100" i="8"/>
  <c r="G101" i="8"/>
  <c r="G102" i="8"/>
  <c r="G103" i="8"/>
  <c r="G104" i="8"/>
  <c r="G105" i="8"/>
  <c r="G106" i="8"/>
  <c r="G107" i="8"/>
  <c r="G108" i="8"/>
  <c r="G109" i="8"/>
  <c r="G110" i="8"/>
  <c r="G111" i="8"/>
  <c r="G112" i="8"/>
  <c r="G113" i="8"/>
  <c r="G114" i="8"/>
  <c r="G115" i="8"/>
  <c r="G116" i="8"/>
  <c r="G117" i="8"/>
  <c r="G118" i="8"/>
  <c r="G119" i="8"/>
  <c r="G120" i="8"/>
  <c r="G121" i="8"/>
  <c r="G122" i="8"/>
  <c r="G123" i="8"/>
  <c r="G124" i="8"/>
  <c r="G125" i="8"/>
  <c r="G126" i="8"/>
  <c r="G127" i="8"/>
  <c r="G128" i="8"/>
  <c r="G129" i="8"/>
  <c r="G130" i="8"/>
  <c r="G131" i="8"/>
  <c r="G132" i="8"/>
  <c r="G133" i="8"/>
  <c r="G134" i="8"/>
  <c r="G135" i="8"/>
  <c r="G136" i="8"/>
  <c r="G137" i="8"/>
  <c r="G138" i="8"/>
  <c r="G139" i="8"/>
  <c r="G140" i="8"/>
  <c r="G141" i="8"/>
  <c r="G142" i="8"/>
  <c r="G143" i="8"/>
  <c r="G144" i="8"/>
  <c r="G145" i="8"/>
  <c r="G146" i="8"/>
  <c r="G147" i="8"/>
  <c r="G148" i="8"/>
  <c r="G149" i="8"/>
  <c r="G150" i="8"/>
  <c r="G151" i="8"/>
  <c r="G152" i="8"/>
  <c r="G153" i="8"/>
  <c r="G154" i="8"/>
  <c r="G155" i="8"/>
  <c r="G156" i="8"/>
  <c r="G157" i="8"/>
  <c r="G158" i="8"/>
  <c r="G159" i="8"/>
  <c r="G160" i="8"/>
  <c r="G161" i="8"/>
  <c r="G162" i="8"/>
  <c r="G163" i="8"/>
  <c r="G164" i="8"/>
  <c r="G165" i="8"/>
  <c r="G166" i="8"/>
  <c r="G167" i="8"/>
  <c r="G168" i="8"/>
  <c r="G169" i="8"/>
  <c r="G170" i="8"/>
  <c r="G171" i="8"/>
  <c r="G172" i="8"/>
  <c r="G173" i="8"/>
  <c r="G174" i="8"/>
  <c r="G175" i="8"/>
  <c r="G176" i="8"/>
  <c r="G177" i="8"/>
  <c r="G178" i="8"/>
  <c r="G179" i="8"/>
  <c r="G180" i="8"/>
  <c r="G181" i="8"/>
  <c r="G182" i="8"/>
  <c r="G183" i="8"/>
  <c r="G184" i="8"/>
  <c r="G185" i="8"/>
  <c r="G186" i="8"/>
  <c r="G187" i="8"/>
  <c r="G188" i="8"/>
  <c r="G189" i="8"/>
  <c r="G190" i="8"/>
  <c r="G191" i="8"/>
  <c r="G192" i="8"/>
  <c r="G193" i="8"/>
  <c r="G194" i="8"/>
  <c r="G195" i="8"/>
  <c r="G196" i="8"/>
  <c r="G197" i="8"/>
  <c r="G198" i="8"/>
  <c r="G199" i="8"/>
  <c r="G200" i="8"/>
  <c r="G201" i="8"/>
  <c r="G202" i="8"/>
  <c r="G203" i="8"/>
  <c r="G204" i="8"/>
  <c r="G205" i="8"/>
  <c r="G206" i="8"/>
  <c r="G207" i="8"/>
  <c r="G208" i="8"/>
  <c r="G209" i="8"/>
  <c r="G210" i="8"/>
  <c r="G211" i="8"/>
  <c r="G212" i="8"/>
  <c r="G5" i="8"/>
  <c r="D6" i="8"/>
  <c r="D7" i="8"/>
  <c r="D8" i="8"/>
  <c r="D9" i="8"/>
  <c r="D10" i="8"/>
  <c r="D11" i="8"/>
  <c r="D12" i="8"/>
  <c r="D13" i="8"/>
  <c r="D14" i="8"/>
  <c r="D15" i="8"/>
  <c r="D16" i="8"/>
  <c r="D17" i="8"/>
  <c r="D18" i="8"/>
  <c r="D19" i="8"/>
  <c r="D20" i="8"/>
  <c r="D21" i="8"/>
  <c r="D22" i="8"/>
  <c r="D23" i="8"/>
  <c r="D24" i="8"/>
  <c r="D25" i="8"/>
  <c r="D26" i="8"/>
  <c r="D27" i="8"/>
  <c r="D28" i="8"/>
  <c r="D29" i="8"/>
  <c r="D30" i="8"/>
  <c r="D31" i="8"/>
  <c r="D32" i="8"/>
  <c r="D33" i="8"/>
  <c r="D34" i="8"/>
  <c r="D35" i="8"/>
  <c r="D36" i="8"/>
  <c r="D37" i="8"/>
  <c r="D38" i="8"/>
  <c r="D39" i="8"/>
  <c r="D40" i="8"/>
  <c r="D41" i="8"/>
  <c r="D42" i="8"/>
  <c r="D43" i="8"/>
  <c r="D44" i="8"/>
  <c r="D45" i="8"/>
  <c r="D46" i="8"/>
  <c r="D47" i="8"/>
  <c r="D48" i="8"/>
  <c r="D49" i="8"/>
  <c r="D50" i="8"/>
  <c r="D51" i="8"/>
  <c r="D52" i="8"/>
  <c r="D53" i="8"/>
  <c r="D54" i="8"/>
  <c r="D55" i="8"/>
  <c r="D56" i="8"/>
  <c r="D57" i="8"/>
  <c r="D58" i="8"/>
  <c r="D59" i="8"/>
  <c r="D60" i="8"/>
  <c r="D61" i="8"/>
  <c r="D62" i="8"/>
  <c r="D63" i="8"/>
  <c r="D64" i="8"/>
  <c r="D65" i="8"/>
  <c r="D66" i="8"/>
  <c r="D67" i="8"/>
  <c r="D68" i="8"/>
  <c r="D69" i="8"/>
  <c r="D70" i="8"/>
  <c r="D71" i="8"/>
  <c r="D72" i="8"/>
  <c r="D73" i="8"/>
  <c r="D74" i="8"/>
  <c r="D75" i="8"/>
  <c r="D76" i="8"/>
  <c r="D77" i="8"/>
  <c r="D78" i="8"/>
  <c r="D79" i="8"/>
  <c r="D80" i="8"/>
  <c r="D81" i="8"/>
  <c r="D82" i="8"/>
  <c r="D83" i="8"/>
  <c r="D84" i="8"/>
  <c r="D85" i="8"/>
  <c r="D86" i="8"/>
  <c r="D87" i="8"/>
  <c r="D88" i="8"/>
  <c r="D89" i="8"/>
  <c r="D90" i="8"/>
  <c r="D91" i="8"/>
  <c r="D92" i="8"/>
  <c r="D93" i="8"/>
  <c r="D94" i="8"/>
  <c r="D95" i="8"/>
  <c r="D96" i="8"/>
  <c r="D97" i="8"/>
  <c r="D98" i="8"/>
  <c r="D99" i="8"/>
  <c r="D100" i="8"/>
  <c r="D101" i="8"/>
  <c r="D102" i="8"/>
  <c r="D103" i="8"/>
  <c r="D104" i="8"/>
  <c r="D105" i="8"/>
  <c r="D106" i="8"/>
  <c r="D107" i="8"/>
  <c r="D108" i="8"/>
  <c r="D109" i="8"/>
  <c r="D110" i="8"/>
  <c r="D111" i="8"/>
  <c r="D112" i="8"/>
  <c r="D113" i="8"/>
  <c r="D114" i="8"/>
  <c r="D115" i="8"/>
  <c r="D116" i="8"/>
  <c r="D117" i="8"/>
  <c r="D118" i="8"/>
  <c r="D119" i="8"/>
  <c r="D120" i="8"/>
  <c r="D121" i="8"/>
  <c r="D122" i="8"/>
  <c r="D123" i="8"/>
  <c r="D124" i="8"/>
  <c r="D125" i="8"/>
  <c r="D126" i="8"/>
  <c r="D127" i="8"/>
  <c r="D128" i="8"/>
  <c r="D129" i="8"/>
  <c r="D130" i="8"/>
  <c r="D131" i="8"/>
  <c r="D132" i="8"/>
  <c r="D133" i="8"/>
  <c r="D134" i="8"/>
  <c r="D135" i="8"/>
  <c r="D136" i="8"/>
  <c r="D137" i="8"/>
  <c r="D138" i="8"/>
  <c r="D139" i="8"/>
  <c r="D140" i="8"/>
  <c r="D141" i="8"/>
  <c r="D142" i="8"/>
  <c r="D143" i="8"/>
  <c r="D144" i="8"/>
  <c r="D145" i="8"/>
  <c r="D146" i="8"/>
  <c r="D147" i="8"/>
  <c r="D148" i="8"/>
  <c r="D149" i="8"/>
  <c r="D150" i="8"/>
  <c r="D151" i="8"/>
  <c r="D152" i="8"/>
  <c r="D153" i="8"/>
  <c r="D154" i="8"/>
  <c r="D155" i="8"/>
  <c r="D156" i="8"/>
  <c r="D157" i="8"/>
  <c r="D158" i="8"/>
  <c r="D159" i="8"/>
  <c r="D160" i="8"/>
  <c r="D161" i="8"/>
  <c r="D162" i="8"/>
  <c r="D163" i="8"/>
  <c r="D164" i="8"/>
  <c r="D165" i="8"/>
  <c r="D166" i="8"/>
  <c r="D167" i="8"/>
  <c r="D168" i="8"/>
  <c r="D169" i="8"/>
  <c r="D170" i="8"/>
  <c r="D171" i="8"/>
  <c r="D172" i="8"/>
  <c r="D173" i="8"/>
  <c r="D174" i="8"/>
  <c r="D175" i="8"/>
  <c r="D176" i="8"/>
  <c r="D177" i="8"/>
  <c r="D178" i="8"/>
  <c r="D179" i="8"/>
  <c r="D180" i="8"/>
  <c r="D181" i="8"/>
  <c r="D182" i="8"/>
  <c r="D183" i="8"/>
  <c r="D184" i="8"/>
  <c r="D185" i="8"/>
  <c r="D186" i="8"/>
  <c r="D187" i="8"/>
  <c r="D188" i="8"/>
  <c r="D189" i="8"/>
  <c r="D190" i="8"/>
  <c r="D191" i="8"/>
  <c r="D192" i="8"/>
  <c r="D193" i="8"/>
  <c r="D194" i="8"/>
  <c r="D195" i="8"/>
  <c r="D196" i="8"/>
  <c r="D197" i="8"/>
  <c r="D198" i="8"/>
  <c r="D199" i="8"/>
  <c r="D200" i="8"/>
  <c r="D201" i="8"/>
  <c r="D202" i="8"/>
  <c r="D203" i="8"/>
  <c r="D204" i="8"/>
  <c r="D205" i="8"/>
  <c r="D206" i="8"/>
  <c r="D207" i="8"/>
  <c r="D208" i="8"/>
  <c r="D209" i="8"/>
  <c r="D210" i="8"/>
  <c r="D211" i="8"/>
  <c r="D212" i="8"/>
  <c r="D5" i="8"/>
  <c r="H5" i="9" s="1"/>
  <c r="C4" i="9" l="1"/>
  <c r="G5" i="9"/>
  <c r="L5" i="9"/>
  <c r="F5" i="9"/>
  <c r="K5" i="9"/>
  <c r="E5" i="9"/>
  <c r="K4" i="9"/>
  <c r="K6" i="9" s="1"/>
  <c r="L4" i="9"/>
  <c r="L6" i="9" s="1"/>
  <c r="D5" i="9"/>
  <c r="F4" i="9"/>
  <c r="C5" i="9"/>
  <c r="J5" i="9"/>
  <c r="J6" i="9" s="1"/>
  <c r="I5" i="9"/>
  <c r="I6" i="9"/>
  <c r="G7" i="7" l="1"/>
  <c r="F7" i="7"/>
  <c r="E7" i="7"/>
  <c r="D7" i="7"/>
  <c r="C7" i="7"/>
  <c r="G6" i="7"/>
  <c r="C4" i="2" s="1"/>
  <c r="C14" i="2" s="1"/>
  <c r="F6" i="7"/>
  <c r="E6" i="7"/>
  <c r="D6" i="7"/>
  <c r="C6" i="7"/>
  <c r="D18" i="6"/>
  <c r="E18" i="6"/>
  <c r="F18" i="6"/>
  <c r="G18" i="6"/>
  <c r="C18" i="6"/>
  <c r="C9" i="6"/>
  <c r="C20" i="6" s="1"/>
  <c r="D9" i="6"/>
  <c r="D20" i="6" s="1"/>
  <c r="E9" i="6"/>
  <c r="F9" i="6"/>
  <c r="F20" i="6" s="1"/>
  <c r="G9" i="6"/>
  <c r="G20" i="6" s="1"/>
  <c r="G27" i="6"/>
  <c r="F27" i="6"/>
  <c r="E27" i="6"/>
  <c r="D27" i="6"/>
  <c r="C27" i="6"/>
  <c r="C39" i="5"/>
  <c r="D46" i="5"/>
  <c r="E46" i="5"/>
  <c r="F46" i="5"/>
  <c r="G46" i="5"/>
  <c r="C46" i="5"/>
  <c r="D34" i="5"/>
  <c r="D39" i="5" s="1"/>
  <c r="D48" i="5" s="1"/>
  <c r="E34" i="5"/>
  <c r="E39" i="5" s="1"/>
  <c r="E48" i="5" s="1"/>
  <c r="F34" i="5"/>
  <c r="F39" i="5" s="1"/>
  <c r="G34" i="5"/>
  <c r="G39" i="5" s="1"/>
  <c r="C34" i="5"/>
  <c r="C5" i="2" l="1"/>
  <c r="C6" i="2" s="1"/>
  <c r="E20" i="6"/>
  <c r="C48" i="5"/>
  <c r="F48" i="5"/>
  <c r="G48" i="5"/>
  <c r="G15" i="2" l="1"/>
  <c r="H15" i="2"/>
  <c r="C15" i="2"/>
  <c r="E15" i="2"/>
  <c r="D15" i="2"/>
  <c r="I15" i="2"/>
  <c r="F15" i="2"/>
  <c r="D19" i="5"/>
  <c r="E19" i="5"/>
  <c r="F19" i="5"/>
  <c r="G19" i="5"/>
  <c r="C19" i="5"/>
  <c r="D24" i="5"/>
  <c r="E24" i="5"/>
  <c r="F24" i="5"/>
  <c r="G24" i="5"/>
  <c r="C24" i="5"/>
  <c r="D26" i="5"/>
  <c r="F26" i="5" l="1"/>
  <c r="C26" i="5"/>
  <c r="E26" i="5"/>
  <c r="G26" i="5"/>
  <c r="U11" i="1" l="1"/>
  <c r="T11" i="1"/>
  <c r="C27" i="1"/>
  <c r="D27" i="1"/>
  <c r="E27" i="1"/>
  <c r="F27" i="1"/>
  <c r="C31" i="1"/>
  <c r="D31" i="1"/>
  <c r="E31" i="1"/>
  <c r="F31" i="1"/>
  <c r="G31" i="1"/>
  <c r="C8" i="2"/>
  <c r="V11" i="1"/>
  <c r="V12" i="1" s="1"/>
  <c r="W11" i="1"/>
  <c r="X11" i="1"/>
  <c r="Y11" i="1"/>
  <c r="D6" i="1"/>
  <c r="D16" i="1" s="1"/>
  <c r="E6" i="1"/>
  <c r="E16" i="1" s="1"/>
  <c r="E17" i="1" s="1"/>
  <c r="F6" i="1"/>
  <c r="G6" i="1"/>
  <c r="C6" i="1"/>
  <c r="C16" i="1" s="1"/>
  <c r="U12" i="1" l="1"/>
  <c r="E17" i="2"/>
  <c r="C17" i="2"/>
  <c r="F17" i="2"/>
  <c r="D17" i="2"/>
  <c r="G17" i="2"/>
  <c r="H17" i="2"/>
  <c r="C34" i="1"/>
  <c r="G16" i="1"/>
  <c r="F16" i="1"/>
  <c r="F17" i="1" s="1"/>
  <c r="D17" i="1"/>
  <c r="C17" i="1"/>
  <c r="Y12" i="1"/>
  <c r="X12" i="1"/>
  <c r="W12" i="1"/>
  <c r="C20" i="1" l="1"/>
  <c r="D14" i="2"/>
  <c r="E14" i="2" s="1"/>
  <c r="F14" i="2" s="1"/>
  <c r="G14" i="2" s="1"/>
  <c r="H14" i="2" s="1"/>
  <c r="I14" i="2" s="1"/>
  <c r="G17" i="1"/>
  <c r="K4" i="1"/>
  <c r="K6" i="1" s="1"/>
  <c r="K9" i="1" s="1"/>
  <c r="C35" i="1"/>
  <c r="C37" i="1" l="1"/>
  <c r="N42" i="1" s="1"/>
  <c r="N41" i="1" s="1"/>
  <c r="C36" i="1"/>
  <c r="C38" i="1" l="1"/>
  <c r="N40" i="1"/>
  <c r="N43" i="1"/>
  <c r="N44" i="1" s="1"/>
  <c r="L4" i="1" l="1"/>
  <c r="M4" i="1" l="1"/>
  <c r="L6" i="1"/>
  <c r="H6" i="9"/>
  <c r="G6" i="9"/>
  <c r="E6" i="9"/>
  <c r="F6" i="9"/>
  <c r="D6" i="9"/>
  <c r="L8" i="1" l="1"/>
  <c r="L9" i="1" s="1"/>
  <c r="C9" i="9"/>
  <c r="N4" i="1"/>
  <c r="M6" i="1"/>
  <c r="M8" i="1" s="1"/>
  <c r="M9" i="1" s="1"/>
  <c r="C13" i="9" l="1"/>
  <c r="C17" i="9" s="1"/>
  <c r="C43" i="1" s="1"/>
  <c r="K39" i="1"/>
  <c r="K42" i="1" s="1"/>
  <c r="K44" i="1" s="1"/>
  <c r="C44" i="1" s="1"/>
  <c r="O4" i="1"/>
  <c r="N6" i="1"/>
  <c r="N8" i="1" s="1"/>
  <c r="N9" i="1" s="1"/>
  <c r="C7" i="2" l="1"/>
  <c r="C10" i="2" s="1"/>
  <c r="C49" i="1"/>
  <c r="O6" i="1"/>
  <c r="O8" i="1" s="1"/>
  <c r="O9" i="1" s="1"/>
  <c r="P4" i="1"/>
  <c r="E16" i="2" l="1"/>
  <c r="I16" i="2"/>
  <c r="F16" i="2"/>
  <c r="H16" i="2"/>
  <c r="C16" i="2"/>
  <c r="C20" i="2" s="1"/>
  <c r="G16" i="2"/>
  <c r="D16" i="2"/>
  <c r="Q4" i="1"/>
  <c r="Q6" i="1" s="1"/>
  <c r="Q8" i="1" s="1"/>
  <c r="Q9" i="1" s="1"/>
  <c r="K14" i="1" s="1"/>
  <c r="P6" i="1"/>
  <c r="P8" i="1" l="1"/>
  <c r="P9" i="1" s="1"/>
  <c r="K13" i="1" s="1"/>
  <c r="K15" i="1" l="1"/>
  <c r="K17" i="1" s="1"/>
  <c r="K26" i="1" s="1"/>
  <c r="K28" i="1" s="1"/>
  <c r="N39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Gunjan</author>
  </authors>
  <commentList>
    <comment ref="S9" authorId="0" shapeId="0" xr:uid="{5F751DD6-2557-4550-94B5-E77A23382072}">
      <text>
        <r>
          <rPr>
            <b/>
            <sz val="9"/>
            <color indexed="81"/>
            <rFont val="Tahoma"/>
            <family val="2"/>
          </rPr>
          <t>Gunjan:</t>
        </r>
        <r>
          <rPr>
            <sz val="9"/>
            <color indexed="81"/>
            <rFont val="Tahoma"/>
            <family val="2"/>
          </rPr>
          <t xml:space="preserve">
Advances from customers and Trade Deposits</t>
        </r>
      </text>
    </comment>
  </commentList>
</comments>
</file>

<file path=xl/sharedStrings.xml><?xml version="1.0" encoding="utf-8"?>
<sst xmlns="http://schemas.openxmlformats.org/spreadsheetml/2006/main" count="340" uniqueCount="249">
  <si>
    <t>Estimating Operating Earnings</t>
  </si>
  <si>
    <t>PAT</t>
  </si>
  <si>
    <t>Add: Taxes</t>
  </si>
  <si>
    <t>PBT</t>
  </si>
  <si>
    <t>Add: Interest &amp; Finance Charges</t>
  </si>
  <si>
    <t>Less:</t>
  </si>
  <si>
    <t>Non-Operating Income</t>
  </si>
  <si>
    <t>Add: Non Operating Expense</t>
  </si>
  <si>
    <t>EBIT</t>
  </si>
  <si>
    <t>Current</t>
  </si>
  <si>
    <t>Forecast</t>
  </si>
  <si>
    <t>Operating Income</t>
  </si>
  <si>
    <t>Capital Expenditure</t>
  </si>
  <si>
    <t>Acquisitions</t>
  </si>
  <si>
    <t>Re-investment</t>
  </si>
  <si>
    <t>Average EBIT(1-T)</t>
  </si>
  <si>
    <t>Re-investment Rate</t>
  </si>
  <si>
    <t>Average Re-investment</t>
  </si>
  <si>
    <t>Average ROCE</t>
  </si>
  <si>
    <t>Sources of capital</t>
  </si>
  <si>
    <t>Equity</t>
  </si>
  <si>
    <t>Debt</t>
  </si>
  <si>
    <t>Total</t>
  </si>
  <si>
    <t>Cash flow for Firm</t>
  </si>
  <si>
    <t>PV of 5 years flows</t>
  </si>
  <si>
    <t>PV of Terminal Flow</t>
  </si>
  <si>
    <t>Value of the firm</t>
  </si>
  <si>
    <t>Growth rate</t>
  </si>
  <si>
    <t>Equity Value</t>
  </si>
  <si>
    <t>Add: Cash</t>
  </si>
  <si>
    <t>Add: Non-Operating Assets</t>
  </si>
  <si>
    <t>Long and short term debt</t>
  </si>
  <si>
    <t>Other Financial Obligations</t>
  </si>
  <si>
    <t>Value of Equity</t>
  </si>
  <si>
    <t>no. of shares</t>
  </si>
  <si>
    <t>Value per share</t>
  </si>
  <si>
    <t>Book Value per share</t>
  </si>
  <si>
    <t>Market Value per share</t>
  </si>
  <si>
    <t>Market Capitalization</t>
  </si>
  <si>
    <t>WACC</t>
  </si>
  <si>
    <t>Rf</t>
  </si>
  <si>
    <t>Risk Premium</t>
  </si>
  <si>
    <t>Beta</t>
  </si>
  <si>
    <t>Cost of equity</t>
  </si>
  <si>
    <t>Average levered beta for 10 firms</t>
  </si>
  <si>
    <t>Average D/E for 10 firms</t>
  </si>
  <si>
    <t>Marginal tax rate</t>
  </si>
  <si>
    <t>Average unlevered beta</t>
  </si>
  <si>
    <t>D/E of the firm</t>
  </si>
  <si>
    <t>Levered beta for firm</t>
  </si>
  <si>
    <t>Cost of debt</t>
  </si>
  <si>
    <t>Marginal Tax rate</t>
  </si>
  <si>
    <t>Estimating Growth</t>
  </si>
  <si>
    <t>Estimating Re-investment</t>
  </si>
  <si>
    <t>Weight of Equity</t>
  </si>
  <si>
    <t>Weight of debt</t>
  </si>
  <si>
    <t>Marginal Tax Rate</t>
  </si>
  <si>
    <t>P/E</t>
  </si>
  <si>
    <t>EV/EBDITA</t>
  </si>
  <si>
    <t>Trailing P/E</t>
  </si>
  <si>
    <t>Forward P/E</t>
  </si>
  <si>
    <t>Currently</t>
  </si>
  <si>
    <t>Estimating Cashflows</t>
  </si>
  <si>
    <t>Firm Value</t>
  </si>
  <si>
    <t>Beta for the Firm</t>
  </si>
  <si>
    <t>Sensitivity Analysis</t>
  </si>
  <si>
    <t>ROCE</t>
  </si>
  <si>
    <t>Average EBIT*(1-T)</t>
  </si>
  <si>
    <t>NOPAT: EBIT*(1-T)</t>
  </si>
  <si>
    <t>Depreciation</t>
  </si>
  <si>
    <t>Sales</t>
  </si>
  <si>
    <t>NPM</t>
  </si>
  <si>
    <t>EV/Sales</t>
  </si>
  <si>
    <t>EBDITA</t>
  </si>
  <si>
    <t>EPS</t>
  </si>
  <si>
    <t>BV</t>
  </si>
  <si>
    <t>Total Assets</t>
  </si>
  <si>
    <t>EV/EBIT</t>
  </si>
  <si>
    <t>P/BVPS</t>
  </si>
  <si>
    <t>Mean (of Comps)</t>
  </si>
  <si>
    <t>Analysis</t>
  </si>
  <si>
    <t>Mean of comps (Current Year)</t>
  </si>
  <si>
    <t>Mean of comps (last 5yrs)</t>
  </si>
  <si>
    <t>Premium to Current Year</t>
  </si>
  <si>
    <t>Premium to last 5 yrs</t>
  </si>
  <si>
    <t>Price based on Current Year</t>
  </si>
  <si>
    <t>Price based on last 5yrs</t>
  </si>
  <si>
    <t>Average</t>
  </si>
  <si>
    <t>Average for 5 years</t>
  </si>
  <si>
    <t>Price/BVPS</t>
  </si>
  <si>
    <t>Mcap weighted Comps</t>
  </si>
  <si>
    <t>Mcap</t>
  </si>
  <si>
    <t>DPS</t>
  </si>
  <si>
    <t>Gordon Model</t>
  </si>
  <si>
    <t>b</t>
  </si>
  <si>
    <t>One-Stage</t>
  </si>
  <si>
    <t>Two-Stage</t>
  </si>
  <si>
    <t>g1</t>
  </si>
  <si>
    <t>g2</t>
  </si>
  <si>
    <t>growth</t>
  </si>
  <si>
    <t>ROE</t>
  </si>
  <si>
    <t>Price</t>
  </si>
  <si>
    <t>EV/Freecashflow</t>
  </si>
  <si>
    <t>Loss on Sale of Assets</t>
  </si>
  <si>
    <t>Loss on forex transactions</t>
  </si>
  <si>
    <t>Donations</t>
  </si>
  <si>
    <t>Other Income</t>
  </si>
  <si>
    <t>NWC</t>
  </si>
  <si>
    <t>Inventory</t>
  </si>
  <si>
    <t>Receivables</t>
  </si>
  <si>
    <t>Other Current Asset</t>
  </si>
  <si>
    <t>Payables</t>
  </si>
  <si>
    <t>Others</t>
  </si>
  <si>
    <t>Change in WC</t>
  </si>
  <si>
    <t>Advances to Suppliers</t>
  </si>
  <si>
    <t>Changes in NWC</t>
  </si>
  <si>
    <t>Year</t>
  </si>
  <si>
    <t>SOURCES OF FUNDS :</t>
  </si>
  <si>
    <t>Total Shareholders Funds</t>
  </si>
  <si>
    <t xml:space="preserve"> Secured Loans </t>
  </si>
  <si>
    <t xml:space="preserve"> Unsecured Loans </t>
  </si>
  <si>
    <t>Policy Holders Fund</t>
  </si>
  <si>
    <t xml:space="preserve"> Other Liabilities </t>
  </si>
  <si>
    <t>Total Liabilities</t>
  </si>
  <si>
    <t>APPLICATION OF FUNDS :</t>
  </si>
  <si>
    <t xml:space="preserve"> Gross Block </t>
  </si>
  <si>
    <t xml:space="preserve"> Less: Accumulated Depreciation </t>
  </si>
  <si>
    <t xml:space="preserve"> Net Block </t>
  </si>
  <si>
    <t>Total Current Assets</t>
  </si>
  <si>
    <t>Total Current Liabilities</t>
  </si>
  <si>
    <t>Deferred Tax Liability</t>
  </si>
  <si>
    <t xml:space="preserve">ii) Reserves Total </t>
  </si>
  <si>
    <t xml:space="preserve">i) Share Capital </t>
  </si>
  <si>
    <t>iii)Equity Share Warrants</t>
  </si>
  <si>
    <t>iv)Equity Application Money</t>
  </si>
  <si>
    <t>1.Shareholders Funds</t>
  </si>
  <si>
    <t>2.Minority Interest</t>
  </si>
  <si>
    <t>3.Non current liabilities</t>
  </si>
  <si>
    <t>Total Non Current Liabilities</t>
  </si>
  <si>
    <t xml:space="preserve">4.Current Liabilities </t>
  </si>
  <si>
    <t>Current Liabilities</t>
  </si>
  <si>
    <t xml:space="preserve">Provisions </t>
  </si>
  <si>
    <t>1.Non Current Assets</t>
  </si>
  <si>
    <t>i) Property,Plant and Equipement</t>
  </si>
  <si>
    <t>a)Fixed Assets</t>
  </si>
  <si>
    <t xml:space="preserve">b)Capital Work in Progress </t>
  </si>
  <si>
    <t xml:space="preserve">c)Investments </t>
  </si>
  <si>
    <t>d)Deferred Tax Assets</t>
  </si>
  <si>
    <t>2.Current Assets, Loans &amp; Advances</t>
  </si>
  <si>
    <t xml:space="preserve">i)Inventories </t>
  </si>
  <si>
    <t xml:space="preserve">ii)Sundry Debtors </t>
  </si>
  <si>
    <t xml:space="preserve">iii)Cash and Bank </t>
  </si>
  <si>
    <t xml:space="preserve">iv)Loans and Advances </t>
  </si>
  <si>
    <t xml:space="preserve">e)Other Assets </t>
  </si>
  <si>
    <t>Total Non Current Assets</t>
  </si>
  <si>
    <t xml:space="preserve">Consolidated Balance Sheet of Sun Pharma </t>
  </si>
  <si>
    <t xml:space="preserve"> Sales Turnover </t>
  </si>
  <si>
    <t>Excise Duty</t>
  </si>
  <si>
    <t>Net Sales</t>
  </si>
  <si>
    <t xml:space="preserve"> Other Income </t>
  </si>
  <si>
    <t xml:space="preserve"> Stock Adjustments </t>
  </si>
  <si>
    <t>Total Income</t>
  </si>
  <si>
    <t xml:space="preserve"> Raw Materials </t>
  </si>
  <si>
    <t xml:space="preserve"> Power &amp; Fuel Cost </t>
  </si>
  <si>
    <t xml:space="preserve"> Employee Cost </t>
  </si>
  <si>
    <t xml:space="preserve"> Other Manufacturing Expenses </t>
  </si>
  <si>
    <t xml:space="preserve"> Selling and Administration Expenses </t>
  </si>
  <si>
    <t xml:space="preserve"> Miscellaneous Expenses </t>
  </si>
  <si>
    <t>Total Expenditure</t>
  </si>
  <si>
    <t xml:space="preserve"> Interest </t>
  </si>
  <si>
    <t>Gross Profit</t>
  </si>
  <si>
    <t xml:space="preserve"> Depreciation </t>
  </si>
  <si>
    <t>Profit Before Tax</t>
  </si>
  <si>
    <t xml:space="preserve"> Tax </t>
  </si>
  <si>
    <t xml:space="preserve"> Deferred Tax </t>
  </si>
  <si>
    <t>Net Profit</t>
  </si>
  <si>
    <t>Minority Interest (after tax)</t>
  </si>
  <si>
    <t>Profit/Loss of Associate Company</t>
  </si>
  <si>
    <t>Net Profit after Minority Interest &amp; P/L Asso.Co.</t>
  </si>
  <si>
    <t xml:space="preserve"> Extraordinary Items </t>
  </si>
  <si>
    <t>Adjusted Net Profit</t>
  </si>
  <si>
    <t>I) INCOME :</t>
  </si>
  <si>
    <t>II) EXPENDITURE :</t>
  </si>
  <si>
    <t>III) Operating Profit</t>
  </si>
  <si>
    <t>Net Tax Liability</t>
  </si>
  <si>
    <t>Particulars</t>
  </si>
  <si>
    <t>Market price per share</t>
  </si>
  <si>
    <t>No. of shares</t>
  </si>
  <si>
    <t>No. of shares (in crores)</t>
  </si>
  <si>
    <t>Earnings per share</t>
  </si>
  <si>
    <t>Enterprise Value (in crores)</t>
  </si>
  <si>
    <t>EBITDA (in crores)</t>
  </si>
  <si>
    <t xml:space="preserve">Market Cap. </t>
  </si>
  <si>
    <t>Dividend Yeild</t>
  </si>
  <si>
    <t>Date</t>
  </si>
  <si>
    <t>% change</t>
  </si>
  <si>
    <t>NIFTY 500</t>
  </si>
  <si>
    <t>Lupin</t>
  </si>
  <si>
    <t>CIPLA</t>
  </si>
  <si>
    <t>Dr Reddy</t>
  </si>
  <si>
    <t>Aurobindo Pharma</t>
  </si>
  <si>
    <t>Ipca Laboratories</t>
  </si>
  <si>
    <t>Alembic Pharmeceutical</t>
  </si>
  <si>
    <t>Divis Laboratories</t>
  </si>
  <si>
    <t>Abbott India</t>
  </si>
  <si>
    <t>Covariance</t>
  </si>
  <si>
    <t>Variance (Nifty 500)</t>
  </si>
  <si>
    <t>D/E</t>
  </si>
  <si>
    <t>Cipla</t>
  </si>
  <si>
    <t>Dr Reddy's</t>
  </si>
  <si>
    <t>Aurobindo</t>
  </si>
  <si>
    <t>Alembic</t>
  </si>
  <si>
    <t>Divis</t>
  </si>
  <si>
    <t>Abbott</t>
  </si>
  <si>
    <t xml:space="preserve">Torrent </t>
  </si>
  <si>
    <t>Natco</t>
  </si>
  <si>
    <t>Torrent</t>
  </si>
  <si>
    <t>IPCA</t>
  </si>
  <si>
    <t>Average Beta</t>
  </si>
  <si>
    <t>AverageD/E</t>
  </si>
  <si>
    <t>Unlevered Beta</t>
  </si>
  <si>
    <t>*Note:</t>
  </si>
  <si>
    <t>The company is assumed to do only one business and the companies used for comparison are also doing the same business. So simple average of beta and D/E is taken</t>
  </si>
  <si>
    <t>D/E (Sun Pharma)</t>
  </si>
  <si>
    <t>Levered beta of the firm</t>
  </si>
  <si>
    <t>Perpetuity</t>
  </si>
  <si>
    <t>Value of Firm</t>
  </si>
  <si>
    <t>Cash Flow Summary</t>
  </si>
  <si>
    <t>Cash and Cash Equivalents at Beginning of the year</t>
  </si>
  <si>
    <t xml:space="preserve"> Net Cash from Operating Activities </t>
  </si>
  <si>
    <t xml:space="preserve"> Net Cash Used in Investing Activities </t>
  </si>
  <si>
    <t xml:space="preserve"> Net Cash Used in Financing Activities </t>
  </si>
  <si>
    <t>Net Inc/(Dec) in Cash and Cash Equivalent</t>
  </si>
  <si>
    <t>Cash and Cash Equivalents at End of the year</t>
  </si>
  <si>
    <t>Loans and Advances</t>
  </si>
  <si>
    <t>Deffered tax assset</t>
  </si>
  <si>
    <t>Investments</t>
  </si>
  <si>
    <t>(re-investment Rate)</t>
  </si>
  <si>
    <t>Sun Pharma</t>
  </si>
  <si>
    <t>Zyduslifesci</t>
  </si>
  <si>
    <t>Dr. Reddy</t>
  </si>
  <si>
    <t>PPS</t>
  </si>
  <si>
    <t>Q1</t>
  </si>
  <si>
    <t>Q2</t>
  </si>
  <si>
    <t>Q3</t>
  </si>
  <si>
    <t>Q4</t>
  </si>
  <si>
    <t>Profit and Loss Account</t>
  </si>
  <si>
    <t>Cash Flow Statement</t>
  </si>
  <si>
    <t>Beta Calculation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</si>
</sst>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8" formatCode="&quot;₹&quot;\ #,##0.00;[Red]&quot;₹&quot;\ \-#,##0.00"/>
    <numFmt numFmtId="43" formatCode="_ * #,##0.00_ ;_ * \-#,##0.00_ ;_ * &quot;-&quot;??_ ;_ @_ "/>
    <numFmt numFmtId="164" formatCode="_(* #,##0.00_);_(* \(#,##0.00\);_(* &quot;-&quot;??_);_(@_)"/>
    <numFmt numFmtId="165" formatCode="0.00000"/>
    <numFmt numFmtId="166" formatCode="0.000%"/>
    <numFmt numFmtId="167" formatCode="0.0000%"/>
    <numFmt numFmtId="168" formatCode="&quot;₹&quot;\ #,##0.00"/>
  </numFmts>
  <fonts count="38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b/>
      <i/>
      <sz val="12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i/>
      <u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theme="2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</font>
    <font>
      <b/>
      <sz val="16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68B32"/>
        <bgColor indexed="64"/>
      </patternFill>
    </fill>
    <fill>
      <patternFill patternType="solid">
        <fgColor theme="9" tint="0.39997558519241921"/>
        <bgColor indexed="64"/>
      </patternFill>
    </fill>
  </fills>
  <borders count="6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rgb="FF000000"/>
      </right>
      <top/>
      <bottom/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thin">
        <color indexed="64"/>
      </top>
      <bottom style="medium">
        <color indexed="64"/>
      </bottom>
      <diagonal/>
    </border>
  </borders>
  <cellStyleXfs count="45">
    <xf numFmtId="0" fontId="0" fillId="0" borderId="0"/>
    <xf numFmtId="164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5" applyNumberFormat="0" applyFill="0" applyAlignment="0" applyProtection="0"/>
    <xf numFmtId="0" fontId="15" fillId="0" borderId="6" applyNumberFormat="0" applyFill="0" applyAlignment="0" applyProtection="0"/>
    <xf numFmtId="0" fontId="16" fillId="0" borderId="7" applyNumberFormat="0" applyFill="0" applyAlignment="0" applyProtection="0"/>
    <xf numFmtId="0" fontId="16" fillId="0" borderId="0" applyNumberFormat="0" applyFill="0" applyBorder="0" applyAlignment="0" applyProtection="0"/>
    <xf numFmtId="0" fontId="17" fillId="5" borderId="0" applyNumberFormat="0" applyBorder="0" applyAlignment="0" applyProtection="0"/>
    <xf numFmtId="0" fontId="18" fillId="6" borderId="0" applyNumberFormat="0" applyBorder="0" applyAlignment="0" applyProtection="0"/>
    <xf numFmtId="0" fontId="19" fillId="7" borderId="0" applyNumberFormat="0" applyBorder="0" applyAlignment="0" applyProtection="0"/>
    <xf numFmtId="0" fontId="20" fillId="8" borderId="8" applyNumberFormat="0" applyAlignment="0" applyProtection="0"/>
    <xf numFmtId="0" fontId="21" fillId="9" borderId="9" applyNumberFormat="0" applyAlignment="0" applyProtection="0"/>
    <xf numFmtId="0" fontId="22" fillId="9" borderId="8" applyNumberFormat="0" applyAlignment="0" applyProtection="0"/>
    <xf numFmtId="0" fontId="23" fillId="0" borderId="10" applyNumberFormat="0" applyFill="0" applyAlignment="0" applyProtection="0"/>
    <xf numFmtId="0" fontId="24" fillId="10" borderId="11" applyNumberFormat="0" applyAlignment="0" applyProtection="0"/>
    <xf numFmtId="0" fontId="25" fillId="0" borderId="0" applyNumberFormat="0" applyFill="0" applyBorder="0" applyAlignment="0" applyProtection="0"/>
    <xf numFmtId="0" fontId="2" fillId="11" borderId="12" applyNumberFormat="0" applyFont="0" applyAlignment="0" applyProtection="0"/>
    <xf numFmtId="0" fontId="26" fillId="0" borderId="0" applyNumberFormat="0" applyFill="0" applyBorder="0" applyAlignment="0" applyProtection="0"/>
    <xf numFmtId="0" fontId="27" fillId="0" borderId="13" applyNumberFormat="0" applyFill="0" applyAlignment="0" applyProtection="0"/>
    <xf numFmtId="0" fontId="28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8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8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8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8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8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</cellStyleXfs>
  <cellXfs count="14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0" fontId="1" fillId="0" borderId="0" xfId="0" applyFont="1"/>
    <xf numFmtId="0" fontId="1" fillId="0" borderId="2" xfId="0" applyFont="1" applyBorder="1"/>
    <xf numFmtId="9" fontId="0" fillId="0" borderId="1" xfId="0" applyNumberFormat="1" applyBorder="1"/>
    <xf numFmtId="0" fontId="5" fillId="0" borderId="0" xfId="0" applyFont="1"/>
    <xf numFmtId="0" fontId="3" fillId="0" borderId="0" xfId="0" applyFont="1"/>
    <xf numFmtId="0" fontId="7" fillId="0" borderId="0" xfId="0" applyFont="1" applyProtection="1">
      <protection hidden="1"/>
    </xf>
    <xf numFmtId="0" fontId="6" fillId="0" borderId="0" xfId="0" applyFont="1" applyProtection="1">
      <protection hidden="1"/>
    </xf>
    <xf numFmtId="0" fontId="8" fillId="0" borderId="0" xfId="0" applyFont="1" applyProtection="1">
      <protection hidden="1"/>
    </xf>
    <xf numFmtId="0" fontId="3" fillId="0" borderId="0" xfId="0" applyFont="1" applyAlignment="1">
      <alignment wrapText="1"/>
    </xf>
    <xf numFmtId="0" fontId="4" fillId="0" borderId="0" xfId="0" applyFont="1"/>
    <xf numFmtId="0" fontId="3" fillId="0" borderId="0" xfId="0" applyFont="1" applyAlignment="1">
      <alignment horizontal="left" indent="1"/>
    </xf>
    <xf numFmtId="0" fontId="0" fillId="2" borderId="1" xfId="0" applyFill="1" applyBorder="1"/>
    <xf numFmtId="0" fontId="11" fillId="0" borderId="0" xfId="0" applyFont="1"/>
    <xf numFmtId="0" fontId="0" fillId="3" borderId="1" xfId="0" applyFill="1" applyBorder="1"/>
    <xf numFmtId="0" fontId="0" fillId="0" borderId="1" xfId="0" quotePrefix="1" applyBorder="1"/>
    <xf numFmtId="0" fontId="0" fillId="3" borderId="0" xfId="0" applyFill="1"/>
    <xf numFmtId="0" fontId="0" fillId="3" borderId="4" xfId="0" applyFill="1" applyBorder="1"/>
    <xf numFmtId="0" fontId="0" fillId="4" borderId="1" xfId="0" applyFill="1" applyBorder="1"/>
    <xf numFmtId="0" fontId="1" fillId="0" borderId="1" xfId="0" applyFont="1" applyBorder="1"/>
    <xf numFmtId="4" fontId="29" fillId="0" borderId="14" xfId="0" applyNumberFormat="1" applyFont="1" applyBorder="1" applyAlignment="1">
      <alignment wrapText="1"/>
    </xf>
    <xf numFmtId="4" fontId="0" fillId="0" borderId="1" xfId="0" applyNumberFormat="1" applyBorder="1"/>
    <xf numFmtId="0" fontId="29" fillId="0" borderId="14" xfId="0" applyFont="1" applyBorder="1" applyAlignment="1">
      <alignment wrapText="1"/>
    </xf>
    <xf numFmtId="0" fontId="29" fillId="0" borderId="14" xfId="0" applyFont="1" applyBorder="1" applyAlignment="1">
      <alignment horizontal="center" wrapText="1"/>
    </xf>
    <xf numFmtId="0" fontId="29" fillId="0" borderId="0" xfId="0" applyFont="1" applyAlignment="1">
      <alignment wrapText="1"/>
    </xf>
    <xf numFmtId="4" fontId="0" fillId="0" borderId="0" xfId="0" applyNumberFormat="1"/>
    <xf numFmtId="0" fontId="30" fillId="0" borderId="14" xfId="0" applyFont="1" applyBorder="1" applyAlignment="1">
      <alignment wrapText="1"/>
    </xf>
    <xf numFmtId="10" fontId="0" fillId="0" borderId="1" xfId="3" applyNumberFormat="1" applyFont="1" applyBorder="1"/>
    <xf numFmtId="9" fontId="0" fillId="0" borderId="1" xfId="3" applyFont="1" applyBorder="1"/>
    <xf numFmtId="4" fontId="30" fillId="0" borderId="14" xfId="0" applyNumberFormat="1" applyFont="1" applyBorder="1" applyAlignment="1">
      <alignment wrapText="1"/>
    </xf>
    <xf numFmtId="4" fontId="29" fillId="0" borderId="0" xfId="0" applyNumberFormat="1" applyFont="1" applyAlignment="1">
      <alignment wrapText="1"/>
    </xf>
    <xf numFmtId="0" fontId="0" fillId="0" borderId="14" xfId="0" applyBorder="1" applyAlignment="1">
      <alignment wrapText="1"/>
    </xf>
    <xf numFmtId="0" fontId="30" fillId="0" borderId="21" xfId="0" applyFont="1" applyBorder="1" applyAlignment="1">
      <alignment wrapText="1"/>
    </xf>
    <xf numFmtId="0" fontId="0" fillId="0" borderId="22" xfId="0" applyBorder="1" applyAlignment="1">
      <alignment wrapText="1"/>
    </xf>
    <xf numFmtId="0" fontId="0" fillId="0" borderId="23" xfId="0" applyBorder="1" applyAlignment="1">
      <alignment wrapText="1"/>
    </xf>
    <xf numFmtId="0" fontId="30" fillId="0" borderId="24" xfId="0" applyFont="1" applyBorder="1" applyAlignment="1">
      <alignment wrapText="1"/>
    </xf>
    <xf numFmtId="0" fontId="0" fillId="0" borderId="25" xfId="0" applyBorder="1" applyAlignment="1">
      <alignment wrapText="1"/>
    </xf>
    <xf numFmtId="0" fontId="29" fillId="0" borderId="24" xfId="0" applyFont="1" applyBorder="1" applyAlignment="1">
      <alignment horizontal="left" wrapText="1" indent="1"/>
    </xf>
    <xf numFmtId="0" fontId="29" fillId="0" borderId="25" xfId="0" applyFont="1" applyBorder="1" applyAlignment="1">
      <alignment wrapText="1"/>
    </xf>
    <xf numFmtId="4" fontId="29" fillId="0" borderId="25" xfId="0" applyNumberFormat="1" applyFont="1" applyBorder="1" applyAlignment="1">
      <alignment wrapText="1"/>
    </xf>
    <xf numFmtId="0" fontId="30" fillId="0" borderId="24" xfId="0" applyFont="1" applyBorder="1" applyAlignment="1">
      <alignment horizontal="left" wrapText="1" indent="1"/>
    </xf>
    <xf numFmtId="4" fontId="30" fillId="0" borderId="25" xfId="0" applyNumberFormat="1" applyFont="1" applyBorder="1" applyAlignment="1">
      <alignment wrapText="1"/>
    </xf>
    <xf numFmtId="0" fontId="30" fillId="0" borderId="24" xfId="0" applyFont="1" applyBorder="1" applyAlignment="1">
      <alignment horizontal="left" wrapText="1"/>
    </xf>
    <xf numFmtId="0" fontId="30" fillId="0" borderId="25" xfId="0" applyFont="1" applyBorder="1" applyAlignment="1">
      <alignment wrapText="1"/>
    </xf>
    <xf numFmtId="0" fontId="0" fillId="0" borderId="26" xfId="0" applyBorder="1"/>
    <xf numFmtId="0" fontId="0" fillId="0" borderId="27" xfId="0" applyBorder="1"/>
    <xf numFmtId="0" fontId="29" fillId="0" borderId="28" xfId="0" applyFont="1" applyBorder="1" applyAlignment="1">
      <alignment horizontal="left" wrapText="1" indent="1"/>
    </xf>
    <xf numFmtId="0" fontId="29" fillId="0" borderId="24" xfId="0" applyFont="1" applyBorder="1" applyAlignment="1">
      <alignment horizontal="left" wrapText="1" indent="2"/>
    </xf>
    <xf numFmtId="0" fontId="29" fillId="0" borderId="24" xfId="0" applyFont="1" applyBorder="1" applyAlignment="1">
      <alignment wrapText="1"/>
    </xf>
    <xf numFmtId="0" fontId="30" fillId="0" borderId="29" xfId="0" applyFont="1" applyBorder="1" applyAlignment="1">
      <alignment horizontal="left" wrapText="1"/>
    </xf>
    <xf numFmtId="4" fontId="27" fillId="0" borderId="30" xfId="0" applyNumberFormat="1" applyFont="1" applyBorder="1"/>
    <xf numFmtId="4" fontId="27" fillId="0" borderId="31" xfId="0" applyNumberFormat="1" applyFont="1" applyBorder="1"/>
    <xf numFmtId="0" fontId="31" fillId="36" borderId="1" xfId="0" applyFont="1" applyFill="1" applyBorder="1"/>
    <xf numFmtId="0" fontId="31" fillId="37" borderId="1" xfId="0" applyFont="1" applyFill="1" applyBorder="1"/>
    <xf numFmtId="0" fontId="33" fillId="37" borderId="1" xfId="0" applyFont="1" applyFill="1" applyBorder="1"/>
    <xf numFmtId="4" fontId="29" fillId="0" borderId="20" xfId="0" applyNumberFormat="1" applyFont="1" applyBorder="1" applyAlignment="1">
      <alignment wrapText="1"/>
    </xf>
    <xf numFmtId="166" fontId="0" fillId="0" borderId="1" xfId="3" applyNumberFormat="1" applyFont="1" applyBorder="1"/>
    <xf numFmtId="0" fontId="31" fillId="37" borderId="34" xfId="0" applyFont="1" applyFill="1" applyBorder="1"/>
    <xf numFmtId="0" fontId="33" fillId="37" borderId="35" xfId="0" applyFont="1" applyFill="1" applyBorder="1"/>
    <xf numFmtId="0" fontId="33" fillId="37" borderId="36" xfId="0" applyFont="1" applyFill="1" applyBorder="1"/>
    <xf numFmtId="0" fontId="30" fillId="0" borderId="37" xfId="0" applyFont="1" applyBorder="1" applyAlignment="1">
      <alignment wrapText="1"/>
    </xf>
    <xf numFmtId="4" fontId="30" fillId="0" borderId="38" xfId="0" applyNumberFormat="1" applyFont="1" applyBorder="1" applyAlignment="1">
      <alignment wrapText="1"/>
    </xf>
    <xf numFmtId="4" fontId="30" fillId="0" borderId="39" xfId="0" applyNumberFormat="1" applyFont="1" applyBorder="1" applyAlignment="1">
      <alignment wrapText="1"/>
    </xf>
    <xf numFmtId="0" fontId="27" fillId="37" borderId="0" xfId="0" applyFont="1" applyFill="1"/>
    <xf numFmtId="43" fontId="0" fillId="0" borderId="1" xfId="2" applyFont="1" applyBorder="1"/>
    <xf numFmtId="10" fontId="0" fillId="0" borderId="0" xfId="3" applyNumberFormat="1" applyFont="1"/>
    <xf numFmtId="14" fontId="29" fillId="0" borderId="46" xfId="0" applyNumberFormat="1" applyFont="1" applyBorder="1" applyAlignment="1">
      <alignment wrapText="1"/>
    </xf>
    <xf numFmtId="14" fontId="29" fillId="0" borderId="45" xfId="0" applyNumberFormat="1" applyFont="1" applyBorder="1" applyAlignment="1">
      <alignment wrapText="1"/>
    </xf>
    <xf numFmtId="0" fontId="0" fillId="0" borderId="44" xfId="0" applyBorder="1"/>
    <xf numFmtId="14" fontId="29" fillId="0" borderId="26" xfId="0" applyNumberFormat="1" applyFont="1" applyBorder="1" applyAlignment="1">
      <alignment wrapText="1"/>
    </xf>
    <xf numFmtId="10" fontId="0" fillId="0" borderId="27" xfId="3" applyNumberFormat="1" applyFont="1" applyBorder="1"/>
    <xf numFmtId="10" fontId="0" fillId="0" borderId="31" xfId="3" applyNumberFormat="1" applyFont="1" applyBorder="1"/>
    <xf numFmtId="0" fontId="0" fillId="0" borderId="40" xfId="0" applyBorder="1"/>
    <xf numFmtId="0" fontId="0" fillId="0" borderId="42" xfId="0" applyBorder="1"/>
    <xf numFmtId="10" fontId="0" fillId="0" borderId="0" xfId="3" applyNumberFormat="1" applyFont="1" applyBorder="1"/>
    <xf numFmtId="0" fontId="29" fillId="0" borderId="1" xfId="0" applyFont="1" applyBorder="1" applyAlignment="1">
      <alignment horizontal="center"/>
    </xf>
    <xf numFmtId="2" fontId="29" fillId="0" borderId="1" xfId="0" applyNumberFormat="1" applyFont="1" applyBorder="1" applyAlignment="1">
      <alignment horizontal="center" wrapText="1"/>
    </xf>
    <xf numFmtId="0" fontId="0" fillId="0" borderId="31" xfId="0" applyBorder="1"/>
    <xf numFmtId="0" fontId="29" fillId="0" borderId="1" xfId="0" applyFont="1" applyBorder="1" applyAlignment="1">
      <alignment horizontal="center" wrapText="1"/>
    </xf>
    <xf numFmtId="165" fontId="29" fillId="0" borderId="1" xfId="0" applyNumberFormat="1" applyFont="1" applyBorder="1" applyAlignment="1">
      <alignment horizontal="center" wrapText="1"/>
    </xf>
    <xf numFmtId="165" fontId="29" fillId="0" borderId="1" xfId="0" applyNumberFormat="1" applyFont="1" applyBorder="1" applyAlignment="1">
      <alignment horizontal="center"/>
    </xf>
    <xf numFmtId="14" fontId="29" fillId="0" borderId="42" xfId="0" applyNumberFormat="1" applyFont="1" applyBorder="1" applyAlignment="1">
      <alignment wrapText="1"/>
    </xf>
    <xf numFmtId="14" fontId="29" fillId="0" borderId="1" xfId="0" applyNumberFormat="1" applyFont="1" applyBorder="1" applyAlignment="1">
      <alignment horizontal="left" vertical="center"/>
    </xf>
    <xf numFmtId="14" fontId="29" fillId="0" borderId="1" xfId="0" applyNumberFormat="1" applyFont="1" applyBorder="1" applyAlignment="1">
      <alignment horizontal="left"/>
    </xf>
    <xf numFmtId="0" fontId="0" fillId="0" borderId="47" xfId="0" applyBorder="1"/>
    <xf numFmtId="0" fontId="29" fillId="0" borderId="2" xfId="0" applyFont="1" applyBorder="1" applyAlignment="1">
      <alignment horizontal="center" wrapText="1"/>
    </xf>
    <xf numFmtId="2" fontId="0" fillId="0" borderId="1" xfId="0" applyNumberFormat="1" applyBorder="1"/>
    <xf numFmtId="14" fontId="30" fillId="38" borderId="1" xfId="0" applyNumberFormat="1" applyFont="1" applyFill="1" applyBorder="1" applyAlignment="1">
      <alignment horizontal="left"/>
    </xf>
    <xf numFmtId="0" fontId="27" fillId="38" borderId="1" xfId="0" applyFont="1" applyFill="1" applyBorder="1"/>
    <xf numFmtId="10" fontId="0" fillId="0" borderId="1" xfId="0" applyNumberFormat="1" applyBorder="1"/>
    <xf numFmtId="167" fontId="0" fillId="0" borderId="1" xfId="0" applyNumberFormat="1" applyBorder="1"/>
    <xf numFmtId="0" fontId="0" fillId="0" borderId="2" xfId="0" applyBorder="1"/>
    <xf numFmtId="0" fontId="0" fillId="0" borderId="48" xfId="0" applyBorder="1"/>
    <xf numFmtId="8" fontId="0" fillId="0" borderId="1" xfId="0" applyNumberFormat="1" applyBorder="1"/>
    <xf numFmtId="8" fontId="0" fillId="0" borderId="0" xfId="0" applyNumberFormat="1"/>
    <xf numFmtId="164" fontId="0" fillId="0" borderId="1" xfId="1" applyFont="1" applyFill="1" applyBorder="1"/>
    <xf numFmtId="8" fontId="0" fillId="4" borderId="1" xfId="0" applyNumberFormat="1" applyFill="1" applyBorder="1"/>
    <xf numFmtId="164" fontId="0" fillId="0" borderId="1" xfId="1" applyFont="1" applyFill="1" applyBorder="1" applyAlignment="1">
      <alignment vertical="center"/>
    </xf>
    <xf numFmtId="164" fontId="0" fillId="0" borderId="0" xfId="1" applyFont="1" applyFill="1" applyBorder="1"/>
    <xf numFmtId="0" fontId="30" fillId="0" borderId="49" xfId="0" applyFont="1" applyBorder="1" applyAlignment="1">
      <alignment horizontal="center" vertical="center" wrapText="1"/>
    </xf>
    <xf numFmtId="0" fontId="0" fillId="0" borderId="50" xfId="0" applyBorder="1"/>
    <xf numFmtId="0" fontId="0" fillId="0" borderId="41" xfId="0" applyBorder="1"/>
    <xf numFmtId="9" fontId="0" fillId="0" borderId="0" xfId="3" applyFont="1"/>
    <xf numFmtId="0" fontId="34" fillId="0" borderId="0" xfId="3" applyNumberFormat="1" applyFont="1"/>
    <xf numFmtId="0" fontId="0" fillId="0" borderId="1" xfId="3" applyNumberFormat="1" applyFont="1" applyBorder="1"/>
    <xf numFmtId="0" fontId="0" fillId="0" borderId="4" xfId="0" applyBorder="1"/>
    <xf numFmtId="0" fontId="0" fillId="0" borderId="3" xfId="0" applyBorder="1"/>
    <xf numFmtId="0" fontId="29" fillId="0" borderId="1" xfId="0" applyFont="1" applyBorder="1" applyAlignment="1">
      <alignment wrapText="1"/>
    </xf>
    <xf numFmtId="17" fontId="35" fillId="0" borderId="56" xfId="0" applyNumberFormat="1" applyFont="1" applyBorder="1" applyAlignment="1">
      <alignment horizontal="right" wrapText="1"/>
    </xf>
    <xf numFmtId="0" fontId="0" fillId="0" borderId="57" xfId="0" applyBorder="1"/>
    <xf numFmtId="0" fontId="29" fillId="0" borderId="20" xfId="0" applyFont="1" applyBorder="1" applyAlignment="1">
      <alignment wrapText="1"/>
    </xf>
    <xf numFmtId="17" fontId="35" fillId="0" borderId="58" xfId="0" applyNumberFormat="1" applyFont="1" applyBorder="1" applyAlignment="1">
      <alignment horizontal="right" wrapText="1"/>
    </xf>
    <xf numFmtId="17" fontId="35" fillId="0" borderId="59" xfId="0" applyNumberFormat="1" applyFont="1" applyBorder="1" applyAlignment="1">
      <alignment horizontal="right" wrapText="1"/>
    </xf>
    <xf numFmtId="0" fontId="27" fillId="0" borderId="0" xfId="0" applyFont="1"/>
    <xf numFmtId="0" fontId="27" fillId="0" borderId="26" xfId="0" applyFont="1" applyBorder="1"/>
    <xf numFmtId="10" fontId="27" fillId="0" borderId="27" xfId="3" applyNumberFormat="1" applyFont="1" applyBorder="1"/>
    <xf numFmtId="0" fontId="27" fillId="0" borderId="43" xfId="0" applyFont="1" applyBorder="1"/>
    <xf numFmtId="0" fontId="27" fillId="0" borderId="40" xfId="0" applyFont="1" applyBorder="1"/>
    <xf numFmtId="0" fontId="27" fillId="0" borderId="0" xfId="0" applyFont="1" applyAlignment="1">
      <alignment horizontal="center"/>
    </xf>
    <xf numFmtId="0" fontId="27" fillId="0" borderId="44" xfId="0" applyFont="1" applyBorder="1"/>
    <xf numFmtId="10" fontId="27" fillId="0" borderId="0" xfId="3" applyNumberFormat="1" applyFont="1" applyBorder="1"/>
    <xf numFmtId="10" fontId="0" fillId="0" borderId="51" xfId="0" applyNumberFormat="1" applyBorder="1"/>
    <xf numFmtId="10" fontId="0" fillId="0" borderId="52" xfId="0" applyNumberFormat="1" applyBorder="1"/>
    <xf numFmtId="10" fontId="0" fillId="0" borderId="53" xfId="0" applyNumberFormat="1" applyBorder="1"/>
    <xf numFmtId="168" fontId="0" fillId="0" borderId="1" xfId="0" applyNumberFormat="1" applyBorder="1"/>
    <xf numFmtId="168" fontId="0" fillId="0" borderId="51" xfId="0" applyNumberFormat="1" applyBorder="1"/>
    <xf numFmtId="168" fontId="0" fillId="0" borderId="54" xfId="0" applyNumberFormat="1" applyBorder="1"/>
    <xf numFmtId="168" fontId="0" fillId="0" borderId="55" xfId="0" applyNumberFormat="1" applyBorder="1"/>
    <xf numFmtId="168" fontId="0" fillId="0" borderId="26" xfId="0" applyNumberFormat="1" applyBorder="1"/>
    <xf numFmtId="0" fontId="32" fillId="0" borderId="18" xfId="0" applyFont="1" applyBorder="1" applyAlignment="1">
      <alignment horizontal="center" vertical="center" wrapText="1"/>
    </xf>
    <xf numFmtId="0" fontId="32" fillId="0" borderId="19" xfId="0" applyFont="1" applyBorder="1" applyAlignment="1">
      <alignment horizontal="center" vertical="center" wrapText="1"/>
    </xf>
    <xf numFmtId="0" fontId="36" fillId="0" borderId="32" xfId="0" applyFont="1" applyBorder="1" applyAlignment="1">
      <alignment horizontal="center" vertical="center" wrapText="1"/>
    </xf>
    <xf numFmtId="0" fontId="36" fillId="0" borderId="33" xfId="0" applyFont="1" applyBorder="1" applyAlignment="1">
      <alignment horizontal="center" vertical="center" wrapText="1"/>
    </xf>
    <xf numFmtId="0" fontId="37" fillId="0" borderId="0" xfId="0" applyFont="1" applyAlignment="1">
      <alignment horizontal="center"/>
    </xf>
    <xf numFmtId="0" fontId="27" fillId="0" borderId="40" xfId="0" applyFont="1" applyBorder="1" applyAlignment="1">
      <alignment horizontal="center"/>
    </xf>
    <xf numFmtId="0" fontId="27" fillId="0" borderId="41" xfId="0" applyFont="1" applyBorder="1" applyAlignment="1">
      <alignment horizontal="center"/>
    </xf>
    <xf numFmtId="0" fontId="0" fillId="0" borderId="0" xfId="0" applyAlignment="1">
      <alignment horizontal="center"/>
    </xf>
    <xf numFmtId="0" fontId="33" fillId="37" borderId="0" xfId="0" applyFont="1" applyFill="1" applyAlignment="1">
      <alignment horizontal="center" vertical="center" wrapText="1"/>
    </xf>
    <xf numFmtId="0" fontId="33" fillId="37" borderId="3" xfId="0" applyFont="1" applyFill="1" applyBorder="1" applyAlignment="1">
      <alignment horizontal="center" vertical="center" wrapText="1"/>
    </xf>
    <xf numFmtId="0" fontId="33" fillId="37" borderId="4" xfId="0" applyFont="1" applyFill="1" applyBorder="1" applyAlignment="1">
      <alignment horizontal="center" vertical="center" wrapText="1"/>
    </xf>
    <xf numFmtId="9" fontId="0" fillId="0" borderId="15" xfId="0" applyNumberFormat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0" xfId="0" applyAlignment="1">
      <alignment horizontal="center" vertical="center"/>
    </xf>
  </cellXfs>
  <cellStyles count="45">
    <cellStyle name="20% - Accent1" xfId="22" builtinId="30" customBuiltin="1"/>
    <cellStyle name="20% - Accent2" xfId="26" builtinId="34" customBuiltin="1"/>
    <cellStyle name="20% - Accent3" xfId="30" builtinId="38" customBuiltin="1"/>
    <cellStyle name="20% - Accent4" xfId="34" builtinId="42" customBuiltin="1"/>
    <cellStyle name="20% - Accent5" xfId="38" builtinId="46" customBuiltin="1"/>
    <cellStyle name="20% - Accent6" xfId="42" builtinId="50" customBuiltin="1"/>
    <cellStyle name="40% - Accent1" xfId="23" builtinId="31" customBuiltin="1"/>
    <cellStyle name="40% - Accent2" xfId="27" builtinId="35" customBuiltin="1"/>
    <cellStyle name="40% - Accent3" xfId="31" builtinId="39" customBuiltin="1"/>
    <cellStyle name="40% - Accent4" xfId="35" builtinId="43" customBuiltin="1"/>
    <cellStyle name="40% - Accent5" xfId="39" builtinId="47" customBuiltin="1"/>
    <cellStyle name="40% - Accent6" xfId="43" builtinId="51" customBuiltin="1"/>
    <cellStyle name="60% - Accent1" xfId="24" builtinId="32" customBuiltin="1"/>
    <cellStyle name="60% - Accent2" xfId="28" builtinId="36" customBuiltin="1"/>
    <cellStyle name="60% - Accent3" xfId="32" builtinId="40" customBuiltin="1"/>
    <cellStyle name="60% - Accent4" xfId="36" builtinId="44" customBuiltin="1"/>
    <cellStyle name="60% - Accent5" xfId="40" builtinId="48" customBuiltin="1"/>
    <cellStyle name="60% - Accent6" xfId="44" builtinId="52" customBuiltin="1"/>
    <cellStyle name="Accent1" xfId="21" builtinId="29" customBuiltin="1"/>
    <cellStyle name="Accent2" xfId="25" builtinId="33" customBuiltin="1"/>
    <cellStyle name="Accent3" xfId="29" builtinId="37" customBuiltin="1"/>
    <cellStyle name="Accent4" xfId="33" builtinId="41" customBuiltin="1"/>
    <cellStyle name="Accent5" xfId="37" builtinId="45" customBuiltin="1"/>
    <cellStyle name="Accent6" xfId="41" builtinId="49" customBuiltin="1"/>
    <cellStyle name="Bad" xfId="10" builtinId="27" customBuiltin="1"/>
    <cellStyle name="Calculation" xfId="14" builtinId="22" customBuiltin="1"/>
    <cellStyle name="Check Cell" xfId="16" builtinId="23" customBuiltin="1"/>
    <cellStyle name="Comma" xfId="2" builtinId="3"/>
    <cellStyle name="Comma 2" xfId="1" xr:uid="{00000000-0005-0000-0000-000000000000}"/>
    <cellStyle name="Explanatory Text" xfId="19" builtinId="53" customBuiltin="1"/>
    <cellStyle name="Good" xfId="9" builtinId="26" customBuiltin="1"/>
    <cellStyle name="Heading 1" xfId="5" builtinId="16" customBuiltin="1"/>
    <cellStyle name="Heading 2" xfId="6" builtinId="17" customBuiltin="1"/>
    <cellStyle name="Heading 3" xfId="7" builtinId="18" customBuiltin="1"/>
    <cellStyle name="Heading 4" xfId="8" builtinId="19" customBuiltin="1"/>
    <cellStyle name="Input" xfId="12" builtinId="20" customBuiltin="1"/>
    <cellStyle name="Linked Cell" xfId="15" builtinId="24" customBuiltin="1"/>
    <cellStyle name="Neutral" xfId="11" builtinId="28" customBuiltin="1"/>
    <cellStyle name="Normal" xfId="0" builtinId="0"/>
    <cellStyle name="Note" xfId="18" builtinId="10" customBuiltin="1"/>
    <cellStyle name="Output" xfId="13" builtinId="21" customBuiltin="1"/>
    <cellStyle name="Percent" xfId="3" builtinId="5"/>
    <cellStyle name="Title" xfId="4" builtinId="15" customBuiltin="1"/>
    <cellStyle name="Total" xfId="20" builtinId="25" customBuiltin="1"/>
    <cellStyle name="Warning Text" xfId="17" builtinId="11" customBuiltin="1"/>
  </cellStyles>
  <dxfs count="0"/>
  <tableStyles count="0" defaultTableStyle="TableStyleMedium2" defaultPivotStyle="PivotStyleLight16"/>
  <colors>
    <mruColors>
      <color rgb="FFF68B3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D9F61-D798-47AF-A0FC-D0195487AC5B}">
  <dimension ref="B1:G58"/>
  <sheetViews>
    <sheetView workbookViewId="0">
      <selection activeCell="C36" sqref="C36"/>
    </sheetView>
  </sheetViews>
  <sheetFormatPr defaultRowHeight="14.4" x14ac:dyDescent="0.3"/>
  <cols>
    <col min="2" max="2" width="38.77734375" customWidth="1"/>
  </cols>
  <sheetData>
    <row r="1" spans="2:7" ht="28.8" x14ac:dyDescent="0.3">
      <c r="B1" s="132" t="s">
        <v>155</v>
      </c>
      <c r="C1" s="133"/>
      <c r="D1" s="133"/>
      <c r="E1" s="133"/>
      <c r="F1" s="133"/>
      <c r="G1" s="133"/>
    </row>
    <row r="2" spans="2:7" ht="15" thickBot="1" x14ac:dyDescent="0.35">
      <c r="B2" s="56"/>
      <c r="C2" s="57">
        <v>2024</v>
      </c>
      <c r="D2" s="57">
        <v>2023</v>
      </c>
      <c r="E2" s="57">
        <v>2022</v>
      </c>
      <c r="F2" s="57">
        <v>2021</v>
      </c>
      <c r="G2" s="57">
        <v>2020</v>
      </c>
    </row>
    <row r="3" spans="2:7" ht="24" customHeight="1" x14ac:dyDescent="0.3">
      <c r="B3" s="35" t="s">
        <v>117</v>
      </c>
      <c r="C3" s="36"/>
      <c r="D3" s="36"/>
      <c r="E3" s="36"/>
      <c r="F3" s="36"/>
      <c r="G3" s="37"/>
    </row>
    <row r="4" spans="2:7" ht="15.6" customHeight="1" x14ac:dyDescent="0.3">
      <c r="B4" s="38" t="s">
        <v>135</v>
      </c>
      <c r="C4" s="34"/>
      <c r="D4" s="34"/>
      <c r="E4" s="34"/>
      <c r="F4" s="34"/>
      <c r="G4" s="39"/>
    </row>
    <row r="5" spans="2:7" x14ac:dyDescent="0.3">
      <c r="B5" s="40" t="s">
        <v>132</v>
      </c>
      <c r="C5" s="25">
        <v>239.93</v>
      </c>
      <c r="D5" s="25">
        <v>239.93</v>
      </c>
      <c r="E5" s="25">
        <v>239.93</v>
      </c>
      <c r="F5" s="25">
        <v>239.93</v>
      </c>
      <c r="G5" s="41">
        <v>239.93</v>
      </c>
    </row>
    <row r="6" spans="2:7" x14ac:dyDescent="0.3">
      <c r="B6" s="40" t="s">
        <v>131</v>
      </c>
      <c r="C6" s="23">
        <v>63426.82</v>
      </c>
      <c r="D6" s="23">
        <v>55755.45</v>
      </c>
      <c r="E6" s="23">
        <v>47771.29</v>
      </c>
      <c r="F6" s="23">
        <v>46222.85</v>
      </c>
      <c r="G6" s="42">
        <v>45024.52</v>
      </c>
    </row>
    <row r="7" spans="2:7" x14ac:dyDescent="0.3">
      <c r="B7" s="40" t="s">
        <v>133</v>
      </c>
      <c r="C7" s="25">
        <v>0</v>
      </c>
      <c r="D7" s="25">
        <v>0</v>
      </c>
      <c r="E7" s="25">
        <v>0</v>
      </c>
      <c r="F7" s="25">
        <v>0</v>
      </c>
      <c r="G7" s="41">
        <v>0</v>
      </c>
    </row>
    <row r="8" spans="2:7" x14ac:dyDescent="0.3">
      <c r="B8" s="40" t="s">
        <v>134</v>
      </c>
      <c r="C8" s="25">
        <v>0</v>
      </c>
      <c r="D8" s="25">
        <v>0</v>
      </c>
      <c r="E8" s="25">
        <v>0</v>
      </c>
      <c r="F8" s="25">
        <v>0</v>
      </c>
      <c r="G8" s="41">
        <v>0</v>
      </c>
    </row>
    <row r="9" spans="2:7" x14ac:dyDescent="0.3">
      <c r="B9" s="43" t="s">
        <v>118</v>
      </c>
      <c r="C9" s="32">
        <v>63666.75</v>
      </c>
      <c r="D9" s="32">
        <v>55995.38</v>
      </c>
      <c r="E9" s="32">
        <v>48011.22</v>
      </c>
      <c r="F9" s="32">
        <v>46462.78</v>
      </c>
      <c r="G9" s="44">
        <v>45264.45</v>
      </c>
    </row>
    <row r="10" spans="2:7" x14ac:dyDescent="0.3">
      <c r="B10" s="38"/>
      <c r="C10" s="32"/>
      <c r="D10" s="32"/>
      <c r="E10" s="32"/>
      <c r="F10" s="32"/>
      <c r="G10" s="44"/>
    </row>
    <row r="11" spans="2:7" x14ac:dyDescent="0.3">
      <c r="B11" s="45" t="s">
        <v>136</v>
      </c>
      <c r="C11" s="32">
        <v>3439.22</v>
      </c>
      <c r="D11" s="32">
        <v>3320.09</v>
      </c>
      <c r="E11" s="32">
        <v>3054.89</v>
      </c>
      <c r="F11" s="32">
        <v>3017.05</v>
      </c>
      <c r="G11" s="44">
        <v>3860.24</v>
      </c>
    </row>
    <row r="12" spans="2:7" x14ac:dyDescent="0.3">
      <c r="B12" s="40"/>
      <c r="C12" s="23"/>
      <c r="D12" s="23"/>
      <c r="E12" s="23"/>
      <c r="F12" s="23"/>
      <c r="G12" s="42"/>
    </row>
    <row r="13" spans="2:7" x14ac:dyDescent="0.3">
      <c r="B13" s="45" t="s">
        <v>137</v>
      </c>
      <c r="C13" s="23"/>
      <c r="D13" s="23"/>
      <c r="E13" s="23"/>
      <c r="F13" s="23"/>
      <c r="G13" s="42"/>
    </row>
    <row r="14" spans="2:7" x14ac:dyDescent="0.3">
      <c r="B14" s="40" t="s">
        <v>119</v>
      </c>
      <c r="C14" s="25">
        <v>0</v>
      </c>
      <c r="D14" s="25">
        <v>0</v>
      </c>
      <c r="E14" s="25">
        <v>0</v>
      </c>
      <c r="F14" s="25">
        <v>7.83</v>
      </c>
      <c r="G14" s="41">
        <v>257.49</v>
      </c>
    </row>
    <row r="15" spans="2:7" x14ac:dyDescent="0.3">
      <c r="B15" s="40" t="s">
        <v>120</v>
      </c>
      <c r="C15" s="23">
        <v>3273.67</v>
      </c>
      <c r="D15" s="23">
        <v>6885.87</v>
      </c>
      <c r="E15" s="23">
        <v>1290.3</v>
      </c>
      <c r="F15" s="23">
        <v>3860.75</v>
      </c>
      <c r="G15" s="42">
        <v>8057.39</v>
      </c>
    </row>
    <row r="16" spans="2:7" x14ac:dyDescent="0.3">
      <c r="B16" s="40" t="s">
        <v>121</v>
      </c>
      <c r="C16" s="25">
        <v>0</v>
      </c>
      <c r="D16" s="25">
        <v>0</v>
      </c>
      <c r="E16" s="25">
        <v>0</v>
      </c>
      <c r="F16" s="25">
        <v>0</v>
      </c>
      <c r="G16" s="41">
        <v>0</v>
      </c>
    </row>
    <row r="17" spans="2:7" x14ac:dyDescent="0.3">
      <c r="B17" s="40" t="s">
        <v>122</v>
      </c>
      <c r="C17" s="25">
        <v>914.46</v>
      </c>
      <c r="D17" s="25">
        <v>930.14</v>
      </c>
      <c r="E17" s="23">
        <v>1019.64</v>
      </c>
      <c r="F17" s="23">
        <v>1098.6300000000001</v>
      </c>
      <c r="G17" s="42">
        <v>1334.28</v>
      </c>
    </row>
    <row r="18" spans="2:7" x14ac:dyDescent="0.3">
      <c r="B18" s="40" t="s">
        <v>130</v>
      </c>
      <c r="C18" s="23">
        <v>2129.04</v>
      </c>
      <c r="D18" s="23">
        <v>2208.08</v>
      </c>
      <c r="E18" s="23">
        <v>1613.45</v>
      </c>
      <c r="F18" s="23">
        <v>1200.26</v>
      </c>
      <c r="G18" s="42">
        <v>1024.3499999999999</v>
      </c>
    </row>
    <row r="19" spans="2:7" x14ac:dyDescent="0.3">
      <c r="B19" s="43" t="s">
        <v>138</v>
      </c>
      <c r="C19" s="29">
        <f>SUM(C14:C18)</f>
        <v>6317.17</v>
      </c>
      <c r="D19" s="29">
        <f t="shared" ref="D19:G19" si="0">SUM(D14:D18)</f>
        <v>10024.09</v>
      </c>
      <c r="E19" s="29">
        <f t="shared" si="0"/>
        <v>3923.3900000000003</v>
      </c>
      <c r="F19" s="29">
        <f t="shared" si="0"/>
        <v>6167.47</v>
      </c>
      <c r="G19" s="46">
        <f t="shared" si="0"/>
        <v>10673.510000000002</v>
      </c>
    </row>
    <row r="20" spans="2:7" x14ac:dyDescent="0.3">
      <c r="B20" s="47"/>
      <c r="G20" s="48"/>
    </row>
    <row r="21" spans="2:7" x14ac:dyDescent="0.3">
      <c r="B21" s="38" t="s">
        <v>139</v>
      </c>
      <c r="C21" s="25"/>
      <c r="D21" s="25"/>
      <c r="E21" s="23"/>
      <c r="F21" s="23"/>
      <c r="G21" s="42"/>
    </row>
    <row r="22" spans="2:7" x14ac:dyDescent="0.3">
      <c r="B22" s="49" t="s">
        <v>140</v>
      </c>
      <c r="C22" s="23">
        <v>8244.4599999999991</v>
      </c>
      <c r="D22" s="23">
        <v>7917.33</v>
      </c>
      <c r="E22" s="23">
        <v>7076.42</v>
      </c>
      <c r="F22" s="23">
        <v>8413.4500000000007</v>
      </c>
      <c r="G22" s="42">
        <v>5382.08</v>
      </c>
    </row>
    <row r="23" spans="2:7" x14ac:dyDescent="0.3">
      <c r="B23" s="40" t="s">
        <v>141</v>
      </c>
      <c r="C23" s="23">
        <v>5769.26</v>
      </c>
      <c r="D23" s="23">
        <v>5663.09</v>
      </c>
      <c r="E23" s="23">
        <v>9323.44</v>
      </c>
      <c r="F23" s="23">
        <v>4761.7299999999996</v>
      </c>
      <c r="G23" s="42">
        <v>4038.39</v>
      </c>
    </row>
    <row r="24" spans="2:7" x14ac:dyDescent="0.3">
      <c r="B24" s="43" t="s">
        <v>129</v>
      </c>
      <c r="C24" s="32">
        <f>SUM(C22:C23)</f>
        <v>14013.72</v>
      </c>
      <c r="D24" s="32">
        <f t="shared" ref="D24:G24" si="1">SUM(D22:D23)</f>
        <v>13580.42</v>
      </c>
      <c r="E24" s="32">
        <f t="shared" si="1"/>
        <v>16399.86</v>
      </c>
      <c r="F24" s="32">
        <f t="shared" si="1"/>
        <v>13175.18</v>
      </c>
      <c r="G24" s="44">
        <f t="shared" si="1"/>
        <v>9420.4699999999993</v>
      </c>
    </row>
    <row r="25" spans="2:7" x14ac:dyDescent="0.3">
      <c r="B25" s="40"/>
      <c r="C25" s="25"/>
      <c r="D25" s="25"/>
      <c r="E25" s="23"/>
      <c r="F25" s="23"/>
      <c r="G25" s="42"/>
    </row>
    <row r="26" spans="2:7" x14ac:dyDescent="0.3">
      <c r="B26" s="38" t="s">
        <v>123</v>
      </c>
      <c r="C26" s="32">
        <f>C9+C11+C19+C24</f>
        <v>87436.86</v>
      </c>
      <c r="D26" s="32">
        <f>D9+D11+D19+D24</f>
        <v>82919.98</v>
      </c>
      <c r="E26" s="32">
        <f>E9+E11+E19+E24</f>
        <v>71389.36</v>
      </c>
      <c r="F26" s="32">
        <f>F9+F11+F19+F24</f>
        <v>68822.48000000001</v>
      </c>
      <c r="G26" s="44">
        <f>G9+G11+G19+G24</f>
        <v>69218.67</v>
      </c>
    </row>
    <row r="27" spans="2:7" x14ac:dyDescent="0.3">
      <c r="B27" s="38"/>
      <c r="C27" s="32"/>
      <c r="D27" s="32"/>
      <c r="E27" s="32"/>
      <c r="F27" s="32"/>
      <c r="G27" s="44"/>
    </row>
    <row r="28" spans="2:7" x14ac:dyDescent="0.3">
      <c r="B28" s="38" t="s">
        <v>124</v>
      </c>
      <c r="C28" s="34"/>
      <c r="D28" s="34"/>
      <c r="E28" s="34"/>
      <c r="F28" s="34"/>
      <c r="G28" s="39"/>
    </row>
    <row r="29" spans="2:7" x14ac:dyDescent="0.3">
      <c r="B29" s="38" t="s">
        <v>142</v>
      </c>
      <c r="C29" s="34"/>
      <c r="D29" s="34"/>
      <c r="E29" s="34"/>
      <c r="F29" s="34"/>
      <c r="G29" s="39"/>
    </row>
    <row r="30" spans="2:7" x14ac:dyDescent="0.3">
      <c r="B30" s="43" t="s">
        <v>143</v>
      </c>
      <c r="C30" s="34"/>
      <c r="D30" s="34"/>
      <c r="E30" s="34"/>
      <c r="F30" s="34"/>
      <c r="G30" s="39"/>
    </row>
    <row r="31" spans="2:7" x14ac:dyDescent="0.3">
      <c r="B31" s="40" t="s">
        <v>144</v>
      </c>
      <c r="C31" s="34"/>
      <c r="D31" s="34"/>
      <c r="E31" s="34"/>
      <c r="F31" s="34"/>
      <c r="G31" s="39"/>
    </row>
    <row r="32" spans="2:7" x14ac:dyDescent="0.3">
      <c r="B32" s="40" t="s">
        <v>125</v>
      </c>
      <c r="C32" s="23">
        <v>44283.71</v>
      </c>
      <c r="D32" s="23">
        <v>43099.95</v>
      </c>
      <c r="E32" s="23">
        <v>38707.360000000001</v>
      </c>
      <c r="F32" s="23">
        <v>35578.99</v>
      </c>
      <c r="G32" s="42">
        <v>35115.97</v>
      </c>
    </row>
    <row r="33" spans="2:7" x14ac:dyDescent="0.3">
      <c r="B33" s="50" t="s">
        <v>126</v>
      </c>
      <c r="C33" s="23">
        <v>21072.33</v>
      </c>
      <c r="D33" s="23">
        <v>19034.509999999998</v>
      </c>
      <c r="E33" s="23">
        <v>16042.2</v>
      </c>
      <c r="F33" s="23">
        <v>14026.01</v>
      </c>
      <c r="G33" s="42">
        <v>12269.06</v>
      </c>
    </row>
    <row r="34" spans="2:7" x14ac:dyDescent="0.3">
      <c r="B34" s="40" t="s">
        <v>127</v>
      </c>
      <c r="C34" s="23">
        <f>C32-C33</f>
        <v>23211.379999999997</v>
      </c>
      <c r="D34" s="23">
        <f t="shared" ref="D34:G34" si="2">D32-D33</f>
        <v>24065.439999999999</v>
      </c>
      <c r="E34" s="23">
        <f t="shared" si="2"/>
        <v>22665.16</v>
      </c>
      <c r="F34" s="23">
        <f t="shared" si="2"/>
        <v>21552.979999999996</v>
      </c>
      <c r="G34" s="42">
        <f t="shared" si="2"/>
        <v>22846.910000000003</v>
      </c>
    </row>
    <row r="35" spans="2:7" x14ac:dyDescent="0.3">
      <c r="B35" s="40" t="s">
        <v>145</v>
      </c>
      <c r="C35" s="23">
        <v>5353.88</v>
      </c>
      <c r="D35" s="23">
        <v>4973.16</v>
      </c>
      <c r="E35" s="23">
        <v>1286.8</v>
      </c>
      <c r="F35" s="23">
        <v>1566.83</v>
      </c>
      <c r="G35" s="42">
        <v>1220.3399999999999</v>
      </c>
    </row>
    <row r="36" spans="2:7" x14ac:dyDescent="0.3">
      <c r="B36" s="40" t="s">
        <v>146</v>
      </c>
      <c r="C36" s="23">
        <v>15025.77</v>
      </c>
      <c r="D36" s="23">
        <v>14824.34</v>
      </c>
      <c r="E36" s="23">
        <v>12848.59</v>
      </c>
      <c r="F36" s="23">
        <v>9612.4500000000007</v>
      </c>
      <c r="G36" s="42">
        <v>10143.11</v>
      </c>
    </row>
    <row r="37" spans="2:7" x14ac:dyDescent="0.3">
      <c r="B37" s="40" t="s">
        <v>147</v>
      </c>
      <c r="C37" s="23">
        <v>6077.63</v>
      </c>
      <c r="D37" s="23">
        <v>5695.31</v>
      </c>
      <c r="E37" s="23">
        <v>4431.17</v>
      </c>
      <c r="F37" s="23">
        <v>4712.1899999999996</v>
      </c>
      <c r="G37" s="42">
        <v>4141.5</v>
      </c>
    </row>
    <row r="38" spans="2:7" x14ac:dyDescent="0.3">
      <c r="B38" s="40" t="s">
        <v>153</v>
      </c>
      <c r="C38" s="23">
        <v>2919.63</v>
      </c>
      <c r="D38" s="23">
        <v>2872.4</v>
      </c>
      <c r="E38" s="23">
        <v>2926.98</v>
      </c>
      <c r="F38" s="23">
        <v>4066.01</v>
      </c>
      <c r="G38" s="42">
        <v>4110.01</v>
      </c>
    </row>
    <row r="39" spans="2:7" x14ac:dyDescent="0.3">
      <c r="B39" s="43" t="s">
        <v>154</v>
      </c>
      <c r="C39" s="32">
        <f>SUM(C34:C38)</f>
        <v>52588.289999999994</v>
      </c>
      <c r="D39" s="32">
        <f t="shared" ref="D39:G39" si="3">SUM(D34:D38)</f>
        <v>52430.65</v>
      </c>
      <c r="E39" s="32">
        <f t="shared" si="3"/>
        <v>44158.700000000004</v>
      </c>
      <c r="F39" s="32">
        <f t="shared" si="3"/>
        <v>41510.46</v>
      </c>
      <c r="G39" s="44">
        <f t="shared" si="3"/>
        <v>42461.87</v>
      </c>
    </row>
    <row r="40" spans="2:7" x14ac:dyDescent="0.3">
      <c r="B40" s="40"/>
      <c r="C40" s="23"/>
      <c r="D40" s="23"/>
      <c r="E40" s="23"/>
      <c r="F40" s="23"/>
      <c r="G40" s="42"/>
    </row>
    <row r="41" spans="2:7" x14ac:dyDescent="0.3">
      <c r="B41" s="38" t="s">
        <v>148</v>
      </c>
      <c r="C41" s="34"/>
      <c r="D41" s="34"/>
      <c r="E41" s="34"/>
      <c r="F41" s="34"/>
      <c r="G41" s="39"/>
    </row>
    <row r="42" spans="2:7" x14ac:dyDescent="0.3">
      <c r="B42" s="40" t="s">
        <v>149</v>
      </c>
      <c r="C42" s="23">
        <v>9868.2900000000009</v>
      </c>
      <c r="D42" s="23">
        <v>10513.05</v>
      </c>
      <c r="E42" s="23">
        <v>8925.1299999999992</v>
      </c>
      <c r="F42" s="23">
        <v>8997.02</v>
      </c>
      <c r="G42" s="42">
        <v>7874.99</v>
      </c>
    </row>
    <row r="43" spans="2:7" x14ac:dyDescent="0.3">
      <c r="B43" s="40" t="s">
        <v>150</v>
      </c>
      <c r="C43" s="23">
        <v>11249.37</v>
      </c>
      <c r="D43" s="23">
        <v>11438.51</v>
      </c>
      <c r="E43" s="23">
        <v>10484.59</v>
      </c>
      <c r="F43" s="23">
        <v>9061.4</v>
      </c>
      <c r="G43" s="42">
        <v>9421.24</v>
      </c>
    </row>
    <row r="44" spans="2:7" x14ac:dyDescent="0.3">
      <c r="B44" s="40" t="s">
        <v>151</v>
      </c>
      <c r="C44" s="23">
        <v>10520.68</v>
      </c>
      <c r="D44" s="23">
        <v>5770.29</v>
      </c>
      <c r="E44" s="23">
        <v>5033.3500000000004</v>
      </c>
      <c r="F44" s="23">
        <v>6445.51</v>
      </c>
      <c r="G44" s="42">
        <v>6487.55</v>
      </c>
    </row>
    <row r="45" spans="2:7" x14ac:dyDescent="0.3">
      <c r="B45" s="40" t="s">
        <v>152</v>
      </c>
      <c r="C45" s="23">
        <v>3210.23</v>
      </c>
      <c r="D45" s="23">
        <v>2767.48</v>
      </c>
      <c r="E45" s="23">
        <v>2787.59</v>
      </c>
      <c r="F45" s="23">
        <v>2808.09</v>
      </c>
      <c r="G45" s="42">
        <v>2973.02</v>
      </c>
    </row>
    <row r="46" spans="2:7" x14ac:dyDescent="0.3">
      <c r="B46" s="43" t="s">
        <v>128</v>
      </c>
      <c r="C46" s="32">
        <f>SUM(C42:C45)</f>
        <v>34848.570000000007</v>
      </c>
      <c r="D46" s="32">
        <f t="shared" ref="D46:G46" si="4">SUM(D42:D45)</f>
        <v>30489.329999999998</v>
      </c>
      <c r="E46" s="32">
        <f t="shared" si="4"/>
        <v>27230.66</v>
      </c>
      <c r="F46" s="32">
        <f t="shared" si="4"/>
        <v>27312.02</v>
      </c>
      <c r="G46" s="44">
        <f t="shared" si="4"/>
        <v>26756.799999999999</v>
      </c>
    </row>
    <row r="47" spans="2:7" x14ac:dyDescent="0.3">
      <c r="B47" s="51"/>
      <c r="C47" s="34"/>
      <c r="D47" s="34"/>
      <c r="E47" s="34"/>
      <c r="F47" s="34"/>
      <c r="G47" s="39"/>
    </row>
    <row r="48" spans="2:7" ht="15" thickBot="1" x14ac:dyDescent="0.35">
      <c r="B48" s="52" t="s">
        <v>76</v>
      </c>
      <c r="C48" s="53">
        <f>C39+C46</f>
        <v>87436.86</v>
      </c>
      <c r="D48" s="53">
        <f t="shared" ref="D48:G48" si="5">D39+D46</f>
        <v>82919.98</v>
      </c>
      <c r="E48" s="53">
        <f t="shared" si="5"/>
        <v>71389.36</v>
      </c>
      <c r="F48" s="53">
        <f t="shared" si="5"/>
        <v>68822.48</v>
      </c>
      <c r="G48" s="54">
        <f t="shared" si="5"/>
        <v>69218.67</v>
      </c>
    </row>
    <row r="49" spans="2:7" x14ac:dyDescent="0.3">
      <c r="C49" s="28"/>
      <c r="D49" s="28"/>
      <c r="E49" s="28"/>
      <c r="F49" s="28"/>
      <c r="G49" s="28"/>
    </row>
    <row r="50" spans="2:7" x14ac:dyDescent="0.3">
      <c r="C50" s="33"/>
      <c r="D50" s="33"/>
      <c r="E50" s="33"/>
      <c r="F50" s="33"/>
      <c r="G50" s="33"/>
    </row>
    <row r="51" spans="2:7" x14ac:dyDescent="0.3">
      <c r="B51" s="27"/>
      <c r="C51" s="33"/>
      <c r="D51" s="33"/>
      <c r="E51" s="33"/>
      <c r="F51" s="33"/>
      <c r="G51" s="33"/>
    </row>
    <row r="52" spans="2:7" x14ac:dyDescent="0.3">
      <c r="B52" s="27"/>
      <c r="C52" s="27"/>
      <c r="D52" s="27"/>
      <c r="E52" s="27"/>
      <c r="F52" s="27"/>
      <c r="G52" s="27"/>
    </row>
    <row r="55" spans="2:7" x14ac:dyDescent="0.3">
      <c r="B55" s="27"/>
      <c r="C55" s="33"/>
      <c r="D55" s="33"/>
      <c r="E55" s="33"/>
      <c r="F55" s="33"/>
      <c r="G55" s="33"/>
    </row>
    <row r="57" spans="2:7" x14ac:dyDescent="0.3">
      <c r="B57" s="27"/>
      <c r="C57" s="33"/>
      <c r="D57" s="33"/>
      <c r="E57" s="33"/>
      <c r="F57" s="33"/>
      <c r="G57" s="33"/>
    </row>
    <row r="58" spans="2:7" x14ac:dyDescent="0.3">
      <c r="B58" s="27"/>
      <c r="C58" s="33"/>
      <c r="D58" s="33"/>
      <c r="E58" s="33"/>
      <c r="F58" s="33"/>
      <c r="G58" s="33"/>
    </row>
  </sheetData>
  <mergeCells count="1">
    <mergeCell ref="B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FC1BE-3445-41A8-9BDC-F6D0E1BB5D7D}">
  <dimension ref="B1:G50"/>
  <sheetViews>
    <sheetView workbookViewId="0">
      <selection activeCell="B1" sqref="B1:G1"/>
    </sheetView>
  </sheetViews>
  <sheetFormatPr defaultRowHeight="14.4" x14ac:dyDescent="0.3"/>
  <cols>
    <col min="2" max="2" width="41.5546875" customWidth="1"/>
  </cols>
  <sheetData>
    <row r="1" spans="2:7" ht="21.6" thickBot="1" x14ac:dyDescent="0.35">
      <c r="B1" s="134" t="s">
        <v>246</v>
      </c>
      <c r="C1" s="135"/>
      <c r="D1" s="135"/>
      <c r="E1" s="135"/>
      <c r="F1" s="135"/>
      <c r="G1" s="135"/>
    </row>
    <row r="2" spans="2:7" x14ac:dyDescent="0.3">
      <c r="B2" s="60"/>
      <c r="C2" s="61">
        <v>2024</v>
      </c>
      <c r="D2" s="61">
        <v>2023</v>
      </c>
      <c r="E2" s="61">
        <v>2022</v>
      </c>
      <c r="F2" s="61">
        <v>2021</v>
      </c>
      <c r="G2" s="62">
        <v>2020</v>
      </c>
    </row>
    <row r="3" spans="2:7" x14ac:dyDescent="0.3">
      <c r="B3" s="38" t="s">
        <v>181</v>
      </c>
      <c r="C3" s="34"/>
      <c r="D3" s="34"/>
      <c r="E3" s="34"/>
      <c r="F3" s="34"/>
      <c r="G3" s="39"/>
    </row>
    <row r="4" spans="2:7" x14ac:dyDescent="0.3">
      <c r="B4" s="40" t="s">
        <v>156</v>
      </c>
      <c r="C4" s="23">
        <v>48496.85</v>
      </c>
      <c r="D4" s="23">
        <v>43885.68</v>
      </c>
      <c r="E4" s="23">
        <v>38654.49</v>
      </c>
      <c r="F4" s="23">
        <v>33498.14</v>
      </c>
      <c r="G4" s="42">
        <v>32837.5</v>
      </c>
    </row>
    <row r="5" spans="2:7" x14ac:dyDescent="0.3">
      <c r="B5" s="40" t="s">
        <v>157</v>
      </c>
      <c r="C5" s="25">
        <v>0</v>
      </c>
      <c r="D5" s="25">
        <v>0</v>
      </c>
      <c r="E5" s="25">
        <v>0</v>
      </c>
      <c r="F5" s="25">
        <v>0</v>
      </c>
      <c r="G5" s="41">
        <v>0</v>
      </c>
    </row>
    <row r="6" spans="2:7" x14ac:dyDescent="0.3">
      <c r="B6" s="40" t="s">
        <v>158</v>
      </c>
      <c r="C6" s="23">
        <v>48496.85</v>
      </c>
      <c r="D6" s="23">
        <v>43885.68</v>
      </c>
      <c r="E6" s="23">
        <v>38654.49</v>
      </c>
      <c r="F6" s="23">
        <v>33498.14</v>
      </c>
      <c r="G6" s="42">
        <v>32837.5</v>
      </c>
    </row>
    <row r="7" spans="2:7" ht="21.6" customHeight="1" x14ac:dyDescent="0.3">
      <c r="B7" s="40" t="s">
        <v>159</v>
      </c>
      <c r="C7" s="23">
        <v>1390.32</v>
      </c>
      <c r="D7" s="25">
        <v>634.52</v>
      </c>
      <c r="E7" s="23">
        <v>1075.47</v>
      </c>
      <c r="F7" s="25">
        <v>859.17</v>
      </c>
      <c r="G7" s="41">
        <v>651.59</v>
      </c>
    </row>
    <row r="8" spans="2:7" ht="14.4" customHeight="1" x14ac:dyDescent="0.3">
      <c r="B8" s="40" t="s">
        <v>160</v>
      </c>
      <c r="C8" s="25">
        <v>-292.13</v>
      </c>
      <c r="D8" s="25">
        <v>686.91</v>
      </c>
      <c r="E8" s="25">
        <v>107.61</v>
      </c>
      <c r="F8" s="25">
        <v>638.22</v>
      </c>
      <c r="G8" s="41">
        <v>-300.85000000000002</v>
      </c>
    </row>
    <row r="9" spans="2:7" ht="19.2" customHeight="1" x14ac:dyDescent="0.3">
      <c r="B9" s="43" t="s">
        <v>161</v>
      </c>
      <c r="C9" s="32">
        <f>SUM(C6:C8)</f>
        <v>49595.040000000001</v>
      </c>
      <c r="D9" s="32">
        <f t="shared" ref="D9:G9" si="0">SUM(D6:D8)</f>
        <v>45207.11</v>
      </c>
      <c r="E9" s="32">
        <f t="shared" si="0"/>
        <v>39837.57</v>
      </c>
      <c r="F9" s="32">
        <f t="shared" si="0"/>
        <v>34995.53</v>
      </c>
      <c r="G9" s="44">
        <f t="shared" si="0"/>
        <v>33188.239999999998</v>
      </c>
    </row>
    <row r="10" spans="2:7" ht="19.2" customHeight="1" x14ac:dyDescent="0.3">
      <c r="B10" s="40"/>
      <c r="C10" s="23"/>
      <c r="D10" s="23"/>
      <c r="E10" s="23"/>
      <c r="F10" s="23"/>
      <c r="G10" s="42"/>
    </row>
    <row r="11" spans="2:7" x14ac:dyDescent="0.3">
      <c r="B11" s="38" t="s">
        <v>182</v>
      </c>
      <c r="C11" s="34"/>
      <c r="D11" s="34"/>
      <c r="E11" s="34"/>
      <c r="F11" s="34"/>
      <c r="G11" s="39"/>
    </row>
    <row r="12" spans="2:7" x14ac:dyDescent="0.3">
      <c r="B12" s="40" t="s">
        <v>162</v>
      </c>
      <c r="C12" s="23">
        <v>10370.48</v>
      </c>
      <c r="D12" s="23">
        <v>11349.07</v>
      </c>
      <c r="E12" s="23">
        <v>10459.15</v>
      </c>
      <c r="F12" s="23">
        <v>9328.2999999999993</v>
      </c>
      <c r="G12" s="42">
        <v>8929.6</v>
      </c>
    </row>
    <row r="13" spans="2:7" x14ac:dyDescent="0.3">
      <c r="B13" s="40" t="s">
        <v>163</v>
      </c>
      <c r="C13" s="25">
        <v>760.78</v>
      </c>
      <c r="D13" s="25">
        <v>830.05</v>
      </c>
      <c r="E13" s="25">
        <v>702.78</v>
      </c>
      <c r="F13" s="25">
        <v>627.09</v>
      </c>
      <c r="G13" s="41">
        <v>621.89</v>
      </c>
    </row>
    <row r="14" spans="2:7" x14ac:dyDescent="0.3">
      <c r="B14" s="40" t="s">
        <v>164</v>
      </c>
      <c r="C14" s="23">
        <v>9429.06</v>
      </c>
      <c r="D14" s="23">
        <v>8296.0300000000007</v>
      </c>
      <c r="E14" s="23">
        <v>7300.83</v>
      </c>
      <c r="F14" s="23">
        <v>6862.23</v>
      </c>
      <c r="G14" s="42">
        <v>6362.35</v>
      </c>
    </row>
    <row r="15" spans="2:7" x14ac:dyDescent="0.3">
      <c r="B15" s="40" t="s">
        <v>165</v>
      </c>
      <c r="C15" s="23">
        <v>2186.62</v>
      </c>
      <c r="D15" s="23">
        <v>1936.77</v>
      </c>
      <c r="E15" s="23">
        <v>1880.71</v>
      </c>
      <c r="F15" s="23">
        <v>1723.78</v>
      </c>
      <c r="G15" s="42">
        <v>1690</v>
      </c>
    </row>
    <row r="16" spans="2:7" x14ac:dyDescent="0.3">
      <c r="B16" s="40" t="s">
        <v>166</v>
      </c>
      <c r="C16" s="23">
        <v>11033.19</v>
      </c>
      <c r="D16" s="23">
        <v>9482.36</v>
      </c>
      <c r="E16" s="23">
        <v>7366.88</v>
      </c>
      <c r="F16" s="23">
        <v>6283.41</v>
      </c>
      <c r="G16" s="42">
        <v>6995.37</v>
      </c>
    </row>
    <row r="17" spans="2:7" x14ac:dyDescent="0.3">
      <c r="B17" s="40" t="s">
        <v>167</v>
      </c>
      <c r="C17" s="23">
        <v>1931.91</v>
      </c>
      <c r="D17" s="23">
        <v>1202.97</v>
      </c>
      <c r="E17" s="23">
        <v>5374.81</v>
      </c>
      <c r="F17" s="23">
        <v>5149.97</v>
      </c>
      <c r="G17" s="42">
        <v>1223.93</v>
      </c>
    </row>
    <row r="18" spans="2:7" x14ac:dyDescent="0.3">
      <c r="B18" s="40" t="s">
        <v>168</v>
      </c>
      <c r="C18" s="23">
        <f>SUM(C12:C17)</f>
        <v>35712.04</v>
      </c>
      <c r="D18" s="23">
        <f>SUM(D12:D17)</f>
        <v>33097.25</v>
      </c>
      <c r="E18" s="23">
        <f>SUM(E12:E17)</f>
        <v>33085.160000000003</v>
      </c>
      <c r="F18" s="23">
        <f>SUM(F12:F17)</f>
        <v>29974.78</v>
      </c>
      <c r="G18" s="42">
        <f>SUM(G12:G17)</f>
        <v>25823.14</v>
      </c>
    </row>
    <row r="19" spans="2:7" x14ac:dyDescent="0.3">
      <c r="B19" s="40"/>
      <c r="C19" s="23"/>
      <c r="D19" s="23"/>
      <c r="E19" s="23"/>
      <c r="F19" s="23"/>
      <c r="G19" s="42"/>
    </row>
    <row r="20" spans="2:7" x14ac:dyDescent="0.3">
      <c r="B20" s="38" t="s">
        <v>183</v>
      </c>
      <c r="C20" s="32">
        <f>C9-C18</f>
        <v>13883</v>
      </c>
      <c r="D20" s="32">
        <f t="shared" ref="D20:G20" si="1">D9-D18</f>
        <v>12109.86</v>
      </c>
      <c r="E20" s="32">
        <f t="shared" si="1"/>
        <v>6752.4099999999962</v>
      </c>
      <c r="F20" s="32">
        <f t="shared" si="1"/>
        <v>5020.75</v>
      </c>
      <c r="G20" s="44">
        <f t="shared" si="1"/>
        <v>7365.0999999999985</v>
      </c>
    </row>
    <row r="21" spans="2:7" x14ac:dyDescent="0.3">
      <c r="B21" s="40" t="s">
        <v>169</v>
      </c>
      <c r="C21" s="25">
        <v>238.47</v>
      </c>
      <c r="D21" s="25">
        <v>172</v>
      </c>
      <c r="E21" s="25">
        <v>127.35</v>
      </c>
      <c r="F21" s="25">
        <v>141.43</v>
      </c>
      <c r="G21" s="41">
        <v>302.73</v>
      </c>
    </row>
    <row r="22" spans="2:7" x14ac:dyDescent="0.3">
      <c r="B22" s="38" t="s">
        <v>170</v>
      </c>
      <c r="C22" s="32">
        <v>13644.53</v>
      </c>
      <c r="D22" s="32">
        <v>11937.86</v>
      </c>
      <c r="E22" s="32">
        <v>6625.06</v>
      </c>
      <c r="F22" s="32">
        <v>4879.32</v>
      </c>
      <c r="G22" s="44">
        <v>7062.37</v>
      </c>
    </row>
    <row r="23" spans="2:7" x14ac:dyDescent="0.3">
      <c r="B23" s="51" t="s">
        <v>171</v>
      </c>
      <c r="C23" s="23">
        <v>2556.64</v>
      </c>
      <c r="D23" s="23">
        <v>2529.4299999999998</v>
      </c>
      <c r="E23" s="23">
        <v>2143.7399999999998</v>
      </c>
      <c r="F23" s="23">
        <v>2079.9499999999998</v>
      </c>
      <c r="G23" s="42">
        <v>2052.7800000000002</v>
      </c>
    </row>
    <row r="24" spans="2:7" x14ac:dyDescent="0.3">
      <c r="B24" s="38" t="s">
        <v>172</v>
      </c>
      <c r="C24" s="32">
        <v>11087.89</v>
      </c>
      <c r="D24" s="32">
        <v>9408.43</v>
      </c>
      <c r="E24" s="32">
        <v>4481.32</v>
      </c>
      <c r="F24" s="32">
        <v>2799.37</v>
      </c>
      <c r="G24" s="44">
        <v>5009.59</v>
      </c>
    </row>
    <row r="25" spans="2:7" x14ac:dyDescent="0.3">
      <c r="B25" s="51" t="s">
        <v>173</v>
      </c>
      <c r="C25" s="23">
        <v>1989.3</v>
      </c>
      <c r="D25" s="23">
        <v>1869.22</v>
      </c>
      <c r="E25" s="25">
        <v>354.39</v>
      </c>
      <c r="F25" s="25">
        <v>957.3</v>
      </c>
      <c r="G25" s="42">
        <v>1320.14</v>
      </c>
    </row>
    <row r="26" spans="2:7" x14ac:dyDescent="0.3">
      <c r="B26" s="51" t="s">
        <v>174</v>
      </c>
      <c r="C26" s="25">
        <v>-549.85</v>
      </c>
      <c r="D26" s="23">
        <v>-1021.63</v>
      </c>
      <c r="E26" s="25">
        <v>721.11</v>
      </c>
      <c r="F26" s="25">
        <v>-442.61</v>
      </c>
      <c r="G26" s="41">
        <v>-497.34</v>
      </c>
    </row>
    <row r="27" spans="2:7" x14ac:dyDescent="0.3">
      <c r="B27" s="51" t="s">
        <v>184</v>
      </c>
      <c r="C27" s="23">
        <f>C25+C26</f>
        <v>1439.4499999999998</v>
      </c>
      <c r="D27" s="23">
        <f>D25+D26</f>
        <v>847.59</v>
      </c>
      <c r="E27" s="23">
        <f>E25+E26</f>
        <v>1075.5</v>
      </c>
      <c r="F27" s="23">
        <f>F25+F26</f>
        <v>514.68999999999994</v>
      </c>
      <c r="G27" s="42">
        <f>G25+G26</f>
        <v>822.80000000000018</v>
      </c>
    </row>
    <row r="28" spans="2:7" x14ac:dyDescent="0.3">
      <c r="B28" s="38" t="s">
        <v>175</v>
      </c>
      <c r="C28" s="32">
        <v>9648.44</v>
      </c>
      <c r="D28" s="32">
        <v>8560.84</v>
      </c>
      <c r="E28" s="32">
        <v>3405.82</v>
      </c>
      <c r="F28" s="32">
        <v>2284.6799999999998</v>
      </c>
      <c r="G28" s="44">
        <v>4186.79</v>
      </c>
    </row>
    <row r="29" spans="2:7" x14ac:dyDescent="0.3">
      <c r="B29" s="51" t="s">
        <v>176</v>
      </c>
      <c r="C29" s="25">
        <v>33.65</v>
      </c>
      <c r="D29" s="25">
        <v>39.36</v>
      </c>
      <c r="E29" s="25">
        <v>116.55</v>
      </c>
      <c r="F29" s="25">
        <v>-631.47</v>
      </c>
      <c r="G29" s="41">
        <v>407.03</v>
      </c>
    </row>
    <row r="30" spans="2:7" x14ac:dyDescent="0.3">
      <c r="B30" s="51" t="s">
        <v>177</v>
      </c>
      <c r="C30" s="25">
        <v>-38.409999999999997</v>
      </c>
      <c r="D30" s="25">
        <v>-47.9</v>
      </c>
      <c r="E30" s="25">
        <v>-16.54</v>
      </c>
      <c r="F30" s="25">
        <v>-12.33</v>
      </c>
      <c r="G30" s="41">
        <v>-14.83</v>
      </c>
    </row>
    <row r="31" spans="2:7" x14ac:dyDescent="0.3">
      <c r="B31" s="38" t="s">
        <v>178</v>
      </c>
      <c r="C31" s="32">
        <v>9576.3799999999992</v>
      </c>
      <c r="D31" s="32">
        <v>8473.58</v>
      </c>
      <c r="E31" s="32">
        <v>3272.73</v>
      </c>
      <c r="F31" s="32">
        <v>2903.82</v>
      </c>
      <c r="G31" s="44">
        <v>3764.93</v>
      </c>
    </row>
    <row r="32" spans="2:7" x14ac:dyDescent="0.3">
      <c r="B32" s="51" t="s">
        <v>179</v>
      </c>
      <c r="C32" s="25">
        <v>-413.81</v>
      </c>
      <c r="D32" s="25">
        <v>-131.35</v>
      </c>
      <c r="E32" s="23">
        <v>-3444.39</v>
      </c>
      <c r="F32" s="23">
        <v>-2824.44</v>
      </c>
      <c r="G32" s="41">
        <v>-195.8</v>
      </c>
    </row>
    <row r="33" spans="2:7" ht="15" thickBot="1" x14ac:dyDescent="0.35">
      <c r="B33" s="63" t="s">
        <v>180</v>
      </c>
      <c r="C33" s="64">
        <v>9990.19</v>
      </c>
      <c r="D33" s="64">
        <v>8604.93</v>
      </c>
      <c r="E33" s="64">
        <v>6717.12</v>
      </c>
      <c r="F33" s="64">
        <v>5728.26</v>
      </c>
      <c r="G33" s="65">
        <v>3960.73</v>
      </c>
    </row>
    <row r="34" spans="2:7" x14ac:dyDescent="0.3">
      <c r="B34" s="27"/>
      <c r="C34" s="33"/>
      <c r="D34" s="33"/>
      <c r="E34" s="33"/>
      <c r="F34" s="33"/>
      <c r="G34" s="33"/>
    </row>
    <row r="35" spans="2:7" x14ac:dyDescent="0.3">
      <c r="B35" s="27"/>
      <c r="C35" s="27"/>
      <c r="D35" s="27"/>
      <c r="E35" s="27"/>
      <c r="F35" s="27"/>
      <c r="G35" s="27"/>
    </row>
    <row r="36" spans="2:7" x14ac:dyDescent="0.3">
      <c r="B36" s="27"/>
      <c r="C36" s="33"/>
      <c r="D36" s="33"/>
      <c r="E36" s="33"/>
      <c r="F36" s="33"/>
      <c r="G36" s="33"/>
    </row>
    <row r="37" spans="2:7" x14ac:dyDescent="0.3">
      <c r="B37" s="27"/>
      <c r="C37" s="27"/>
      <c r="D37" s="27"/>
      <c r="E37" s="27"/>
      <c r="F37" s="27"/>
      <c r="G37" s="27"/>
    </row>
    <row r="38" spans="2:7" x14ac:dyDescent="0.3">
      <c r="B38" s="27"/>
      <c r="C38" s="33"/>
      <c r="D38" s="33"/>
      <c r="E38" s="33"/>
      <c r="F38" s="33"/>
      <c r="G38" s="33"/>
    </row>
    <row r="39" spans="2:7" x14ac:dyDescent="0.3">
      <c r="B39" s="27"/>
      <c r="C39" s="33"/>
      <c r="D39" s="33"/>
      <c r="E39" s="33"/>
      <c r="F39" s="33"/>
      <c r="G39" s="33"/>
    </row>
    <row r="40" spans="2:7" x14ac:dyDescent="0.3">
      <c r="B40" s="27"/>
      <c r="C40" s="27"/>
      <c r="D40" s="27"/>
      <c r="E40" s="27"/>
      <c r="F40" s="27"/>
      <c r="G40" s="27"/>
    </row>
    <row r="41" spans="2:7" x14ac:dyDescent="0.3">
      <c r="B41" s="27"/>
      <c r="C41" s="27"/>
      <c r="D41" s="27"/>
      <c r="E41" s="27"/>
      <c r="F41" s="27"/>
      <c r="G41" s="27"/>
    </row>
    <row r="42" spans="2:7" x14ac:dyDescent="0.3">
      <c r="B42" s="27"/>
      <c r="C42" s="33"/>
      <c r="D42" s="33"/>
      <c r="E42" s="33"/>
      <c r="F42" s="27"/>
      <c r="G42" s="27"/>
    </row>
    <row r="43" spans="2:7" x14ac:dyDescent="0.3">
      <c r="B43" s="27"/>
      <c r="C43" s="27"/>
      <c r="D43" s="27"/>
      <c r="E43" s="27"/>
      <c r="F43" s="27"/>
      <c r="G43" s="27"/>
    </row>
    <row r="44" spans="2:7" x14ac:dyDescent="0.3">
      <c r="B44" s="27"/>
      <c r="C44" s="27"/>
      <c r="D44" s="27"/>
      <c r="E44" s="27"/>
      <c r="F44" s="27"/>
      <c r="G44" s="27"/>
    </row>
    <row r="45" spans="2:7" x14ac:dyDescent="0.3">
      <c r="B45" s="27"/>
      <c r="C45" s="27"/>
      <c r="D45" s="27"/>
      <c r="E45" s="27"/>
      <c r="F45" s="27"/>
      <c r="G45" s="27"/>
    </row>
    <row r="46" spans="2:7" x14ac:dyDescent="0.3">
      <c r="B46" s="27"/>
      <c r="C46" s="27"/>
      <c r="D46" s="27"/>
      <c r="E46" s="27"/>
      <c r="F46" s="27"/>
      <c r="G46" s="27"/>
    </row>
    <row r="47" spans="2:7" x14ac:dyDescent="0.3">
      <c r="B47" s="27"/>
      <c r="C47" s="27"/>
      <c r="D47" s="27"/>
      <c r="E47" s="27"/>
      <c r="F47" s="27"/>
      <c r="G47" s="27"/>
    </row>
    <row r="48" spans="2:7" x14ac:dyDescent="0.3">
      <c r="B48" s="27"/>
      <c r="C48" s="27"/>
      <c r="D48" s="27"/>
      <c r="E48" s="27"/>
      <c r="F48" s="27"/>
      <c r="G48" s="27"/>
    </row>
    <row r="49" spans="2:7" x14ac:dyDescent="0.3">
      <c r="B49" s="27"/>
      <c r="C49" s="27"/>
      <c r="D49" s="27"/>
      <c r="E49" s="27"/>
      <c r="F49" s="27"/>
      <c r="G49" s="27"/>
    </row>
    <row r="50" spans="2:7" x14ac:dyDescent="0.3">
      <c r="B50" s="27"/>
      <c r="C50" s="27"/>
      <c r="D50" s="27"/>
      <c r="E50" s="27"/>
      <c r="F50" s="27"/>
      <c r="G50" s="27"/>
    </row>
  </sheetData>
  <mergeCells count="1">
    <mergeCell ref="B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30614-B022-4F50-96E5-A65C9A56A1AE}">
  <dimension ref="B1:G9"/>
  <sheetViews>
    <sheetView workbookViewId="0">
      <selection activeCell="C17" sqref="C17"/>
    </sheetView>
  </sheetViews>
  <sheetFormatPr defaultRowHeight="14.4" x14ac:dyDescent="0.3"/>
  <cols>
    <col min="2" max="2" width="38.44140625" customWidth="1"/>
  </cols>
  <sheetData>
    <row r="1" spans="2:7" ht="33.6" x14ac:dyDescent="0.65">
      <c r="B1" s="136" t="s">
        <v>247</v>
      </c>
      <c r="C1" s="136"/>
      <c r="D1" s="136"/>
      <c r="E1" s="136"/>
      <c r="F1" s="136"/>
      <c r="G1" s="136"/>
    </row>
    <row r="2" spans="2:7" x14ac:dyDescent="0.3">
      <c r="B2" s="102" t="s">
        <v>116</v>
      </c>
      <c r="C2" s="102">
        <v>202403</v>
      </c>
      <c r="D2" s="102">
        <v>202303</v>
      </c>
      <c r="E2" s="102">
        <v>202203</v>
      </c>
      <c r="F2" s="102">
        <v>202103</v>
      </c>
      <c r="G2" s="102">
        <v>202003</v>
      </c>
    </row>
    <row r="3" spans="2:7" x14ac:dyDescent="0.3">
      <c r="B3" s="25" t="s">
        <v>227</v>
      </c>
      <c r="C3" s="34"/>
      <c r="D3" s="34"/>
      <c r="E3" s="34"/>
      <c r="F3" s="34"/>
      <c r="G3" s="34"/>
    </row>
    <row r="4" spans="2:7" ht="27.6" x14ac:dyDescent="0.3">
      <c r="B4" s="25" t="s">
        <v>228</v>
      </c>
      <c r="C4" s="23">
        <v>4623.7299999999996</v>
      </c>
      <c r="D4" s="23">
        <v>4508.25</v>
      </c>
      <c r="E4" s="23">
        <v>6273.03</v>
      </c>
      <c r="F4" s="23">
        <v>5676.61</v>
      </c>
      <c r="G4" s="23">
        <v>7062.3</v>
      </c>
    </row>
    <row r="5" spans="2:7" x14ac:dyDescent="0.3">
      <c r="B5" s="25" t="s">
        <v>229</v>
      </c>
      <c r="C5" s="23">
        <v>12134.98</v>
      </c>
      <c r="D5" s="23">
        <v>4959.33</v>
      </c>
      <c r="E5" s="23">
        <v>8984.5400000000009</v>
      </c>
      <c r="F5" s="23">
        <v>6170.37</v>
      </c>
      <c r="G5" s="23">
        <v>6554.77</v>
      </c>
    </row>
    <row r="6" spans="2:7" x14ac:dyDescent="0.3">
      <c r="B6" s="25" t="s">
        <v>230</v>
      </c>
      <c r="C6" s="25">
        <v>-762.9</v>
      </c>
      <c r="D6" s="23">
        <v>-7219.92</v>
      </c>
      <c r="E6" s="23">
        <v>-5555.86</v>
      </c>
      <c r="F6" s="25">
        <v>406.53</v>
      </c>
      <c r="G6" s="23">
        <v>-2225.3200000000002</v>
      </c>
    </row>
    <row r="7" spans="2:7" x14ac:dyDescent="0.3">
      <c r="B7" s="25" t="s">
        <v>231</v>
      </c>
      <c r="C7" s="23">
        <v>-6710.16</v>
      </c>
      <c r="D7" s="23">
        <v>2376.0700000000002</v>
      </c>
      <c r="E7" s="23">
        <v>-5193.46</v>
      </c>
      <c r="F7" s="23">
        <v>-5980.48</v>
      </c>
      <c r="G7" s="23">
        <v>-5715.14</v>
      </c>
    </row>
    <row r="8" spans="2:7" x14ac:dyDescent="0.3">
      <c r="B8" s="25" t="s">
        <v>232</v>
      </c>
      <c r="C8" s="23">
        <v>4661.92</v>
      </c>
      <c r="D8" s="25">
        <v>115.48</v>
      </c>
      <c r="E8" s="23">
        <v>-1764.78</v>
      </c>
      <c r="F8" s="25">
        <v>596.41999999999996</v>
      </c>
      <c r="G8" s="23">
        <v>-1385.69</v>
      </c>
    </row>
    <row r="9" spans="2:7" x14ac:dyDescent="0.3">
      <c r="B9" s="25" t="s">
        <v>233</v>
      </c>
      <c r="C9" s="23">
        <v>9285.65</v>
      </c>
      <c r="D9" s="23">
        <v>4623.7299999999996</v>
      </c>
      <c r="E9" s="23">
        <v>4508.25</v>
      </c>
      <c r="F9" s="23">
        <v>6273.03</v>
      </c>
      <c r="G9" s="23">
        <v>5676.61</v>
      </c>
    </row>
  </sheetData>
  <mergeCells count="1">
    <mergeCell ref="B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ED0CB-88BE-4046-B8B7-03A72DB2E113}">
  <dimension ref="B2:G9"/>
  <sheetViews>
    <sheetView workbookViewId="0">
      <selection activeCell="D20" sqref="D20"/>
    </sheetView>
  </sheetViews>
  <sheetFormatPr defaultRowHeight="14.4" x14ac:dyDescent="0.3"/>
  <cols>
    <col min="2" max="2" width="23.109375" bestFit="1" customWidth="1"/>
    <col min="3" max="7" width="16.33203125" bestFit="1" customWidth="1"/>
  </cols>
  <sheetData>
    <row r="2" spans="2:7" x14ac:dyDescent="0.3">
      <c r="B2" s="57" t="s">
        <v>185</v>
      </c>
      <c r="C2" s="66">
        <v>2020</v>
      </c>
      <c r="D2" s="66">
        <v>2021</v>
      </c>
      <c r="E2" s="66">
        <v>2022</v>
      </c>
      <c r="F2" s="66">
        <v>2023</v>
      </c>
      <c r="G2" s="66">
        <v>2024</v>
      </c>
    </row>
    <row r="3" spans="2:7" x14ac:dyDescent="0.3">
      <c r="B3" s="1" t="s">
        <v>186</v>
      </c>
    </row>
    <row r="4" spans="2:7" x14ac:dyDescent="0.3">
      <c r="B4" s="1" t="s">
        <v>187</v>
      </c>
      <c r="C4" s="67">
        <v>2399334970</v>
      </c>
      <c r="D4" s="67">
        <v>2399334970</v>
      </c>
      <c r="E4" s="67">
        <v>2399334970</v>
      </c>
      <c r="F4" s="67">
        <v>2399334970</v>
      </c>
      <c r="G4" s="67">
        <v>2399334970</v>
      </c>
    </row>
    <row r="5" spans="2:7" x14ac:dyDescent="0.3">
      <c r="B5" s="1" t="s">
        <v>188</v>
      </c>
      <c r="C5">
        <v>239.93</v>
      </c>
      <c r="D5">
        <v>239.93</v>
      </c>
      <c r="E5">
        <v>239.93</v>
      </c>
      <c r="F5">
        <v>239.93</v>
      </c>
      <c r="G5">
        <v>239.93</v>
      </c>
    </row>
    <row r="6" spans="2:7" x14ac:dyDescent="0.3">
      <c r="B6" s="1" t="s">
        <v>189</v>
      </c>
      <c r="C6">
        <f>'Profit and Loss Account'!G33/Workings!C5</f>
        <v>16.50785645813362</v>
      </c>
      <c r="D6">
        <f>'Profit and Loss Account'!F33/Workings!D5</f>
        <v>23.874713458091943</v>
      </c>
      <c r="E6">
        <f>'Profit and Loss Account'!E33/Workings!E5</f>
        <v>27.996165548284914</v>
      </c>
      <c r="F6">
        <f>'Profit and Loss Account'!D33/Workings!F5</f>
        <v>35.864335431167426</v>
      </c>
      <c r="G6">
        <f>'Profit and Loss Account'!C33/Workings!G5</f>
        <v>41.637936064685533</v>
      </c>
    </row>
    <row r="7" spans="2:7" x14ac:dyDescent="0.3">
      <c r="B7" s="1" t="s">
        <v>192</v>
      </c>
      <c r="C7" s="1">
        <f>239.93*476.98</f>
        <v>114441.81140000001</v>
      </c>
      <c r="D7" s="1">
        <f>239.93*704.59</f>
        <v>169052.27870000002</v>
      </c>
      <c r="E7" s="1">
        <f>239.93*908.07</f>
        <v>217873.23510000002</v>
      </c>
      <c r="F7" s="1">
        <f>239.93*1069.5</f>
        <v>256605.13500000001</v>
      </c>
      <c r="G7" s="1">
        <f>239.93*1829.65</f>
        <v>438987.92450000002</v>
      </c>
    </row>
    <row r="8" spans="2:7" x14ac:dyDescent="0.3">
      <c r="B8" s="1" t="s">
        <v>190</v>
      </c>
      <c r="C8" s="1">
        <v>89593.53</v>
      </c>
      <c r="D8" s="1">
        <v>149635.45000000001</v>
      </c>
      <c r="E8" s="1">
        <v>223821.71</v>
      </c>
      <c r="F8" s="1">
        <v>243046.57</v>
      </c>
      <c r="G8" s="1">
        <v>399514.79</v>
      </c>
    </row>
    <row r="9" spans="2:7" x14ac:dyDescent="0.3">
      <c r="B9" s="1" t="s">
        <v>191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92329-E41A-49D5-B461-34F7F763E23C}">
  <dimension ref="A1:AH1048463"/>
  <sheetViews>
    <sheetView topLeftCell="A183" zoomScale="115" zoomScaleNormal="115" workbookViewId="0"/>
  </sheetViews>
  <sheetFormatPr defaultRowHeight="14.4" x14ac:dyDescent="0.3"/>
  <cols>
    <col min="1" max="1" width="10.109375" bestFit="1" customWidth="1"/>
    <col min="2" max="2" width="10.109375" customWidth="1"/>
    <col min="3" max="3" width="11" bestFit="1" customWidth="1"/>
    <col min="4" max="5" width="8.88671875" style="68"/>
    <col min="10" max="10" width="8.88671875" style="77"/>
    <col min="20" max="20" width="7.88671875" customWidth="1"/>
    <col min="22" max="22" width="11.6640625" customWidth="1"/>
  </cols>
  <sheetData>
    <row r="1" spans="1:34" ht="15" thickBot="1" x14ac:dyDescent="0.35">
      <c r="A1" t="s">
        <v>248</v>
      </c>
    </row>
    <row r="2" spans="1:34" x14ac:dyDescent="0.3">
      <c r="A2" s="119"/>
      <c r="B2" s="120"/>
      <c r="C2" s="137" t="s">
        <v>196</v>
      </c>
      <c r="D2" s="138"/>
      <c r="E2" s="121"/>
      <c r="F2" s="137" t="s">
        <v>197</v>
      </c>
      <c r="G2" s="138"/>
      <c r="H2" s="116"/>
      <c r="I2" s="137" t="s">
        <v>198</v>
      </c>
      <c r="J2" s="138"/>
      <c r="L2" s="137" t="s">
        <v>199</v>
      </c>
      <c r="M2" s="138"/>
      <c r="N2" s="116"/>
      <c r="O2" s="137" t="s">
        <v>200</v>
      </c>
      <c r="P2" s="138"/>
      <c r="Q2" s="116"/>
      <c r="R2" s="137" t="s">
        <v>201</v>
      </c>
      <c r="S2" s="138"/>
      <c r="T2" s="116"/>
      <c r="U2" s="137" t="s">
        <v>202</v>
      </c>
      <c r="V2" s="138"/>
      <c r="W2" s="116"/>
      <c r="X2" s="137" t="s">
        <v>203</v>
      </c>
      <c r="Y2" s="138"/>
      <c r="Z2" s="116"/>
      <c r="AA2" s="137" t="s">
        <v>204</v>
      </c>
      <c r="AB2" s="138"/>
      <c r="AC2" s="116"/>
      <c r="AD2" s="137" t="s">
        <v>214</v>
      </c>
      <c r="AE2" s="138"/>
      <c r="AF2" s="116"/>
      <c r="AG2" s="137" t="s">
        <v>215</v>
      </c>
      <c r="AH2" s="138"/>
    </row>
    <row r="3" spans="1:34" x14ac:dyDescent="0.3">
      <c r="A3" s="122" t="s">
        <v>194</v>
      </c>
      <c r="B3" s="117"/>
      <c r="C3" s="117" t="s">
        <v>101</v>
      </c>
      <c r="D3" s="118" t="s">
        <v>195</v>
      </c>
      <c r="E3" s="123"/>
      <c r="F3" s="117" t="s">
        <v>101</v>
      </c>
      <c r="G3" s="118" t="s">
        <v>195</v>
      </c>
      <c r="H3" s="116"/>
      <c r="I3" s="117" t="s">
        <v>101</v>
      </c>
      <c r="J3" s="118" t="s">
        <v>195</v>
      </c>
      <c r="L3" s="117" t="s">
        <v>101</v>
      </c>
      <c r="M3" s="118" t="s">
        <v>195</v>
      </c>
      <c r="N3" s="116"/>
      <c r="O3" s="117" t="s">
        <v>101</v>
      </c>
      <c r="P3" s="118" t="s">
        <v>195</v>
      </c>
      <c r="Q3" s="116"/>
      <c r="R3" s="117" t="s">
        <v>101</v>
      </c>
      <c r="S3" s="118" t="s">
        <v>195</v>
      </c>
      <c r="T3" s="116"/>
      <c r="U3" s="117" t="s">
        <v>101</v>
      </c>
      <c r="V3" s="118" t="s">
        <v>195</v>
      </c>
      <c r="W3" s="116"/>
      <c r="X3" s="117" t="s">
        <v>101</v>
      </c>
      <c r="Y3" s="118" t="s">
        <v>195</v>
      </c>
      <c r="Z3" s="116"/>
      <c r="AA3" s="117" t="s">
        <v>101</v>
      </c>
      <c r="AB3" s="118" t="s">
        <v>195</v>
      </c>
      <c r="AC3" s="116"/>
      <c r="AD3" s="117" t="s">
        <v>101</v>
      </c>
      <c r="AE3" s="118" t="s">
        <v>195</v>
      </c>
      <c r="AF3" s="116"/>
      <c r="AG3" s="117" t="s">
        <v>101</v>
      </c>
      <c r="AH3" s="118" t="s">
        <v>195</v>
      </c>
    </row>
    <row r="4" spans="1:34" x14ac:dyDescent="0.3">
      <c r="A4" s="70">
        <v>43924</v>
      </c>
      <c r="B4" s="72"/>
      <c r="C4" s="47">
        <v>6786.59</v>
      </c>
      <c r="D4" s="73"/>
      <c r="E4" s="77"/>
      <c r="F4" s="47">
        <v>596.29</v>
      </c>
      <c r="G4" s="48"/>
      <c r="I4" s="47">
        <v>429.39</v>
      </c>
      <c r="J4" s="48"/>
      <c r="L4" s="47">
        <v>8304.11</v>
      </c>
      <c r="M4" s="48"/>
      <c r="O4" s="47">
        <v>394.34</v>
      </c>
      <c r="P4" s="48"/>
      <c r="R4" s="47">
        <v>684.04</v>
      </c>
      <c r="S4" s="48"/>
      <c r="U4" s="47">
        <v>531.64</v>
      </c>
      <c r="V4" s="48"/>
      <c r="X4" s="47">
        <v>1915.25</v>
      </c>
      <c r="Y4" s="48"/>
      <c r="AA4" s="47">
        <v>15521.41</v>
      </c>
      <c r="AB4" s="48"/>
      <c r="AD4" s="71">
        <v>995.99</v>
      </c>
      <c r="AE4" s="48"/>
      <c r="AG4" s="48">
        <v>503.28</v>
      </c>
    </row>
    <row r="5" spans="1:34" x14ac:dyDescent="0.3">
      <c r="A5" s="70">
        <v>43930</v>
      </c>
      <c r="B5" s="72"/>
      <c r="C5" s="47">
        <v>7250.7</v>
      </c>
      <c r="D5" s="73">
        <f>(C5-C4)/C4</f>
        <v>6.8386332458568982E-2</v>
      </c>
      <c r="E5" s="77"/>
      <c r="F5" s="47">
        <v>731.93</v>
      </c>
      <c r="G5" s="73">
        <f>(F5-F4)/F4</f>
        <v>0.22747320934444648</v>
      </c>
      <c r="I5" s="47">
        <v>528.20000000000005</v>
      </c>
      <c r="J5" s="73">
        <f>(I5-I4)/I4</f>
        <v>0.23011714292368257</v>
      </c>
      <c r="L5" s="47">
        <v>8884.2800000000007</v>
      </c>
      <c r="M5" s="73">
        <f>(L5-L4)/L4</f>
        <v>6.9865403998742789E-2</v>
      </c>
      <c r="O5" s="47">
        <v>448.02</v>
      </c>
      <c r="P5" s="73">
        <f>(O5-O4)/O4</f>
        <v>0.13612618552518135</v>
      </c>
      <c r="R5" s="47">
        <v>790.89</v>
      </c>
      <c r="S5" s="73">
        <f>(R5-R4)/R4</f>
        <v>0.15620431553710312</v>
      </c>
      <c r="U5" s="47">
        <v>638.04999999999995</v>
      </c>
      <c r="V5" s="73">
        <f>(U5-U4)/U4</f>
        <v>0.20015423971108262</v>
      </c>
      <c r="X5" s="47">
        <v>2182.5700000000002</v>
      </c>
      <c r="Y5" s="73">
        <f>(X5-X4)/X4</f>
        <v>0.13957446808510646</v>
      </c>
      <c r="AA5" s="47">
        <v>17355.13</v>
      </c>
      <c r="AB5" s="73">
        <f>(AA5-AA4)/AA4</f>
        <v>0.11814132865506427</v>
      </c>
      <c r="AD5" s="71">
        <v>1240.3499999999999</v>
      </c>
      <c r="AE5" s="73">
        <f>(AD5-AD4)/AD4</f>
        <v>0.24534382875330063</v>
      </c>
      <c r="AG5" s="48">
        <v>575.73</v>
      </c>
      <c r="AH5" s="73">
        <f>(AG5-AG4)/AG4</f>
        <v>0.14395565092989995</v>
      </c>
    </row>
    <row r="6" spans="1:34" x14ac:dyDescent="0.3">
      <c r="A6" s="70">
        <v>43938</v>
      </c>
      <c r="B6" s="72"/>
      <c r="C6" s="47">
        <v>7432.85</v>
      </c>
      <c r="D6" s="73">
        <f t="shared" ref="D6:D69" si="0">(C6-C5)/C5</f>
        <v>2.5121712386390355E-2</v>
      </c>
      <c r="E6" s="77"/>
      <c r="F6" s="47">
        <v>821.15</v>
      </c>
      <c r="G6" s="73">
        <f t="shared" ref="G6:G69" si="1">(F6-F5)/F5</f>
        <v>0.12189690270927553</v>
      </c>
      <c r="I6" s="47">
        <v>595.91</v>
      </c>
      <c r="J6" s="73">
        <f t="shared" ref="J6:J69" si="2">(I6-I5)/I5</f>
        <v>0.12819007951533495</v>
      </c>
      <c r="L6" s="47">
        <v>9044.68</v>
      </c>
      <c r="M6" s="73">
        <f t="shared" ref="M6:M69" si="3">(L6-L5)/L5</f>
        <v>1.8054361186275042E-2</v>
      </c>
      <c r="O6" s="47">
        <v>526.30999999999995</v>
      </c>
      <c r="P6" s="73">
        <f t="shared" ref="P6:P69" si="4">(O6-O5)/O5</f>
        <v>0.17474666309539746</v>
      </c>
      <c r="R6" s="47">
        <v>760.58</v>
      </c>
      <c r="S6" s="73">
        <f t="shared" ref="S6:S69" si="5">(R6-R5)/R5</f>
        <v>-3.8323913565729679E-2</v>
      </c>
      <c r="U6" s="47">
        <v>642.34</v>
      </c>
      <c r="V6" s="73">
        <f t="shared" ref="V6:V69" si="6">(U6-U5)/U5</f>
        <v>6.7236110022726708E-3</v>
      </c>
      <c r="X6" s="47">
        <v>2365.5100000000002</v>
      </c>
      <c r="Y6" s="73">
        <f t="shared" ref="Y6:Y69" si="7">(X6-X5)/X5</f>
        <v>8.3818617501386E-2</v>
      </c>
      <c r="AA6" s="47">
        <v>17132.29</v>
      </c>
      <c r="AB6" s="73">
        <f t="shared" ref="AB6:AB69" si="8">(AA6-AA5)/AA5</f>
        <v>-1.2840007536676483E-2</v>
      </c>
      <c r="AD6" s="71">
        <v>1156.68</v>
      </c>
      <c r="AE6" s="73">
        <f t="shared" ref="AE6:AE69" si="9">(AD6-AD5)/AD5</f>
        <v>-6.7456766235336682E-2</v>
      </c>
      <c r="AG6" s="48">
        <v>609.61</v>
      </c>
      <c r="AH6" s="73">
        <f t="shared" ref="AH6:AH69" si="10">(AG6-AG5)/AG5</f>
        <v>5.8847028989283158E-2</v>
      </c>
    </row>
    <row r="7" spans="1:34" x14ac:dyDescent="0.3">
      <c r="A7" s="70">
        <v>43945</v>
      </c>
      <c r="B7" s="72"/>
      <c r="C7" s="47">
        <v>7532.6</v>
      </c>
      <c r="D7" s="73">
        <f t="shared" si="0"/>
        <v>1.3420155122194043E-2</v>
      </c>
      <c r="E7" s="77"/>
      <c r="F7" s="47">
        <v>825.71</v>
      </c>
      <c r="G7" s="73">
        <f t="shared" si="1"/>
        <v>5.5531876027523101E-3</v>
      </c>
      <c r="I7" s="47">
        <v>590.14</v>
      </c>
      <c r="J7" s="73">
        <f t="shared" si="2"/>
        <v>-9.6826702018760931E-3</v>
      </c>
      <c r="L7" s="47">
        <v>9179.7800000000007</v>
      </c>
      <c r="M7" s="73">
        <f t="shared" si="3"/>
        <v>1.4936957415851125E-2</v>
      </c>
      <c r="O7" s="47">
        <v>616.22</v>
      </c>
      <c r="P7" s="73">
        <f t="shared" si="4"/>
        <v>0.17083087913967071</v>
      </c>
      <c r="R7" s="47">
        <v>781.35</v>
      </c>
      <c r="S7" s="73">
        <f t="shared" si="5"/>
        <v>2.7308106970995793E-2</v>
      </c>
      <c r="U7" s="47">
        <v>666.6</v>
      </c>
      <c r="V7" s="73">
        <f t="shared" si="6"/>
        <v>3.7768160164398899E-2</v>
      </c>
      <c r="X7" s="47">
        <v>2395.27</v>
      </c>
      <c r="Y7" s="73">
        <f t="shared" si="7"/>
        <v>1.2580796530135049E-2</v>
      </c>
      <c r="AA7" s="47">
        <v>16544.8</v>
      </c>
      <c r="AB7" s="73">
        <f t="shared" si="8"/>
        <v>-3.4291387782952633E-2</v>
      </c>
      <c r="AD7" s="71">
        <v>1197.92</v>
      </c>
      <c r="AE7" s="73">
        <f t="shared" si="9"/>
        <v>3.5653767679911477E-2</v>
      </c>
      <c r="AG7" s="48">
        <v>616.61</v>
      </c>
      <c r="AH7" s="73">
        <f t="shared" si="10"/>
        <v>1.1482751267203621E-2</v>
      </c>
    </row>
    <row r="8" spans="1:34" x14ac:dyDescent="0.3">
      <c r="A8" s="70">
        <v>43951</v>
      </c>
      <c r="B8" s="72"/>
      <c r="C8" s="47">
        <v>7771.63</v>
      </c>
      <c r="D8" s="73">
        <f t="shared" si="0"/>
        <v>3.1732735045004345E-2</v>
      </c>
      <c r="E8" s="77"/>
      <c r="F8" s="47">
        <v>860.21</v>
      </c>
      <c r="G8" s="73">
        <f t="shared" si="1"/>
        <v>4.1782223783168426E-2</v>
      </c>
      <c r="I8" s="47">
        <v>598.29</v>
      </c>
      <c r="J8" s="73">
        <f t="shared" si="2"/>
        <v>1.3810282305893479E-2</v>
      </c>
      <c r="L8" s="47">
        <v>9519.11</v>
      </c>
      <c r="M8" s="73">
        <f t="shared" si="3"/>
        <v>3.6964938157559322E-2</v>
      </c>
      <c r="O8" s="47">
        <v>626.24</v>
      </c>
      <c r="P8" s="73">
        <f t="shared" si="4"/>
        <v>1.6260426471065497E-2</v>
      </c>
      <c r="R8" s="47">
        <v>815.77</v>
      </c>
      <c r="S8" s="73">
        <f t="shared" si="5"/>
        <v>4.4051961348947281E-2</v>
      </c>
      <c r="U8" s="47">
        <v>771.25</v>
      </c>
      <c r="V8" s="73">
        <f t="shared" si="6"/>
        <v>0.15699069906990695</v>
      </c>
      <c r="X8" s="47">
        <v>2372.9899999999998</v>
      </c>
      <c r="Y8" s="73">
        <f t="shared" si="7"/>
        <v>-9.3016653654912386E-3</v>
      </c>
      <c r="AA8" s="47">
        <v>17419.740000000002</v>
      </c>
      <c r="AB8" s="73">
        <f t="shared" si="8"/>
        <v>5.288308108892234E-2</v>
      </c>
      <c r="AD8" s="71">
        <v>1219.44</v>
      </c>
      <c r="AE8" s="73">
        <f t="shared" si="9"/>
        <v>1.7964471751035112E-2</v>
      </c>
      <c r="AG8" s="48">
        <v>621.03</v>
      </c>
      <c r="AH8" s="73">
        <f t="shared" si="10"/>
        <v>7.1682262694409095E-3</v>
      </c>
    </row>
    <row r="9" spans="1:34" x14ac:dyDescent="0.3">
      <c r="A9" s="70">
        <v>43959</v>
      </c>
      <c r="B9" s="72"/>
      <c r="C9" s="47">
        <v>7553.66</v>
      </c>
      <c r="D9" s="73">
        <f t="shared" si="0"/>
        <v>-2.8046883343648663E-2</v>
      </c>
      <c r="E9" s="77"/>
      <c r="F9" s="47">
        <v>828.79</v>
      </c>
      <c r="G9" s="73">
        <f t="shared" si="1"/>
        <v>-3.6525964590042051E-2</v>
      </c>
      <c r="I9" s="47">
        <v>596.39</v>
      </c>
      <c r="J9" s="73">
        <f t="shared" si="2"/>
        <v>-3.1757174614317095E-3</v>
      </c>
      <c r="L9" s="47">
        <v>9244.11</v>
      </c>
      <c r="M9" s="73">
        <f t="shared" si="3"/>
        <v>-2.8889255403078646E-2</v>
      </c>
      <c r="O9" s="47">
        <v>649.59</v>
      </c>
      <c r="P9" s="73">
        <f t="shared" si="4"/>
        <v>3.7286024527337799E-2</v>
      </c>
      <c r="R9" s="47">
        <v>783.99</v>
      </c>
      <c r="S9" s="73">
        <f t="shared" si="5"/>
        <v>-3.8957058974956146E-2</v>
      </c>
      <c r="U9" s="47">
        <v>770.18</v>
      </c>
      <c r="V9" s="73">
        <f t="shared" si="6"/>
        <v>-1.3873581847650568E-3</v>
      </c>
      <c r="X9" s="47">
        <v>2284.48</v>
      </c>
      <c r="Y9" s="73">
        <f t="shared" si="7"/>
        <v>-3.7298935098757167E-2</v>
      </c>
      <c r="AA9" s="47">
        <v>18036.580000000002</v>
      </c>
      <c r="AB9" s="73">
        <f t="shared" si="8"/>
        <v>3.5410402221847173E-2</v>
      </c>
      <c r="AD9" s="71">
        <v>1185.56</v>
      </c>
      <c r="AE9" s="73">
        <f t="shared" si="9"/>
        <v>-2.7783244768090361E-2</v>
      </c>
      <c r="AG9" s="48">
        <v>608</v>
      </c>
      <c r="AH9" s="73">
        <f t="shared" si="10"/>
        <v>-2.0981273046390629E-2</v>
      </c>
    </row>
    <row r="10" spans="1:34" x14ac:dyDescent="0.3">
      <c r="A10" s="70">
        <v>43966</v>
      </c>
      <c r="B10" s="72"/>
      <c r="C10" s="47">
        <v>7552.58</v>
      </c>
      <c r="D10" s="73">
        <f t="shared" si="0"/>
        <v>-1.4297704688851859E-4</v>
      </c>
      <c r="E10" s="77"/>
      <c r="F10" s="47">
        <v>849.05</v>
      </c>
      <c r="G10" s="73">
        <f t="shared" si="1"/>
        <v>2.4445275642804562E-2</v>
      </c>
      <c r="I10" s="47">
        <v>573.29</v>
      </c>
      <c r="J10" s="73">
        <f t="shared" si="2"/>
        <v>-3.8733043813611936E-2</v>
      </c>
      <c r="L10" s="47">
        <v>9219.7800000000007</v>
      </c>
      <c r="M10" s="73">
        <f t="shared" si="3"/>
        <v>-2.6319461797836598E-3</v>
      </c>
      <c r="O10" s="47">
        <v>672.37</v>
      </c>
      <c r="P10" s="73">
        <f t="shared" si="4"/>
        <v>3.5068273834264647E-2</v>
      </c>
      <c r="R10" s="47">
        <v>782.12</v>
      </c>
      <c r="S10" s="73">
        <f t="shared" si="5"/>
        <v>-2.3852345055421684E-3</v>
      </c>
      <c r="U10" s="47">
        <v>819.94</v>
      </c>
      <c r="V10" s="73">
        <f t="shared" si="6"/>
        <v>6.4608273390636101E-2</v>
      </c>
      <c r="X10" s="47">
        <v>2346.35</v>
      </c>
      <c r="Y10" s="73">
        <f t="shared" si="7"/>
        <v>2.7082749684829759E-2</v>
      </c>
      <c r="AA10" s="47">
        <v>17878.55</v>
      </c>
      <c r="AB10" s="73">
        <f t="shared" si="8"/>
        <v>-8.7616388472760605E-3</v>
      </c>
      <c r="AD10" s="71">
        <v>1221.53</v>
      </c>
      <c r="AE10" s="73">
        <f t="shared" si="9"/>
        <v>3.0340092445764053E-2</v>
      </c>
      <c r="AG10" s="48">
        <v>602.51</v>
      </c>
      <c r="AH10" s="73">
        <f t="shared" si="10"/>
        <v>-9.02960526315791E-3</v>
      </c>
    </row>
    <row r="11" spans="1:34" x14ac:dyDescent="0.3">
      <c r="A11" s="70">
        <v>43973</v>
      </c>
      <c r="B11" s="72"/>
      <c r="C11" s="47">
        <v>7368.64</v>
      </c>
      <c r="D11" s="73">
        <f t="shared" si="0"/>
        <v>-2.4354591411146865E-2</v>
      </c>
      <c r="E11" s="77"/>
      <c r="F11" s="47">
        <v>869.78</v>
      </c>
      <c r="G11" s="73">
        <f t="shared" si="1"/>
        <v>2.4415523231847383E-2</v>
      </c>
      <c r="I11" s="47">
        <v>614.4</v>
      </c>
      <c r="J11" s="73">
        <f t="shared" si="2"/>
        <v>7.1708908231436122E-2</v>
      </c>
      <c r="L11" s="47">
        <v>8982.8799999999992</v>
      </c>
      <c r="M11" s="73">
        <f t="shared" si="3"/>
        <v>-2.5694756274011032E-2</v>
      </c>
      <c r="O11" s="47">
        <v>699.01</v>
      </c>
      <c r="P11" s="73">
        <f t="shared" si="4"/>
        <v>3.9621041985811366E-2</v>
      </c>
      <c r="R11" s="47">
        <v>796.4</v>
      </c>
      <c r="S11" s="73">
        <f t="shared" si="5"/>
        <v>1.8258067815680422E-2</v>
      </c>
      <c r="U11" s="47">
        <v>881.77</v>
      </c>
      <c r="V11" s="73">
        <f t="shared" si="6"/>
        <v>7.5407956679756957E-2</v>
      </c>
      <c r="X11" s="47">
        <v>2340.4</v>
      </c>
      <c r="Y11" s="73">
        <f t="shared" si="7"/>
        <v>-2.5358535597842687E-3</v>
      </c>
      <c r="AA11" s="47">
        <v>16679.95</v>
      </c>
      <c r="AB11" s="73">
        <f t="shared" si="8"/>
        <v>-6.7041230972310309E-2</v>
      </c>
      <c r="AD11" s="71">
        <v>1278.56</v>
      </c>
      <c r="AE11" s="73">
        <f t="shared" si="9"/>
        <v>4.6687351108855267E-2</v>
      </c>
      <c r="AG11" s="48">
        <v>596.36</v>
      </c>
      <c r="AH11" s="73">
        <f t="shared" si="10"/>
        <v>-1.0207299463909275E-2</v>
      </c>
    </row>
    <row r="12" spans="1:34" x14ac:dyDescent="0.3">
      <c r="A12" s="70">
        <v>43980</v>
      </c>
      <c r="B12" s="72"/>
      <c r="C12" s="47">
        <v>7643.67</v>
      </c>
      <c r="D12" s="73">
        <f t="shared" si="0"/>
        <v>3.732439093238369E-2</v>
      </c>
      <c r="E12" s="77"/>
      <c r="F12" s="47">
        <v>887.86</v>
      </c>
      <c r="G12" s="73">
        <f t="shared" si="1"/>
        <v>2.0786865644185935E-2</v>
      </c>
      <c r="I12" s="47">
        <v>634.30999999999995</v>
      </c>
      <c r="J12" s="73">
        <f t="shared" si="2"/>
        <v>3.2405598958333282E-2</v>
      </c>
      <c r="L12" s="47">
        <v>9353.6</v>
      </c>
      <c r="M12" s="73">
        <f t="shared" si="3"/>
        <v>4.126961509003807E-2</v>
      </c>
      <c r="O12" s="47">
        <v>721.99</v>
      </c>
      <c r="P12" s="73">
        <f t="shared" si="4"/>
        <v>3.2875066165004817E-2</v>
      </c>
      <c r="R12" s="47">
        <v>776.51</v>
      </c>
      <c r="S12" s="73">
        <f t="shared" si="5"/>
        <v>-2.497488699146156E-2</v>
      </c>
      <c r="U12" s="47">
        <v>858.2</v>
      </c>
      <c r="V12" s="73">
        <f t="shared" si="6"/>
        <v>-2.6730326502375831E-2</v>
      </c>
      <c r="X12" s="47">
        <v>2315.33</v>
      </c>
      <c r="Y12" s="73">
        <f t="shared" si="7"/>
        <v>-1.0711844129208751E-2</v>
      </c>
      <c r="AA12" s="47">
        <v>16687.7</v>
      </c>
      <c r="AB12" s="73">
        <f t="shared" si="8"/>
        <v>4.646296901369608E-4</v>
      </c>
      <c r="AD12" s="71">
        <v>1213.08</v>
      </c>
      <c r="AE12" s="73">
        <f t="shared" si="9"/>
        <v>-5.1213865598798668E-2</v>
      </c>
      <c r="AG12" s="48">
        <v>581.73</v>
      </c>
      <c r="AH12" s="73">
        <f t="shared" si="10"/>
        <v>-2.4532161781474267E-2</v>
      </c>
    </row>
    <row r="13" spans="1:34" x14ac:dyDescent="0.3">
      <c r="A13" s="70">
        <v>43987</v>
      </c>
      <c r="B13" s="72"/>
      <c r="C13" s="47">
        <v>8169.16</v>
      </c>
      <c r="D13" s="73">
        <f t="shared" si="0"/>
        <v>6.8748389190009487E-2</v>
      </c>
      <c r="E13" s="77"/>
      <c r="F13" s="47">
        <v>879.67</v>
      </c>
      <c r="G13" s="73">
        <f t="shared" si="1"/>
        <v>-9.2244272745703772E-3</v>
      </c>
      <c r="I13" s="47">
        <v>646.54999999999995</v>
      </c>
      <c r="J13" s="73">
        <f t="shared" si="2"/>
        <v>1.9296558465103829E-2</v>
      </c>
      <c r="L13" s="47">
        <v>10007.61</v>
      </c>
      <c r="M13" s="73">
        <f t="shared" si="3"/>
        <v>6.9920672254533037E-2</v>
      </c>
      <c r="O13" s="47">
        <v>742.54</v>
      </c>
      <c r="P13" s="73">
        <f t="shared" si="4"/>
        <v>2.8462998102466729E-2</v>
      </c>
      <c r="R13" s="47">
        <v>762.92</v>
      </c>
      <c r="S13" s="73">
        <f t="shared" si="5"/>
        <v>-1.7501384399428253E-2</v>
      </c>
      <c r="U13" s="47">
        <v>849.25</v>
      </c>
      <c r="V13" s="73">
        <f t="shared" si="6"/>
        <v>-1.0428804474481525E-2</v>
      </c>
      <c r="X13" s="47">
        <v>2430.89</v>
      </c>
      <c r="Y13" s="73">
        <f t="shared" si="7"/>
        <v>4.9910811849714708E-2</v>
      </c>
      <c r="AA13" s="47">
        <v>16854.66</v>
      </c>
      <c r="AB13" s="73">
        <f t="shared" si="8"/>
        <v>1.0004973723161318E-2</v>
      </c>
      <c r="AD13" s="71">
        <v>1173.78</v>
      </c>
      <c r="AE13" s="73">
        <f t="shared" si="9"/>
        <v>-3.2396874072608529E-2</v>
      </c>
      <c r="AG13" s="48">
        <v>589.79999999999995</v>
      </c>
      <c r="AH13" s="73">
        <f t="shared" si="10"/>
        <v>1.3872415037904073E-2</v>
      </c>
    </row>
    <row r="14" spans="1:34" x14ac:dyDescent="0.3">
      <c r="A14" s="70">
        <v>43994</v>
      </c>
      <c r="B14" s="72"/>
      <c r="C14" s="47">
        <v>8237.76</v>
      </c>
      <c r="D14" s="73">
        <f t="shared" si="0"/>
        <v>8.3974362113118563E-3</v>
      </c>
      <c r="E14" s="77"/>
      <c r="F14" s="47">
        <v>915.65</v>
      </c>
      <c r="G14" s="73">
        <f t="shared" si="1"/>
        <v>4.0901701774529106E-2</v>
      </c>
      <c r="I14" s="47">
        <v>639.34</v>
      </c>
      <c r="J14" s="73">
        <f t="shared" si="2"/>
        <v>-1.1151496403990291E-2</v>
      </c>
      <c r="L14" s="47">
        <v>10041.030000000001</v>
      </c>
      <c r="M14" s="73">
        <f t="shared" si="3"/>
        <v>3.3394586719506527E-3</v>
      </c>
      <c r="O14" s="47">
        <v>776.06</v>
      </c>
      <c r="P14" s="73">
        <f t="shared" si="4"/>
        <v>4.5142349233711292E-2</v>
      </c>
      <c r="R14" s="47">
        <v>779.38</v>
      </c>
      <c r="S14" s="73">
        <f t="shared" si="5"/>
        <v>2.1575001310753471E-2</v>
      </c>
      <c r="U14" s="47">
        <v>837.96</v>
      </c>
      <c r="V14" s="73">
        <f t="shared" si="6"/>
        <v>-1.3294083014424449E-2</v>
      </c>
      <c r="X14" s="47">
        <v>2396.1799999999998</v>
      </c>
      <c r="Y14" s="73">
        <f t="shared" si="7"/>
        <v>-1.4278720962281321E-2</v>
      </c>
      <c r="AA14" s="47">
        <v>16272.82</v>
      </c>
      <c r="AB14" s="73">
        <f t="shared" si="8"/>
        <v>-3.4521016739584194E-2</v>
      </c>
      <c r="AD14" s="71">
        <v>1213.57</v>
      </c>
      <c r="AE14" s="73">
        <f t="shared" si="9"/>
        <v>3.3899027074920311E-2</v>
      </c>
      <c r="AG14" s="48">
        <v>622.54</v>
      </c>
      <c r="AH14" s="73">
        <f t="shared" si="10"/>
        <v>5.5510342488979333E-2</v>
      </c>
    </row>
    <row r="15" spans="1:34" x14ac:dyDescent="0.3">
      <c r="A15" s="70">
        <v>44001</v>
      </c>
      <c r="B15" s="72"/>
      <c r="C15" s="47">
        <v>8213.25</v>
      </c>
      <c r="D15" s="73">
        <f t="shared" si="0"/>
        <v>-2.9753233888824412E-3</v>
      </c>
      <c r="E15" s="77"/>
      <c r="F15" s="47">
        <v>926.49</v>
      </c>
      <c r="G15" s="73">
        <f t="shared" si="1"/>
        <v>1.1838584612024279E-2</v>
      </c>
      <c r="I15" s="47">
        <v>640.01</v>
      </c>
      <c r="J15" s="73">
        <f t="shared" si="2"/>
        <v>1.0479557043200161E-3</v>
      </c>
      <c r="L15" s="47">
        <v>9988.98</v>
      </c>
      <c r="M15" s="73">
        <f t="shared" si="3"/>
        <v>-5.1837311510871979E-3</v>
      </c>
      <c r="O15" s="47">
        <v>779.36</v>
      </c>
      <c r="P15" s="73">
        <f t="shared" si="4"/>
        <v>4.2522485374843037E-3</v>
      </c>
      <c r="R15" s="47">
        <v>797.27</v>
      </c>
      <c r="S15" s="73">
        <f t="shared" si="5"/>
        <v>2.2954143036772803E-2</v>
      </c>
      <c r="U15" s="47">
        <v>914.21</v>
      </c>
      <c r="V15" s="73">
        <f t="shared" si="6"/>
        <v>9.0994796887679599E-2</v>
      </c>
      <c r="X15" s="47">
        <v>2314.14</v>
      </c>
      <c r="Y15" s="73">
        <f t="shared" si="7"/>
        <v>-3.4237828543765482E-2</v>
      </c>
      <c r="AA15" s="47">
        <v>15940.31</v>
      </c>
      <c r="AB15" s="73">
        <f t="shared" si="8"/>
        <v>-2.0433458982524248E-2</v>
      </c>
      <c r="AD15" s="71">
        <v>1257.27</v>
      </c>
      <c r="AE15" s="73">
        <f t="shared" si="9"/>
        <v>3.6009459693301618E-2</v>
      </c>
      <c r="AG15" s="48">
        <v>621.67999999999995</v>
      </c>
      <c r="AH15" s="73">
        <f t="shared" si="10"/>
        <v>-1.3814373373598704E-3</v>
      </c>
    </row>
    <row r="16" spans="1:34" x14ac:dyDescent="0.3">
      <c r="A16" s="70">
        <v>44008</v>
      </c>
      <c r="B16" s="72"/>
      <c r="C16" s="47">
        <v>8532.5400000000009</v>
      </c>
      <c r="D16" s="73">
        <f t="shared" si="0"/>
        <v>3.8874988585517412E-2</v>
      </c>
      <c r="E16" s="77"/>
      <c r="F16" s="47">
        <v>931.31</v>
      </c>
      <c r="G16" s="73">
        <f t="shared" si="1"/>
        <v>5.2024306792301444E-3</v>
      </c>
      <c r="I16" s="47">
        <v>643.35</v>
      </c>
      <c r="J16" s="73">
        <f t="shared" si="2"/>
        <v>5.2186684583053885E-3</v>
      </c>
      <c r="L16" s="47">
        <v>10351.879999999999</v>
      </c>
      <c r="M16" s="73">
        <f t="shared" si="3"/>
        <v>3.6330035699340638E-2</v>
      </c>
      <c r="O16" s="47">
        <v>790.57</v>
      </c>
      <c r="P16" s="73">
        <f t="shared" si="4"/>
        <v>1.438359679737225E-2</v>
      </c>
      <c r="R16" s="47">
        <v>832.95</v>
      </c>
      <c r="S16" s="73">
        <f t="shared" si="5"/>
        <v>4.4752718652401401E-2</v>
      </c>
      <c r="U16" s="47">
        <v>915.58</v>
      </c>
      <c r="V16" s="73">
        <f t="shared" si="6"/>
        <v>1.4985615996324746E-3</v>
      </c>
      <c r="X16" s="47">
        <v>2350.37</v>
      </c>
      <c r="Y16" s="73">
        <f t="shared" si="7"/>
        <v>1.5655924014968854E-2</v>
      </c>
      <c r="AA16" s="47">
        <v>15891.55</v>
      </c>
      <c r="AB16" s="73">
        <f t="shared" si="8"/>
        <v>-3.0589116522828112E-3</v>
      </c>
      <c r="AD16" s="71">
        <v>1260.31</v>
      </c>
      <c r="AE16" s="73">
        <f t="shared" si="9"/>
        <v>2.4179372767981133E-3</v>
      </c>
      <c r="AG16" s="48">
        <v>639.38</v>
      </c>
      <c r="AH16" s="73">
        <f t="shared" si="10"/>
        <v>2.847123922275133E-2</v>
      </c>
    </row>
    <row r="17" spans="1:34" x14ac:dyDescent="0.3">
      <c r="A17" s="70">
        <v>44015</v>
      </c>
      <c r="B17" s="72"/>
      <c r="C17" s="47">
        <v>8572.34</v>
      </c>
      <c r="D17" s="73">
        <f t="shared" si="0"/>
        <v>4.6644961523765807E-3</v>
      </c>
      <c r="E17" s="77"/>
      <c r="F17" s="47">
        <v>906.97</v>
      </c>
      <c r="G17" s="73">
        <f t="shared" si="1"/>
        <v>-2.6135228871159894E-2</v>
      </c>
      <c r="I17" s="47">
        <v>639.45000000000005</v>
      </c>
      <c r="J17" s="73">
        <f t="shared" si="2"/>
        <v>-6.0620191186756467E-3</v>
      </c>
      <c r="L17" s="47">
        <v>10440.719999999999</v>
      </c>
      <c r="M17" s="73">
        <f t="shared" si="3"/>
        <v>8.5820160202784573E-3</v>
      </c>
      <c r="O17" s="47">
        <v>778.91</v>
      </c>
      <c r="P17" s="73">
        <f t="shared" si="4"/>
        <v>-1.474885209405882E-2</v>
      </c>
      <c r="R17" s="47">
        <v>832.6</v>
      </c>
      <c r="S17" s="73">
        <f t="shared" si="5"/>
        <v>-4.2019328891292719E-4</v>
      </c>
      <c r="U17" s="47">
        <v>902.46</v>
      </c>
      <c r="V17" s="73">
        <f t="shared" si="6"/>
        <v>-1.4329714497913894E-2</v>
      </c>
      <c r="X17" s="47">
        <v>2244.77</v>
      </c>
      <c r="Y17" s="73">
        <f t="shared" si="7"/>
        <v>-4.4929096269948947E-2</v>
      </c>
      <c r="AA17" s="47">
        <v>15735.12</v>
      </c>
      <c r="AB17" s="73">
        <f t="shared" si="8"/>
        <v>-9.8435961249845657E-3</v>
      </c>
      <c r="AD17" s="71">
        <v>1189.4100000000001</v>
      </c>
      <c r="AE17" s="73">
        <f t="shared" si="9"/>
        <v>-5.6256000507811467E-2</v>
      </c>
      <c r="AG17" s="48">
        <v>639.34</v>
      </c>
      <c r="AH17" s="73">
        <f t="shared" si="10"/>
        <v>-6.2560605586605179E-5</v>
      </c>
    </row>
    <row r="18" spans="1:34" x14ac:dyDescent="0.3">
      <c r="A18" s="70">
        <v>44022</v>
      </c>
      <c r="B18" s="72"/>
      <c r="C18" s="47">
        <v>8823.2900000000009</v>
      </c>
      <c r="D18" s="73">
        <f t="shared" si="0"/>
        <v>2.9274387156832407E-2</v>
      </c>
      <c r="E18" s="77"/>
      <c r="F18" s="47">
        <v>867.92</v>
      </c>
      <c r="G18" s="73">
        <f t="shared" si="1"/>
        <v>-4.3055448361026351E-2</v>
      </c>
      <c r="I18" s="47">
        <v>636.70000000000005</v>
      </c>
      <c r="J18" s="73">
        <f t="shared" si="2"/>
        <v>-4.3005708030338565E-3</v>
      </c>
      <c r="L18" s="47">
        <v>10770.11</v>
      </c>
      <c r="M18" s="73">
        <f t="shared" si="3"/>
        <v>3.1548590518661671E-2</v>
      </c>
      <c r="O18" s="47">
        <v>795.93</v>
      </c>
      <c r="P18" s="73">
        <f t="shared" si="4"/>
        <v>2.1851048259747572E-2</v>
      </c>
      <c r="R18" s="47">
        <v>826.95</v>
      </c>
      <c r="S18" s="73">
        <f t="shared" si="5"/>
        <v>-6.7859716550564223E-3</v>
      </c>
      <c r="U18" s="47">
        <v>921.65</v>
      </c>
      <c r="V18" s="73">
        <f t="shared" si="6"/>
        <v>2.1264100347937791E-2</v>
      </c>
      <c r="X18" s="47">
        <v>2177.71</v>
      </c>
      <c r="Y18" s="73">
        <f t="shared" si="7"/>
        <v>-2.987388462960568E-2</v>
      </c>
      <c r="AA18" s="47">
        <v>15646.18</v>
      </c>
      <c r="AB18" s="73">
        <f t="shared" si="8"/>
        <v>-5.6523242275877466E-3</v>
      </c>
      <c r="AD18" s="71">
        <v>1173.95</v>
      </c>
      <c r="AE18" s="73">
        <f t="shared" si="9"/>
        <v>-1.2998041045560434E-2</v>
      </c>
      <c r="AG18" s="48">
        <v>682.69</v>
      </c>
      <c r="AH18" s="73">
        <f t="shared" si="10"/>
        <v>6.7804298182500736E-2</v>
      </c>
    </row>
    <row r="19" spans="1:34" x14ac:dyDescent="0.3">
      <c r="A19" s="70">
        <v>44029</v>
      </c>
      <c r="B19" s="72"/>
      <c r="C19" s="47">
        <v>8775.86</v>
      </c>
      <c r="D19" s="73">
        <f t="shared" si="0"/>
        <v>-5.3755458564776048E-3</v>
      </c>
      <c r="E19" s="77"/>
      <c r="F19" s="47">
        <v>875.38</v>
      </c>
      <c r="G19" s="73">
        <f t="shared" si="1"/>
        <v>8.5952622361508395E-3</v>
      </c>
      <c r="I19" s="47">
        <v>654.49</v>
      </c>
      <c r="J19" s="73">
        <f t="shared" si="2"/>
        <v>2.7940945500235532E-2</v>
      </c>
      <c r="L19" s="47">
        <v>10733.98</v>
      </c>
      <c r="M19" s="73">
        <f t="shared" si="3"/>
        <v>-3.3546546878352231E-3</v>
      </c>
      <c r="O19" s="47">
        <v>826.48</v>
      </c>
      <c r="P19" s="73">
        <f t="shared" si="4"/>
        <v>3.8382772354352855E-2</v>
      </c>
      <c r="R19" s="47">
        <v>853.48</v>
      </c>
      <c r="S19" s="73">
        <f t="shared" si="5"/>
        <v>3.2081746175705875E-2</v>
      </c>
      <c r="U19" s="47">
        <v>957.09</v>
      </c>
      <c r="V19" s="73">
        <f t="shared" si="6"/>
        <v>3.8452774914555475E-2</v>
      </c>
      <c r="X19" s="47">
        <v>2229.3000000000002</v>
      </c>
      <c r="Y19" s="73">
        <f t="shared" si="7"/>
        <v>2.3690023005818104E-2</v>
      </c>
      <c r="AA19" s="47">
        <v>15350.58</v>
      </c>
      <c r="AB19" s="73">
        <f t="shared" si="8"/>
        <v>-1.8892790444696429E-2</v>
      </c>
      <c r="AD19" s="71">
        <v>1197.2</v>
      </c>
      <c r="AE19" s="73">
        <f t="shared" si="9"/>
        <v>1.9804932066953447E-2</v>
      </c>
      <c r="AG19" s="48">
        <v>678.19</v>
      </c>
      <c r="AH19" s="73">
        <f t="shared" si="10"/>
        <v>-6.5915715771433592E-3</v>
      </c>
    </row>
    <row r="20" spans="1:34" x14ac:dyDescent="0.3">
      <c r="A20" s="70">
        <v>44036</v>
      </c>
      <c r="B20" s="72"/>
      <c r="C20" s="47">
        <v>9060.4599999999991</v>
      </c>
      <c r="D20" s="73">
        <f t="shared" si="0"/>
        <v>3.2429870120990821E-2</v>
      </c>
      <c r="E20" s="77"/>
      <c r="F20" s="47">
        <v>856.7</v>
      </c>
      <c r="G20" s="73">
        <f t="shared" si="1"/>
        <v>-2.1339304073659381E-2</v>
      </c>
      <c r="I20" s="47">
        <v>667.17</v>
      </c>
      <c r="J20" s="73">
        <f t="shared" si="2"/>
        <v>1.9373863619000977E-2</v>
      </c>
      <c r="L20" s="47">
        <v>11145.33</v>
      </c>
      <c r="M20" s="73">
        <f t="shared" si="3"/>
        <v>3.8322225306922537E-2</v>
      </c>
      <c r="O20" s="47">
        <v>815.95</v>
      </c>
      <c r="P20" s="73">
        <f t="shared" si="4"/>
        <v>-1.2740780176168779E-2</v>
      </c>
      <c r="R20" s="47">
        <v>886.74</v>
      </c>
      <c r="S20" s="73">
        <f t="shared" si="5"/>
        <v>3.8969864554529679E-2</v>
      </c>
      <c r="U20" s="47">
        <v>989.58</v>
      </c>
      <c r="V20" s="73">
        <f t="shared" si="6"/>
        <v>3.3946650785192621E-2</v>
      </c>
      <c r="X20" s="47">
        <v>2317.86</v>
      </c>
      <c r="Y20" s="73">
        <f t="shared" si="7"/>
        <v>3.9725474364150151E-2</v>
      </c>
      <c r="AA20" s="47">
        <v>15169.91</v>
      </c>
      <c r="AB20" s="73">
        <f t="shared" si="8"/>
        <v>-1.176958785922096E-2</v>
      </c>
      <c r="AD20" s="71">
        <v>1174.8499999999999</v>
      </c>
      <c r="AE20" s="73">
        <f t="shared" si="9"/>
        <v>-1.866855997327108E-2</v>
      </c>
      <c r="AG20" s="48">
        <v>697.02</v>
      </c>
      <c r="AH20" s="73">
        <f t="shared" si="10"/>
        <v>2.7765080582137641E-2</v>
      </c>
    </row>
    <row r="21" spans="1:34" x14ac:dyDescent="0.3">
      <c r="A21" s="70">
        <v>44043</v>
      </c>
      <c r="B21" s="72"/>
      <c r="C21" s="47">
        <v>9066.0400000000009</v>
      </c>
      <c r="D21" s="73">
        <f t="shared" si="0"/>
        <v>6.1586277076459105E-4</v>
      </c>
      <c r="E21" s="77"/>
      <c r="F21" s="47">
        <v>872.57</v>
      </c>
      <c r="G21" s="73">
        <f t="shared" si="1"/>
        <v>1.8524571028364658E-2</v>
      </c>
      <c r="I21" s="47">
        <v>680.57</v>
      </c>
      <c r="J21" s="73">
        <f t="shared" si="2"/>
        <v>2.0084835948858751E-2</v>
      </c>
      <c r="L21" s="47">
        <v>11162.16</v>
      </c>
      <c r="M21" s="73">
        <f t="shared" si="3"/>
        <v>1.51004950055314E-3</v>
      </c>
      <c r="O21" s="47">
        <v>815.55</v>
      </c>
      <c r="P21" s="73">
        <f t="shared" si="4"/>
        <v>-4.902261167964838E-4</v>
      </c>
      <c r="R21" s="47">
        <v>886.79</v>
      </c>
      <c r="S21" s="73">
        <f t="shared" si="5"/>
        <v>5.6386313913835537E-5</v>
      </c>
      <c r="U21" s="47">
        <v>978.81</v>
      </c>
      <c r="V21" s="73">
        <f t="shared" si="6"/>
        <v>-1.0883405080943527E-2</v>
      </c>
      <c r="X21" s="47">
        <v>2461.1999999999998</v>
      </c>
      <c r="Y21" s="73">
        <f t="shared" si="7"/>
        <v>6.184152623540666E-2</v>
      </c>
      <c r="AA21" s="47">
        <v>15027.74</v>
      </c>
      <c r="AB21" s="73">
        <f t="shared" si="8"/>
        <v>-9.3718420214754117E-3</v>
      </c>
      <c r="AD21" s="71">
        <v>1207.48</v>
      </c>
      <c r="AE21" s="73">
        <f t="shared" si="9"/>
        <v>2.7773758352130154E-2</v>
      </c>
      <c r="AG21" s="48">
        <v>738.1</v>
      </c>
      <c r="AH21" s="73">
        <f t="shared" si="10"/>
        <v>5.8936615879027925E-2</v>
      </c>
    </row>
    <row r="22" spans="1:34" x14ac:dyDescent="0.3">
      <c r="A22" s="70">
        <v>44050</v>
      </c>
      <c r="B22" s="72"/>
      <c r="C22" s="47">
        <v>9092.7000000000007</v>
      </c>
      <c r="D22" s="73">
        <f t="shared" si="0"/>
        <v>2.9406444268941954E-3</v>
      </c>
      <c r="E22" s="77"/>
      <c r="F22" s="47">
        <v>922.51</v>
      </c>
      <c r="G22" s="73">
        <f t="shared" si="1"/>
        <v>5.7233230571759212E-2</v>
      </c>
      <c r="I22" s="47">
        <v>721.23</v>
      </c>
      <c r="J22" s="73">
        <f t="shared" si="2"/>
        <v>5.9744038085722213E-2</v>
      </c>
      <c r="L22" s="47">
        <v>11100.54</v>
      </c>
      <c r="M22" s="73">
        <f t="shared" si="3"/>
        <v>-5.5204369046850232E-3</v>
      </c>
      <c r="O22" s="47">
        <v>881.55</v>
      </c>
      <c r="P22" s="73">
        <f t="shared" si="4"/>
        <v>8.0926981791429098E-2</v>
      </c>
      <c r="R22" s="47">
        <v>976.22</v>
      </c>
      <c r="S22" s="73">
        <f t="shared" si="5"/>
        <v>0.10084687468284495</v>
      </c>
      <c r="U22" s="47">
        <v>1028.0899999999999</v>
      </c>
      <c r="V22" s="73">
        <f t="shared" si="6"/>
        <v>5.0346849746120262E-2</v>
      </c>
      <c r="X22" s="47">
        <v>2704.59</v>
      </c>
      <c r="Y22" s="73">
        <f t="shared" si="7"/>
        <v>9.8890784982935298E-2</v>
      </c>
      <c r="AA22" s="47">
        <v>16197.25</v>
      </c>
      <c r="AB22" s="73">
        <f t="shared" si="8"/>
        <v>7.7823411903586312E-2</v>
      </c>
      <c r="AD22" s="71">
        <v>1433.14</v>
      </c>
      <c r="AE22" s="73">
        <f t="shared" si="9"/>
        <v>0.18688508298274098</v>
      </c>
      <c r="AG22" s="48">
        <v>783.48</v>
      </c>
      <c r="AH22" s="73">
        <f t="shared" si="10"/>
        <v>6.1482183985909759E-2</v>
      </c>
    </row>
    <row r="23" spans="1:34" x14ac:dyDescent="0.3">
      <c r="A23" s="70">
        <v>44057</v>
      </c>
      <c r="B23" s="72"/>
      <c r="C23" s="47">
        <v>9273.32</v>
      </c>
      <c r="D23" s="73">
        <f t="shared" si="0"/>
        <v>1.9864286735512989E-2</v>
      </c>
      <c r="E23" s="77"/>
      <c r="F23" s="47">
        <v>960.87</v>
      </c>
      <c r="G23" s="73">
        <f t="shared" si="1"/>
        <v>4.1582205070947759E-2</v>
      </c>
      <c r="I23" s="47">
        <v>773.55</v>
      </c>
      <c r="J23" s="73">
        <f t="shared" si="2"/>
        <v>7.2542739486710112E-2</v>
      </c>
      <c r="L23" s="47">
        <v>11275.98</v>
      </c>
      <c r="M23" s="73">
        <f t="shared" si="3"/>
        <v>1.5804636531195661E-2</v>
      </c>
      <c r="O23" s="47">
        <v>917.65</v>
      </c>
      <c r="P23" s="73">
        <f t="shared" si="4"/>
        <v>4.0950598377857209E-2</v>
      </c>
      <c r="R23" s="47">
        <v>1011.35</v>
      </c>
      <c r="S23" s="73">
        <f t="shared" si="5"/>
        <v>3.5985740919055126E-2</v>
      </c>
      <c r="U23" s="47">
        <v>1071.5999999999999</v>
      </c>
      <c r="V23" s="73">
        <f t="shared" si="6"/>
        <v>4.2321197560524854E-2</v>
      </c>
      <c r="X23" s="47">
        <v>3116.31</v>
      </c>
      <c r="Y23" s="73">
        <f t="shared" si="7"/>
        <v>0.15223009772276011</v>
      </c>
      <c r="AA23" s="47">
        <v>16683.349999999999</v>
      </c>
      <c r="AB23" s="73">
        <f t="shared" si="8"/>
        <v>3.0011267344765225E-2</v>
      </c>
      <c r="AD23" s="71">
        <v>1433.51</v>
      </c>
      <c r="AE23" s="73">
        <f t="shared" si="9"/>
        <v>2.5817435840175479E-4</v>
      </c>
      <c r="AG23" s="48">
        <v>841.03</v>
      </c>
      <c r="AH23" s="73">
        <f t="shared" si="10"/>
        <v>7.345433195486796E-2</v>
      </c>
    </row>
    <row r="24" spans="1:34" x14ac:dyDescent="0.3">
      <c r="A24" s="70">
        <v>44064</v>
      </c>
      <c r="B24" s="72"/>
      <c r="C24" s="47">
        <v>9370.9599999999991</v>
      </c>
      <c r="D24" s="73">
        <f t="shared" si="0"/>
        <v>1.0529130883006239E-2</v>
      </c>
      <c r="E24" s="77"/>
      <c r="F24" s="47">
        <v>985.99</v>
      </c>
      <c r="G24" s="73">
        <f t="shared" si="1"/>
        <v>2.6142974595939103E-2</v>
      </c>
      <c r="I24" s="47">
        <v>763.66</v>
      </c>
      <c r="J24" s="73">
        <f t="shared" si="2"/>
        <v>-1.2785211040010324E-2</v>
      </c>
      <c r="L24" s="47">
        <v>11344.93</v>
      </c>
      <c r="M24" s="73">
        <f t="shared" si="3"/>
        <v>6.1147678516635124E-3</v>
      </c>
      <c r="O24" s="47">
        <v>862.62</v>
      </c>
      <c r="P24" s="73">
        <f t="shared" si="4"/>
        <v>-5.996839753718735E-2</v>
      </c>
      <c r="R24" s="47">
        <v>1003.69</v>
      </c>
      <c r="S24" s="73">
        <f t="shared" si="5"/>
        <v>-7.5740347060858932E-3</v>
      </c>
      <c r="U24" s="47">
        <v>997.07</v>
      </c>
      <c r="V24" s="73">
        <f t="shared" si="6"/>
        <v>-6.9550205300485127E-2</v>
      </c>
      <c r="X24" s="47">
        <v>3175.33</v>
      </c>
      <c r="Y24" s="73">
        <f t="shared" si="7"/>
        <v>1.8939065754048853E-2</v>
      </c>
      <c r="AA24" s="47">
        <v>16768.099999999999</v>
      </c>
      <c r="AB24" s="73">
        <f t="shared" si="8"/>
        <v>5.0799150050799156E-3</v>
      </c>
      <c r="AD24" s="71">
        <v>1403.21</v>
      </c>
      <c r="AE24" s="73">
        <f t="shared" si="9"/>
        <v>-2.1136929634254353E-2</v>
      </c>
      <c r="AG24" s="48">
        <v>823.35</v>
      </c>
      <c r="AH24" s="73">
        <f t="shared" si="10"/>
        <v>-2.1021842264841863E-2</v>
      </c>
    </row>
    <row r="25" spans="1:34" x14ac:dyDescent="0.3">
      <c r="A25" s="70">
        <v>44071</v>
      </c>
      <c r="B25" s="72"/>
      <c r="C25" s="47">
        <v>9559.2999999999993</v>
      </c>
      <c r="D25" s="73">
        <f t="shared" si="0"/>
        <v>2.0098261010611525E-2</v>
      </c>
      <c r="E25" s="77"/>
      <c r="F25" s="47">
        <v>976.06</v>
      </c>
      <c r="G25" s="73">
        <f t="shared" si="1"/>
        <v>-1.0071096055740995E-2</v>
      </c>
      <c r="I25" s="47">
        <v>750.46</v>
      </c>
      <c r="J25" s="73">
        <f t="shared" si="2"/>
        <v>-1.7285179268260654E-2</v>
      </c>
      <c r="L25" s="47">
        <v>11539.03</v>
      </c>
      <c r="M25" s="73">
        <f t="shared" si="3"/>
        <v>1.7108964092330262E-2</v>
      </c>
      <c r="O25" s="47">
        <v>870.94</v>
      </c>
      <c r="P25" s="73">
        <f t="shared" si="4"/>
        <v>9.6450348936960081E-3</v>
      </c>
      <c r="R25" s="47">
        <v>1007.93</v>
      </c>
      <c r="S25" s="73">
        <f t="shared" si="5"/>
        <v>4.2244119200150398E-3</v>
      </c>
      <c r="U25" s="47">
        <v>996.92</v>
      </c>
      <c r="V25" s="73">
        <f t="shared" si="6"/>
        <v>-1.5044079151924232E-4</v>
      </c>
      <c r="X25" s="47">
        <v>3244.84</v>
      </c>
      <c r="Y25" s="73">
        <f t="shared" si="7"/>
        <v>2.1890638138398283E-2</v>
      </c>
      <c r="AA25" s="47">
        <v>16939.650000000001</v>
      </c>
      <c r="AB25" s="73">
        <f t="shared" si="8"/>
        <v>1.0230735742272705E-2</v>
      </c>
      <c r="AD25" s="71">
        <v>1381.42</v>
      </c>
      <c r="AE25" s="73">
        <f t="shared" si="9"/>
        <v>-1.5528680667897152E-2</v>
      </c>
      <c r="AG25" s="48">
        <v>825.27</v>
      </c>
      <c r="AH25" s="73">
        <f t="shared" si="10"/>
        <v>2.331936600473625E-3</v>
      </c>
    </row>
    <row r="26" spans="1:34" x14ac:dyDescent="0.3">
      <c r="A26" s="70">
        <v>44078</v>
      </c>
      <c r="B26" s="72"/>
      <c r="C26" s="47">
        <v>9449.06</v>
      </c>
      <c r="D26" s="73">
        <f t="shared" si="0"/>
        <v>-1.1532225162930319E-2</v>
      </c>
      <c r="E26" s="77"/>
      <c r="F26" s="47">
        <v>949.23</v>
      </c>
      <c r="G26" s="73">
        <f t="shared" si="1"/>
        <v>-2.7488064258344699E-2</v>
      </c>
      <c r="I26" s="47">
        <v>730.31</v>
      </c>
      <c r="J26" s="73">
        <f t="shared" si="2"/>
        <v>-2.6850198544892585E-2</v>
      </c>
      <c r="L26" s="47">
        <v>11450.81</v>
      </c>
      <c r="M26" s="73">
        <f t="shared" si="3"/>
        <v>-7.6453566720947217E-3</v>
      </c>
      <c r="O26" s="47">
        <v>815.09</v>
      </c>
      <c r="P26" s="73">
        <f t="shared" si="4"/>
        <v>-6.4126116609640182E-2</v>
      </c>
      <c r="R26" s="47">
        <v>999.26</v>
      </c>
      <c r="S26" s="73">
        <f t="shared" si="5"/>
        <v>-8.6017878225670037E-3</v>
      </c>
      <c r="U26" s="47">
        <v>936.12</v>
      </c>
      <c r="V26" s="73">
        <f t="shared" si="6"/>
        <v>-6.0987842555069574E-2</v>
      </c>
      <c r="X26" s="47">
        <v>3238.05</v>
      </c>
      <c r="Y26" s="73">
        <f t="shared" si="7"/>
        <v>-2.0925530996905744E-3</v>
      </c>
      <c r="AA26" s="47">
        <v>16431.259999999998</v>
      </c>
      <c r="AB26" s="73">
        <f t="shared" si="8"/>
        <v>-3.0011836135929788E-2</v>
      </c>
      <c r="AD26" s="71">
        <v>1369.99</v>
      </c>
      <c r="AE26" s="73">
        <f t="shared" si="9"/>
        <v>-8.2740947720462005E-3</v>
      </c>
      <c r="AG26" s="48">
        <v>770</v>
      </c>
      <c r="AH26" s="73">
        <f t="shared" si="10"/>
        <v>-6.6972021277884791E-2</v>
      </c>
    </row>
    <row r="27" spans="1:34" x14ac:dyDescent="0.3">
      <c r="A27" s="70">
        <v>44085</v>
      </c>
      <c r="B27" s="72"/>
      <c r="C27" s="47">
        <v>9373.16</v>
      </c>
      <c r="D27" s="73">
        <f t="shared" si="0"/>
        <v>-8.0325450362257883E-3</v>
      </c>
      <c r="E27" s="77"/>
      <c r="F27" s="47">
        <v>943.22</v>
      </c>
      <c r="G27" s="73">
        <f t="shared" si="1"/>
        <v>-6.3314475943659502E-3</v>
      </c>
      <c r="I27" s="47">
        <v>721.05</v>
      </c>
      <c r="J27" s="73">
        <f t="shared" si="2"/>
        <v>-1.2679547041667226E-2</v>
      </c>
      <c r="L27" s="47">
        <v>11372.82</v>
      </c>
      <c r="M27" s="73">
        <f t="shared" si="3"/>
        <v>-6.8108718946519754E-3</v>
      </c>
      <c r="O27" s="47">
        <v>797.59</v>
      </c>
      <c r="P27" s="73">
        <f t="shared" si="4"/>
        <v>-2.1470021715393393E-2</v>
      </c>
      <c r="R27" s="47">
        <v>1012.16</v>
      </c>
      <c r="S27" s="73">
        <f t="shared" si="5"/>
        <v>1.2909553069271239E-2</v>
      </c>
      <c r="U27" s="47">
        <v>917.21</v>
      </c>
      <c r="V27" s="73">
        <f t="shared" si="6"/>
        <v>-2.0200401657907072E-2</v>
      </c>
      <c r="X27" s="47">
        <v>3154.4</v>
      </c>
      <c r="Y27" s="73">
        <f t="shared" si="7"/>
        <v>-2.583344914377483E-2</v>
      </c>
      <c r="AA27" s="47">
        <v>16637.16</v>
      </c>
      <c r="AB27" s="73">
        <f t="shared" si="8"/>
        <v>1.253099275405547E-2</v>
      </c>
      <c r="AD27" s="71">
        <v>1399.57</v>
      </c>
      <c r="AE27" s="73">
        <f t="shared" si="9"/>
        <v>2.1591398477361096E-2</v>
      </c>
      <c r="AG27" s="48">
        <v>767.4</v>
      </c>
      <c r="AH27" s="73">
        <f t="shared" si="10"/>
        <v>-3.3766233766234061E-3</v>
      </c>
    </row>
    <row r="28" spans="1:34" x14ac:dyDescent="0.3">
      <c r="A28" s="70">
        <v>44092</v>
      </c>
      <c r="B28" s="72"/>
      <c r="C28" s="47">
        <v>9565.08</v>
      </c>
      <c r="D28" s="73">
        <f t="shared" si="0"/>
        <v>2.0475485321919191E-2</v>
      </c>
      <c r="E28" s="77"/>
      <c r="F28" s="47">
        <v>1024.0999999999999</v>
      </c>
      <c r="G28" s="73">
        <f t="shared" si="1"/>
        <v>8.5748817879179706E-2</v>
      </c>
      <c r="I28" s="47">
        <v>754.88</v>
      </c>
      <c r="J28" s="73">
        <f t="shared" si="2"/>
        <v>4.6917689480618599E-2</v>
      </c>
      <c r="L28" s="47">
        <v>11517.49</v>
      </c>
      <c r="M28" s="73">
        <f t="shared" si="3"/>
        <v>1.2720679655529595E-2</v>
      </c>
      <c r="O28" s="47">
        <v>817.19</v>
      </c>
      <c r="P28" s="73">
        <f t="shared" si="4"/>
        <v>2.4574029263155283E-2</v>
      </c>
      <c r="R28" s="47">
        <v>1082.76</v>
      </c>
      <c r="S28" s="73">
        <f t="shared" si="5"/>
        <v>6.9751817894404072E-2</v>
      </c>
      <c r="U28" s="47">
        <v>948.26</v>
      </c>
      <c r="V28" s="73">
        <f t="shared" si="6"/>
        <v>3.3852661876778441E-2</v>
      </c>
      <c r="X28" s="47">
        <v>3229.93</v>
      </c>
      <c r="Y28" s="73">
        <f t="shared" si="7"/>
        <v>2.3944331727111256E-2</v>
      </c>
      <c r="AA28" s="47">
        <v>16576.86</v>
      </c>
      <c r="AB28" s="73">
        <f t="shared" si="8"/>
        <v>-3.6244166672676869E-3</v>
      </c>
      <c r="AD28" s="71">
        <v>1420.87</v>
      </c>
      <c r="AE28" s="73">
        <f t="shared" si="9"/>
        <v>1.5218960109176357E-2</v>
      </c>
      <c r="AG28" s="48">
        <v>803.15</v>
      </c>
      <c r="AH28" s="73">
        <f t="shared" si="10"/>
        <v>4.6585874381026848E-2</v>
      </c>
    </row>
    <row r="29" spans="1:34" x14ac:dyDescent="0.3">
      <c r="A29" s="70">
        <v>44099</v>
      </c>
      <c r="B29" s="72"/>
      <c r="C29" s="47">
        <v>9164.42</v>
      </c>
      <c r="D29" s="73">
        <f t="shared" si="0"/>
        <v>-4.1887783479071773E-2</v>
      </c>
      <c r="E29" s="77"/>
      <c r="F29" s="47">
        <v>1015.07</v>
      </c>
      <c r="G29" s="73">
        <f t="shared" si="1"/>
        <v>-8.8174982911823647E-3</v>
      </c>
      <c r="I29" s="47">
        <v>763.34</v>
      </c>
      <c r="J29" s="73">
        <f t="shared" si="2"/>
        <v>1.1207079270877539E-2</v>
      </c>
      <c r="L29" s="47">
        <v>11078.37</v>
      </c>
      <c r="M29" s="73">
        <f t="shared" si="3"/>
        <v>-3.8126362601573691E-2</v>
      </c>
      <c r="O29" s="47">
        <v>777.5</v>
      </c>
      <c r="P29" s="73">
        <f t="shared" si="4"/>
        <v>-4.856887627112428E-2</v>
      </c>
      <c r="R29" s="47">
        <v>1046.93</v>
      </c>
      <c r="S29" s="73">
        <f t="shared" si="5"/>
        <v>-3.3091359119287678E-2</v>
      </c>
      <c r="U29" s="47">
        <v>927.63</v>
      </c>
      <c r="V29" s="73">
        <f t="shared" si="6"/>
        <v>-2.1755636639740152E-2</v>
      </c>
      <c r="X29" s="47">
        <v>3124.83</v>
      </c>
      <c r="Y29" s="73">
        <f t="shared" si="7"/>
        <v>-3.2539404878743475E-2</v>
      </c>
      <c r="AA29" s="47">
        <v>16008.45</v>
      </c>
      <c r="AB29" s="73">
        <f t="shared" si="8"/>
        <v>-3.4289364813360299E-2</v>
      </c>
      <c r="AD29" s="71">
        <v>1346.87</v>
      </c>
      <c r="AE29" s="73">
        <f t="shared" si="9"/>
        <v>-5.2080767417145839E-2</v>
      </c>
      <c r="AG29" s="48">
        <v>873.6</v>
      </c>
      <c r="AH29" s="73">
        <f t="shared" si="10"/>
        <v>8.7717113864159924E-2</v>
      </c>
    </row>
    <row r="30" spans="1:34" x14ac:dyDescent="0.3">
      <c r="A30" s="70">
        <v>44105</v>
      </c>
      <c r="B30" s="72"/>
      <c r="C30" s="47">
        <v>9363.35</v>
      </c>
      <c r="D30" s="73">
        <f t="shared" si="0"/>
        <v>2.1706774678593985E-2</v>
      </c>
      <c r="E30" s="77"/>
      <c r="F30" s="47">
        <v>1010.59</v>
      </c>
      <c r="G30" s="73">
        <f t="shared" si="1"/>
        <v>-4.4134887249155409E-3</v>
      </c>
      <c r="I30" s="47">
        <v>771.21</v>
      </c>
      <c r="J30" s="73">
        <f t="shared" si="2"/>
        <v>1.0309953624859177E-2</v>
      </c>
      <c r="L30" s="47">
        <v>11278.61</v>
      </c>
      <c r="M30" s="73">
        <f t="shared" si="3"/>
        <v>1.8074861193478804E-2</v>
      </c>
      <c r="O30" s="47">
        <v>803.1</v>
      </c>
      <c r="P30" s="73">
        <f t="shared" si="4"/>
        <v>3.2926045016077203E-2</v>
      </c>
      <c r="R30" s="47">
        <v>1076.1600000000001</v>
      </c>
      <c r="S30" s="73">
        <f t="shared" si="5"/>
        <v>2.7919727202391772E-2</v>
      </c>
      <c r="U30" s="47">
        <v>950.13</v>
      </c>
      <c r="V30" s="73">
        <f t="shared" si="6"/>
        <v>2.4255360434656058E-2</v>
      </c>
      <c r="X30" s="47">
        <v>3067.98</v>
      </c>
      <c r="Y30" s="73">
        <f t="shared" si="7"/>
        <v>-1.8192989698639576E-2</v>
      </c>
      <c r="AA30" s="47">
        <v>16398.009999999998</v>
      </c>
      <c r="AB30" s="73">
        <f t="shared" si="8"/>
        <v>2.433464826388549E-2</v>
      </c>
      <c r="AD30" s="71">
        <v>1377.73</v>
      </c>
      <c r="AE30" s="73">
        <f t="shared" si="9"/>
        <v>2.2912382041325539E-2</v>
      </c>
      <c r="AG30" s="48">
        <v>945.41</v>
      </c>
      <c r="AH30" s="73">
        <f t="shared" si="10"/>
        <v>8.2200091575091505E-2</v>
      </c>
    </row>
    <row r="31" spans="1:34" x14ac:dyDescent="0.3">
      <c r="A31" s="70">
        <v>44113</v>
      </c>
      <c r="B31" s="72"/>
      <c r="C31" s="47">
        <v>9651.02</v>
      </c>
      <c r="D31" s="73">
        <f t="shared" si="0"/>
        <v>3.0722978421184731E-2</v>
      </c>
      <c r="E31" s="77"/>
      <c r="F31" s="47">
        <v>1032.58</v>
      </c>
      <c r="G31" s="73">
        <f t="shared" si="1"/>
        <v>2.1759566194005379E-2</v>
      </c>
      <c r="I31" s="47">
        <v>789.44</v>
      </c>
      <c r="J31" s="73">
        <f t="shared" si="2"/>
        <v>2.3638178965521735E-2</v>
      </c>
      <c r="L31" s="47">
        <v>11730.68</v>
      </c>
      <c r="M31" s="73">
        <f t="shared" si="3"/>
        <v>4.0082066850436332E-2</v>
      </c>
      <c r="O31" s="47">
        <v>835.11</v>
      </c>
      <c r="P31" s="73">
        <f t="shared" si="4"/>
        <v>3.9858050056032858E-2</v>
      </c>
      <c r="R31" s="47">
        <v>1065.25</v>
      </c>
      <c r="S31" s="73">
        <f t="shared" si="5"/>
        <v>-1.0137897710377715E-2</v>
      </c>
      <c r="U31" s="47">
        <v>973.48</v>
      </c>
      <c r="V31" s="73">
        <f t="shared" si="6"/>
        <v>2.4575584393714569E-2</v>
      </c>
      <c r="X31" s="47">
        <v>3178.43</v>
      </c>
      <c r="Y31" s="73">
        <f t="shared" si="7"/>
        <v>3.6000886576835513E-2</v>
      </c>
      <c r="AA31" s="47">
        <v>16013.26</v>
      </c>
      <c r="AB31" s="73">
        <f t="shared" si="8"/>
        <v>-2.3463212914249854E-2</v>
      </c>
      <c r="AD31" s="71">
        <v>1411.56</v>
      </c>
      <c r="AE31" s="73">
        <f t="shared" si="9"/>
        <v>2.4554883758065752E-2</v>
      </c>
      <c r="AG31" s="48">
        <v>942.25</v>
      </c>
      <c r="AH31" s="73">
        <f t="shared" si="10"/>
        <v>-3.3424651738398876E-3</v>
      </c>
    </row>
    <row r="32" spans="1:34" x14ac:dyDescent="0.3">
      <c r="A32" s="70">
        <v>44120</v>
      </c>
      <c r="B32" s="72"/>
      <c r="C32" s="47">
        <v>9684.2999999999993</v>
      </c>
      <c r="D32" s="73">
        <f t="shared" si="0"/>
        <v>3.448340175442475E-3</v>
      </c>
      <c r="E32" s="77"/>
      <c r="F32" s="47">
        <v>1036.3699999999999</v>
      </c>
      <c r="G32" s="73">
        <f t="shared" si="1"/>
        <v>3.6704177884521916E-3</v>
      </c>
      <c r="I32" s="47">
        <v>786.59</v>
      </c>
      <c r="J32" s="73">
        <f t="shared" si="2"/>
        <v>-3.6101540332387802E-3</v>
      </c>
      <c r="L32" s="47">
        <v>11855.86</v>
      </c>
      <c r="M32" s="73">
        <f t="shared" si="3"/>
        <v>1.0671163138027828E-2</v>
      </c>
      <c r="O32" s="47">
        <v>810.52</v>
      </c>
      <c r="P32" s="73">
        <f t="shared" si="4"/>
        <v>-2.944522278502237E-2</v>
      </c>
      <c r="R32" s="47">
        <v>1054.1199999999999</v>
      </c>
      <c r="S32" s="73">
        <f t="shared" si="5"/>
        <v>-1.0448251584135282E-2</v>
      </c>
      <c r="U32" s="47">
        <v>954.38</v>
      </c>
      <c r="V32" s="73">
        <f t="shared" si="6"/>
        <v>-1.9620331182972451E-2</v>
      </c>
      <c r="X32" s="47">
        <v>3162.19</v>
      </c>
      <c r="Y32" s="73">
        <f t="shared" si="7"/>
        <v>-5.1094408245579677E-3</v>
      </c>
      <c r="AA32" s="47">
        <v>16071.32</v>
      </c>
      <c r="AB32" s="73">
        <f t="shared" si="8"/>
        <v>3.6257451636955555E-3</v>
      </c>
      <c r="AD32" s="71">
        <v>1387.85</v>
      </c>
      <c r="AE32" s="73">
        <f t="shared" si="9"/>
        <v>-1.6797018901074014E-2</v>
      </c>
      <c r="AG32" s="48">
        <v>906.85</v>
      </c>
      <c r="AH32" s="73">
        <f t="shared" si="10"/>
        <v>-3.7569647121252298E-2</v>
      </c>
    </row>
    <row r="33" spans="1:34" x14ac:dyDescent="0.3">
      <c r="A33" s="70">
        <v>44127</v>
      </c>
      <c r="B33" s="72"/>
      <c r="C33" s="47">
        <v>9744.86</v>
      </c>
      <c r="D33" s="73">
        <f t="shared" si="0"/>
        <v>6.2534204847021794E-3</v>
      </c>
      <c r="E33" s="77"/>
      <c r="F33" s="47">
        <v>1002.05</v>
      </c>
      <c r="G33" s="73">
        <f t="shared" si="1"/>
        <v>-3.3115586132365794E-2</v>
      </c>
      <c r="I33" s="47">
        <v>762.09</v>
      </c>
      <c r="J33" s="73">
        <f t="shared" si="2"/>
        <v>-3.1147103319391297E-2</v>
      </c>
      <c r="L33" s="47">
        <v>11906.86</v>
      </c>
      <c r="M33" s="73">
        <f t="shared" si="3"/>
        <v>4.3016702288994641E-3</v>
      </c>
      <c r="O33" s="47">
        <v>794.42</v>
      </c>
      <c r="P33" s="73">
        <f t="shared" si="4"/>
        <v>-1.9863791146424545E-2</v>
      </c>
      <c r="R33" s="47">
        <v>1057.68</v>
      </c>
      <c r="S33" s="73">
        <f t="shared" si="5"/>
        <v>3.3772246044095297E-3</v>
      </c>
      <c r="U33" s="47">
        <v>987.09</v>
      </c>
      <c r="V33" s="73">
        <f t="shared" si="6"/>
        <v>3.427355979798407E-2</v>
      </c>
      <c r="X33" s="47">
        <v>3084.09</v>
      </c>
      <c r="Y33" s="73">
        <f t="shared" si="7"/>
        <v>-2.4698073170808809E-2</v>
      </c>
      <c r="AA33" s="47">
        <v>15782.7</v>
      </c>
      <c r="AB33" s="73">
        <f t="shared" si="8"/>
        <v>-1.7958699098767184E-2</v>
      </c>
      <c r="AD33" s="71">
        <v>1353.66</v>
      </c>
      <c r="AE33" s="73">
        <f t="shared" si="9"/>
        <v>-2.4635227149908009E-2</v>
      </c>
      <c r="AG33" s="48">
        <v>920.72</v>
      </c>
      <c r="AH33" s="73">
        <f t="shared" si="10"/>
        <v>1.5294701439047256E-2</v>
      </c>
    </row>
    <row r="34" spans="1:34" x14ac:dyDescent="0.3">
      <c r="A34" s="70">
        <v>44134</v>
      </c>
      <c r="B34" s="72"/>
      <c r="C34" s="47">
        <v>9640.67</v>
      </c>
      <c r="D34" s="73">
        <f t="shared" si="0"/>
        <v>-1.0691790338701684E-2</v>
      </c>
      <c r="E34" s="77"/>
      <c r="F34" s="47">
        <v>939.2</v>
      </c>
      <c r="G34" s="73">
        <f t="shared" si="1"/>
        <v>-6.2721421086772033E-2</v>
      </c>
      <c r="I34" s="47">
        <v>759.89</v>
      </c>
      <c r="J34" s="73">
        <f t="shared" si="2"/>
        <v>-2.8867981472005216E-3</v>
      </c>
      <c r="L34" s="47">
        <v>11739.99</v>
      </c>
      <c r="M34" s="73">
        <f t="shared" si="3"/>
        <v>-1.4014610065122189E-2</v>
      </c>
      <c r="O34" s="47">
        <v>779.08</v>
      </c>
      <c r="P34" s="73">
        <f t="shared" si="4"/>
        <v>-1.9309685053246293E-2</v>
      </c>
      <c r="R34" s="47">
        <v>1148.57</v>
      </c>
      <c r="S34" s="73">
        <f t="shared" si="5"/>
        <v>8.5933363588230713E-2</v>
      </c>
      <c r="U34" s="47">
        <v>963.82</v>
      </c>
      <c r="V34" s="73">
        <f t="shared" si="6"/>
        <v>-2.3574344791255083E-2</v>
      </c>
      <c r="X34" s="47">
        <v>3116.02</v>
      </c>
      <c r="Y34" s="73">
        <f t="shared" si="7"/>
        <v>1.035313496039345E-2</v>
      </c>
      <c r="AA34" s="47">
        <v>15379.9</v>
      </c>
      <c r="AB34" s="73">
        <f t="shared" si="8"/>
        <v>-2.5521615439690361E-2</v>
      </c>
      <c r="AD34" s="71">
        <v>1288.92</v>
      </c>
      <c r="AE34" s="73">
        <f t="shared" si="9"/>
        <v>-4.7825894242276498E-2</v>
      </c>
      <c r="AG34" s="48">
        <v>913.62</v>
      </c>
      <c r="AH34" s="73">
        <f t="shared" si="10"/>
        <v>-7.7113563298288543E-3</v>
      </c>
    </row>
    <row r="35" spans="1:34" x14ac:dyDescent="0.3">
      <c r="A35" s="70">
        <v>44141</v>
      </c>
      <c r="B35" s="72"/>
      <c r="C35" s="47">
        <v>9805.14</v>
      </c>
      <c r="D35" s="73">
        <f t="shared" si="0"/>
        <v>1.7060017612883685E-2</v>
      </c>
      <c r="E35" s="77"/>
      <c r="F35" s="47">
        <v>929.47</v>
      </c>
      <c r="G35" s="73">
        <f t="shared" si="1"/>
        <v>-1.0359880749574125E-2</v>
      </c>
      <c r="I35" s="47">
        <v>775.03</v>
      </c>
      <c r="J35" s="73">
        <f t="shared" si="2"/>
        <v>1.9923936359209866E-2</v>
      </c>
      <c r="L35" s="47">
        <v>11955</v>
      </c>
      <c r="M35" s="73">
        <f t="shared" si="3"/>
        <v>1.8314325651044013E-2</v>
      </c>
      <c r="O35" s="47">
        <v>776.74</v>
      </c>
      <c r="P35" s="73">
        <f t="shared" si="4"/>
        <v>-3.0035426400370074E-3</v>
      </c>
      <c r="R35" s="47">
        <v>1168.78</v>
      </c>
      <c r="S35" s="73">
        <f t="shared" si="5"/>
        <v>1.7595793029593354E-2</v>
      </c>
      <c r="U35" s="47">
        <v>987.9</v>
      </c>
      <c r="V35" s="73">
        <f t="shared" si="6"/>
        <v>2.4983918158992265E-2</v>
      </c>
      <c r="X35" s="47">
        <v>3156.2</v>
      </c>
      <c r="Y35" s="73">
        <f t="shared" si="7"/>
        <v>1.2894654077958369E-2</v>
      </c>
      <c r="AA35" s="47">
        <v>15772.23</v>
      </c>
      <c r="AB35" s="73">
        <f t="shared" si="8"/>
        <v>2.5509268590823083E-2</v>
      </c>
      <c r="AD35" s="71">
        <v>1288.5999999999999</v>
      </c>
      <c r="AE35" s="73">
        <f t="shared" si="9"/>
        <v>-2.4826986934810828E-4</v>
      </c>
      <c r="AG35" s="48">
        <v>907.71</v>
      </c>
      <c r="AH35" s="73">
        <f t="shared" si="10"/>
        <v>-6.4687725750311601E-3</v>
      </c>
    </row>
    <row r="36" spans="1:34" x14ac:dyDescent="0.3">
      <c r="A36" s="70">
        <v>44149</v>
      </c>
      <c r="B36" s="72"/>
      <c r="C36" s="47">
        <v>10328.68</v>
      </c>
      <c r="D36" s="73">
        <f t="shared" si="0"/>
        <v>5.3394444138482565E-2</v>
      </c>
      <c r="E36" s="77"/>
      <c r="F36" s="47">
        <v>898.48</v>
      </c>
      <c r="G36" s="73">
        <f t="shared" si="1"/>
        <v>-3.3341581761649121E-2</v>
      </c>
      <c r="I36" s="47">
        <v>742.16</v>
      </c>
      <c r="J36" s="73">
        <f t="shared" si="2"/>
        <v>-4.2411261499554861E-2</v>
      </c>
      <c r="L36" s="47">
        <v>12672.05</v>
      </c>
      <c r="M36" s="73">
        <f t="shared" si="3"/>
        <v>5.997908824759509E-2</v>
      </c>
      <c r="O36" s="47">
        <v>817.95</v>
      </c>
      <c r="P36" s="73">
        <f t="shared" si="4"/>
        <v>5.3055076344722861E-2</v>
      </c>
      <c r="R36" s="47">
        <v>1052.5999999999999</v>
      </c>
      <c r="S36" s="73">
        <f t="shared" si="5"/>
        <v>-9.9402796077961694E-2</v>
      </c>
      <c r="U36" s="47">
        <v>966.44</v>
      </c>
      <c r="V36" s="73">
        <f t="shared" si="6"/>
        <v>-2.1722846441947486E-2</v>
      </c>
      <c r="X36" s="47">
        <v>3380.88</v>
      </c>
      <c r="Y36" s="73">
        <f t="shared" si="7"/>
        <v>7.1186870287054144E-2</v>
      </c>
      <c r="AA36" s="47">
        <v>15453.63</v>
      </c>
      <c r="AB36" s="73">
        <f t="shared" si="8"/>
        <v>-2.0200060486056846E-2</v>
      </c>
      <c r="AD36" s="71">
        <v>1301.3399999999999</v>
      </c>
      <c r="AE36" s="73">
        <f t="shared" si="9"/>
        <v>9.886698742821675E-3</v>
      </c>
      <c r="AG36" s="48">
        <v>904.16</v>
      </c>
      <c r="AH36" s="73">
        <f t="shared" si="10"/>
        <v>-3.9109407189521633E-3</v>
      </c>
    </row>
    <row r="37" spans="1:34" x14ac:dyDescent="0.3">
      <c r="A37" s="70">
        <v>44155</v>
      </c>
      <c r="B37" s="72"/>
      <c r="C37" s="47">
        <v>10537.6</v>
      </c>
      <c r="D37" s="73">
        <f t="shared" si="0"/>
        <v>2.0227173268994689E-2</v>
      </c>
      <c r="E37" s="77"/>
      <c r="F37" s="47">
        <v>883.75</v>
      </c>
      <c r="G37" s="73">
        <f t="shared" si="1"/>
        <v>-1.6394354910515559E-2</v>
      </c>
      <c r="I37" s="47">
        <v>741.88</v>
      </c>
      <c r="J37" s="73">
        <f t="shared" si="2"/>
        <v>-3.7727713700546071E-4</v>
      </c>
      <c r="L37" s="47">
        <v>12860.8</v>
      </c>
      <c r="M37" s="73">
        <f t="shared" si="3"/>
        <v>1.4894985420669901E-2</v>
      </c>
      <c r="O37" s="47">
        <v>838.54</v>
      </c>
      <c r="P37" s="73">
        <f t="shared" si="4"/>
        <v>2.5172687817103634E-2</v>
      </c>
      <c r="R37" s="47">
        <v>1047.4000000000001</v>
      </c>
      <c r="S37" s="73">
        <f t="shared" si="5"/>
        <v>-4.9401482044459611E-3</v>
      </c>
      <c r="U37" s="47">
        <v>969.06</v>
      </c>
      <c r="V37" s="73">
        <f t="shared" si="6"/>
        <v>2.7109805057736547E-3</v>
      </c>
      <c r="X37" s="47">
        <v>3445.74</v>
      </c>
      <c r="Y37" s="73">
        <f t="shared" si="7"/>
        <v>1.9184354369276541E-2</v>
      </c>
      <c r="AA37" s="47">
        <v>15239.89</v>
      </c>
      <c r="AB37" s="73">
        <f t="shared" si="8"/>
        <v>-1.3831054580703678E-2</v>
      </c>
      <c r="AD37" s="71">
        <v>1322.16</v>
      </c>
      <c r="AE37" s="73">
        <f t="shared" si="9"/>
        <v>1.5998893448291886E-2</v>
      </c>
      <c r="AG37" s="48">
        <v>908</v>
      </c>
      <c r="AH37" s="73">
        <f t="shared" si="10"/>
        <v>4.2470359228455497E-3</v>
      </c>
    </row>
    <row r="38" spans="1:34" x14ac:dyDescent="0.3">
      <c r="A38" s="70">
        <v>44162</v>
      </c>
      <c r="B38" s="72"/>
      <c r="C38" s="47">
        <v>10667.52</v>
      </c>
      <c r="D38" s="73">
        <f t="shared" si="0"/>
        <v>1.2329183115699976E-2</v>
      </c>
      <c r="E38" s="77"/>
      <c r="F38" s="47">
        <v>893.11</v>
      </c>
      <c r="G38" s="73">
        <f t="shared" si="1"/>
        <v>1.0591230551626607E-2</v>
      </c>
      <c r="I38" s="47">
        <v>742.14</v>
      </c>
      <c r="J38" s="73">
        <f t="shared" si="2"/>
        <v>3.5046099099583615E-4</v>
      </c>
      <c r="L38" s="47">
        <v>12959.19</v>
      </c>
      <c r="M38" s="73">
        <f t="shared" si="3"/>
        <v>7.6503794476238838E-3</v>
      </c>
      <c r="O38" s="47">
        <v>863.97</v>
      </c>
      <c r="P38" s="73">
        <f t="shared" si="4"/>
        <v>3.0326519903642123E-2</v>
      </c>
      <c r="R38" s="47">
        <v>1083.57</v>
      </c>
      <c r="S38" s="73">
        <f t="shared" si="5"/>
        <v>3.4533129654382128E-2</v>
      </c>
      <c r="U38" s="47">
        <v>990.77</v>
      </c>
      <c r="V38" s="73">
        <f t="shared" si="6"/>
        <v>2.240315357150232E-2</v>
      </c>
      <c r="X38" s="47">
        <v>3540.44</v>
      </c>
      <c r="Y38" s="73">
        <f t="shared" si="7"/>
        <v>2.7483211153482352E-2</v>
      </c>
      <c r="AA38" s="47">
        <v>15328.69</v>
      </c>
      <c r="AB38" s="73">
        <f t="shared" si="8"/>
        <v>5.8268137105977206E-3</v>
      </c>
      <c r="AD38" s="71">
        <v>1304.02</v>
      </c>
      <c r="AE38" s="73">
        <f t="shared" si="9"/>
        <v>-1.3719973376898483E-2</v>
      </c>
      <c r="AG38" s="48">
        <v>908.7</v>
      </c>
      <c r="AH38" s="73">
        <f t="shared" si="10"/>
        <v>7.7092511013220869E-4</v>
      </c>
    </row>
    <row r="39" spans="1:34" x14ac:dyDescent="0.3">
      <c r="A39" s="70">
        <v>44169</v>
      </c>
      <c r="B39" s="72"/>
      <c r="C39" s="47">
        <v>10891.44</v>
      </c>
      <c r="D39" s="73">
        <f t="shared" si="0"/>
        <v>2.0990820734341258E-2</v>
      </c>
      <c r="E39" s="77"/>
      <c r="F39" s="47">
        <v>918.21</v>
      </c>
      <c r="G39" s="73">
        <f t="shared" si="1"/>
        <v>2.8104040935607061E-2</v>
      </c>
      <c r="I39" s="47">
        <v>760.76</v>
      </c>
      <c r="J39" s="73">
        <f t="shared" si="2"/>
        <v>2.5089605734767033E-2</v>
      </c>
      <c r="L39" s="47">
        <v>13153.81</v>
      </c>
      <c r="M39" s="73">
        <f t="shared" si="3"/>
        <v>1.5017913928262412E-2</v>
      </c>
      <c r="O39" s="47">
        <v>896.48</v>
      </c>
      <c r="P39" s="73">
        <f t="shared" si="4"/>
        <v>3.7628621364167725E-2</v>
      </c>
      <c r="R39" s="47">
        <v>1129.32</v>
      </c>
      <c r="S39" s="73">
        <f t="shared" si="5"/>
        <v>4.2221545446994656E-2</v>
      </c>
      <c r="U39" s="47">
        <v>1001.21</v>
      </c>
      <c r="V39" s="73">
        <f t="shared" si="6"/>
        <v>1.0537258899643766E-2</v>
      </c>
      <c r="X39" s="47">
        <v>3666.15</v>
      </c>
      <c r="Y39" s="73">
        <f t="shared" si="7"/>
        <v>3.5506886149744107E-2</v>
      </c>
      <c r="AA39" s="47">
        <v>15287.99</v>
      </c>
      <c r="AB39" s="73">
        <f t="shared" si="8"/>
        <v>-2.6551518753396884E-3</v>
      </c>
      <c r="AD39" s="71">
        <v>1334.89</v>
      </c>
      <c r="AE39" s="73">
        <f t="shared" si="9"/>
        <v>2.3672949801383507E-2</v>
      </c>
      <c r="AG39" s="48">
        <v>915.35</v>
      </c>
      <c r="AH39" s="73">
        <f t="shared" si="10"/>
        <v>7.3181468031253182E-3</v>
      </c>
    </row>
    <row r="40" spans="1:34" x14ac:dyDescent="0.3">
      <c r="A40" s="70">
        <v>44176</v>
      </c>
      <c r="B40" s="72"/>
      <c r="C40" s="47">
        <v>11130.57</v>
      </c>
      <c r="D40" s="73">
        <f t="shared" si="0"/>
        <v>2.1955774443048779E-2</v>
      </c>
      <c r="E40" s="77"/>
      <c r="F40" s="47">
        <v>949.76</v>
      </c>
      <c r="G40" s="73">
        <f t="shared" si="1"/>
        <v>3.4360331514577222E-2</v>
      </c>
      <c r="I40" s="47">
        <v>764.03</v>
      </c>
      <c r="J40" s="73">
        <f t="shared" si="2"/>
        <v>4.2983332457016427E-3</v>
      </c>
      <c r="L40" s="47">
        <v>13453.99</v>
      </c>
      <c r="M40" s="73">
        <f t="shared" si="3"/>
        <v>2.2820764478124613E-2</v>
      </c>
      <c r="O40" s="47">
        <v>898.14</v>
      </c>
      <c r="P40" s="73">
        <f t="shared" si="4"/>
        <v>1.8516865964661434E-3</v>
      </c>
      <c r="R40" s="47">
        <v>1116.3699999999999</v>
      </c>
      <c r="S40" s="73">
        <f t="shared" si="5"/>
        <v>-1.1467077533382962E-2</v>
      </c>
      <c r="U40" s="47">
        <v>1052.31</v>
      </c>
      <c r="V40" s="73">
        <f t="shared" si="6"/>
        <v>5.1038243725092546E-2</v>
      </c>
      <c r="X40" s="47">
        <v>3701.46</v>
      </c>
      <c r="Y40" s="73">
        <f t="shared" si="7"/>
        <v>9.6313571457796177E-3</v>
      </c>
      <c r="AA40" s="47">
        <v>15547.62</v>
      </c>
      <c r="AB40" s="73">
        <f t="shared" si="8"/>
        <v>1.6982611841059616E-2</v>
      </c>
      <c r="AD40" s="71">
        <v>1331.63</v>
      </c>
      <c r="AE40" s="73">
        <f t="shared" si="9"/>
        <v>-2.4421487912861663E-3</v>
      </c>
      <c r="AG40" s="48">
        <v>965.06</v>
      </c>
      <c r="AH40" s="73">
        <f t="shared" si="10"/>
        <v>5.4307095646473943E-2</v>
      </c>
    </row>
    <row r="41" spans="1:34" x14ac:dyDescent="0.3">
      <c r="A41" s="70">
        <v>44183</v>
      </c>
      <c r="B41" s="72"/>
      <c r="C41" s="47">
        <v>11292.12</v>
      </c>
      <c r="D41" s="73">
        <f t="shared" si="0"/>
        <v>1.4514081489088258E-2</v>
      </c>
      <c r="E41" s="77"/>
      <c r="F41" s="47">
        <v>957.76</v>
      </c>
      <c r="G41" s="73">
        <f t="shared" si="1"/>
        <v>8.4231805929919131E-3</v>
      </c>
      <c r="I41" s="47">
        <v>786.88</v>
      </c>
      <c r="J41" s="73">
        <f t="shared" si="2"/>
        <v>2.9907202596756704E-2</v>
      </c>
      <c r="L41" s="47">
        <v>13661.99</v>
      </c>
      <c r="M41" s="73">
        <f t="shared" si="3"/>
        <v>1.5460097710790629E-2</v>
      </c>
      <c r="O41" s="47">
        <v>879.51</v>
      </c>
      <c r="P41" s="73">
        <f t="shared" si="4"/>
        <v>-2.0742868595096529E-2</v>
      </c>
      <c r="R41" s="47">
        <v>1111.73</v>
      </c>
      <c r="S41" s="73">
        <f t="shared" si="5"/>
        <v>-4.156328099106813E-3</v>
      </c>
      <c r="U41" s="47">
        <v>1100.46</v>
      </c>
      <c r="V41" s="73">
        <f t="shared" si="6"/>
        <v>4.5756478604213675E-2</v>
      </c>
      <c r="X41" s="47">
        <v>3720.74</v>
      </c>
      <c r="Y41" s="73">
        <f t="shared" si="7"/>
        <v>5.2087554640600584E-3</v>
      </c>
      <c r="AA41" s="47">
        <v>16287.01</v>
      </c>
      <c r="AB41" s="73">
        <f t="shared" si="8"/>
        <v>4.7556474881686031E-2</v>
      </c>
      <c r="AD41" s="71">
        <v>1378.16</v>
      </c>
      <c r="AE41" s="73">
        <f t="shared" si="9"/>
        <v>3.4942138582038533E-2</v>
      </c>
      <c r="AG41" s="48">
        <v>948.49</v>
      </c>
      <c r="AH41" s="73">
        <f t="shared" si="10"/>
        <v>-1.716991689635871E-2</v>
      </c>
    </row>
    <row r="42" spans="1:34" x14ac:dyDescent="0.3">
      <c r="A42" s="70">
        <v>44189</v>
      </c>
      <c r="B42" s="72"/>
      <c r="C42" s="47">
        <v>11147.7</v>
      </c>
      <c r="D42" s="73">
        <f t="shared" si="0"/>
        <v>-1.2789449633904002E-2</v>
      </c>
      <c r="E42" s="77"/>
      <c r="F42" s="47">
        <v>956.45</v>
      </c>
      <c r="G42" s="73">
        <f t="shared" si="1"/>
        <v>-1.3677748078850082E-3</v>
      </c>
      <c r="I42" s="47">
        <v>807.84</v>
      </c>
      <c r="J42" s="73">
        <f t="shared" si="2"/>
        <v>2.6636844245628351E-2</v>
      </c>
      <c r="L42" s="47">
        <v>13536.26</v>
      </c>
      <c r="M42" s="73">
        <f t="shared" si="3"/>
        <v>-9.2029052868578855E-3</v>
      </c>
      <c r="O42" s="47">
        <v>875.28</v>
      </c>
      <c r="P42" s="73">
        <f t="shared" si="4"/>
        <v>-4.8094961967459363E-3</v>
      </c>
      <c r="R42" s="47">
        <v>1093.06</v>
      </c>
      <c r="S42" s="73">
        <f t="shared" si="5"/>
        <v>-1.6793645939211923E-2</v>
      </c>
      <c r="U42" s="47">
        <v>1054.0899999999999</v>
      </c>
      <c r="V42" s="73">
        <f t="shared" si="6"/>
        <v>-4.2136924558820961E-2</v>
      </c>
      <c r="X42" s="47">
        <v>3698.33</v>
      </c>
      <c r="Y42" s="73">
        <f t="shared" si="7"/>
        <v>-6.0229954256410968E-3</v>
      </c>
      <c r="AA42" s="47">
        <v>15715.78</v>
      </c>
      <c r="AB42" s="73">
        <f t="shared" si="8"/>
        <v>-3.5072735879697968E-2</v>
      </c>
      <c r="AD42" s="71">
        <v>1374.59</v>
      </c>
      <c r="AE42" s="73">
        <f t="shared" si="9"/>
        <v>-2.5904104022756165E-3</v>
      </c>
      <c r="AG42" s="48">
        <v>920.24</v>
      </c>
      <c r="AH42" s="73">
        <f t="shared" si="10"/>
        <v>-2.9784183280793682E-2</v>
      </c>
    </row>
    <row r="43" spans="1:34" x14ac:dyDescent="0.3">
      <c r="A43" s="70">
        <v>44197</v>
      </c>
      <c r="B43" s="72"/>
      <c r="C43" s="47">
        <v>11500.9</v>
      </c>
      <c r="D43" s="73">
        <f t="shared" si="0"/>
        <v>3.1683665688886399E-2</v>
      </c>
      <c r="E43" s="77"/>
      <c r="F43" s="47">
        <v>983.27</v>
      </c>
      <c r="G43" s="73">
        <f t="shared" si="1"/>
        <v>2.8041193998640739E-2</v>
      </c>
      <c r="I43" s="47">
        <v>825.69</v>
      </c>
      <c r="J43" s="73">
        <f t="shared" si="2"/>
        <v>2.2095959595959624E-2</v>
      </c>
      <c r="L43" s="47">
        <v>13957.6</v>
      </c>
      <c r="M43" s="73">
        <f t="shared" si="3"/>
        <v>3.1126766182091665E-2</v>
      </c>
      <c r="O43" s="47">
        <v>913.84</v>
      </c>
      <c r="P43" s="73">
        <f t="shared" si="4"/>
        <v>4.4054473996892489E-2</v>
      </c>
      <c r="R43" s="47">
        <v>1087.8499999999999</v>
      </c>
      <c r="S43" s="73">
        <f t="shared" si="5"/>
        <v>-4.7664355113168876E-3</v>
      </c>
      <c r="U43" s="47">
        <v>1045.02</v>
      </c>
      <c r="V43" s="73">
        <f t="shared" si="6"/>
        <v>-8.6045783566867512E-3</v>
      </c>
      <c r="X43" s="47">
        <v>3808.17</v>
      </c>
      <c r="Y43" s="73">
        <f t="shared" si="7"/>
        <v>2.9699891572682845E-2</v>
      </c>
      <c r="AA43" s="47">
        <v>15708.62</v>
      </c>
      <c r="AB43" s="73">
        <f t="shared" si="8"/>
        <v>-4.5559304087992159E-4</v>
      </c>
      <c r="AD43" s="71">
        <v>1394.48</v>
      </c>
      <c r="AE43" s="73">
        <f t="shared" si="9"/>
        <v>1.4469769167533666E-2</v>
      </c>
      <c r="AG43" s="48">
        <v>961.46</v>
      </c>
      <c r="AH43" s="73">
        <f t="shared" si="10"/>
        <v>4.4792662783621692E-2</v>
      </c>
    </row>
    <row r="44" spans="1:34" x14ac:dyDescent="0.3">
      <c r="A44" s="70">
        <v>44204</v>
      </c>
      <c r="B44" s="72"/>
      <c r="C44" s="47">
        <v>11777.68</v>
      </c>
      <c r="D44" s="73">
        <f t="shared" si="0"/>
        <v>2.4065942665356683E-2</v>
      </c>
      <c r="E44" s="77"/>
      <c r="F44" s="47">
        <v>1025.71</v>
      </c>
      <c r="G44" s="73">
        <f t="shared" si="1"/>
        <v>4.3162101965889384E-2</v>
      </c>
      <c r="I44" s="47">
        <v>829.91</v>
      </c>
      <c r="J44" s="73">
        <f t="shared" si="2"/>
        <v>5.1108769635092024E-3</v>
      </c>
      <c r="L44" s="47">
        <v>14192.65</v>
      </c>
      <c r="M44" s="73">
        <f t="shared" si="3"/>
        <v>1.6840287728549268E-2</v>
      </c>
      <c r="O44" s="47">
        <v>963.37</v>
      </c>
      <c r="P44" s="73">
        <f t="shared" si="4"/>
        <v>5.4199859931716679E-2</v>
      </c>
      <c r="R44" s="47">
        <v>1074.1500000000001</v>
      </c>
      <c r="S44" s="73">
        <f t="shared" si="5"/>
        <v>-1.2593648021326304E-2</v>
      </c>
      <c r="U44" s="47">
        <v>1078.51</v>
      </c>
      <c r="V44" s="73">
        <f t="shared" si="6"/>
        <v>3.2047233545769466E-2</v>
      </c>
      <c r="X44" s="47">
        <v>3849.28</v>
      </c>
      <c r="Y44" s="73">
        <f t="shared" si="7"/>
        <v>1.0795211348232912E-2</v>
      </c>
      <c r="AA44" s="47">
        <v>15551.34</v>
      </c>
      <c r="AB44" s="73">
        <f t="shared" si="8"/>
        <v>-1.0012337175385275E-2</v>
      </c>
      <c r="AD44" s="71">
        <v>1402.27</v>
      </c>
      <c r="AE44" s="73">
        <f t="shared" si="9"/>
        <v>5.5863117434455595E-3</v>
      </c>
      <c r="AG44" s="48">
        <v>952.23</v>
      </c>
      <c r="AH44" s="73">
        <f t="shared" si="10"/>
        <v>-9.5999833586420842E-3</v>
      </c>
    </row>
    <row r="45" spans="1:34" x14ac:dyDescent="0.3">
      <c r="A45" s="70">
        <v>44211</v>
      </c>
      <c r="B45" s="72"/>
      <c r="C45" s="47">
        <v>12021.33</v>
      </c>
      <c r="D45" s="73">
        <f t="shared" si="0"/>
        <v>2.0687435895694196E-2</v>
      </c>
      <c r="E45" s="77"/>
      <c r="F45" s="47">
        <v>1080.43</v>
      </c>
      <c r="G45" s="73">
        <f t="shared" si="1"/>
        <v>5.3348412319271551E-2</v>
      </c>
      <c r="I45" s="47">
        <v>841.26</v>
      </c>
      <c r="J45" s="73">
        <f t="shared" si="2"/>
        <v>1.3676181754648123E-2</v>
      </c>
      <c r="L45" s="47">
        <v>14528.47</v>
      </c>
      <c r="M45" s="73">
        <f t="shared" si="3"/>
        <v>2.3661543122672633E-2</v>
      </c>
      <c r="O45" s="47">
        <v>953.18</v>
      </c>
      <c r="P45" s="73">
        <f t="shared" si="4"/>
        <v>-1.0577452069298457E-2</v>
      </c>
      <c r="R45" s="47">
        <v>1057.93</v>
      </c>
      <c r="S45" s="73">
        <f t="shared" si="5"/>
        <v>-1.5100311874505447E-2</v>
      </c>
      <c r="U45" s="47">
        <v>1091.58</v>
      </c>
      <c r="V45" s="73">
        <f t="shared" si="6"/>
        <v>1.2118570991460381E-2</v>
      </c>
      <c r="X45" s="47">
        <v>3735.76</v>
      </c>
      <c r="Y45" s="73">
        <f t="shared" si="7"/>
        <v>-2.9491229528639116E-2</v>
      </c>
      <c r="AA45" s="47">
        <v>15177.93</v>
      </c>
      <c r="AB45" s="73">
        <f t="shared" si="8"/>
        <v>-2.4011435670495265E-2</v>
      </c>
      <c r="AD45" s="71">
        <v>1394.89</v>
      </c>
      <c r="AE45" s="73">
        <f t="shared" si="9"/>
        <v>-5.2628951628430204E-3</v>
      </c>
      <c r="AG45" s="48">
        <v>937.57</v>
      </c>
      <c r="AH45" s="73">
        <f t="shared" si="10"/>
        <v>-1.5395440177268063E-2</v>
      </c>
    </row>
    <row r="46" spans="1:34" x14ac:dyDescent="0.3">
      <c r="A46" s="70">
        <v>44218</v>
      </c>
      <c r="B46" s="72"/>
      <c r="C46" s="47">
        <v>11941.37</v>
      </c>
      <c r="D46" s="73">
        <f t="shared" si="0"/>
        <v>-6.6515102738215429E-3</v>
      </c>
      <c r="E46" s="77"/>
      <c r="F46" s="47">
        <v>1077.6300000000001</v>
      </c>
      <c r="G46" s="73">
        <f t="shared" si="1"/>
        <v>-2.591560767472168E-3</v>
      </c>
      <c r="I46" s="47">
        <v>815.61</v>
      </c>
      <c r="J46" s="73">
        <f t="shared" si="2"/>
        <v>-3.0489979316739149E-2</v>
      </c>
      <c r="L46" s="47">
        <v>14481.88</v>
      </c>
      <c r="M46" s="73">
        <f t="shared" si="3"/>
        <v>-3.2068070485054617E-3</v>
      </c>
      <c r="O46" s="47">
        <v>919.52</v>
      </c>
      <c r="P46" s="73">
        <f t="shared" si="4"/>
        <v>-3.5313372080824156E-2</v>
      </c>
      <c r="R46" s="47">
        <v>1045.99</v>
      </c>
      <c r="S46" s="73">
        <f t="shared" si="5"/>
        <v>-1.1286190957813896E-2</v>
      </c>
      <c r="U46" s="47">
        <v>993.82</v>
      </c>
      <c r="V46" s="73">
        <f t="shared" si="6"/>
        <v>-8.9558255006504231E-2</v>
      </c>
      <c r="X46" s="47">
        <v>3583.95</v>
      </c>
      <c r="Y46" s="73">
        <f t="shared" si="7"/>
        <v>-4.0636978820909372E-2</v>
      </c>
      <c r="AA46" s="47">
        <v>14527.05</v>
      </c>
      <c r="AB46" s="73">
        <f t="shared" si="8"/>
        <v>-4.2883318080924146E-2</v>
      </c>
      <c r="AD46" s="71">
        <v>1354.75</v>
      </c>
      <c r="AE46" s="73">
        <f t="shared" si="9"/>
        <v>-2.8776462660138145E-2</v>
      </c>
      <c r="AG46" s="48">
        <v>901.93</v>
      </c>
      <c r="AH46" s="73">
        <f t="shared" si="10"/>
        <v>-3.8013161683927703E-2</v>
      </c>
    </row>
    <row r="47" spans="1:34" x14ac:dyDescent="0.3">
      <c r="A47" s="70">
        <v>44225</v>
      </c>
      <c r="B47" s="72"/>
      <c r="C47" s="47">
        <v>11508.75</v>
      </c>
      <c r="D47" s="73">
        <f t="shared" si="0"/>
        <v>-3.6228673929373324E-2</v>
      </c>
      <c r="E47" s="77"/>
      <c r="F47" s="47">
        <v>1052.79</v>
      </c>
      <c r="G47" s="73">
        <f t="shared" si="1"/>
        <v>-2.3050583224297896E-2</v>
      </c>
      <c r="I47" s="47">
        <v>836.78</v>
      </c>
      <c r="J47" s="73">
        <f t="shared" si="2"/>
        <v>2.5956032907884844E-2</v>
      </c>
      <c r="L47" s="47">
        <v>13914.64</v>
      </c>
      <c r="M47" s="73">
        <f t="shared" si="3"/>
        <v>-3.9168947678063885E-2</v>
      </c>
      <c r="O47" s="47">
        <v>951.99</v>
      </c>
      <c r="P47" s="73">
        <f t="shared" si="4"/>
        <v>3.5311901861840994E-2</v>
      </c>
      <c r="R47" s="47">
        <v>959.2</v>
      </c>
      <c r="S47" s="73">
        <f t="shared" si="5"/>
        <v>-8.297402460826582E-2</v>
      </c>
      <c r="U47" s="47">
        <v>953.34</v>
      </c>
      <c r="V47" s="73">
        <f t="shared" si="6"/>
        <v>-4.073172204222094E-2</v>
      </c>
      <c r="X47" s="47">
        <v>3462.93</v>
      </c>
      <c r="Y47" s="73">
        <f t="shared" si="7"/>
        <v>-3.3767212154187418E-2</v>
      </c>
      <c r="AA47" s="47">
        <v>14467.94</v>
      </c>
      <c r="AB47" s="73">
        <f t="shared" si="8"/>
        <v>-4.068961007224369E-3</v>
      </c>
      <c r="AD47" s="71">
        <v>1319.43</v>
      </c>
      <c r="AE47" s="73">
        <f t="shared" si="9"/>
        <v>-2.6071230854401134E-2</v>
      </c>
      <c r="AG47" s="48">
        <v>890.89</v>
      </c>
      <c r="AH47" s="73">
        <f t="shared" si="10"/>
        <v>-1.2240417770780398E-2</v>
      </c>
    </row>
    <row r="48" spans="1:34" x14ac:dyDescent="0.3">
      <c r="A48" s="70">
        <v>44232</v>
      </c>
      <c r="B48" s="72"/>
      <c r="C48" s="47">
        <v>12112.63</v>
      </c>
      <c r="D48" s="73">
        <f t="shared" si="0"/>
        <v>5.2471380471380405E-2</v>
      </c>
      <c r="E48" s="77"/>
      <c r="F48" s="47">
        <v>1036.18</v>
      </c>
      <c r="G48" s="73">
        <f t="shared" si="1"/>
        <v>-1.5777125542605745E-2</v>
      </c>
      <c r="I48" s="47">
        <v>831.88</v>
      </c>
      <c r="J48" s="73">
        <f t="shared" si="2"/>
        <v>-5.8557804918855346E-3</v>
      </c>
      <c r="L48" s="47">
        <v>14707.78</v>
      </c>
      <c r="M48" s="73">
        <f t="shared" si="3"/>
        <v>5.7000396704478255E-2</v>
      </c>
      <c r="O48" s="47">
        <v>926.61</v>
      </c>
      <c r="P48" s="73">
        <f t="shared" si="4"/>
        <v>-2.6659943906973807E-2</v>
      </c>
      <c r="R48" s="47">
        <v>973.54</v>
      </c>
      <c r="S48" s="73">
        <f t="shared" si="5"/>
        <v>1.4949958298582066E-2</v>
      </c>
      <c r="U48" s="47">
        <v>953.08</v>
      </c>
      <c r="V48" s="73">
        <f t="shared" si="6"/>
        <v>-2.7272536555687468E-4</v>
      </c>
      <c r="X48" s="47">
        <v>3638.76</v>
      </c>
      <c r="Y48" s="73">
        <f t="shared" si="7"/>
        <v>5.077492181476391E-2</v>
      </c>
      <c r="AA48" s="47">
        <v>14358.28</v>
      </c>
      <c r="AB48" s="73">
        <f t="shared" si="8"/>
        <v>-7.5795171945695003E-3</v>
      </c>
      <c r="AD48" s="71">
        <v>1321.64</v>
      </c>
      <c r="AE48" s="73">
        <f t="shared" si="9"/>
        <v>1.6749657048877441E-3</v>
      </c>
      <c r="AG48" s="48">
        <v>896.03</v>
      </c>
      <c r="AH48" s="73">
        <f t="shared" si="10"/>
        <v>5.7695113874889001E-3</v>
      </c>
    </row>
    <row r="49" spans="1:34" x14ac:dyDescent="0.3">
      <c r="A49" s="70">
        <v>44239</v>
      </c>
      <c r="B49" s="72"/>
      <c r="C49" s="47">
        <v>12470.12</v>
      </c>
      <c r="D49" s="73">
        <f t="shared" si="0"/>
        <v>2.95138215234843E-2</v>
      </c>
      <c r="E49" s="77"/>
      <c r="F49" s="47">
        <v>1062.6300000000001</v>
      </c>
      <c r="G49" s="73">
        <f t="shared" si="1"/>
        <v>2.552645293288815E-2</v>
      </c>
      <c r="I49" s="47">
        <v>852.15</v>
      </c>
      <c r="J49" s="73">
        <f t="shared" si="2"/>
        <v>2.4366495167572225E-2</v>
      </c>
      <c r="L49" s="47">
        <v>15133.64</v>
      </c>
      <c r="M49" s="73">
        <f t="shared" si="3"/>
        <v>2.8954743679875463E-2</v>
      </c>
      <c r="O49" s="47">
        <v>949.9</v>
      </c>
      <c r="P49" s="73">
        <f t="shared" si="4"/>
        <v>2.513463053496073E-2</v>
      </c>
      <c r="R49" s="47">
        <v>973.59</v>
      </c>
      <c r="S49" s="73">
        <f t="shared" si="5"/>
        <v>5.1358958029529567E-5</v>
      </c>
      <c r="U49" s="47">
        <v>942.63</v>
      </c>
      <c r="V49" s="73">
        <f t="shared" si="6"/>
        <v>-1.0964452092164399E-2</v>
      </c>
      <c r="X49" s="47">
        <v>3745.64</v>
      </c>
      <c r="Y49" s="73">
        <f t="shared" si="7"/>
        <v>2.9372643427980863E-2</v>
      </c>
      <c r="AA49" s="47">
        <v>14476.11</v>
      </c>
      <c r="AB49" s="73">
        <f t="shared" si="8"/>
        <v>8.2064146959106472E-3</v>
      </c>
      <c r="AD49" s="71">
        <v>1313.69</v>
      </c>
      <c r="AE49" s="73">
        <f t="shared" si="9"/>
        <v>-6.0152537756121525E-3</v>
      </c>
      <c r="AG49" s="48">
        <v>887.19</v>
      </c>
      <c r="AH49" s="73">
        <f t="shared" si="10"/>
        <v>-9.8657411024183541E-3</v>
      </c>
    </row>
    <row r="50" spans="1:34" x14ac:dyDescent="0.3">
      <c r="A50" s="70">
        <v>44246</v>
      </c>
      <c r="B50" s="72"/>
      <c r="C50" s="47">
        <v>12576.24</v>
      </c>
      <c r="D50" s="73">
        <f t="shared" si="0"/>
        <v>8.5099421657529335E-3</v>
      </c>
      <c r="E50" s="77"/>
      <c r="F50" s="47">
        <v>1057.93</v>
      </c>
      <c r="G50" s="73">
        <f t="shared" si="1"/>
        <v>-4.4229882461440436E-3</v>
      </c>
      <c r="I50" s="47">
        <v>832.23</v>
      </c>
      <c r="J50" s="73">
        <f t="shared" si="2"/>
        <v>-2.3376166167928134E-2</v>
      </c>
      <c r="L50" s="47">
        <v>15187.55</v>
      </c>
      <c r="M50" s="73">
        <f t="shared" si="3"/>
        <v>3.5622626149425952E-3</v>
      </c>
      <c r="O50" s="47">
        <v>918.09</v>
      </c>
      <c r="P50" s="73">
        <f t="shared" si="4"/>
        <v>-3.3487735551110585E-2</v>
      </c>
      <c r="R50" s="47">
        <v>940.49</v>
      </c>
      <c r="S50" s="73">
        <f t="shared" si="5"/>
        <v>-3.3997884119598622E-2</v>
      </c>
      <c r="U50" s="47">
        <v>948.93</v>
      </c>
      <c r="V50" s="73">
        <f t="shared" si="6"/>
        <v>6.683428280449333E-3</v>
      </c>
      <c r="X50" s="47">
        <v>3624.73</v>
      </c>
      <c r="Y50" s="73">
        <f t="shared" si="7"/>
        <v>-3.2280197776614908E-2</v>
      </c>
      <c r="AA50" s="47">
        <v>14687.26</v>
      </c>
      <c r="AB50" s="73">
        <f t="shared" si="8"/>
        <v>1.4586100824047318E-2</v>
      </c>
      <c r="AD50" s="71">
        <v>1275.1500000000001</v>
      </c>
      <c r="AE50" s="73">
        <f t="shared" si="9"/>
        <v>-2.9337210452998776E-2</v>
      </c>
      <c r="AG50" s="48">
        <v>814.59</v>
      </c>
      <c r="AH50" s="73">
        <f t="shared" si="10"/>
        <v>-8.1831400263754114E-2</v>
      </c>
    </row>
    <row r="51" spans="1:34" x14ac:dyDescent="0.3">
      <c r="A51" s="70">
        <v>44253</v>
      </c>
      <c r="B51" s="72"/>
      <c r="C51" s="47">
        <v>12336.14</v>
      </c>
      <c r="D51" s="73">
        <f t="shared" si="0"/>
        <v>-1.9091556776906323E-2</v>
      </c>
      <c r="E51" s="77"/>
      <c r="F51" s="47">
        <v>1011.45</v>
      </c>
      <c r="G51" s="73">
        <f t="shared" si="1"/>
        <v>-4.3934853912829787E-2</v>
      </c>
      <c r="I51" s="47">
        <v>793.73</v>
      </c>
      <c r="J51" s="73">
        <f t="shared" si="2"/>
        <v>-4.6261249894860794E-2</v>
      </c>
      <c r="L51" s="47">
        <v>14798.4</v>
      </c>
      <c r="M51" s="73">
        <f t="shared" si="3"/>
        <v>-2.5622960912062818E-2</v>
      </c>
      <c r="O51" s="47">
        <v>858.09</v>
      </c>
      <c r="P51" s="73">
        <f t="shared" si="4"/>
        <v>-6.5353069960461391E-2</v>
      </c>
      <c r="R51" s="47">
        <v>920.11</v>
      </c>
      <c r="S51" s="73">
        <f t="shared" si="5"/>
        <v>-2.1669555231847222E-2</v>
      </c>
      <c r="U51" s="47">
        <v>896.25</v>
      </c>
      <c r="V51" s="73">
        <f t="shared" si="6"/>
        <v>-5.5515159179286094E-2</v>
      </c>
      <c r="X51" s="47">
        <v>3445.62</v>
      </c>
      <c r="Y51" s="73">
        <f t="shared" si="7"/>
        <v>-4.9413335613963008E-2</v>
      </c>
      <c r="AA51" s="47">
        <v>14488.42</v>
      </c>
      <c r="AB51" s="73">
        <f t="shared" si="8"/>
        <v>-1.3538263774182532E-2</v>
      </c>
      <c r="AD51" s="71">
        <v>1225.07</v>
      </c>
      <c r="AE51" s="73">
        <f t="shared" si="9"/>
        <v>-3.9273810924205114E-2</v>
      </c>
      <c r="AG51" s="48">
        <v>806.89</v>
      </c>
      <c r="AH51" s="73">
        <f t="shared" si="10"/>
        <v>-9.4526080604967477E-3</v>
      </c>
    </row>
    <row r="52" spans="1:34" x14ac:dyDescent="0.3">
      <c r="A52" s="70">
        <v>44260</v>
      </c>
      <c r="B52" s="72"/>
      <c r="C52" s="47">
        <v>12576.07</v>
      </c>
      <c r="D52" s="73">
        <f t="shared" si="0"/>
        <v>1.9449357740751995E-2</v>
      </c>
      <c r="E52" s="77"/>
      <c r="F52" s="47">
        <v>1044.07</v>
      </c>
      <c r="G52" s="73">
        <f t="shared" si="1"/>
        <v>3.2250729151218439E-2</v>
      </c>
      <c r="I52" s="47">
        <v>805.2</v>
      </c>
      <c r="J52" s="73">
        <f t="shared" si="2"/>
        <v>1.445075781437016E-2</v>
      </c>
      <c r="L52" s="47">
        <v>14989.02</v>
      </c>
      <c r="M52" s="73">
        <f t="shared" si="3"/>
        <v>1.2881122283490162E-2</v>
      </c>
      <c r="O52" s="47">
        <v>875.55</v>
      </c>
      <c r="P52" s="73">
        <f t="shared" si="4"/>
        <v>2.0347515994825628E-2</v>
      </c>
      <c r="R52" s="47">
        <v>963.01</v>
      </c>
      <c r="S52" s="73">
        <f t="shared" si="5"/>
        <v>4.6624860071078432E-2</v>
      </c>
      <c r="U52" s="47">
        <v>925.77</v>
      </c>
      <c r="V52" s="73">
        <f t="shared" si="6"/>
        <v>3.2937238493723826E-2</v>
      </c>
      <c r="X52" s="47">
        <v>3518.79</v>
      </c>
      <c r="Y52" s="73">
        <f t="shared" si="7"/>
        <v>2.1235655702021718E-2</v>
      </c>
      <c r="AA52" s="47">
        <v>14617.48</v>
      </c>
      <c r="AB52" s="73">
        <f t="shared" si="8"/>
        <v>8.9078036114358557E-3</v>
      </c>
      <c r="AD52" s="71">
        <v>1238.53</v>
      </c>
      <c r="AE52" s="73">
        <f t="shared" si="9"/>
        <v>1.0987127266197064E-2</v>
      </c>
      <c r="AG52" s="48">
        <v>819.73</v>
      </c>
      <c r="AH52" s="73">
        <f t="shared" si="10"/>
        <v>1.591294972053196E-2</v>
      </c>
    </row>
    <row r="53" spans="1:34" x14ac:dyDescent="0.3">
      <c r="A53" s="70">
        <v>44267</v>
      </c>
      <c r="B53" s="72"/>
      <c r="C53" s="47">
        <v>12615.35</v>
      </c>
      <c r="D53" s="73">
        <f t="shared" si="0"/>
        <v>3.123392283917047E-3</v>
      </c>
      <c r="E53" s="77"/>
      <c r="F53" s="47">
        <v>1047.3900000000001</v>
      </c>
      <c r="G53" s="73">
        <f t="shared" si="1"/>
        <v>3.1798634191195648E-3</v>
      </c>
      <c r="I53" s="47">
        <v>806.15</v>
      </c>
      <c r="J53" s="73">
        <f t="shared" si="2"/>
        <v>1.1798310978638001E-3</v>
      </c>
      <c r="L53" s="47">
        <v>15065.09</v>
      </c>
      <c r="M53" s="73">
        <f t="shared" si="3"/>
        <v>5.075048268665977E-3</v>
      </c>
      <c r="O53" s="47">
        <v>855.3</v>
      </c>
      <c r="P53" s="73">
        <f t="shared" si="4"/>
        <v>-2.3128319342127807E-2</v>
      </c>
      <c r="R53" s="47">
        <v>970.63</v>
      </c>
      <c r="S53" s="73">
        <f t="shared" si="5"/>
        <v>7.9126904185834041E-3</v>
      </c>
      <c r="U53" s="47">
        <v>935.01</v>
      </c>
      <c r="V53" s="73">
        <f t="shared" si="6"/>
        <v>9.9808807803234163E-3</v>
      </c>
      <c r="X53" s="47">
        <v>3512.76</v>
      </c>
      <c r="Y53" s="73">
        <f t="shared" si="7"/>
        <v>-1.7136572514983121E-3</v>
      </c>
      <c r="AA53" s="47">
        <v>14682.91</v>
      </c>
      <c r="AB53" s="73">
        <f t="shared" si="8"/>
        <v>4.4761477354510011E-3</v>
      </c>
      <c r="AD53" s="71">
        <v>1228.55</v>
      </c>
      <c r="AE53" s="73">
        <f t="shared" si="9"/>
        <v>-8.0579396542675742E-3</v>
      </c>
      <c r="AG53" s="48">
        <v>836.57</v>
      </c>
      <c r="AH53" s="73">
        <f t="shared" si="10"/>
        <v>2.0543349639515488E-2</v>
      </c>
    </row>
    <row r="54" spans="1:34" x14ac:dyDescent="0.3">
      <c r="A54" s="70">
        <v>44274</v>
      </c>
      <c r="B54" s="72"/>
      <c r="C54" s="47">
        <v>12366.34</v>
      </c>
      <c r="D54" s="73">
        <f t="shared" si="0"/>
        <v>-1.9738651721910229E-2</v>
      </c>
      <c r="E54" s="77"/>
      <c r="F54" s="47">
        <v>1028.44</v>
      </c>
      <c r="G54" s="73">
        <f t="shared" si="1"/>
        <v>-1.8092592062173635E-2</v>
      </c>
      <c r="I54" s="47">
        <v>777.15</v>
      </c>
      <c r="J54" s="73">
        <f t="shared" si="2"/>
        <v>-3.5973454071822862E-2</v>
      </c>
      <c r="L54" s="47">
        <v>14772.62</v>
      </c>
      <c r="M54" s="73">
        <f t="shared" si="3"/>
        <v>-1.9413757236100105E-2</v>
      </c>
      <c r="O54" s="47">
        <v>829.14</v>
      </c>
      <c r="P54" s="73">
        <f t="shared" si="4"/>
        <v>-3.058575938267271E-2</v>
      </c>
      <c r="R54" s="47">
        <v>943.34</v>
      </c>
      <c r="S54" s="73">
        <f t="shared" si="5"/>
        <v>-2.8115759867302643E-2</v>
      </c>
      <c r="U54" s="47">
        <v>903.59</v>
      </c>
      <c r="V54" s="73">
        <f t="shared" si="6"/>
        <v>-3.3603918674666534E-2</v>
      </c>
      <c r="X54" s="47">
        <v>3362.15</v>
      </c>
      <c r="Y54" s="73">
        <f t="shared" si="7"/>
        <v>-4.2875118140721293E-2</v>
      </c>
      <c r="AA54" s="47">
        <v>14663.75</v>
      </c>
      <c r="AB54" s="73">
        <f t="shared" si="8"/>
        <v>-1.304918439192221E-3</v>
      </c>
      <c r="AD54" s="71">
        <v>1210.07</v>
      </c>
      <c r="AE54" s="73">
        <f t="shared" si="9"/>
        <v>-1.5042122827723754E-2</v>
      </c>
      <c r="AG54" s="48">
        <v>818.63</v>
      </c>
      <c r="AH54" s="73">
        <f t="shared" si="10"/>
        <v>-2.1444708751210365E-2</v>
      </c>
    </row>
    <row r="55" spans="1:34" x14ac:dyDescent="0.3">
      <c r="A55" s="70">
        <v>44281</v>
      </c>
      <c r="B55" s="72"/>
      <c r="C55" s="47">
        <v>12219.06</v>
      </c>
      <c r="D55" s="73">
        <f t="shared" si="0"/>
        <v>-1.1909748559395961E-2</v>
      </c>
      <c r="E55" s="77"/>
      <c r="F55" s="47">
        <v>1002.83</v>
      </c>
      <c r="G55" s="73">
        <f t="shared" si="1"/>
        <v>-2.4901793006884224E-2</v>
      </c>
      <c r="I55" s="47">
        <v>783.32</v>
      </c>
      <c r="J55" s="73">
        <f t="shared" si="2"/>
        <v>7.9392652641061216E-3</v>
      </c>
      <c r="L55" s="47">
        <v>14586.55</v>
      </c>
      <c r="M55" s="73">
        <f t="shared" si="3"/>
        <v>-1.259559915573551E-2</v>
      </c>
      <c r="O55" s="47">
        <v>845.49</v>
      </c>
      <c r="P55" s="73">
        <f t="shared" si="4"/>
        <v>1.971922715102398E-2</v>
      </c>
      <c r="R55" s="47">
        <v>922.53</v>
      </c>
      <c r="S55" s="73">
        <f t="shared" si="5"/>
        <v>-2.2059914770920407E-2</v>
      </c>
      <c r="U55" s="47">
        <v>929.57</v>
      </c>
      <c r="V55" s="73">
        <f t="shared" si="6"/>
        <v>2.8751978220210514E-2</v>
      </c>
      <c r="X55" s="47">
        <v>3459.64</v>
      </c>
      <c r="Y55" s="73">
        <f t="shared" si="7"/>
        <v>2.899632675520122E-2</v>
      </c>
      <c r="AA55" s="47">
        <v>14846.74</v>
      </c>
      <c r="AB55" s="73">
        <f t="shared" si="8"/>
        <v>1.2479072542835208E-2</v>
      </c>
      <c r="AD55" s="71">
        <v>1228.55</v>
      </c>
      <c r="AE55" s="73">
        <f t="shared" si="9"/>
        <v>1.5271843777632715E-2</v>
      </c>
      <c r="AG55" s="48">
        <v>809.31</v>
      </c>
      <c r="AH55" s="73">
        <f t="shared" si="10"/>
        <v>-1.1384874729731442E-2</v>
      </c>
    </row>
    <row r="56" spans="1:34" x14ac:dyDescent="0.3">
      <c r="A56" s="70">
        <v>44287</v>
      </c>
      <c r="B56" s="72"/>
      <c r="C56" s="47">
        <v>12393.53</v>
      </c>
      <c r="D56" s="73">
        <f t="shared" si="0"/>
        <v>1.4278512422395927E-2</v>
      </c>
      <c r="E56" s="77"/>
      <c r="F56" s="47">
        <v>1017.78</v>
      </c>
      <c r="G56" s="73">
        <f t="shared" si="1"/>
        <v>1.490781089516661E-2</v>
      </c>
      <c r="I56" s="47">
        <v>815.2</v>
      </c>
      <c r="J56" s="73">
        <f t="shared" si="2"/>
        <v>4.0698565081958835E-2</v>
      </c>
      <c r="L56" s="47">
        <v>14801.05</v>
      </c>
      <c r="M56" s="73">
        <f t="shared" si="3"/>
        <v>1.4705327853399194E-2</v>
      </c>
      <c r="O56" s="47">
        <v>877.67</v>
      </c>
      <c r="P56" s="73">
        <f t="shared" si="4"/>
        <v>3.8060769494612533E-2</v>
      </c>
      <c r="R56" s="47">
        <v>945.96</v>
      </c>
      <c r="S56" s="73">
        <f t="shared" si="5"/>
        <v>2.5397548047218048E-2</v>
      </c>
      <c r="U56" s="47">
        <v>969.2</v>
      </c>
      <c r="V56" s="73">
        <f t="shared" si="6"/>
        <v>4.2632615080090787E-2</v>
      </c>
      <c r="X56" s="47">
        <v>3607.72</v>
      </c>
      <c r="Y56" s="73">
        <f t="shared" si="7"/>
        <v>4.2802141263252803E-2</v>
      </c>
      <c r="AA56" s="47">
        <v>15016.63</v>
      </c>
      <c r="AB56" s="73">
        <f t="shared" si="8"/>
        <v>1.1442916087976176E-2</v>
      </c>
      <c r="AD56" s="71">
        <v>1270.44</v>
      </c>
      <c r="AE56" s="73">
        <f t="shared" si="9"/>
        <v>3.4097106344878191E-2</v>
      </c>
      <c r="AG56" s="48">
        <v>829.68</v>
      </c>
      <c r="AH56" s="73">
        <f t="shared" si="10"/>
        <v>2.5169588909070697E-2</v>
      </c>
    </row>
    <row r="57" spans="1:34" x14ac:dyDescent="0.3">
      <c r="A57" s="70">
        <v>44295</v>
      </c>
      <c r="B57" s="72"/>
      <c r="C57" s="47">
        <v>12441.41</v>
      </c>
      <c r="D57" s="73">
        <f t="shared" si="0"/>
        <v>3.863306096003253E-3</v>
      </c>
      <c r="E57" s="77"/>
      <c r="F57" s="47">
        <v>1046.76</v>
      </c>
      <c r="G57" s="73">
        <f t="shared" si="1"/>
        <v>2.8473736956906227E-2</v>
      </c>
      <c r="I57" s="47">
        <v>844.36</v>
      </c>
      <c r="J57" s="73">
        <f t="shared" si="2"/>
        <v>3.577036310107945E-2</v>
      </c>
      <c r="L57" s="47">
        <v>14769.8</v>
      </c>
      <c r="M57" s="73">
        <f t="shared" si="3"/>
        <v>-2.1113366957073994E-3</v>
      </c>
      <c r="O57" s="47">
        <v>906.22</v>
      </c>
      <c r="P57" s="73">
        <f t="shared" si="4"/>
        <v>3.2529310560917055E-2</v>
      </c>
      <c r="R57" s="47">
        <v>998.8</v>
      </c>
      <c r="S57" s="73">
        <f t="shared" si="5"/>
        <v>5.5858598672248211E-2</v>
      </c>
      <c r="U57" s="47">
        <v>981.7</v>
      </c>
      <c r="V57" s="73">
        <f t="shared" si="6"/>
        <v>1.2897234832851837E-2</v>
      </c>
      <c r="X57" s="47">
        <v>3693.12</v>
      </c>
      <c r="Y57" s="73">
        <f t="shared" si="7"/>
        <v>2.3671460091137918E-2</v>
      </c>
      <c r="AA57" s="47">
        <v>15177.52</v>
      </c>
      <c r="AB57" s="73">
        <f t="shared" si="8"/>
        <v>1.07141216105079E-2</v>
      </c>
      <c r="AD57" s="71">
        <v>1278.57</v>
      </c>
      <c r="AE57" s="73">
        <f t="shared" si="9"/>
        <v>6.399357702843016E-3</v>
      </c>
      <c r="AG57" s="48">
        <v>867.53</v>
      </c>
      <c r="AH57" s="73">
        <f t="shared" si="10"/>
        <v>4.5619998071545688E-2</v>
      </c>
    </row>
    <row r="58" spans="1:34" x14ac:dyDescent="0.3">
      <c r="A58" s="70">
        <v>44302</v>
      </c>
      <c r="B58" s="72"/>
      <c r="C58" s="47">
        <v>12186.61</v>
      </c>
      <c r="D58" s="73">
        <f t="shared" si="0"/>
        <v>-2.0479993827066167E-2</v>
      </c>
      <c r="E58" s="77"/>
      <c r="F58" s="47">
        <v>1046.76</v>
      </c>
      <c r="G58" s="73">
        <f t="shared" si="1"/>
        <v>0</v>
      </c>
      <c r="I58" s="47">
        <v>909.96</v>
      </c>
      <c r="J58" s="73">
        <f t="shared" si="2"/>
        <v>7.7691979724288249E-2</v>
      </c>
      <c r="L58" s="47">
        <v>14503.73</v>
      </c>
      <c r="M58" s="73">
        <f t="shared" si="3"/>
        <v>-1.8014461942612608E-2</v>
      </c>
      <c r="O58" s="47">
        <v>923.18</v>
      </c>
      <c r="P58" s="73">
        <f t="shared" si="4"/>
        <v>1.8715102293041339E-2</v>
      </c>
      <c r="R58" s="47">
        <v>1069.6199999999999</v>
      </c>
      <c r="S58" s="73">
        <f t="shared" si="5"/>
        <v>7.0905086103323925E-2</v>
      </c>
      <c r="U58" s="47">
        <v>977.51</v>
      </c>
      <c r="V58" s="73">
        <f t="shared" si="6"/>
        <v>-4.268106346134312E-3</v>
      </c>
      <c r="X58" s="47">
        <v>3775.84</v>
      </c>
      <c r="Y58" s="73">
        <f t="shared" si="7"/>
        <v>2.2398405684082905E-2</v>
      </c>
      <c r="AA58" s="47">
        <v>14973.55</v>
      </c>
      <c r="AB58" s="73">
        <f t="shared" si="8"/>
        <v>-1.3438954453692116E-2</v>
      </c>
      <c r="AD58" s="71">
        <v>1288.3699999999999</v>
      </c>
      <c r="AE58" s="73">
        <f t="shared" si="9"/>
        <v>7.6648130333106168E-3</v>
      </c>
      <c r="AG58" s="48">
        <v>916</v>
      </c>
      <c r="AH58" s="73">
        <f t="shared" si="10"/>
        <v>5.5871266699710709E-2</v>
      </c>
    </row>
    <row r="59" spans="1:34" x14ac:dyDescent="0.3">
      <c r="A59" s="70">
        <v>44309</v>
      </c>
      <c r="B59" s="72"/>
      <c r="C59" s="47">
        <v>12092.37</v>
      </c>
      <c r="D59" s="73">
        <f t="shared" si="0"/>
        <v>-7.7330775334567836E-3</v>
      </c>
      <c r="E59" s="77"/>
      <c r="F59" s="47">
        <v>1072.8599999999999</v>
      </c>
      <c r="G59" s="73">
        <f t="shared" si="1"/>
        <v>2.4934082311131405E-2</v>
      </c>
      <c r="I59" s="47">
        <v>943.89</v>
      </c>
      <c r="J59" s="73">
        <f t="shared" si="2"/>
        <v>3.7287353290254462E-2</v>
      </c>
      <c r="L59" s="47">
        <v>14350.84</v>
      </c>
      <c r="M59" s="73">
        <f t="shared" si="3"/>
        <v>-1.0541426240008565E-2</v>
      </c>
      <c r="O59" s="47">
        <v>984.94</v>
      </c>
      <c r="P59" s="73">
        <f t="shared" si="4"/>
        <v>6.6899196256418145E-2</v>
      </c>
      <c r="R59" s="47">
        <v>1066.3800000000001</v>
      </c>
      <c r="S59" s="73">
        <f t="shared" si="5"/>
        <v>-3.0291131429851553E-3</v>
      </c>
      <c r="U59" s="47">
        <v>999.25</v>
      </c>
      <c r="V59" s="73">
        <f t="shared" si="6"/>
        <v>2.2240181686120866E-2</v>
      </c>
      <c r="X59" s="47">
        <v>3780.45</v>
      </c>
      <c r="Y59" s="73">
        <f t="shared" si="7"/>
        <v>1.2209203779820312E-3</v>
      </c>
      <c r="AA59" s="47">
        <v>14937.44</v>
      </c>
      <c r="AB59" s="73">
        <f t="shared" si="8"/>
        <v>-2.4115857628951563E-3</v>
      </c>
      <c r="AD59" s="71">
        <v>1288.72</v>
      </c>
      <c r="AE59" s="73">
        <f t="shared" si="9"/>
        <v>2.7166109114628288E-4</v>
      </c>
      <c r="AG59" s="48">
        <v>887.04</v>
      </c>
      <c r="AH59" s="73">
        <f t="shared" si="10"/>
        <v>-3.161572052401751E-2</v>
      </c>
    </row>
    <row r="60" spans="1:34" x14ac:dyDescent="0.3">
      <c r="A60" s="70">
        <v>44316</v>
      </c>
      <c r="B60" s="72"/>
      <c r="C60" s="47">
        <v>12398.9</v>
      </c>
      <c r="D60" s="73">
        <f t="shared" si="0"/>
        <v>2.5349042412694849E-2</v>
      </c>
      <c r="E60" s="77"/>
      <c r="F60" s="47">
        <v>1061.77</v>
      </c>
      <c r="G60" s="73">
        <f t="shared" si="1"/>
        <v>-1.033685662621397E-2</v>
      </c>
      <c r="I60" s="47">
        <v>908.97</v>
      </c>
      <c r="J60" s="73">
        <f t="shared" si="2"/>
        <v>-3.6995836379239061E-2</v>
      </c>
      <c r="L60" s="47">
        <v>14705.72</v>
      </c>
      <c r="M60" s="73">
        <f t="shared" si="3"/>
        <v>2.4728866045471847E-2</v>
      </c>
      <c r="O60" s="47">
        <v>970.97</v>
      </c>
      <c r="P60" s="73">
        <f t="shared" si="4"/>
        <v>-1.4183605092696028E-2</v>
      </c>
      <c r="R60" s="47">
        <v>1044.46</v>
      </c>
      <c r="S60" s="73">
        <f t="shared" si="5"/>
        <v>-2.0555524297154928E-2</v>
      </c>
      <c r="U60" s="47">
        <v>992.01</v>
      </c>
      <c r="V60" s="73">
        <f t="shared" si="6"/>
        <v>-7.2454340755566766E-3</v>
      </c>
      <c r="X60" s="47">
        <v>3909.82</v>
      </c>
      <c r="Y60" s="73">
        <f t="shared" si="7"/>
        <v>3.4220793820841526E-2</v>
      </c>
      <c r="AA60" s="47">
        <v>15115.47</v>
      </c>
      <c r="AB60" s="73">
        <f t="shared" si="8"/>
        <v>1.1918374232800188E-2</v>
      </c>
      <c r="AD60" s="71">
        <v>1254.83</v>
      </c>
      <c r="AE60" s="73">
        <f t="shared" si="9"/>
        <v>-2.6297411384940173E-2</v>
      </c>
      <c r="AG60" s="48">
        <v>903.7</v>
      </c>
      <c r="AH60" s="73">
        <f t="shared" si="10"/>
        <v>1.878156565656575E-2</v>
      </c>
    </row>
    <row r="61" spans="1:34" x14ac:dyDescent="0.3">
      <c r="A61" s="70">
        <v>44323</v>
      </c>
      <c r="B61" s="72"/>
      <c r="C61" s="47">
        <v>12434.74</v>
      </c>
      <c r="D61" s="73">
        <f t="shared" si="0"/>
        <v>2.8905790029760824E-3</v>
      </c>
      <c r="E61" s="77"/>
      <c r="F61" s="47">
        <v>1145.23</v>
      </c>
      <c r="G61" s="73">
        <f t="shared" si="1"/>
        <v>7.8604594215319734E-2</v>
      </c>
      <c r="I61" s="47">
        <v>888.9</v>
      </c>
      <c r="J61" s="73">
        <f t="shared" si="2"/>
        <v>-2.2079936631572053E-2</v>
      </c>
      <c r="L61" s="47">
        <v>14659.29</v>
      </c>
      <c r="M61" s="73">
        <f t="shared" si="3"/>
        <v>-3.1572748563143101E-3</v>
      </c>
      <c r="O61" s="47">
        <v>993.08</v>
      </c>
      <c r="P61" s="73">
        <f t="shared" si="4"/>
        <v>2.2771043389600103E-2</v>
      </c>
      <c r="R61" s="47">
        <v>1047.3499999999999</v>
      </c>
      <c r="S61" s="73">
        <f t="shared" si="5"/>
        <v>2.7669800662542105E-3</v>
      </c>
      <c r="U61" s="47">
        <v>965.69</v>
      </c>
      <c r="V61" s="73">
        <f t="shared" si="6"/>
        <v>-2.6531990604933355E-2</v>
      </c>
      <c r="X61" s="47">
        <v>4037.39</v>
      </c>
      <c r="Y61" s="73">
        <f t="shared" si="7"/>
        <v>3.2628100526366867E-2</v>
      </c>
      <c r="AA61" s="47">
        <v>15432.12</v>
      </c>
      <c r="AB61" s="73">
        <f t="shared" si="8"/>
        <v>2.0948736625457327E-2</v>
      </c>
      <c r="AD61" s="71">
        <v>1288.02</v>
      </c>
      <c r="AE61" s="73">
        <f t="shared" si="9"/>
        <v>2.6449797980602995E-2</v>
      </c>
      <c r="AG61" s="48">
        <v>935.41</v>
      </c>
      <c r="AH61" s="73">
        <f t="shared" si="10"/>
        <v>3.5089078233927103E-2</v>
      </c>
    </row>
    <row r="62" spans="1:34" x14ac:dyDescent="0.3">
      <c r="A62" s="70">
        <v>44330</v>
      </c>
      <c r="B62" s="72"/>
      <c r="C62" s="47">
        <v>12580.56</v>
      </c>
      <c r="D62" s="73">
        <f t="shared" si="0"/>
        <v>1.1726823399604633E-2</v>
      </c>
      <c r="E62" s="77"/>
      <c r="F62" s="47">
        <v>1202.6500000000001</v>
      </c>
      <c r="G62" s="73">
        <f t="shared" si="1"/>
        <v>5.0138400146695489E-2</v>
      </c>
      <c r="I62" s="47">
        <v>898.45</v>
      </c>
      <c r="J62" s="73">
        <f t="shared" si="2"/>
        <v>1.0743615704803767E-2</v>
      </c>
      <c r="L62" s="47">
        <v>14791.85</v>
      </c>
      <c r="M62" s="73">
        <f t="shared" si="3"/>
        <v>9.0427299002884508E-3</v>
      </c>
      <c r="O62" s="47">
        <v>1025.71</v>
      </c>
      <c r="P62" s="73">
        <f t="shared" si="4"/>
        <v>3.2857373021307444E-2</v>
      </c>
      <c r="R62" s="47">
        <v>1068.67</v>
      </c>
      <c r="S62" s="73">
        <f t="shared" si="5"/>
        <v>2.0356136916981109E-2</v>
      </c>
      <c r="U62" s="47">
        <v>950.6</v>
      </c>
      <c r="V62" s="73">
        <f t="shared" si="6"/>
        <v>-1.562613260984377E-2</v>
      </c>
      <c r="X62" s="47">
        <v>4073.72</v>
      </c>
      <c r="Y62" s="73">
        <f t="shared" si="7"/>
        <v>8.9983875721691316E-3</v>
      </c>
      <c r="AA62" s="47">
        <v>16145.59</v>
      </c>
      <c r="AB62" s="73">
        <f t="shared" si="8"/>
        <v>4.6232792383677633E-2</v>
      </c>
      <c r="AD62" s="71">
        <v>1366.18</v>
      </c>
      <c r="AE62" s="73">
        <f t="shared" si="9"/>
        <v>6.0682287542118976E-2</v>
      </c>
      <c r="AG62" s="48">
        <v>929.81</v>
      </c>
      <c r="AH62" s="73">
        <f t="shared" si="10"/>
        <v>-5.9866796378059061E-3</v>
      </c>
    </row>
    <row r="63" spans="1:34" x14ac:dyDescent="0.3">
      <c r="A63" s="70">
        <v>44337</v>
      </c>
      <c r="B63" s="72"/>
      <c r="C63" s="47">
        <v>12794.9</v>
      </c>
      <c r="D63" s="73">
        <f t="shared" si="0"/>
        <v>1.7037397381356643E-2</v>
      </c>
      <c r="E63" s="77"/>
      <c r="F63" s="47">
        <v>1200.3499999999999</v>
      </c>
      <c r="G63" s="73">
        <f t="shared" si="1"/>
        <v>-1.912443354259495E-3</v>
      </c>
      <c r="I63" s="47">
        <v>904.13</v>
      </c>
      <c r="J63" s="73">
        <f t="shared" si="2"/>
        <v>6.3219989982747507E-3</v>
      </c>
      <c r="L63" s="47">
        <v>15028.55</v>
      </c>
      <c r="M63" s="73">
        <f t="shared" si="3"/>
        <v>1.6002055185794808E-2</v>
      </c>
      <c r="O63" s="47">
        <v>1012.44</v>
      </c>
      <c r="P63" s="73">
        <f t="shared" si="4"/>
        <v>-1.2937379961197591E-2</v>
      </c>
      <c r="R63" s="47">
        <v>1095.8</v>
      </c>
      <c r="S63" s="73">
        <f t="shared" si="5"/>
        <v>2.5386695612303032E-2</v>
      </c>
      <c r="U63" s="47">
        <v>952.46</v>
      </c>
      <c r="V63" s="73">
        <f t="shared" si="6"/>
        <v>1.9566589522407043E-3</v>
      </c>
      <c r="X63" s="47">
        <v>4045.51</v>
      </c>
      <c r="Y63" s="73">
        <f t="shared" si="7"/>
        <v>-6.9248745618254526E-3</v>
      </c>
      <c r="AA63" s="47">
        <v>16070.32</v>
      </c>
      <c r="AB63" s="73">
        <f t="shared" si="8"/>
        <v>-4.6619541311280939E-3</v>
      </c>
      <c r="AD63" s="71">
        <v>1368.5</v>
      </c>
      <c r="AE63" s="73">
        <f t="shared" si="9"/>
        <v>1.6981656882694347E-3</v>
      </c>
      <c r="AG63" s="48">
        <v>939.75</v>
      </c>
      <c r="AH63" s="73">
        <f t="shared" si="10"/>
        <v>1.0690356094255875E-2</v>
      </c>
    </row>
    <row r="64" spans="1:34" x14ac:dyDescent="0.3">
      <c r="A64" s="70">
        <v>44344</v>
      </c>
      <c r="B64" s="72"/>
      <c r="C64" s="47">
        <v>13026.19</v>
      </c>
      <c r="D64" s="73">
        <f t="shared" si="0"/>
        <v>1.8076733698583099E-2</v>
      </c>
      <c r="E64" s="77"/>
      <c r="F64" s="47">
        <v>1203.6099999999999</v>
      </c>
      <c r="G64" s="73">
        <f t="shared" si="1"/>
        <v>2.7158745365934863E-3</v>
      </c>
      <c r="I64" s="47">
        <v>937.74</v>
      </c>
      <c r="J64" s="73">
        <f t="shared" si="2"/>
        <v>3.7173857741696452E-2</v>
      </c>
      <c r="L64" s="47">
        <v>15296.22</v>
      </c>
      <c r="M64" s="73">
        <f t="shared" si="3"/>
        <v>1.7810766840447023E-2</v>
      </c>
      <c r="O64" s="47">
        <v>1022.71</v>
      </c>
      <c r="P64" s="73">
        <f t="shared" si="4"/>
        <v>1.01438109912686E-2</v>
      </c>
      <c r="R64" s="47">
        <v>1093.3599999999999</v>
      </c>
      <c r="S64" s="73">
        <f t="shared" si="5"/>
        <v>-2.2266837014054157E-3</v>
      </c>
      <c r="U64" s="47">
        <v>951.56</v>
      </c>
      <c r="V64" s="73">
        <f t="shared" si="6"/>
        <v>-9.4492157150966017E-4</v>
      </c>
      <c r="X64" s="47">
        <v>4098.62</v>
      </c>
      <c r="Y64" s="73">
        <f t="shared" si="7"/>
        <v>1.3128134648041821E-2</v>
      </c>
      <c r="AA64" s="47">
        <v>16088.53</v>
      </c>
      <c r="AB64" s="73">
        <f t="shared" si="8"/>
        <v>1.1331448284788944E-3</v>
      </c>
      <c r="AD64" s="71">
        <v>1358.53</v>
      </c>
      <c r="AE64" s="73">
        <f t="shared" si="9"/>
        <v>-7.2853489221775865E-3</v>
      </c>
      <c r="AG64" s="48">
        <v>1071.8</v>
      </c>
      <c r="AH64" s="73">
        <f t="shared" si="10"/>
        <v>0.14051609470603879</v>
      </c>
    </row>
    <row r="65" spans="1:34" x14ac:dyDescent="0.3">
      <c r="A65" s="70">
        <v>44351</v>
      </c>
      <c r="B65" s="72"/>
      <c r="C65" s="47">
        <v>13297.08</v>
      </c>
      <c r="D65" s="73">
        <f t="shared" si="0"/>
        <v>2.0795796775572858E-2</v>
      </c>
      <c r="E65" s="77"/>
      <c r="F65" s="47">
        <v>1227.97</v>
      </c>
      <c r="G65" s="73">
        <f t="shared" si="1"/>
        <v>2.0239113998720623E-2</v>
      </c>
      <c r="I65" s="47">
        <v>949.03</v>
      </c>
      <c r="J65" s="73">
        <f t="shared" si="2"/>
        <v>1.2039584533026173E-2</v>
      </c>
      <c r="L65" s="47">
        <v>15618.89</v>
      </c>
      <c r="M65" s="73">
        <f t="shared" si="3"/>
        <v>2.1094754128797841E-2</v>
      </c>
      <c r="O65" s="47">
        <v>972.32</v>
      </c>
      <c r="P65" s="73">
        <f t="shared" si="4"/>
        <v>-4.9271054355584654E-2</v>
      </c>
      <c r="R65" s="47">
        <v>1036.31</v>
      </c>
      <c r="S65" s="73">
        <f t="shared" si="5"/>
        <v>-5.2178605399868259E-2</v>
      </c>
      <c r="U65" s="47">
        <v>950.01</v>
      </c>
      <c r="V65" s="73">
        <f t="shared" si="6"/>
        <v>-1.6289041153473818E-3</v>
      </c>
      <c r="X65" s="47">
        <v>4224.43</v>
      </c>
      <c r="Y65" s="73">
        <f t="shared" si="7"/>
        <v>3.0695697576257473E-2</v>
      </c>
      <c r="AA65" s="47">
        <v>15976.12</v>
      </c>
      <c r="AB65" s="73">
        <f t="shared" si="8"/>
        <v>-6.9869652479126344E-3</v>
      </c>
      <c r="AD65" s="71">
        <v>1390.88</v>
      </c>
      <c r="AE65" s="73">
        <f t="shared" si="9"/>
        <v>2.3812503220392731E-2</v>
      </c>
      <c r="AG65" s="48">
        <v>1046.06</v>
      </c>
      <c r="AH65" s="73">
        <f t="shared" si="10"/>
        <v>-2.4015674566150412E-2</v>
      </c>
    </row>
    <row r="66" spans="1:34" x14ac:dyDescent="0.3">
      <c r="A66" s="70">
        <v>44358</v>
      </c>
      <c r="B66" s="72"/>
      <c r="C66" s="47">
        <v>13490.73</v>
      </c>
      <c r="D66" s="73">
        <f t="shared" si="0"/>
        <v>1.4563347742511862E-2</v>
      </c>
      <c r="E66" s="77"/>
      <c r="F66" s="47">
        <v>1229.79</v>
      </c>
      <c r="G66" s="73">
        <f t="shared" si="1"/>
        <v>1.4821208987189723E-3</v>
      </c>
      <c r="I66" s="47">
        <v>958.85</v>
      </c>
      <c r="J66" s="73">
        <f t="shared" si="2"/>
        <v>1.0347407352770777E-2</v>
      </c>
      <c r="L66" s="47">
        <v>15732.84</v>
      </c>
      <c r="M66" s="73">
        <f t="shared" si="3"/>
        <v>7.2956528921069765E-3</v>
      </c>
      <c r="O66" s="47">
        <v>972.87</v>
      </c>
      <c r="P66" s="73">
        <f t="shared" si="4"/>
        <v>5.6565739674176662E-4</v>
      </c>
      <c r="R66" s="47">
        <v>1020.4</v>
      </c>
      <c r="S66" s="73">
        <f t="shared" si="5"/>
        <v>-1.5352548947708667E-2</v>
      </c>
      <c r="U66" s="47">
        <v>976.4</v>
      </c>
      <c r="V66" s="73">
        <f t="shared" si="6"/>
        <v>2.7778654961526705E-2</v>
      </c>
      <c r="X66" s="47">
        <v>4289.13</v>
      </c>
      <c r="Y66" s="73">
        <f t="shared" si="7"/>
        <v>1.5315675724298856E-2</v>
      </c>
      <c r="AA66" s="47">
        <v>16072.54</v>
      </c>
      <c r="AB66" s="73">
        <f t="shared" si="8"/>
        <v>6.0352576220008402E-3</v>
      </c>
      <c r="AD66" s="71">
        <v>1419.74</v>
      </c>
      <c r="AE66" s="73">
        <f t="shared" si="9"/>
        <v>2.0749453583342847E-2</v>
      </c>
      <c r="AG66" s="48">
        <v>1075.6199999999999</v>
      </c>
      <c r="AH66" s="73">
        <f t="shared" si="10"/>
        <v>2.8258417299198847E-2</v>
      </c>
    </row>
    <row r="67" spans="1:34" x14ac:dyDescent="0.3">
      <c r="A67" s="70">
        <v>44365</v>
      </c>
      <c r="B67" s="72"/>
      <c r="C67" s="47">
        <v>13496.85</v>
      </c>
      <c r="D67" s="73">
        <f t="shared" si="0"/>
        <v>4.5364483612086228E-4</v>
      </c>
      <c r="E67" s="77"/>
      <c r="F67" s="47">
        <v>1174.8599999999999</v>
      </c>
      <c r="G67" s="73">
        <f t="shared" si="1"/>
        <v>-4.4666162515551486E-2</v>
      </c>
      <c r="I67" s="47">
        <v>962.89</v>
      </c>
      <c r="J67" s="73">
        <f t="shared" si="2"/>
        <v>4.2133806121916499E-3</v>
      </c>
      <c r="L67" s="47">
        <v>15764.68</v>
      </c>
      <c r="M67" s="73">
        <f t="shared" si="3"/>
        <v>2.0237922714525887E-3</v>
      </c>
      <c r="O67" s="47">
        <v>977.96</v>
      </c>
      <c r="P67" s="73">
        <f t="shared" si="4"/>
        <v>5.2319426028143859E-3</v>
      </c>
      <c r="R67" s="47">
        <v>1023.49</v>
      </c>
      <c r="S67" s="73">
        <f t="shared" si="5"/>
        <v>3.0282242257938376E-3</v>
      </c>
      <c r="U67" s="47">
        <v>991.59</v>
      </c>
      <c r="V67" s="73">
        <f t="shared" si="6"/>
        <v>1.5557148709545325E-2</v>
      </c>
      <c r="X67" s="47">
        <v>4300.29</v>
      </c>
      <c r="Y67" s="73">
        <f t="shared" si="7"/>
        <v>2.6019262647669467E-3</v>
      </c>
      <c r="AA67" s="47">
        <v>16452.25</v>
      </c>
      <c r="AB67" s="73">
        <f t="shared" si="8"/>
        <v>2.3624766216167395E-2</v>
      </c>
      <c r="AD67" s="71">
        <v>1464.92</v>
      </c>
      <c r="AE67" s="73">
        <f t="shared" si="9"/>
        <v>3.182272810514606E-2</v>
      </c>
      <c r="AG67" s="48">
        <v>1104.0899999999999</v>
      </c>
      <c r="AH67" s="73">
        <f t="shared" si="10"/>
        <v>2.6468455402465584E-2</v>
      </c>
    </row>
    <row r="68" spans="1:34" x14ac:dyDescent="0.3">
      <c r="A68" s="70">
        <v>44372</v>
      </c>
      <c r="B68" s="72"/>
      <c r="C68" s="47">
        <v>13475.64</v>
      </c>
      <c r="D68" s="73">
        <f t="shared" si="0"/>
        <v>-1.571477789262009E-3</v>
      </c>
      <c r="E68" s="77"/>
      <c r="F68" s="47">
        <v>1152.4000000000001</v>
      </c>
      <c r="G68" s="73">
        <f t="shared" si="1"/>
        <v>-1.9117171407656921E-2</v>
      </c>
      <c r="I68" s="47">
        <v>956.35</v>
      </c>
      <c r="J68" s="73">
        <f t="shared" si="2"/>
        <v>-6.7920530901764099E-3</v>
      </c>
      <c r="L68" s="47">
        <v>15771.4</v>
      </c>
      <c r="M68" s="73">
        <f t="shared" si="3"/>
        <v>4.2626935656158864E-4</v>
      </c>
      <c r="O68" s="47">
        <v>948.06</v>
      </c>
      <c r="P68" s="73">
        <f t="shared" si="4"/>
        <v>-3.0573847601128971E-2</v>
      </c>
      <c r="R68" s="47">
        <v>1004.27</v>
      </c>
      <c r="S68" s="73">
        <f t="shared" si="5"/>
        <v>-1.8778884014499436E-2</v>
      </c>
      <c r="U68" s="47">
        <v>987.51</v>
      </c>
      <c r="V68" s="73">
        <f t="shared" si="6"/>
        <v>-4.1146038181103491E-3</v>
      </c>
      <c r="X68" s="47">
        <v>4248.3100000000004</v>
      </c>
      <c r="Y68" s="73">
        <f t="shared" si="7"/>
        <v>-1.2087556885698306E-2</v>
      </c>
      <c r="AA68" s="47">
        <v>16508.189999999999</v>
      </c>
      <c r="AB68" s="73">
        <f t="shared" si="8"/>
        <v>3.4001428376057188E-3</v>
      </c>
      <c r="AD68" s="71">
        <v>1452.06</v>
      </c>
      <c r="AE68" s="73">
        <f t="shared" si="9"/>
        <v>-8.7786363760479248E-3</v>
      </c>
      <c r="AG68" s="48">
        <v>1091.8599999999999</v>
      </c>
      <c r="AH68" s="73">
        <f t="shared" si="10"/>
        <v>-1.1076995534784318E-2</v>
      </c>
    </row>
    <row r="69" spans="1:34" x14ac:dyDescent="0.3">
      <c r="A69" s="70">
        <v>44379</v>
      </c>
      <c r="B69" s="72"/>
      <c r="C69" s="47">
        <v>13487.42</v>
      </c>
      <c r="D69" s="73">
        <f t="shared" si="0"/>
        <v>8.7416998376334298E-4</v>
      </c>
      <c r="E69" s="77"/>
      <c r="F69" s="47">
        <v>1156.25</v>
      </c>
      <c r="G69" s="73">
        <f t="shared" si="1"/>
        <v>3.3408538701838845E-3</v>
      </c>
      <c r="I69" s="47">
        <v>974.37</v>
      </c>
      <c r="J69" s="73">
        <f t="shared" si="2"/>
        <v>1.8842473989648122E-2</v>
      </c>
      <c r="L69" s="47">
        <v>15737.37</v>
      </c>
      <c r="M69" s="73">
        <f t="shared" si="3"/>
        <v>-2.1577031842448251E-3</v>
      </c>
      <c r="O69" s="47">
        <v>972.49</v>
      </c>
      <c r="P69" s="73">
        <f t="shared" si="4"/>
        <v>2.5768411281986439E-2</v>
      </c>
      <c r="R69" s="47">
        <v>1009.91</v>
      </c>
      <c r="S69" s="73">
        <f t="shared" si="5"/>
        <v>5.6160195963236847E-3</v>
      </c>
      <c r="U69" s="47">
        <v>987.46</v>
      </c>
      <c r="V69" s="73">
        <f t="shared" si="6"/>
        <v>-5.0632398659208034E-5</v>
      </c>
      <c r="X69" s="47">
        <v>4406.83</v>
      </c>
      <c r="Y69" s="73">
        <f t="shared" si="7"/>
        <v>3.731366119704059E-2</v>
      </c>
      <c r="AA69" s="47">
        <v>16735.11</v>
      </c>
      <c r="AB69" s="73">
        <f t="shared" si="8"/>
        <v>1.3745904305681114E-2</v>
      </c>
      <c r="AD69" s="71">
        <v>1463.45</v>
      </c>
      <c r="AE69" s="73">
        <f t="shared" si="9"/>
        <v>7.8440284836715432E-3</v>
      </c>
      <c r="AG69" s="48">
        <v>1119.7</v>
      </c>
      <c r="AH69" s="73">
        <f t="shared" si="10"/>
        <v>2.5497774439946649E-2</v>
      </c>
    </row>
    <row r="70" spans="1:34" x14ac:dyDescent="0.3">
      <c r="A70" s="70">
        <v>44386</v>
      </c>
      <c r="B70" s="72"/>
      <c r="C70" s="47">
        <v>13570.31</v>
      </c>
      <c r="D70" s="73">
        <f t="shared" ref="D70:D133" si="11">(C70-C69)/C69</f>
        <v>6.1457269069992194E-3</v>
      </c>
      <c r="E70" s="77"/>
      <c r="F70" s="47">
        <v>1146.8800000000001</v>
      </c>
      <c r="G70" s="73">
        <f t="shared" ref="G70:G133" si="12">(F70-F69)/F69</f>
        <v>-8.1037837837836888E-3</v>
      </c>
      <c r="I70" s="47">
        <v>963.89</v>
      </c>
      <c r="J70" s="73">
        <f t="shared" ref="J70:J133" si="13">(I70-I69)/I69</f>
        <v>-1.0755667764812153E-2</v>
      </c>
      <c r="L70" s="47">
        <v>15789.99</v>
      </c>
      <c r="M70" s="73">
        <f t="shared" ref="M70:M133" si="14">(L70-L69)/L69</f>
        <v>3.3436336567036918E-3</v>
      </c>
      <c r="O70" s="47">
        <v>969.73</v>
      </c>
      <c r="P70" s="73">
        <f t="shared" ref="P70:P133" si="15">(O70-O69)/O69</f>
        <v>-2.838075455788739E-3</v>
      </c>
      <c r="R70" s="47">
        <v>1046.17</v>
      </c>
      <c r="S70" s="73">
        <f t="shared" ref="S70:S133" si="16">(R70-R69)/R69</f>
        <v>3.5904189482231195E-2</v>
      </c>
      <c r="U70" s="47">
        <v>985.31</v>
      </c>
      <c r="V70" s="73">
        <f t="shared" ref="V70:V133" si="17">(U70-U69)/U69</f>
        <v>-2.1773033844409806E-3</v>
      </c>
      <c r="X70" s="47">
        <v>4549.38</v>
      </c>
      <c r="Y70" s="73">
        <f t="shared" ref="Y70:Y133" si="18">(X70-X69)/X69</f>
        <v>3.2347515107231314E-2</v>
      </c>
      <c r="AA70" s="47">
        <v>17160.98</v>
      </c>
      <c r="AB70" s="73">
        <f t="shared" ref="AB70:AB133" si="19">(AA70-AA69)/AA69</f>
        <v>2.5447696489595766E-2</v>
      </c>
      <c r="AD70" s="71">
        <v>1477.09</v>
      </c>
      <c r="AE70" s="73">
        <f t="shared" ref="AE70:AE133" si="20">(AD70-AD69)/AD69</f>
        <v>9.3204414226655315E-3</v>
      </c>
      <c r="AG70" s="48">
        <v>1109.22</v>
      </c>
      <c r="AH70" s="73">
        <f t="shared" ref="AH70:AH133" si="21">(AG70-AG69)/AG69</f>
        <v>-9.3596499062248983E-3</v>
      </c>
    </row>
    <row r="71" spans="1:34" x14ac:dyDescent="0.3">
      <c r="A71" s="70">
        <v>44393</v>
      </c>
      <c r="B71" s="72"/>
      <c r="C71" s="47">
        <v>13660.33</v>
      </c>
      <c r="D71" s="73">
        <f t="shared" si="11"/>
        <v>6.6335993798226009E-3</v>
      </c>
      <c r="E71" s="77"/>
      <c r="F71" s="47">
        <v>1165.8399999999999</v>
      </c>
      <c r="G71" s="73">
        <f t="shared" si="12"/>
        <v>1.6531808035714118E-2</v>
      </c>
      <c r="I71" s="47">
        <v>970.68</v>
      </c>
      <c r="J71" s="73">
        <f t="shared" si="13"/>
        <v>7.0443722831443041E-3</v>
      </c>
      <c r="L71" s="47">
        <v>15841.3</v>
      </c>
      <c r="M71" s="73">
        <f t="shared" si="14"/>
        <v>3.249527073797988E-3</v>
      </c>
      <c r="O71" s="47">
        <v>958.41</v>
      </c>
      <c r="P71" s="73">
        <f t="shared" si="15"/>
        <v>-1.1673352376434729E-2</v>
      </c>
      <c r="R71" s="47">
        <v>1052.6199999999999</v>
      </c>
      <c r="S71" s="73">
        <f t="shared" si="16"/>
        <v>6.1653459762751918E-3</v>
      </c>
      <c r="U71" s="47">
        <v>968.37</v>
      </c>
      <c r="V71" s="73">
        <f t="shared" si="17"/>
        <v>-1.719255868711364E-2</v>
      </c>
      <c r="X71" s="47">
        <v>4636.58</v>
      </c>
      <c r="Y71" s="73">
        <f t="shared" si="18"/>
        <v>1.9167446992776997E-2</v>
      </c>
      <c r="AA71" s="47">
        <v>17385.71</v>
      </c>
      <c r="AB71" s="73">
        <f t="shared" si="19"/>
        <v>1.3095405973318515E-2</v>
      </c>
      <c r="AD71" s="71">
        <v>1503.19</v>
      </c>
      <c r="AE71" s="73">
        <f t="shared" si="20"/>
        <v>1.7669877935670906E-2</v>
      </c>
      <c r="AG71" s="48">
        <v>1093.5999999999999</v>
      </c>
      <c r="AH71" s="73">
        <f t="shared" si="21"/>
        <v>-1.4081967508699913E-2</v>
      </c>
    </row>
    <row r="72" spans="1:34" x14ac:dyDescent="0.3">
      <c r="A72" s="70">
        <v>44400</v>
      </c>
      <c r="B72" s="72"/>
      <c r="C72" s="47">
        <v>13618.16</v>
      </c>
      <c r="D72" s="73">
        <f t="shared" si="11"/>
        <v>-3.0870410890512946E-3</v>
      </c>
      <c r="E72" s="77"/>
      <c r="F72" s="47">
        <v>1180.33</v>
      </c>
      <c r="G72" s="73">
        <f t="shared" si="12"/>
        <v>1.2428806697316965E-2</v>
      </c>
      <c r="I72" s="47">
        <v>956.76</v>
      </c>
      <c r="J72" s="73">
        <f t="shared" si="13"/>
        <v>-1.4340462356286273E-2</v>
      </c>
      <c r="L72" s="47">
        <v>15766.15</v>
      </c>
      <c r="M72" s="73">
        <f t="shared" si="14"/>
        <v>-4.7439288442236204E-3</v>
      </c>
      <c r="O72" s="47">
        <v>966.6</v>
      </c>
      <c r="P72" s="73">
        <f t="shared" si="15"/>
        <v>8.5454033242558566E-3</v>
      </c>
      <c r="R72" s="47">
        <v>1076.97</v>
      </c>
      <c r="S72" s="73">
        <f t="shared" si="16"/>
        <v>2.3132754460299196E-2</v>
      </c>
      <c r="U72" s="47">
        <v>946.69</v>
      </c>
      <c r="V72" s="73">
        <f t="shared" si="17"/>
        <v>-2.2388136765905543E-2</v>
      </c>
      <c r="X72" s="47">
        <v>4815.83</v>
      </c>
      <c r="Y72" s="73">
        <f t="shared" si="18"/>
        <v>3.8659960574388884E-2</v>
      </c>
      <c r="AA72" s="47">
        <v>17539.79</v>
      </c>
      <c r="AB72" s="73">
        <f t="shared" si="19"/>
        <v>8.8624508288704783E-3</v>
      </c>
      <c r="AD72" s="71">
        <v>1498.43</v>
      </c>
      <c r="AE72" s="73">
        <f t="shared" si="20"/>
        <v>-3.1665990327237347E-3</v>
      </c>
      <c r="AG72" s="48">
        <v>1088.07</v>
      </c>
      <c r="AH72" s="73">
        <f t="shared" si="21"/>
        <v>-5.0566934893928068E-3</v>
      </c>
    </row>
    <row r="73" spans="1:34" x14ac:dyDescent="0.3">
      <c r="A73" s="70">
        <v>44407</v>
      </c>
      <c r="B73" s="72"/>
      <c r="C73" s="47">
        <v>13634.51</v>
      </c>
      <c r="D73" s="73">
        <f t="shared" si="11"/>
        <v>1.2006027245971822E-3</v>
      </c>
      <c r="E73" s="77"/>
      <c r="F73" s="47">
        <v>1115.92</v>
      </c>
      <c r="G73" s="73">
        <f t="shared" si="12"/>
        <v>-5.4569484805096762E-2</v>
      </c>
      <c r="I73" s="47">
        <v>911.34</v>
      </c>
      <c r="J73" s="73">
        <f t="shared" si="13"/>
        <v>-4.7472720431456124E-2</v>
      </c>
      <c r="L73" s="47">
        <v>15764.36</v>
      </c>
      <c r="M73" s="73">
        <f t="shared" si="14"/>
        <v>-1.1353437586215114E-4</v>
      </c>
      <c r="O73" s="47">
        <v>919.63</v>
      </c>
      <c r="P73" s="73">
        <f t="shared" si="15"/>
        <v>-4.8593006414235494E-2</v>
      </c>
      <c r="R73" s="47">
        <v>1088.3499999999999</v>
      </c>
      <c r="S73" s="73">
        <f t="shared" si="16"/>
        <v>1.0566682451693066E-2</v>
      </c>
      <c r="U73" s="47">
        <v>815.79</v>
      </c>
      <c r="V73" s="73">
        <f t="shared" si="17"/>
        <v>-0.13827123979338546</v>
      </c>
      <c r="X73" s="47">
        <v>4870.6099999999997</v>
      </c>
      <c r="Y73" s="73">
        <f t="shared" si="18"/>
        <v>1.1374986243285113E-2</v>
      </c>
      <c r="AA73" s="47">
        <v>18198.82</v>
      </c>
      <c r="AB73" s="73">
        <f t="shared" si="19"/>
        <v>3.7573425907607719E-2</v>
      </c>
      <c r="AD73" s="71">
        <v>1527.53</v>
      </c>
      <c r="AE73" s="73">
        <f t="shared" si="20"/>
        <v>1.9420326608516853E-2</v>
      </c>
      <c r="AG73" s="48">
        <v>1031.08</v>
      </c>
      <c r="AH73" s="73">
        <f t="shared" si="21"/>
        <v>-5.2377144852812793E-2</v>
      </c>
    </row>
    <row r="74" spans="1:34" x14ac:dyDescent="0.3">
      <c r="A74" s="70">
        <v>44414</v>
      </c>
      <c r="B74" s="72"/>
      <c r="C74" s="47">
        <v>13925.69</v>
      </c>
      <c r="D74" s="73">
        <f t="shared" si="11"/>
        <v>2.1356103006268674E-2</v>
      </c>
      <c r="E74" s="77"/>
      <c r="F74" s="47">
        <v>1143.3599999999999</v>
      </c>
      <c r="G74" s="73">
        <f t="shared" si="12"/>
        <v>2.4589576313714088E-2</v>
      </c>
      <c r="I74" s="47">
        <v>929.11</v>
      </c>
      <c r="J74" s="73">
        <f t="shared" si="13"/>
        <v>1.9498760067592755E-2</v>
      </c>
      <c r="L74" s="47">
        <v>16161.5</v>
      </c>
      <c r="M74" s="73">
        <f t="shared" si="14"/>
        <v>2.5192269143815504E-2</v>
      </c>
      <c r="O74" s="47">
        <v>910.23</v>
      </c>
      <c r="P74" s="73">
        <f t="shared" si="15"/>
        <v>-1.0221502125854938E-2</v>
      </c>
      <c r="R74" s="47">
        <v>1059.1199999999999</v>
      </c>
      <c r="S74" s="73">
        <f t="shared" si="16"/>
        <v>-2.6857169109202023E-2</v>
      </c>
      <c r="U74" s="47">
        <v>784.08</v>
      </c>
      <c r="V74" s="73">
        <f t="shared" si="17"/>
        <v>-3.8870297503033779E-2</v>
      </c>
      <c r="X74" s="47">
        <v>4947.92</v>
      </c>
      <c r="Y74" s="73">
        <f t="shared" si="18"/>
        <v>1.587275515797824E-2</v>
      </c>
      <c r="AA74" s="47">
        <v>18495.66</v>
      </c>
      <c r="AB74" s="73">
        <f t="shared" si="19"/>
        <v>1.6310947632868514E-2</v>
      </c>
      <c r="AD74" s="71">
        <v>1537.23</v>
      </c>
      <c r="AE74" s="73">
        <f t="shared" si="20"/>
        <v>6.3501207832252363E-3</v>
      </c>
      <c r="AG74" s="48">
        <v>1005.39</v>
      </c>
      <c r="AH74" s="73">
        <f t="shared" si="21"/>
        <v>-2.4915622454125715E-2</v>
      </c>
    </row>
    <row r="75" spans="1:34" x14ac:dyDescent="0.3">
      <c r="A75" s="70">
        <v>44421</v>
      </c>
      <c r="B75" s="72"/>
      <c r="C75" s="47">
        <v>13948.32</v>
      </c>
      <c r="D75" s="73">
        <f t="shared" si="11"/>
        <v>1.6250541265818209E-3</v>
      </c>
      <c r="E75" s="77"/>
      <c r="F75" s="47">
        <v>1051.43</v>
      </c>
      <c r="G75" s="73">
        <f t="shared" si="12"/>
        <v>-8.040337251609278E-2</v>
      </c>
      <c r="I75" s="47">
        <v>908.16</v>
      </c>
      <c r="J75" s="73">
        <f t="shared" si="13"/>
        <v>-2.2548460354532882E-2</v>
      </c>
      <c r="L75" s="47">
        <v>16342.82</v>
      </c>
      <c r="M75" s="73">
        <f t="shared" si="14"/>
        <v>1.1219255638399882E-2</v>
      </c>
      <c r="O75" s="47">
        <v>842.24</v>
      </c>
      <c r="P75" s="73">
        <f t="shared" si="15"/>
        <v>-7.4695406655460719E-2</v>
      </c>
      <c r="R75" s="47">
        <v>1187.75</v>
      </c>
      <c r="S75" s="73">
        <f t="shared" si="16"/>
        <v>0.12144988292167094</v>
      </c>
      <c r="U75" s="47">
        <v>766.31</v>
      </c>
      <c r="V75" s="73">
        <f t="shared" si="17"/>
        <v>-2.2663503724109905E-2</v>
      </c>
      <c r="X75" s="47">
        <v>4927.4799999999996</v>
      </c>
      <c r="Y75" s="73">
        <f t="shared" si="18"/>
        <v>-4.1310287959385981E-3</v>
      </c>
      <c r="AA75" s="47">
        <v>18346.84</v>
      </c>
      <c r="AB75" s="73">
        <f t="shared" si="19"/>
        <v>-8.0462119221482078E-3</v>
      </c>
      <c r="AD75" s="71">
        <v>1487.78</v>
      </c>
      <c r="AE75" s="73">
        <f t="shared" si="20"/>
        <v>-3.2168250684673112E-2</v>
      </c>
      <c r="AG75" s="48">
        <v>1000.98</v>
      </c>
      <c r="AH75" s="73">
        <f t="shared" si="21"/>
        <v>-4.3863575328976501E-3</v>
      </c>
    </row>
    <row r="76" spans="1:34" x14ac:dyDescent="0.3">
      <c r="A76" s="70">
        <v>44428</v>
      </c>
      <c r="B76" s="72"/>
      <c r="C76" s="47">
        <v>14055.85</v>
      </c>
      <c r="D76" s="73">
        <f t="shared" si="11"/>
        <v>7.709172144028862E-3</v>
      </c>
      <c r="E76" s="77"/>
      <c r="F76" s="47">
        <v>960.34</v>
      </c>
      <c r="G76" s="73">
        <f t="shared" si="12"/>
        <v>-8.6634393159791934E-2</v>
      </c>
      <c r="I76" s="47">
        <v>898.15</v>
      </c>
      <c r="J76" s="73">
        <f t="shared" si="13"/>
        <v>-1.1022286821705416E-2</v>
      </c>
      <c r="L76" s="47">
        <v>16549.25</v>
      </c>
      <c r="M76" s="73">
        <f t="shared" si="14"/>
        <v>1.2631235001058587E-2</v>
      </c>
      <c r="O76" s="47">
        <v>718.06</v>
      </c>
      <c r="P76" s="73">
        <f t="shared" si="15"/>
        <v>-0.14744015957446815</v>
      </c>
      <c r="R76" s="47">
        <v>1230.81</v>
      </c>
      <c r="S76" s="73">
        <f t="shared" si="16"/>
        <v>3.6253420332561521E-2</v>
      </c>
      <c r="U76" s="47">
        <v>760.35</v>
      </c>
      <c r="V76" s="73">
        <f t="shared" si="17"/>
        <v>-7.777531286293958E-3</v>
      </c>
      <c r="X76" s="47">
        <v>4884.1099999999997</v>
      </c>
      <c r="Y76" s="73">
        <f t="shared" si="18"/>
        <v>-8.8016592659939559E-3</v>
      </c>
      <c r="AA76" s="47">
        <v>18990.55</v>
      </c>
      <c r="AB76" s="73">
        <f t="shared" si="19"/>
        <v>3.5085606022617469E-2</v>
      </c>
      <c r="AD76" s="71">
        <v>1506.41</v>
      </c>
      <c r="AE76" s="73">
        <f t="shared" si="20"/>
        <v>1.2522012663162638E-2</v>
      </c>
      <c r="AG76" s="48">
        <v>960.59</v>
      </c>
      <c r="AH76" s="73">
        <f t="shared" si="21"/>
        <v>-4.0350456552578462E-2</v>
      </c>
    </row>
    <row r="77" spans="1:34" x14ac:dyDescent="0.3">
      <c r="A77" s="70">
        <v>44435</v>
      </c>
      <c r="B77" s="72"/>
      <c r="C77" s="47">
        <v>14077.37</v>
      </c>
      <c r="D77" s="73">
        <f t="shared" si="11"/>
        <v>1.5310351206081765E-3</v>
      </c>
      <c r="E77" s="77"/>
      <c r="F77" s="47">
        <v>936.75</v>
      </c>
      <c r="G77" s="73">
        <f t="shared" si="12"/>
        <v>-2.4564216839869247E-2</v>
      </c>
      <c r="I77" s="47">
        <v>912.76</v>
      </c>
      <c r="J77" s="73">
        <f t="shared" si="13"/>
        <v>1.6266770583978192E-2</v>
      </c>
      <c r="L77" s="47">
        <v>16619.560000000001</v>
      </c>
      <c r="M77" s="73">
        <f t="shared" si="14"/>
        <v>4.2485309001919309E-3</v>
      </c>
      <c r="O77" s="47">
        <v>695.39</v>
      </c>
      <c r="P77" s="73">
        <f t="shared" si="15"/>
        <v>-3.1571177895997497E-2</v>
      </c>
      <c r="R77" s="47">
        <v>1252.27</v>
      </c>
      <c r="S77" s="73">
        <f t="shared" si="16"/>
        <v>1.7435672443350345E-2</v>
      </c>
      <c r="U77" s="47">
        <v>740.67</v>
      </c>
      <c r="V77" s="73">
        <f t="shared" si="17"/>
        <v>-2.5882817123693121E-2</v>
      </c>
      <c r="X77" s="47">
        <v>4870.3500000000004</v>
      </c>
      <c r="Y77" s="73">
        <f t="shared" si="18"/>
        <v>-2.8172993646742826E-3</v>
      </c>
      <c r="AA77" s="47">
        <v>18941.02</v>
      </c>
      <c r="AB77" s="73">
        <f t="shared" si="19"/>
        <v>-2.6081393113942903E-3</v>
      </c>
      <c r="AD77" s="71">
        <v>1527.24</v>
      </c>
      <c r="AE77" s="73">
        <f t="shared" si="20"/>
        <v>1.3827576821715155E-2</v>
      </c>
      <c r="AG77" s="48">
        <v>922.32</v>
      </c>
      <c r="AH77" s="73">
        <f t="shared" si="21"/>
        <v>-3.9840098272936407E-2</v>
      </c>
    </row>
    <row r="78" spans="1:34" x14ac:dyDescent="0.3">
      <c r="A78" s="70">
        <v>44442</v>
      </c>
      <c r="B78" s="72"/>
      <c r="C78" s="47">
        <v>14589.76</v>
      </c>
      <c r="D78" s="73">
        <f t="shared" si="11"/>
        <v>3.6398134026455184E-2</v>
      </c>
      <c r="E78" s="77"/>
      <c r="F78" s="47">
        <v>961.97</v>
      </c>
      <c r="G78" s="73">
        <f t="shared" si="12"/>
        <v>2.6922871630637873E-2</v>
      </c>
      <c r="I78" s="47">
        <v>940.34</v>
      </c>
      <c r="J78" s="73">
        <f t="shared" si="13"/>
        <v>3.021604803015036E-2</v>
      </c>
      <c r="L78" s="47">
        <v>17139.45</v>
      </c>
      <c r="M78" s="73">
        <f t="shared" si="14"/>
        <v>3.1281814921694642E-2</v>
      </c>
      <c r="O78" s="47">
        <v>735.6</v>
      </c>
      <c r="P78" s="73">
        <f t="shared" si="15"/>
        <v>5.7823667294611712E-2</v>
      </c>
      <c r="R78" s="47">
        <v>1261.57</v>
      </c>
      <c r="S78" s="73">
        <f t="shared" si="16"/>
        <v>7.4265134515719092E-3</v>
      </c>
      <c r="U78" s="47">
        <v>762.03</v>
      </c>
      <c r="V78" s="73">
        <f t="shared" si="17"/>
        <v>2.8838754101016668E-2</v>
      </c>
      <c r="X78" s="47">
        <v>5170.87</v>
      </c>
      <c r="Y78" s="73">
        <f t="shared" si="18"/>
        <v>6.1703984313242276E-2</v>
      </c>
      <c r="AA78" s="47">
        <v>19624.46</v>
      </c>
      <c r="AB78" s="73">
        <f t="shared" si="19"/>
        <v>3.6082534097952416E-2</v>
      </c>
      <c r="AD78" s="71">
        <v>1569.86</v>
      </c>
      <c r="AE78" s="73">
        <f t="shared" si="20"/>
        <v>2.7906550378460418E-2</v>
      </c>
      <c r="AG78" s="48">
        <v>960.39</v>
      </c>
      <c r="AH78" s="73">
        <f t="shared" si="21"/>
        <v>4.1276346604215385E-2</v>
      </c>
    </row>
    <row r="79" spans="1:34" x14ac:dyDescent="0.3">
      <c r="A79" s="70">
        <v>44448</v>
      </c>
      <c r="B79" s="72"/>
      <c r="C79" s="47">
        <v>14807.54</v>
      </c>
      <c r="D79" s="73">
        <f t="shared" si="11"/>
        <v>1.4926907639330644E-2</v>
      </c>
      <c r="E79" s="77"/>
      <c r="F79" s="47">
        <v>983.88</v>
      </c>
      <c r="G79" s="73">
        <f t="shared" si="12"/>
        <v>2.2776178051290546E-2</v>
      </c>
      <c r="I79" s="47">
        <v>950.45</v>
      </c>
      <c r="J79" s="73">
        <f t="shared" si="13"/>
        <v>1.0751430333709098E-2</v>
      </c>
      <c r="L79" s="47">
        <v>17365.66</v>
      </c>
      <c r="M79" s="73">
        <f t="shared" si="14"/>
        <v>1.3198206476870559E-2</v>
      </c>
      <c r="O79" s="47">
        <v>746.51</v>
      </c>
      <c r="P79" s="73">
        <f t="shared" si="15"/>
        <v>1.4831430125067928E-2</v>
      </c>
      <c r="R79" s="47">
        <v>1257.22</v>
      </c>
      <c r="S79" s="73">
        <f t="shared" si="16"/>
        <v>-3.4480845295940055E-3</v>
      </c>
      <c r="U79" s="47">
        <v>769.49</v>
      </c>
      <c r="V79" s="73">
        <f t="shared" si="17"/>
        <v>9.7896408277889802E-3</v>
      </c>
      <c r="X79" s="47">
        <v>5138.79</v>
      </c>
      <c r="Y79" s="73">
        <f t="shared" si="18"/>
        <v>-6.2039850160611129E-3</v>
      </c>
      <c r="AA79" s="47">
        <v>20007.82</v>
      </c>
      <c r="AB79" s="73">
        <f t="shared" si="19"/>
        <v>1.9534805034125809E-2</v>
      </c>
      <c r="AD79" s="71">
        <v>1554.25</v>
      </c>
      <c r="AE79" s="73">
        <f t="shared" si="20"/>
        <v>-9.9435618462792221E-3</v>
      </c>
      <c r="AG79" s="48">
        <v>979.34</v>
      </c>
      <c r="AH79" s="73">
        <f t="shared" si="21"/>
        <v>1.9731567384083597E-2</v>
      </c>
    </row>
    <row r="80" spans="1:34" x14ac:dyDescent="0.3">
      <c r="A80" s="70">
        <v>44456</v>
      </c>
      <c r="B80" s="72"/>
      <c r="C80" s="47">
        <v>14981.85</v>
      </c>
      <c r="D80" s="73">
        <f t="shared" si="11"/>
        <v>1.1771705495983768E-2</v>
      </c>
      <c r="E80" s="77"/>
      <c r="F80" s="47">
        <v>975.03</v>
      </c>
      <c r="G80" s="73">
        <f t="shared" si="12"/>
        <v>-8.9949993901695564E-3</v>
      </c>
      <c r="I80" s="47">
        <v>952.92</v>
      </c>
      <c r="J80" s="73">
        <f t="shared" si="13"/>
        <v>2.5987690041558353E-3</v>
      </c>
      <c r="L80" s="47">
        <v>17493.88</v>
      </c>
      <c r="M80" s="73">
        <f t="shared" si="14"/>
        <v>7.3835373950659616E-3</v>
      </c>
      <c r="O80" s="47">
        <v>748.83</v>
      </c>
      <c r="P80" s="73">
        <f t="shared" si="15"/>
        <v>3.1077949391167567E-3</v>
      </c>
      <c r="R80" s="47">
        <v>1292.6099999999999</v>
      </c>
      <c r="S80" s="73">
        <f t="shared" si="16"/>
        <v>2.8149409013537702E-2</v>
      </c>
      <c r="U80" s="47">
        <v>780.92</v>
      </c>
      <c r="V80" s="73">
        <f t="shared" si="17"/>
        <v>1.4853994203953202E-2</v>
      </c>
      <c r="X80" s="47">
        <v>5125.7299999999996</v>
      </c>
      <c r="Y80" s="73">
        <f t="shared" si="18"/>
        <v>-2.541454311228986E-3</v>
      </c>
      <c r="AA80" s="47">
        <v>21088.32</v>
      </c>
      <c r="AB80" s="73">
        <f t="shared" si="19"/>
        <v>5.4003884481167864E-2</v>
      </c>
      <c r="AD80" s="71">
        <v>1559.31</v>
      </c>
      <c r="AE80" s="73">
        <f t="shared" si="20"/>
        <v>3.2555895126266336E-3</v>
      </c>
      <c r="AG80" s="48">
        <v>963.78</v>
      </c>
      <c r="AH80" s="73">
        <f t="shared" si="21"/>
        <v>-1.5888251271264382E-2</v>
      </c>
    </row>
    <row r="81" spans="1:34" x14ac:dyDescent="0.3">
      <c r="A81" s="70">
        <v>44463</v>
      </c>
      <c r="B81" s="72"/>
      <c r="C81" s="47">
        <v>15032.2</v>
      </c>
      <c r="D81" s="73">
        <f t="shared" si="11"/>
        <v>3.3607331537827681E-3</v>
      </c>
      <c r="E81" s="77"/>
      <c r="F81" s="47">
        <v>934.08</v>
      </c>
      <c r="G81" s="73">
        <f t="shared" si="12"/>
        <v>-4.1998707732069714E-2</v>
      </c>
      <c r="I81" s="47">
        <v>958.69</v>
      </c>
      <c r="J81" s="73">
        <f t="shared" si="13"/>
        <v>6.0550728287790114E-3</v>
      </c>
      <c r="L81" s="47">
        <v>17636.34</v>
      </c>
      <c r="M81" s="73">
        <f t="shared" si="14"/>
        <v>8.1434192986346715E-3</v>
      </c>
      <c r="O81" s="47">
        <v>724.98</v>
      </c>
      <c r="P81" s="73">
        <f t="shared" si="15"/>
        <v>-3.1849685509394682E-2</v>
      </c>
      <c r="R81" s="47">
        <v>1214.94</v>
      </c>
      <c r="S81" s="73">
        <f t="shared" si="16"/>
        <v>-6.0087729477568526E-2</v>
      </c>
      <c r="U81" s="47">
        <v>797.57</v>
      </c>
      <c r="V81" s="73">
        <f t="shared" si="17"/>
        <v>2.1321005992931533E-2</v>
      </c>
      <c r="X81" s="47">
        <v>5150.0200000000004</v>
      </c>
      <c r="Y81" s="73">
        <f t="shared" si="18"/>
        <v>4.7388371997746422E-3</v>
      </c>
      <c r="AA81" s="47">
        <v>21124.01</v>
      </c>
      <c r="AB81" s="73">
        <f t="shared" si="19"/>
        <v>1.6924060332923008E-3</v>
      </c>
      <c r="AD81" s="71">
        <v>1538.81</v>
      </c>
      <c r="AE81" s="73">
        <f t="shared" si="20"/>
        <v>-1.314684058974803E-2</v>
      </c>
      <c r="AG81" s="48">
        <v>896.4</v>
      </c>
      <c r="AH81" s="73">
        <f t="shared" si="21"/>
        <v>-6.9912220631264399E-2</v>
      </c>
    </row>
    <row r="82" spans="1:34" x14ac:dyDescent="0.3">
      <c r="A82" s="70">
        <v>44470</v>
      </c>
      <c r="B82" s="72"/>
      <c r="C82" s="47">
        <v>15087.64</v>
      </c>
      <c r="D82" s="73">
        <f t="shared" si="11"/>
        <v>3.6880829153416459E-3</v>
      </c>
      <c r="E82" s="77"/>
      <c r="F82" s="47">
        <v>950.12</v>
      </c>
      <c r="G82" s="73">
        <f t="shared" si="12"/>
        <v>1.7171976704350764E-2</v>
      </c>
      <c r="I82" s="47">
        <v>978.21</v>
      </c>
      <c r="J82" s="73">
        <f t="shared" si="13"/>
        <v>2.0361117775297522E-2</v>
      </c>
      <c r="L82" s="47">
        <v>17693.04</v>
      </c>
      <c r="M82" s="73">
        <f t="shared" si="14"/>
        <v>3.2149527623078671E-3</v>
      </c>
      <c r="O82" s="47">
        <v>723.42</v>
      </c>
      <c r="P82" s="73">
        <f t="shared" si="15"/>
        <v>-2.1517834974758739E-3</v>
      </c>
      <c r="R82" s="47">
        <v>1191.51</v>
      </c>
      <c r="S82" s="73">
        <f t="shared" si="16"/>
        <v>-1.9284902958170827E-2</v>
      </c>
      <c r="U82" s="47">
        <v>788.32</v>
      </c>
      <c r="V82" s="73">
        <f t="shared" si="17"/>
        <v>-1.1597728099101019E-2</v>
      </c>
      <c r="X82" s="47">
        <v>4830.8100000000004</v>
      </c>
      <c r="Y82" s="73">
        <f t="shared" si="18"/>
        <v>-6.1982283563947325E-2</v>
      </c>
      <c r="AA82" s="47">
        <v>20859.810000000001</v>
      </c>
      <c r="AB82" s="73">
        <f t="shared" si="19"/>
        <v>-1.2507095007055815E-2</v>
      </c>
      <c r="AD82" s="71">
        <v>1549.73</v>
      </c>
      <c r="AE82" s="73">
        <f t="shared" si="20"/>
        <v>7.0963926670609585E-3</v>
      </c>
      <c r="AG82" s="48">
        <v>887.99</v>
      </c>
      <c r="AH82" s="73">
        <f t="shared" si="21"/>
        <v>-9.3819723337795272E-3</v>
      </c>
    </row>
    <row r="83" spans="1:34" x14ac:dyDescent="0.3">
      <c r="A83" s="70">
        <v>44477</v>
      </c>
      <c r="B83" s="72"/>
      <c r="C83" s="47">
        <v>15250.23</v>
      </c>
      <c r="D83" s="73">
        <f t="shared" si="11"/>
        <v>1.0776370592087308E-2</v>
      </c>
      <c r="E83" s="77"/>
      <c r="F83" s="47">
        <v>955.12</v>
      </c>
      <c r="G83" s="73">
        <f t="shared" si="12"/>
        <v>5.2624931587588932E-3</v>
      </c>
      <c r="I83" s="47">
        <v>927.73</v>
      </c>
      <c r="J83" s="73">
        <f t="shared" si="13"/>
        <v>-5.1604461209760699E-2</v>
      </c>
      <c r="L83" s="47">
        <v>17769.02</v>
      </c>
      <c r="M83" s="73">
        <f t="shared" si="14"/>
        <v>4.2943439906313191E-3</v>
      </c>
      <c r="O83" s="47">
        <v>721.17</v>
      </c>
      <c r="P83" s="73">
        <f t="shared" si="15"/>
        <v>-3.1102264244837028E-3</v>
      </c>
      <c r="R83" s="47">
        <v>1172.8499999999999</v>
      </c>
      <c r="S83" s="73">
        <f t="shared" si="16"/>
        <v>-1.5660800161140135E-2</v>
      </c>
      <c r="U83" s="47">
        <v>783.14</v>
      </c>
      <c r="V83" s="73">
        <f t="shared" si="17"/>
        <v>-6.5709356606455036E-3</v>
      </c>
      <c r="X83" s="47">
        <v>5148.8500000000004</v>
      </c>
      <c r="Y83" s="73">
        <f t="shared" si="18"/>
        <v>6.5835750112300001E-2</v>
      </c>
      <c r="AA83" s="47">
        <v>22386.31</v>
      </c>
      <c r="AB83" s="73">
        <f t="shared" si="19"/>
        <v>7.3178998274672682E-2</v>
      </c>
      <c r="AD83" s="71">
        <v>1547.34</v>
      </c>
      <c r="AE83" s="73">
        <f t="shared" si="20"/>
        <v>-1.5422041258800565E-3</v>
      </c>
      <c r="AG83" s="48">
        <v>902.71</v>
      </c>
      <c r="AH83" s="73">
        <f t="shared" si="21"/>
        <v>1.6576763251838451E-2</v>
      </c>
    </row>
    <row r="84" spans="1:34" x14ac:dyDescent="0.3">
      <c r="A84" s="70">
        <v>44483</v>
      </c>
      <c r="B84" s="72"/>
      <c r="C84" s="47">
        <v>15577.64</v>
      </c>
      <c r="D84" s="73">
        <f t="shared" si="11"/>
        <v>2.1469184399186103E-2</v>
      </c>
      <c r="E84" s="77"/>
      <c r="F84" s="47">
        <v>958.64</v>
      </c>
      <c r="G84" s="73">
        <f t="shared" si="12"/>
        <v>3.6854007873356035E-3</v>
      </c>
      <c r="I84" s="47">
        <v>913.64</v>
      </c>
      <c r="J84" s="73">
        <f t="shared" si="13"/>
        <v>-1.5187608463669421E-2</v>
      </c>
      <c r="L84" s="47">
        <v>18109.55</v>
      </c>
      <c r="M84" s="73">
        <f t="shared" si="14"/>
        <v>1.9164253290277058E-2</v>
      </c>
      <c r="O84" s="47">
        <v>726.53</v>
      </c>
      <c r="P84" s="73">
        <f t="shared" si="15"/>
        <v>7.4323668483159506E-3</v>
      </c>
      <c r="R84" s="47">
        <v>1187.8</v>
      </c>
      <c r="S84" s="73">
        <f t="shared" si="16"/>
        <v>1.2746728055591121E-2</v>
      </c>
      <c r="U84" s="47">
        <v>816.29</v>
      </c>
      <c r="V84" s="73">
        <f t="shared" si="17"/>
        <v>4.2329596240774293E-2</v>
      </c>
      <c r="X84" s="47">
        <v>5247.5</v>
      </c>
      <c r="Y84" s="73">
        <f t="shared" si="18"/>
        <v>1.915961816716347E-2</v>
      </c>
      <c r="AA84" s="47">
        <v>21717.759999999998</v>
      </c>
      <c r="AB84" s="73">
        <f t="shared" si="19"/>
        <v>-2.9864233989433848E-2</v>
      </c>
      <c r="AD84" s="71">
        <v>1567.32</v>
      </c>
      <c r="AE84" s="73">
        <f t="shared" si="20"/>
        <v>1.2912482065997143E-2</v>
      </c>
      <c r="AG84" s="48">
        <v>892.71</v>
      </c>
      <c r="AH84" s="73">
        <f t="shared" si="21"/>
        <v>-1.1077754760665108E-2</v>
      </c>
    </row>
    <row r="85" spans="1:34" x14ac:dyDescent="0.3">
      <c r="A85" s="70">
        <v>44491</v>
      </c>
      <c r="B85" s="72"/>
      <c r="C85" s="47">
        <v>15620</v>
      </c>
      <c r="D85" s="73">
        <f t="shared" si="11"/>
        <v>2.7192822532810224E-3</v>
      </c>
      <c r="E85" s="77"/>
      <c r="F85" s="47">
        <v>929.62</v>
      </c>
      <c r="G85" s="73">
        <f t="shared" si="12"/>
        <v>-3.0272052073771157E-2</v>
      </c>
      <c r="I85" s="47">
        <v>904.75</v>
      </c>
      <c r="J85" s="73">
        <f t="shared" si="13"/>
        <v>-9.7303095311063285E-3</v>
      </c>
      <c r="L85" s="47">
        <v>18291.080000000002</v>
      </c>
      <c r="M85" s="73">
        <f t="shared" si="14"/>
        <v>1.002399286564285E-2</v>
      </c>
      <c r="O85" s="47">
        <v>706.69</v>
      </c>
      <c r="P85" s="73">
        <f t="shared" si="15"/>
        <v>-2.7307888180804533E-2</v>
      </c>
      <c r="R85" s="47">
        <v>1162.0899999999999</v>
      </c>
      <c r="S85" s="73">
        <f t="shared" si="16"/>
        <v>-2.1645058090587671E-2</v>
      </c>
      <c r="U85" s="47">
        <v>787.56</v>
      </c>
      <c r="V85" s="73">
        <f t="shared" si="17"/>
        <v>-3.5195825013169361E-2</v>
      </c>
      <c r="X85" s="47">
        <v>5183.72</v>
      </c>
      <c r="Y85" s="73">
        <f t="shared" si="18"/>
        <v>-1.2154359218675512E-2</v>
      </c>
      <c r="AA85" s="47">
        <v>20784.72</v>
      </c>
      <c r="AB85" s="73">
        <f t="shared" si="19"/>
        <v>-4.2962073436671064E-2</v>
      </c>
      <c r="AD85" s="71">
        <v>1514.89</v>
      </c>
      <c r="AE85" s="73">
        <f t="shared" si="20"/>
        <v>-3.3452007248041142E-2</v>
      </c>
      <c r="AG85" s="48">
        <v>866.39</v>
      </c>
      <c r="AH85" s="73">
        <f t="shared" si="21"/>
        <v>-2.9483258841057063E-2</v>
      </c>
    </row>
    <row r="86" spans="1:34" x14ac:dyDescent="0.3">
      <c r="A86" s="70">
        <v>44498</v>
      </c>
      <c r="B86" s="72"/>
      <c r="C86" s="47">
        <v>15319.22</v>
      </c>
      <c r="D86" s="73">
        <f t="shared" si="11"/>
        <v>-1.9256081946222834E-2</v>
      </c>
      <c r="E86" s="77"/>
      <c r="F86" s="47">
        <v>919.89</v>
      </c>
      <c r="G86" s="73">
        <f t="shared" si="12"/>
        <v>-1.0466642283943997E-2</v>
      </c>
      <c r="I86" s="47">
        <v>905.73</v>
      </c>
      <c r="J86" s="73">
        <f t="shared" si="13"/>
        <v>1.0831721470019543E-3</v>
      </c>
      <c r="L86" s="47">
        <v>18026.73</v>
      </c>
      <c r="M86" s="73">
        <f t="shared" si="14"/>
        <v>-1.4452399748948786E-2</v>
      </c>
      <c r="O86" s="47">
        <v>692.69</v>
      </c>
      <c r="P86" s="73">
        <f t="shared" si="15"/>
        <v>-1.9810666628932064E-2</v>
      </c>
      <c r="R86" s="47">
        <v>1084.98</v>
      </c>
      <c r="S86" s="73">
        <f t="shared" si="16"/>
        <v>-6.6354585273085478E-2</v>
      </c>
      <c r="U86" s="47">
        <v>759.43</v>
      </c>
      <c r="V86" s="73">
        <f t="shared" si="17"/>
        <v>-3.5717913555792569E-2</v>
      </c>
      <c r="X86" s="47">
        <v>5087.1000000000004</v>
      </c>
      <c r="Y86" s="73">
        <f t="shared" si="18"/>
        <v>-1.8639124026760684E-2</v>
      </c>
      <c r="AA86" s="47">
        <v>20185.849999999999</v>
      </c>
      <c r="AB86" s="73">
        <f t="shared" si="19"/>
        <v>-2.8812993391299117E-2</v>
      </c>
      <c r="AD86" s="71">
        <v>1449.34</v>
      </c>
      <c r="AE86" s="73">
        <f t="shared" si="20"/>
        <v>-4.3270468482860258E-2</v>
      </c>
      <c r="AG86" s="48">
        <v>835.21</v>
      </c>
      <c r="AH86" s="73">
        <f t="shared" si="21"/>
        <v>-3.5988411685268701E-2</v>
      </c>
    </row>
    <row r="87" spans="1:34" x14ac:dyDescent="0.3">
      <c r="A87" s="70">
        <v>44504</v>
      </c>
      <c r="B87" s="72"/>
      <c r="C87" s="47">
        <v>15319.25</v>
      </c>
      <c r="D87" s="73">
        <f t="shared" si="11"/>
        <v>1.9583242489274806E-6</v>
      </c>
      <c r="E87" s="77"/>
      <c r="F87" s="47">
        <v>936.31</v>
      </c>
      <c r="G87" s="73">
        <f t="shared" si="12"/>
        <v>1.7849960321342725E-2</v>
      </c>
      <c r="I87" s="47">
        <v>909</v>
      </c>
      <c r="J87" s="73">
        <f t="shared" si="13"/>
        <v>3.610347454539412E-3</v>
      </c>
      <c r="L87" s="47">
        <v>17891.150000000001</v>
      </c>
      <c r="M87" s="73">
        <f t="shared" si="14"/>
        <v>-7.5210534578372288E-3</v>
      </c>
      <c r="O87" s="47">
        <v>691.16</v>
      </c>
      <c r="P87" s="73">
        <f t="shared" si="15"/>
        <v>-2.2087802624551909E-3</v>
      </c>
      <c r="R87" s="47">
        <v>1064.02</v>
      </c>
      <c r="S87" s="73">
        <f t="shared" si="16"/>
        <v>-1.9318328448450696E-2</v>
      </c>
      <c r="U87" s="47">
        <v>777.35</v>
      </c>
      <c r="V87" s="73">
        <f t="shared" si="17"/>
        <v>2.3596644852060197E-2</v>
      </c>
      <c r="X87" s="47">
        <v>5195.45</v>
      </c>
      <c r="Y87" s="73">
        <f t="shared" si="18"/>
        <v>2.1298971909339201E-2</v>
      </c>
      <c r="AA87" s="47">
        <v>20214.09</v>
      </c>
      <c r="AB87" s="73">
        <f t="shared" si="19"/>
        <v>1.3989997944105204E-3</v>
      </c>
      <c r="AD87" s="71">
        <v>1417.76</v>
      </c>
      <c r="AE87" s="73">
        <f t="shared" si="20"/>
        <v>-2.1789228200422211E-2</v>
      </c>
      <c r="AG87" s="48">
        <v>854.89</v>
      </c>
      <c r="AH87" s="73">
        <f t="shared" si="21"/>
        <v>2.356293626752547E-2</v>
      </c>
    </row>
    <row r="88" spans="1:34" x14ac:dyDescent="0.3">
      <c r="A88" s="70">
        <v>44512</v>
      </c>
      <c r="B88" s="72"/>
      <c r="C88" s="47">
        <v>15514.66</v>
      </c>
      <c r="D88" s="73">
        <f t="shared" si="11"/>
        <v>1.2755846402402196E-2</v>
      </c>
      <c r="E88" s="77"/>
      <c r="F88" s="47">
        <v>938.52</v>
      </c>
      <c r="G88" s="73">
        <f t="shared" si="12"/>
        <v>2.3603293780906287E-3</v>
      </c>
      <c r="I88" s="47">
        <v>912.23</v>
      </c>
      <c r="J88" s="73">
        <f t="shared" si="13"/>
        <v>3.5533553355335734E-3</v>
      </c>
      <c r="L88" s="47">
        <v>18021.27</v>
      </c>
      <c r="M88" s="73">
        <f t="shared" si="14"/>
        <v>7.2728695472341898E-3</v>
      </c>
      <c r="O88" s="47">
        <v>684.66</v>
      </c>
      <c r="P88" s="73">
        <f t="shared" si="15"/>
        <v>-9.4044794258927034E-3</v>
      </c>
      <c r="R88" s="47">
        <v>1094.29</v>
      </c>
      <c r="S88" s="73">
        <f t="shared" si="16"/>
        <v>2.8448713370049419E-2</v>
      </c>
      <c r="U88" s="47">
        <v>782.32</v>
      </c>
      <c r="V88" s="73">
        <f t="shared" si="17"/>
        <v>6.3935164340387565E-3</v>
      </c>
      <c r="X88" s="47">
        <v>4886.16</v>
      </c>
      <c r="Y88" s="73">
        <f t="shared" si="18"/>
        <v>-5.9530935722603429E-2</v>
      </c>
      <c r="AA88" s="47">
        <v>19980.02</v>
      </c>
      <c r="AB88" s="73">
        <f t="shared" si="19"/>
        <v>-1.1579546741901302E-2</v>
      </c>
      <c r="AD88" s="71">
        <v>1420.2</v>
      </c>
      <c r="AE88" s="73">
        <f t="shared" si="20"/>
        <v>1.7210247150434873E-3</v>
      </c>
      <c r="AG88" s="48">
        <v>851.04</v>
      </c>
      <c r="AH88" s="73">
        <f t="shared" si="21"/>
        <v>-4.5035033747032049E-3</v>
      </c>
    </row>
    <row r="89" spans="1:34" x14ac:dyDescent="0.3">
      <c r="A89" s="70">
        <v>44518</v>
      </c>
      <c r="B89" s="72"/>
      <c r="C89" s="47">
        <v>15468.88</v>
      </c>
      <c r="D89" s="73">
        <f t="shared" si="11"/>
        <v>-2.9507575415768476E-3</v>
      </c>
      <c r="E89" s="77"/>
      <c r="F89" s="47">
        <v>921.28</v>
      </c>
      <c r="G89" s="73">
        <f t="shared" si="12"/>
        <v>-1.8369347483271545E-2</v>
      </c>
      <c r="I89" s="47">
        <v>914.39</v>
      </c>
      <c r="J89" s="73">
        <f t="shared" si="13"/>
        <v>2.3678239040592483E-3</v>
      </c>
      <c r="L89" s="47">
        <v>17943.03</v>
      </c>
      <c r="M89" s="73">
        <f t="shared" si="14"/>
        <v>-4.3415364177997219E-3</v>
      </c>
      <c r="O89" s="47">
        <v>672.16</v>
      </c>
      <c r="P89" s="73">
        <f t="shared" si="15"/>
        <v>-1.8257237168813719E-2</v>
      </c>
      <c r="R89" s="47">
        <v>1065.96</v>
      </c>
      <c r="S89" s="73">
        <f t="shared" si="16"/>
        <v>-2.5888932549872453E-2</v>
      </c>
      <c r="U89" s="47">
        <v>779.76</v>
      </c>
      <c r="V89" s="73">
        <f t="shared" si="17"/>
        <v>-3.2723182329482295E-3</v>
      </c>
      <c r="X89" s="47">
        <v>4827.43</v>
      </c>
      <c r="Y89" s="73">
        <f t="shared" si="18"/>
        <v>-1.2019663703194239E-2</v>
      </c>
      <c r="AA89" s="47">
        <v>19750.71</v>
      </c>
      <c r="AB89" s="73">
        <f t="shared" si="19"/>
        <v>-1.1476965488523099E-2</v>
      </c>
      <c r="AD89" s="71">
        <v>1401.18</v>
      </c>
      <c r="AE89" s="73">
        <f t="shared" si="20"/>
        <v>-1.3392479932403873E-2</v>
      </c>
      <c r="AG89" s="48">
        <v>828.59</v>
      </c>
      <c r="AH89" s="73">
        <f t="shared" si="21"/>
        <v>-2.637948862568144E-2</v>
      </c>
    </row>
    <row r="90" spans="1:34" x14ac:dyDescent="0.3">
      <c r="A90" s="70">
        <v>44526</v>
      </c>
      <c r="B90" s="72"/>
      <c r="C90" s="47">
        <v>14997.76</v>
      </c>
      <c r="D90" s="73">
        <f t="shared" si="11"/>
        <v>-3.0455986470901513E-2</v>
      </c>
      <c r="E90" s="77"/>
      <c r="F90" s="47">
        <v>892.72</v>
      </c>
      <c r="G90" s="73">
        <f t="shared" si="12"/>
        <v>-3.1000347342827313E-2</v>
      </c>
      <c r="I90" s="47">
        <v>913.22</v>
      </c>
      <c r="J90" s="73">
        <f t="shared" si="13"/>
        <v>-1.279541552291647E-3</v>
      </c>
      <c r="L90" s="47">
        <v>17379.53</v>
      </c>
      <c r="M90" s="73">
        <f t="shared" si="14"/>
        <v>-3.1404952229361488E-2</v>
      </c>
      <c r="O90" s="47">
        <v>656.97</v>
      </c>
      <c r="P90" s="73">
        <f t="shared" si="15"/>
        <v>-2.2598786003332452E-2</v>
      </c>
      <c r="R90" s="47">
        <v>1018.96</v>
      </c>
      <c r="S90" s="73">
        <f t="shared" si="16"/>
        <v>-4.4091710758377423E-2</v>
      </c>
      <c r="U90" s="47">
        <v>773.34</v>
      </c>
      <c r="V90" s="73">
        <f t="shared" si="17"/>
        <v>-8.2333025546321419E-3</v>
      </c>
      <c r="X90" s="47">
        <v>4772.55</v>
      </c>
      <c r="Y90" s="73">
        <f t="shared" si="18"/>
        <v>-1.1368367847902528E-2</v>
      </c>
      <c r="AA90" s="47">
        <v>19463.099999999999</v>
      </c>
      <c r="AB90" s="73">
        <f t="shared" si="19"/>
        <v>-1.4562008150593097E-2</v>
      </c>
      <c r="AD90" s="71">
        <v>1441.88</v>
      </c>
      <c r="AE90" s="73">
        <f t="shared" si="20"/>
        <v>2.9046946145391772E-2</v>
      </c>
      <c r="AG90" s="48">
        <v>819.08</v>
      </c>
      <c r="AH90" s="73">
        <f t="shared" si="21"/>
        <v>-1.1477328956419931E-2</v>
      </c>
    </row>
    <row r="91" spans="1:34" x14ac:dyDescent="0.3">
      <c r="A91" s="70">
        <v>44533</v>
      </c>
      <c r="B91" s="72"/>
      <c r="C91" s="47">
        <v>14783.95</v>
      </c>
      <c r="D91" s="73">
        <f t="shared" si="11"/>
        <v>-1.425612891525131E-2</v>
      </c>
      <c r="E91" s="77"/>
      <c r="F91" s="47">
        <v>879.48</v>
      </c>
      <c r="G91" s="73">
        <f t="shared" si="12"/>
        <v>-1.483107805358904E-2</v>
      </c>
      <c r="I91" s="47">
        <v>939.55</v>
      </c>
      <c r="J91" s="73">
        <f t="shared" si="13"/>
        <v>2.8832044852280858E-2</v>
      </c>
      <c r="L91" s="47">
        <v>17160.48</v>
      </c>
      <c r="M91" s="73">
        <f t="shared" si="14"/>
        <v>-1.2603908160922607E-2</v>
      </c>
      <c r="O91" s="47">
        <v>665.09</v>
      </c>
      <c r="P91" s="73">
        <f t="shared" si="15"/>
        <v>1.2359772896783725E-2</v>
      </c>
      <c r="R91" s="47">
        <v>1039.8800000000001</v>
      </c>
      <c r="S91" s="73">
        <f t="shared" si="16"/>
        <v>2.0530737222265911E-2</v>
      </c>
      <c r="U91" s="47">
        <v>806.66</v>
      </c>
      <c r="V91" s="73">
        <f t="shared" si="17"/>
        <v>4.3085835466935549E-2</v>
      </c>
      <c r="X91" s="47">
        <v>4817.34</v>
      </c>
      <c r="Y91" s="73">
        <f t="shared" si="18"/>
        <v>9.3849200113146972E-3</v>
      </c>
      <c r="AA91" s="47">
        <v>19039.080000000002</v>
      </c>
      <c r="AB91" s="73">
        <f t="shared" si="19"/>
        <v>-2.1785840898931663E-2</v>
      </c>
      <c r="AD91" s="71">
        <v>1500.8</v>
      </c>
      <c r="AE91" s="73">
        <f t="shared" si="20"/>
        <v>4.0863317335700505E-2</v>
      </c>
      <c r="AG91" s="48">
        <v>838.22</v>
      </c>
      <c r="AH91" s="73">
        <f t="shared" si="21"/>
        <v>2.3367680812619019E-2</v>
      </c>
    </row>
    <row r="92" spans="1:34" x14ac:dyDescent="0.3">
      <c r="A92" s="70">
        <v>44540</v>
      </c>
      <c r="B92" s="72"/>
      <c r="C92" s="47">
        <v>14961.54</v>
      </c>
      <c r="D92" s="73">
        <f t="shared" si="11"/>
        <v>1.2012351232248496E-2</v>
      </c>
      <c r="E92" s="77"/>
      <c r="F92" s="47">
        <v>877.02</v>
      </c>
      <c r="G92" s="73">
        <f t="shared" si="12"/>
        <v>-2.7971073816346437E-3</v>
      </c>
      <c r="I92" s="47">
        <v>894.11</v>
      </c>
      <c r="J92" s="73">
        <f t="shared" si="13"/>
        <v>-4.8363578308764775E-2</v>
      </c>
      <c r="L92" s="47">
        <v>17317.37</v>
      </c>
      <c r="M92" s="73">
        <f t="shared" si="14"/>
        <v>9.1425181580002089E-3</v>
      </c>
      <c r="O92" s="47">
        <v>689.34</v>
      </c>
      <c r="P92" s="73">
        <f t="shared" si="15"/>
        <v>3.6461230810867704E-2</v>
      </c>
      <c r="R92" s="47">
        <v>1016.05</v>
      </c>
      <c r="S92" s="73">
        <f t="shared" si="16"/>
        <v>-2.2916105704504513E-2</v>
      </c>
      <c r="U92" s="47">
        <v>807.11</v>
      </c>
      <c r="V92" s="73">
        <f t="shared" si="17"/>
        <v>5.5785585004840385E-4</v>
      </c>
      <c r="X92" s="47">
        <v>4591.99</v>
      </c>
      <c r="Y92" s="73">
        <f t="shared" si="18"/>
        <v>-4.6778927790025272E-2</v>
      </c>
      <c r="AA92" s="47">
        <v>18784.78</v>
      </c>
      <c r="AB92" s="73">
        <f t="shared" si="19"/>
        <v>-1.3356737825567353E-2</v>
      </c>
      <c r="AD92" s="71">
        <v>1534.89</v>
      </c>
      <c r="AE92" s="73">
        <f t="shared" si="20"/>
        <v>2.2714552238806068E-2</v>
      </c>
      <c r="AG92" s="48">
        <v>844.7</v>
      </c>
      <c r="AH92" s="73">
        <f t="shared" si="21"/>
        <v>7.7306673665624992E-3</v>
      </c>
    </row>
    <row r="93" spans="1:34" x14ac:dyDescent="0.3">
      <c r="A93" s="70">
        <v>44547</v>
      </c>
      <c r="B93" s="72"/>
      <c r="C93" s="47">
        <v>14934.04</v>
      </c>
      <c r="D93" s="73">
        <f t="shared" si="11"/>
        <v>-1.8380460834914053E-3</v>
      </c>
      <c r="E93" s="77"/>
      <c r="F93" s="47">
        <v>904.83</v>
      </c>
      <c r="G93" s="73">
        <f t="shared" si="12"/>
        <v>3.1709653143599983E-2</v>
      </c>
      <c r="I93" s="47">
        <v>884.76</v>
      </c>
      <c r="J93" s="73">
        <f t="shared" si="13"/>
        <v>-1.045732627976426E-2</v>
      </c>
      <c r="L93" s="47">
        <v>17229.63</v>
      </c>
      <c r="M93" s="73">
        <f t="shared" si="14"/>
        <v>-5.0665892107172143E-3</v>
      </c>
      <c r="O93" s="47">
        <v>691.66</v>
      </c>
      <c r="P93" s="73">
        <f t="shared" si="15"/>
        <v>3.3655380508891639E-3</v>
      </c>
      <c r="R93" s="47">
        <v>1005.51</v>
      </c>
      <c r="S93" s="73">
        <f t="shared" si="16"/>
        <v>-1.037350524088378E-2</v>
      </c>
      <c r="U93" s="47">
        <v>781.71</v>
      </c>
      <c r="V93" s="73">
        <f t="shared" si="17"/>
        <v>-3.1470307640841987E-2</v>
      </c>
      <c r="X93" s="47">
        <v>4577.28</v>
      </c>
      <c r="Y93" s="73">
        <f t="shared" si="18"/>
        <v>-3.2034041885979797E-3</v>
      </c>
      <c r="AA93" s="47">
        <v>18337.93</v>
      </c>
      <c r="AB93" s="73">
        <f t="shared" si="19"/>
        <v>-2.3787875077589334E-2</v>
      </c>
      <c r="AD93" s="71">
        <v>1548.35</v>
      </c>
      <c r="AE93" s="73">
        <f t="shared" si="20"/>
        <v>8.7693580647471864E-3</v>
      </c>
      <c r="AG93" s="48">
        <v>872.15</v>
      </c>
      <c r="AH93" s="73">
        <f t="shared" si="21"/>
        <v>3.249674440629801E-2</v>
      </c>
    </row>
    <row r="94" spans="1:34" x14ac:dyDescent="0.3">
      <c r="A94" s="70">
        <v>44554</v>
      </c>
      <c r="B94" s="72"/>
      <c r="C94" s="47">
        <v>14563.62</v>
      </c>
      <c r="D94" s="73">
        <f t="shared" si="11"/>
        <v>-2.4803736966018577E-2</v>
      </c>
      <c r="E94" s="77"/>
      <c r="F94" s="47">
        <v>892.69</v>
      </c>
      <c r="G94" s="73">
        <f t="shared" si="12"/>
        <v>-1.3416884939712416E-2</v>
      </c>
      <c r="I94" s="47">
        <v>897.66</v>
      </c>
      <c r="J94" s="73">
        <f t="shared" si="13"/>
        <v>1.4580225145802227E-2</v>
      </c>
      <c r="L94" s="47">
        <v>16883.37</v>
      </c>
      <c r="M94" s="73">
        <f t="shared" si="14"/>
        <v>-2.009677514839274E-2</v>
      </c>
      <c r="O94" s="47">
        <v>705.99</v>
      </c>
      <c r="P94" s="73">
        <f t="shared" si="15"/>
        <v>2.0718271983344479E-2</v>
      </c>
      <c r="R94" s="47">
        <v>1005.46</v>
      </c>
      <c r="S94" s="73">
        <f t="shared" si="16"/>
        <v>-4.9726009686581464E-5</v>
      </c>
      <c r="U94" s="47">
        <v>771.36</v>
      </c>
      <c r="V94" s="73">
        <f t="shared" si="17"/>
        <v>-1.3240204167786035E-2</v>
      </c>
      <c r="X94" s="47">
        <v>4460.68</v>
      </c>
      <c r="Y94" s="73">
        <f t="shared" si="18"/>
        <v>-2.5473643736017779E-2</v>
      </c>
      <c r="AA94" s="47">
        <v>18236.45</v>
      </c>
      <c r="AB94" s="73">
        <f t="shared" si="19"/>
        <v>-5.5338852313210687E-3</v>
      </c>
      <c r="AD94" s="71">
        <v>1543.17</v>
      </c>
      <c r="AE94" s="73">
        <f t="shared" si="20"/>
        <v>-3.3454968191945211E-3</v>
      </c>
      <c r="AG94" s="48">
        <v>832.26</v>
      </c>
      <c r="AH94" s="73">
        <f t="shared" si="21"/>
        <v>-4.5737545147050376E-2</v>
      </c>
    </row>
    <row r="95" spans="1:34" x14ac:dyDescent="0.3">
      <c r="A95" s="70">
        <v>44561</v>
      </c>
      <c r="B95" s="72"/>
      <c r="C95" s="47">
        <v>14859.42</v>
      </c>
      <c r="D95" s="73">
        <f t="shared" si="11"/>
        <v>2.0310884244439175E-2</v>
      </c>
      <c r="E95" s="77"/>
      <c r="F95" s="47">
        <v>930.25</v>
      </c>
      <c r="G95" s="73">
        <f t="shared" si="12"/>
        <v>4.2075076454312181E-2</v>
      </c>
      <c r="I95" s="47">
        <v>939.19</v>
      </c>
      <c r="J95" s="73">
        <f t="shared" si="13"/>
        <v>4.6264732749593487E-2</v>
      </c>
      <c r="L95" s="47">
        <v>17218.22</v>
      </c>
      <c r="M95" s="73">
        <f t="shared" si="14"/>
        <v>1.9833125732599724E-2</v>
      </c>
      <c r="O95" s="47">
        <v>727.25</v>
      </c>
      <c r="P95" s="73">
        <f t="shared" si="15"/>
        <v>3.0113740987832677E-2</v>
      </c>
      <c r="R95" s="47">
        <v>1058.51</v>
      </c>
      <c r="S95" s="73">
        <f t="shared" si="16"/>
        <v>5.2761919917251758E-2</v>
      </c>
      <c r="U95" s="47">
        <v>797.06</v>
      </c>
      <c r="V95" s="73">
        <f t="shared" si="17"/>
        <v>3.3317776394938721E-2</v>
      </c>
      <c r="X95" s="47">
        <v>4585.25</v>
      </c>
      <c r="Y95" s="73">
        <f t="shared" si="18"/>
        <v>2.7926235461857768E-2</v>
      </c>
      <c r="AA95" s="47">
        <v>19205.830000000002</v>
      </c>
      <c r="AB95" s="73">
        <f t="shared" si="19"/>
        <v>5.3156178971236229E-2</v>
      </c>
      <c r="AD95" s="71">
        <v>1594.63</v>
      </c>
      <c r="AE95" s="73">
        <f t="shared" si="20"/>
        <v>3.334694168497316E-2</v>
      </c>
      <c r="AG95" s="48">
        <v>896.32</v>
      </c>
      <c r="AH95" s="73">
        <f t="shared" si="21"/>
        <v>7.6971138826809005E-2</v>
      </c>
    </row>
    <row r="96" spans="1:34" x14ac:dyDescent="0.3">
      <c r="A96" s="70">
        <v>44568</v>
      </c>
      <c r="B96" s="72"/>
      <c r="C96" s="47">
        <v>15311.68</v>
      </c>
      <c r="D96" s="73">
        <f t="shared" si="11"/>
        <v>3.0435912034251687E-2</v>
      </c>
      <c r="E96" s="77"/>
      <c r="F96" s="47">
        <v>929.77</v>
      </c>
      <c r="G96" s="73">
        <f t="shared" si="12"/>
        <v>-5.159903251814224E-4</v>
      </c>
      <c r="I96" s="47">
        <v>924.01</v>
      </c>
      <c r="J96" s="73">
        <f t="shared" si="13"/>
        <v>-1.6162863744290358E-2</v>
      </c>
      <c r="L96" s="47">
        <v>17782.96</v>
      </c>
      <c r="M96" s="73">
        <f t="shared" si="14"/>
        <v>3.2798976897727983E-2</v>
      </c>
      <c r="O96" s="47">
        <v>720.72</v>
      </c>
      <c r="P96" s="73">
        <f t="shared" si="15"/>
        <v>-8.9790305947060473E-3</v>
      </c>
      <c r="R96" s="47">
        <v>1084.73</v>
      </c>
      <c r="S96" s="73">
        <f t="shared" si="16"/>
        <v>2.4770668203418039E-2</v>
      </c>
      <c r="U96" s="47">
        <v>818.05</v>
      </c>
      <c r="V96" s="73">
        <f t="shared" si="17"/>
        <v>2.6334278473389719E-2</v>
      </c>
      <c r="X96" s="47">
        <v>4567.45</v>
      </c>
      <c r="Y96" s="73">
        <f t="shared" si="18"/>
        <v>-3.8820129763917303E-3</v>
      </c>
      <c r="AA96" s="47">
        <v>18847.25</v>
      </c>
      <c r="AB96" s="73">
        <f t="shared" si="19"/>
        <v>-1.8670372485854646E-2</v>
      </c>
      <c r="AD96" s="71">
        <v>1596.03</v>
      </c>
      <c r="AE96" s="73">
        <f t="shared" si="20"/>
        <v>8.7794660830403507E-4</v>
      </c>
      <c r="AG96" s="48">
        <v>917.46</v>
      </c>
      <c r="AH96" s="73">
        <f t="shared" si="21"/>
        <v>2.3585326669046752E-2</v>
      </c>
    </row>
    <row r="97" spans="1:34" x14ac:dyDescent="0.3">
      <c r="A97" s="70">
        <v>44575</v>
      </c>
      <c r="B97" s="72"/>
      <c r="C97" s="47">
        <v>15629.09</v>
      </c>
      <c r="D97" s="73">
        <f t="shared" si="11"/>
        <v>2.0729926435244198E-2</v>
      </c>
      <c r="E97" s="77"/>
      <c r="F97" s="47">
        <v>949.59</v>
      </c>
      <c r="G97" s="73">
        <f t="shared" si="12"/>
        <v>2.1317099927939221E-2</v>
      </c>
      <c r="I97" s="47">
        <v>916.78</v>
      </c>
      <c r="J97" s="73">
        <f t="shared" si="13"/>
        <v>-7.8245906429584289E-3</v>
      </c>
      <c r="L97" s="47">
        <v>18156.990000000002</v>
      </c>
      <c r="M97" s="73">
        <f t="shared" si="14"/>
        <v>2.1033056364070015E-2</v>
      </c>
      <c r="O97" s="47">
        <v>717.33</v>
      </c>
      <c r="P97" s="73">
        <f t="shared" si="15"/>
        <v>-4.7036297036296849E-3</v>
      </c>
      <c r="R97" s="47">
        <v>1057.18</v>
      </c>
      <c r="S97" s="73">
        <f t="shared" si="16"/>
        <v>-2.5398025315055316E-2</v>
      </c>
      <c r="U97" s="47">
        <v>811.57</v>
      </c>
      <c r="V97" s="73">
        <f t="shared" si="17"/>
        <v>-7.9212762056107885E-3</v>
      </c>
      <c r="X97" s="47">
        <v>4536.38</v>
      </c>
      <c r="Y97" s="73">
        <f t="shared" si="18"/>
        <v>-6.8024827857994527E-3</v>
      </c>
      <c r="AA97" s="47">
        <v>17974.400000000001</v>
      </c>
      <c r="AB97" s="73">
        <f t="shared" si="19"/>
        <v>-4.6311796150631974E-2</v>
      </c>
      <c r="AD97" s="71">
        <v>1581.35</v>
      </c>
      <c r="AE97" s="73">
        <f t="shared" si="20"/>
        <v>-9.1978220960759281E-3</v>
      </c>
      <c r="AG97" s="48">
        <v>918.93</v>
      </c>
      <c r="AH97" s="73">
        <f t="shared" si="21"/>
        <v>1.6022496893596599E-3</v>
      </c>
    </row>
    <row r="98" spans="1:34" x14ac:dyDescent="0.3">
      <c r="A98" s="70">
        <v>44582</v>
      </c>
      <c r="B98" s="72"/>
      <c r="C98" s="47">
        <v>15473.75</v>
      </c>
      <c r="D98" s="73">
        <f t="shared" si="11"/>
        <v>-9.9391583259166166E-3</v>
      </c>
      <c r="E98" s="77"/>
      <c r="F98" s="47">
        <v>937.72</v>
      </c>
      <c r="G98" s="73">
        <f t="shared" si="12"/>
        <v>-1.2500131635758594E-2</v>
      </c>
      <c r="I98" s="47">
        <v>891.56</v>
      </c>
      <c r="J98" s="73">
        <f t="shared" si="13"/>
        <v>-2.7509326119679781E-2</v>
      </c>
      <c r="L98" s="47">
        <v>17946.740000000002</v>
      </c>
      <c r="M98" s="73">
        <f t="shared" si="14"/>
        <v>-1.1579562471533002E-2</v>
      </c>
      <c r="O98" s="47">
        <v>668.35</v>
      </c>
      <c r="P98" s="73">
        <f t="shared" si="15"/>
        <v>-6.8280986435810598E-2</v>
      </c>
      <c r="R98" s="47">
        <v>1061.8800000000001</v>
      </c>
      <c r="S98" s="73">
        <f t="shared" si="16"/>
        <v>4.4457897425226028E-3</v>
      </c>
      <c r="U98" s="47">
        <v>786.53</v>
      </c>
      <c r="V98" s="73">
        <f t="shared" si="17"/>
        <v>-3.0853777246571554E-2</v>
      </c>
      <c r="X98" s="47">
        <v>4429.63</v>
      </c>
      <c r="Y98" s="73">
        <f t="shared" si="18"/>
        <v>-2.3531979243361447E-2</v>
      </c>
      <c r="AA98" s="47">
        <v>17103.099999999999</v>
      </c>
      <c r="AB98" s="73">
        <f t="shared" si="19"/>
        <v>-4.8474497062489033E-2</v>
      </c>
      <c r="AD98" s="71">
        <v>1594.89</v>
      </c>
      <c r="AE98" s="73">
        <f t="shared" si="20"/>
        <v>8.5623043601986866E-3</v>
      </c>
      <c r="AG98" s="48">
        <v>915.09</v>
      </c>
      <c r="AH98" s="73">
        <f t="shared" si="21"/>
        <v>-4.1787731383238318E-3</v>
      </c>
    </row>
    <row r="99" spans="1:34" x14ac:dyDescent="0.3">
      <c r="A99" s="70">
        <v>44589</v>
      </c>
      <c r="B99" s="72"/>
      <c r="C99" s="47">
        <v>14736.8</v>
      </c>
      <c r="D99" s="73">
        <f t="shared" si="11"/>
        <v>-4.7625817917440874E-2</v>
      </c>
      <c r="E99" s="77"/>
      <c r="F99" s="47">
        <v>906.45</v>
      </c>
      <c r="G99" s="73">
        <f t="shared" si="12"/>
        <v>-3.3346841274580881E-2</v>
      </c>
      <c r="I99" s="47">
        <v>914.4</v>
      </c>
      <c r="J99" s="73">
        <f t="shared" si="13"/>
        <v>2.561801785634173E-2</v>
      </c>
      <c r="L99" s="47">
        <v>17159.79</v>
      </c>
      <c r="M99" s="73">
        <f t="shared" si="14"/>
        <v>-4.3849189323520631E-2</v>
      </c>
      <c r="O99" s="47">
        <v>614.80999999999995</v>
      </c>
      <c r="P99" s="73">
        <f t="shared" si="15"/>
        <v>-8.0107727986833355E-2</v>
      </c>
      <c r="R99" s="47">
        <v>1026.1300000000001</v>
      </c>
      <c r="S99" s="73">
        <f t="shared" si="16"/>
        <v>-3.3666704335706482E-2</v>
      </c>
      <c r="U99" s="47">
        <v>748.95</v>
      </c>
      <c r="V99" s="73">
        <f t="shared" si="17"/>
        <v>-4.7779487114286714E-2</v>
      </c>
      <c r="X99" s="47">
        <v>3996.59</v>
      </c>
      <c r="Y99" s="73">
        <f t="shared" si="18"/>
        <v>-9.7759858046834597E-2</v>
      </c>
      <c r="AA99" s="47">
        <v>16339.24</v>
      </c>
      <c r="AB99" s="73">
        <f t="shared" si="19"/>
        <v>-4.4662078804427199E-2</v>
      </c>
      <c r="AD99" s="71">
        <v>1452.5</v>
      </c>
      <c r="AE99" s="73">
        <f t="shared" si="20"/>
        <v>-8.9278884437171274E-2</v>
      </c>
      <c r="AG99" s="48">
        <v>883.19</v>
      </c>
      <c r="AH99" s="73">
        <f t="shared" si="21"/>
        <v>-3.4859959129703064E-2</v>
      </c>
    </row>
    <row r="100" spans="1:34" x14ac:dyDescent="0.3">
      <c r="A100" s="70">
        <v>44596</v>
      </c>
      <c r="B100" s="72"/>
      <c r="C100" s="47">
        <v>15110.47</v>
      </c>
      <c r="D100" s="73">
        <f t="shared" si="11"/>
        <v>2.5356251017860057E-2</v>
      </c>
      <c r="E100" s="77"/>
      <c r="F100" s="47">
        <v>899.58</v>
      </c>
      <c r="G100" s="73">
        <f t="shared" si="12"/>
        <v>-7.5790170445143188E-3</v>
      </c>
      <c r="I100" s="47">
        <v>948.41</v>
      </c>
      <c r="J100" s="73">
        <f t="shared" si="13"/>
        <v>3.7193788276465432E-2</v>
      </c>
      <c r="L100" s="47">
        <v>17554.64</v>
      </c>
      <c r="M100" s="73">
        <f t="shared" si="14"/>
        <v>2.3010188353120787E-2</v>
      </c>
      <c r="O100" s="47">
        <v>659.83</v>
      </c>
      <c r="P100" s="73">
        <f t="shared" si="15"/>
        <v>7.3225874660464374E-2</v>
      </c>
      <c r="R100" s="47">
        <v>1041.8399999999999</v>
      </c>
      <c r="S100" s="73">
        <f t="shared" si="16"/>
        <v>1.5309950980869683E-2</v>
      </c>
      <c r="U100" s="47">
        <v>760.27</v>
      </c>
      <c r="V100" s="73">
        <f t="shared" si="17"/>
        <v>1.5114493624407418E-2</v>
      </c>
      <c r="X100" s="47">
        <v>4186.21</v>
      </c>
      <c r="Y100" s="73">
        <f t="shared" si="18"/>
        <v>4.7445447243775286E-2</v>
      </c>
      <c r="AA100" s="47">
        <v>16073.72</v>
      </c>
      <c r="AB100" s="73">
        <f t="shared" si="19"/>
        <v>-1.6250449837324162E-2</v>
      </c>
      <c r="AD100" s="71">
        <v>1347.89</v>
      </c>
      <c r="AE100" s="73">
        <f t="shared" si="20"/>
        <v>-7.202065404475036E-2</v>
      </c>
      <c r="AG100" s="48">
        <v>911.42</v>
      </c>
      <c r="AH100" s="73">
        <f t="shared" si="21"/>
        <v>3.1963677124967338E-2</v>
      </c>
    </row>
    <row r="101" spans="1:34" x14ac:dyDescent="0.3">
      <c r="A101" s="70">
        <v>44603</v>
      </c>
      <c r="B101" s="72"/>
      <c r="C101" s="47">
        <v>14949.5</v>
      </c>
      <c r="D101" s="73">
        <f t="shared" si="11"/>
        <v>-1.0652878434621779E-2</v>
      </c>
      <c r="E101" s="77"/>
      <c r="F101" s="47">
        <v>799.54</v>
      </c>
      <c r="G101" s="73">
        <f t="shared" si="12"/>
        <v>-0.11120745236666008</v>
      </c>
      <c r="I101" s="47">
        <v>956.63</v>
      </c>
      <c r="J101" s="73">
        <f t="shared" si="13"/>
        <v>8.6671376303497725E-3</v>
      </c>
      <c r="L101" s="47">
        <v>17384.95</v>
      </c>
      <c r="M101" s="73">
        <f t="shared" si="14"/>
        <v>-9.6663901965519487E-3</v>
      </c>
      <c r="O101" s="47">
        <v>668.07</v>
      </c>
      <c r="P101" s="73">
        <f t="shared" si="15"/>
        <v>1.2488065107679264E-2</v>
      </c>
      <c r="R101" s="47">
        <v>1007.98</v>
      </c>
      <c r="S101" s="73">
        <f t="shared" si="16"/>
        <v>-3.2500191968056424E-2</v>
      </c>
      <c r="U101" s="47">
        <v>745.75</v>
      </c>
      <c r="V101" s="73">
        <f t="shared" si="17"/>
        <v>-1.9098478172228265E-2</v>
      </c>
      <c r="X101" s="47">
        <v>4282.7</v>
      </c>
      <c r="Y101" s="73">
        <f t="shared" si="18"/>
        <v>2.3049488678303233E-2</v>
      </c>
      <c r="AA101" s="47">
        <v>16232.48</v>
      </c>
      <c r="AB101" s="73">
        <f t="shared" si="19"/>
        <v>9.876991760463678E-3</v>
      </c>
      <c r="AD101" s="71">
        <v>1300.3599999999999</v>
      </c>
      <c r="AE101" s="73">
        <f t="shared" si="20"/>
        <v>-3.5262521422371407E-2</v>
      </c>
      <c r="AG101" s="48">
        <v>916.41</v>
      </c>
      <c r="AH101" s="73">
        <f t="shared" si="21"/>
        <v>5.4749731188694665E-3</v>
      </c>
    </row>
    <row r="102" spans="1:34" x14ac:dyDescent="0.3">
      <c r="A102" s="70">
        <v>44610</v>
      </c>
      <c r="B102" s="72"/>
      <c r="C102" s="47">
        <v>14695.72</v>
      </c>
      <c r="D102" s="73">
        <f t="shared" si="11"/>
        <v>-1.697581858925052E-2</v>
      </c>
      <c r="E102" s="77"/>
      <c r="F102" s="47">
        <v>768.6</v>
      </c>
      <c r="G102" s="73">
        <f t="shared" si="12"/>
        <v>-3.869725091927851E-2</v>
      </c>
      <c r="I102" s="47">
        <v>929.43</v>
      </c>
      <c r="J102" s="73">
        <f t="shared" si="13"/>
        <v>-2.8433145521256961E-2</v>
      </c>
      <c r="L102" s="47">
        <v>17219.669999999998</v>
      </c>
      <c r="M102" s="73">
        <f t="shared" si="14"/>
        <v>-9.507073647033926E-3</v>
      </c>
      <c r="O102" s="47">
        <v>678.92</v>
      </c>
      <c r="P102" s="73">
        <f t="shared" si="15"/>
        <v>1.6240813088448679E-2</v>
      </c>
      <c r="R102" s="47">
        <v>976.03</v>
      </c>
      <c r="S102" s="73">
        <f t="shared" si="16"/>
        <v>-3.1697057481299279E-2</v>
      </c>
      <c r="U102" s="47">
        <v>726.21</v>
      </c>
      <c r="V102" s="73">
        <f t="shared" si="17"/>
        <v>-2.620181025812935E-2</v>
      </c>
      <c r="X102" s="47">
        <v>4372.8900000000003</v>
      </c>
      <c r="Y102" s="73">
        <f t="shared" si="18"/>
        <v>2.1059144931935583E-2</v>
      </c>
      <c r="AA102" s="47">
        <v>16547.189999999999</v>
      </c>
      <c r="AB102" s="73">
        <f t="shared" si="19"/>
        <v>1.9387672124037678E-2</v>
      </c>
      <c r="AD102" s="71">
        <v>1302.75</v>
      </c>
      <c r="AE102" s="73">
        <f t="shared" si="20"/>
        <v>1.8379525669815285E-3</v>
      </c>
      <c r="AG102" s="48">
        <v>889.5</v>
      </c>
      <c r="AH102" s="73">
        <f t="shared" si="21"/>
        <v>-2.9364585720365304E-2</v>
      </c>
    </row>
    <row r="103" spans="1:34" x14ac:dyDescent="0.3">
      <c r="A103" s="70">
        <v>44617</v>
      </c>
      <c r="B103" s="72"/>
      <c r="C103" s="47">
        <v>14311.24</v>
      </c>
      <c r="D103" s="73">
        <f t="shared" si="11"/>
        <v>-2.616271948567335E-2</v>
      </c>
      <c r="E103" s="77"/>
      <c r="F103" s="47">
        <v>744.82</v>
      </c>
      <c r="G103" s="73">
        <f t="shared" si="12"/>
        <v>-3.0939370283632542E-2</v>
      </c>
      <c r="I103" s="47">
        <v>911</v>
      </c>
      <c r="J103" s="73">
        <f t="shared" si="13"/>
        <v>-1.9829357778423283E-2</v>
      </c>
      <c r="L103" s="47">
        <v>16853.689999999999</v>
      </c>
      <c r="M103" s="73">
        <f t="shared" si="14"/>
        <v>-2.125360125948985E-2</v>
      </c>
      <c r="O103" s="47">
        <v>628.83000000000004</v>
      </c>
      <c r="P103" s="73">
        <f t="shared" si="15"/>
        <v>-7.3778943027160662E-2</v>
      </c>
      <c r="R103" s="47">
        <v>956.96</v>
      </c>
      <c r="S103" s="73">
        <f t="shared" si="16"/>
        <v>-1.9538333862688582E-2</v>
      </c>
      <c r="U103" s="47">
        <v>706.44</v>
      </c>
      <c r="V103" s="73">
        <f t="shared" si="17"/>
        <v>-2.7223530383773262E-2</v>
      </c>
      <c r="X103" s="47">
        <v>4147.9399999999996</v>
      </c>
      <c r="Y103" s="73">
        <f t="shared" si="18"/>
        <v>-5.1441952575985384E-2</v>
      </c>
      <c r="AA103" s="47">
        <v>16837.14</v>
      </c>
      <c r="AB103" s="73">
        <f t="shared" si="19"/>
        <v>1.7522612600689345E-2</v>
      </c>
      <c r="AD103" s="71">
        <v>1346.82</v>
      </c>
      <c r="AE103" s="73">
        <f t="shared" si="20"/>
        <v>3.3828439838802488E-2</v>
      </c>
      <c r="AG103" s="48">
        <v>818.22</v>
      </c>
      <c r="AH103" s="73">
        <f t="shared" si="21"/>
        <v>-8.0134907251264723E-2</v>
      </c>
    </row>
    <row r="104" spans="1:34" x14ac:dyDescent="0.3">
      <c r="A104" s="70">
        <v>44624</v>
      </c>
      <c r="B104" s="72"/>
      <c r="C104" s="47">
        <v>14134.21</v>
      </c>
      <c r="D104" s="73">
        <f t="shared" si="11"/>
        <v>-1.236999728884434E-2</v>
      </c>
      <c r="E104" s="77"/>
      <c r="F104" s="47">
        <v>724.46</v>
      </c>
      <c r="G104" s="73">
        <f t="shared" si="12"/>
        <v>-2.733546360194411E-2</v>
      </c>
      <c r="I104" s="47">
        <v>928.56</v>
      </c>
      <c r="J104" s="73">
        <f t="shared" si="13"/>
        <v>1.9275521405049335E-2</v>
      </c>
      <c r="L104" s="47">
        <v>16535.810000000001</v>
      </c>
      <c r="M104" s="73">
        <f t="shared" si="14"/>
        <v>-1.8861151474840073E-2</v>
      </c>
      <c r="O104" s="47">
        <v>618.29999999999995</v>
      </c>
      <c r="P104" s="73">
        <f t="shared" si="15"/>
        <v>-1.6745384285101039E-2</v>
      </c>
      <c r="R104" s="47">
        <v>972.4</v>
      </c>
      <c r="S104" s="73">
        <f t="shared" si="16"/>
        <v>1.613442568132413E-2</v>
      </c>
      <c r="U104" s="47">
        <v>726.4</v>
      </c>
      <c r="V104" s="73">
        <f t="shared" si="17"/>
        <v>2.8254345733537061E-2</v>
      </c>
      <c r="X104" s="47">
        <v>4170.26</v>
      </c>
      <c r="Y104" s="73">
        <f t="shared" si="18"/>
        <v>5.3809842958192789E-3</v>
      </c>
      <c r="AA104" s="47">
        <v>17412.11</v>
      </c>
      <c r="AB104" s="73">
        <f t="shared" si="19"/>
        <v>3.4148911275905601E-2</v>
      </c>
      <c r="AD104" s="71">
        <v>1382.93</v>
      </c>
      <c r="AE104" s="73">
        <f t="shared" si="20"/>
        <v>2.6811303663444357E-2</v>
      </c>
      <c r="AG104" s="48">
        <v>872.93</v>
      </c>
      <c r="AH104" s="73">
        <f t="shared" si="21"/>
        <v>6.6864657427097754E-2</v>
      </c>
    </row>
    <row r="105" spans="1:34" x14ac:dyDescent="0.3">
      <c r="A105" s="70">
        <v>44631</v>
      </c>
      <c r="B105" s="72"/>
      <c r="C105" s="47">
        <v>13935.35</v>
      </c>
      <c r="D105" s="73">
        <f t="shared" si="11"/>
        <v>-1.406941031723731E-2</v>
      </c>
      <c r="E105" s="77"/>
      <c r="F105" s="47">
        <v>727.21</v>
      </c>
      <c r="G105" s="73">
        <f t="shared" si="12"/>
        <v>3.7959307622228967E-3</v>
      </c>
      <c r="I105" s="47">
        <v>984.65</v>
      </c>
      <c r="J105" s="73">
        <f t="shared" si="13"/>
        <v>6.0405358835185705E-2</v>
      </c>
      <c r="L105" s="47">
        <v>16289.46</v>
      </c>
      <c r="M105" s="73">
        <f t="shared" si="14"/>
        <v>-1.4897969921038168E-2</v>
      </c>
      <c r="O105" s="47">
        <v>628.53</v>
      </c>
      <c r="P105" s="73">
        <f t="shared" si="15"/>
        <v>1.6545366327025746E-2</v>
      </c>
      <c r="R105" s="47">
        <v>1003.13</v>
      </c>
      <c r="S105" s="73">
        <f t="shared" si="16"/>
        <v>3.1602221308103681E-2</v>
      </c>
      <c r="U105" s="47">
        <v>720.88</v>
      </c>
      <c r="V105" s="73">
        <f t="shared" si="17"/>
        <v>-7.5991189427312526E-3</v>
      </c>
      <c r="X105" s="47">
        <v>4222.71</v>
      </c>
      <c r="Y105" s="73">
        <f t="shared" si="18"/>
        <v>1.2577153462853591E-2</v>
      </c>
      <c r="AA105" s="47">
        <v>17544.04</v>
      </c>
      <c r="AB105" s="73">
        <f t="shared" si="19"/>
        <v>7.576910552483317E-3</v>
      </c>
      <c r="AD105" s="71">
        <v>1381.06</v>
      </c>
      <c r="AE105" s="73">
        <f t="shared" si="20"/>
        <v>-1.352201485252412E-3</v>
      </c>
      <c r="AG105" s="48">
        <v>845.89</v>
      </c>
      <c r="AH105" s="73">
        <f t="shared" si="21"/>
        <v>-3.0976137834648785E-2</v>
      </c>
    </row>
    <row r="106" spans="1:34" x14ac:dyDescent="0.3">
      <c r="A106" s="70">
        <v>44637</v>
      </c>
      <c r="B106" s="72"/>
      <c r="C106" s="47">
        <v>14448.49</v>
      </c>
      <c r="D106" s="73">
        <f t="shared" si="11"/>
        <v>3.6822900034803534E-2</v>
      </c>
      <c r="E106" s="77"/>
      <c r="F106" s="47">
        <v>749.53</v>
      </c>
      <c r="G106" s="73">
        <f t="shared" si="12"/>
        <v>3.0692647240824433E-2</v>
      </c>
      <c r="I106" s="47">
        <v>1055.25</v>
      </c>
      <c r="J106" s="73">
        <f t="shared" si="13"/>
        <v>7.1700604275630964E-2</v>
      </c>
      <c r="L106" s="47">
        <v>16949.18</v>
      </c>
      <c r="M106" s="73">
        <f t="shared" si="14"/>
        <v>4.0499807851211836E-2</v>
      </c>
      <c r="O106" s="47">
        <v>632.73</v>
      </c>
      <c r="P106" s="73">
        <f t="shared" si="15"/>
        <v>6.6822586034080249E-3</v>
      </c>
      <c r="R106" s="47">
        <v>1009.79</v>
      </c>
      <c r="S106" s="73">
        <f t="shared" si="16"/>
        <v>6.639219243766978E-3</v>
      </c>
      <c r="U106" s="47">
        <v>730.48</v>
      </c>
      <c r="V106" s="73">
        <f t="shared" si="17"/>
        <v>1.331705693041841E-2</v>
      </c>
      <c r="X106" s="47">
        <v>4421.66</v>
      </c>
      <c r="Y106" s="73">
        <f t="shared" si="18"/>
        <v>4.7114293901309778E-2</v>
      </c>
      <c r="AA106" s="47">
        <v>17206.43</v>
      </c>
      <c r="AB106" s="73">
        <f t="shared" si="19"/>
        <v>-1.9243572176078062E-2</v>
      </c>
      <c r="AD106" s="71">
        <v>1428.03</v>
      </c>
      <c r="AE106" s="73">
        <f t="shared" si="20"/>
        <v>3.4010108177776513E-2</v>
      </c>
      <c r="AG106" s="48">
        <v>831.66</v>
      </c>
      <c r="AH106" s="73">
        <f t="shared" si="21"/>
        <v>-1.6822518294340894E-2</v>
      </c>
    </row>
    <row r="107" spans="1:34" x14ac:dyDescent="0.3">
      <c r="A107" s="70">
        <v>44645</v>
      </c>
      <c r="B107" s="72"/>
      <c r="C107" s="47">
        <v>14674.52</v>
      </c>
      <c r="D107" s="73">
        <f t="shared" si="11"/>
        <v>1.5643849288057135E-2</v>
      </c>
      <c r="E107" s="77"/>
      <c r="F107" s="47">
        <v>757.93</v>
      </c>
      <c r="G107" s="73">
        <f t="shared" si="12"/>
        <v>1.1207023067789118E-2</v>
      </c>
      <c r="I107" s="47">
        <v>1027.97</v>
      </c>
      <c r="J107" s="73">
        <f t="shared" si="13"/>
        <v>-2.5851693911395378E-2</v>
      </c>
      <c r="L107" s="47">
        <v>17210.900000000001</v>
      </c>
      <c r="M107" s="73">
        <f t="shared" si="14"/>
        <v>1.5441454984842992E-2</v>
      </c>
      <c r="O107" s="47">
        <v>699.63</v>
      </c>
      <c r="P107" s="73">
        <f t="shared" si="15"/>
        <v>0.10573230287800479</v>
      </c>
      <c r="R107" s="47">
        <v>999.05</v>
      </c>
      <c r="S107" s="73">
        <f t="shared" si="16"/>
        <v>-1.0635874785846572E-2</v>
      </c>
      <c r="U107" s="47">
        <v>749.92</v>
      </c>
      <c r="V107" s="73">
        <f t="shared" si="17"/>
        <v>2.6612638265250167E-2</v>
      </c>
      <c r="X107" s="47">
        <v>4481.43</v>
      </c>
      <c r="Y107" s="73">
        <f t="shared" si="18"/>
        <v>1.3517547708326836E-2</v>
      </c>
      <c r="AA107" s="47">
        <v>16614.13</v>
      </c>
      <c r="AB107" s="73">
        <f t="shared" si="19"/>
        <v>-3.4423177846886269E-2</v>
      </c>
      <c r="AD107" s="71">
        <v>1392.85</v>
      </c>
      <c r="AE107" s="73">
        <f t="shared" si="20"/>
        <v>-2.4635336792644458E-2</v>
      </c>
      <c r="AG107" s="48">
        <v>791.23</v>
      </c>
      <c r="AH107" s="73">
        <f t="shared" si="21"/>
        <v>-4.8613616141211492E-2</v>
      </c>
    </row>
    <row r="108" spans="1:34" x14ac:dyDescent="0.3">
      <c r="A108" s="70">
        <v>44652</v>
      </c>
      <c r="B108" s="72"/>
      <c r="C108" s="47">
        <v>14863.29</v>
      </c>
      <c r="D108" s="73">
        <f t="shared" si="11"/>
        <v>1.2863793841297735E-2</v>
      </c>
      <c r="E108" s="77"/>
      <c r="F108" s="47">
        <v>755.11</v>
      </c>
      <c r="G108" s="73">
        <f t="shared" si="12"/>
        <v>-3.7206602192813801E-3</v>
      </c>
      <c r="I108" s="47">
        <v>1023.56</v>
      </c>
      <c r="J108" s="73">
        <f t="shared" si="13"/>
        <v>-4.2900084632820816E-3</v>
      </c>
      <c r="L108" s="47">
        <v>17436.150000000001</v>
      </c>
      <c r="M108" s="73">
        <f t="shared" si="14"/>
        <v>1.308763632349267E-2</v>
      </c>
      <c r="O108" s="47">
        <v>685.24</v>
      </c>
      <c r="P108" s="73">
        <f t="shared" si="15"/>
        <v>-2.0568014521961588E-2</v>
      </c>
      <c r="R108" s="47">
        <v>1045.72</v>
      </c>
      <c r="S108" s="73">
        <f t="shared" si="16"/>
        <v>4.6714378659726816E-2</v>
      </c>
      <c r="U108" s="47">
        <v>753.61</v>
      </c>
      <c r="V108" s="73">
        <f t="shared" si="17"/>
        <v>4.920524855984711E-3</v>
      </c>
      <c r="X108" s="47">
        <v>4459.7</v>
      </c>
      <c r="Y108" s="73">
        <f t="shared" si="18"/>
        <v>-4.8488986774311927E-3</v>
      </c>
      <c r="AA108" s="47">
        <v>17128.05</v>
      </c>
      <c r="AB108" s="73">
        <f t="shared" si="19"/>
        <v>3.0932706076092952E-2</v>
      </c>
      <c r="AD108" s="71">
        <v>1394.52</v>
      </c>
      <c r="AE108" s="73">
        <f t="shared" si="20"/>
        <v>1.198980507592399E-3</v>
      </c>
      <c r="AG108" s="48">
        <v>774.26</v>
      </c>
      <c r="AH108" s="73">
        <f t="shared" si="21"/>
        <v>-2.1447619529087657E-2</v>
      </c>
    </row>
    <row r="109" spans="1:34" x14ac:dyDescent="0.3">
      <c r="A109" s="70">
        <v>44659</v>
      </c>
      <c r="B109" s="72"/>
      <c r="C109" s="47">
        <v>15329.25</v>
      </c>
      <c r="D109" s="73">
        <f t="shared" si="11"/>
        <v>3.1349721360479352E-2</v>
      </c>
      <c r="E109" s="77"/>
      <c r="F109" s="47">
        <v>781.24</v>
      </c>
      <c r="G109" s="73">
        <f t="shared" si="12"/>
        <v>3.460422984730701E-2</v>
      </c>
      <c r="I109" s="47">
        <v>1025.31</v>
      </c>
      <c r="J109" s="73">
        <f t="shared" si="13"/>
        <v>1.7097190198913596E-3</v>
      </c>
      <c r="L109" s="47">
        <v>17848.47</v>
      </c>
      <c r="M109" s="73">
        <f t="shared" si="14"/>
        <v>2.3647422166017135E-2</v>
      </c>
      <c r="O109" s="47">
        <v>700.33</v>
      </c>
      <c r="P109" s="73">
        <f t="shared" si="15"/>
        <v>2.2021481524721311E-2</v>
      </c>
      <c r="R109" s="47">
        <v>1022.88</v>
      </c>
      <c r="S109" s="73">
        <f t="shared" si="16"/>
        <v>-2.1841410702673786E-2</v>
      </c>
      <c r="U109" s="47">
        <v>764.26</v>
      </c>
      <c r="V109" s="73">
        <f t="shared" si="17"/>
        <v>1.4131978078847118E-2</v>
      </c>
      <c r="X109" s="47">
        <v>4460.0200000000004</v>
      </c>
      <c r="Y109" s="73">
        <f t="shared" si="18"/>
        <v>7.1753705406331928E-5</v>
      </c>
      <c r="AA109" s="47">
        <v>17803.45</v>
      </c>
      <c r="AB109" s="73">
        <f t="shared" si="19"/>
        <v>3.943239306284145E-2</v>
      </c>
      <c r="AD109" s="71">
        <v>1390.45</v>
      </c>
      <c r="AE109" s="73">
        <f t="shared" si="20"/>
        <v>-2.9185669621087803E-3</v>
      </c>
      <c r="AG109" s="48">
        <v>828.17</v>
      </c>
      <c r="AH109" s="73">
        <f t="shared" si="21"/>
        <v>6.9627773616097913E-2</v>
      </c>
    </row>
    <row r="110" spans="1:34" x14ac:dyDescent="0.3">
      <c r="A110" s="70">
        <v>44664</v>
      </c>
      <c r="B110" s="72"/>
      <c r="C110" s="47">
        <v>15209.58</v>
      </c>
      <c r="D110" s="73">
        <f t="shared" si="11"/>
        <v>-7.8066441606732279E-3</v>
      </c>
      <c r="E110" s="77"/>
      <c r="F110" s="47">
        <v>777.37</v>
      </c>
      <c r="G110" s="73">
        <f t="shared" si="12"/>
        <v>-4.9536634068916138E-3</v>
      </c>
      <c r="I110" s="47">
        <v>1023.12</v>
      </c>
      <c r="J110" s="73">
        <f t="shared" si="13"/>
        <v>-2.1359393744330409E-3</v>
      </c>
      <c r="L110" s="47">
        <v>17560.3</v>
      </c>
      <c r="M110" s="73">
        <f t="shared" si="14"/>
        <v>-1.6145361479163303E-2</v>
      </c>
      <c r="O110" s="47">
        <v>687.67</v>
      </c>
      <c r="P110" s="73">
        <f t="shared" si="15"/>
        <v>-1.8077192180829153E-2</v>
      </c>
      <c r="R110" s="47">
        <v>1040.5999999999999</v>
      </c>
      <c r="S110" s="73">
        <f t="shared" si="16"/>
        <v>1.7323635226028384E-2</v>
      </c>
      <c r="U110" s="47">
        <v>771.38</v>
      </c>
      <c r="V110" s="73">
        <f t="shared" si="17"/>
        <v>9.3162012927537809E-3</v>
      </c>
      <c r="X110" s="47">
        <v>4492.1499999999996</v>
      </c>
      <c r="Y110" s="73">
        <f t="shared" si="18"/>
        <v>7.2040035694905394E-3</v>
      </c>
      <c r="AA110" s="47">
        <v>17897.330000000002</v>
      </c>
      <c r="AB110" s="73">
        <f t="shared" si="19"/>
        <v>5.2731352631091733E-3</v>
      </c>
      <c r="AD110" s="71">
        <v>1408.31</v>
      </c>
      <c r="AE110" s="73">
        <f t="shared" si="20"/>
        <v>1.2844762486964579E-2</v>
      </c>
      <c r="AG110" s="48">
        <v>822.78</v>
      </c>
      <c r="AH110" s="73">
        <f t="shared" si="21"/>
        <v>-6.5083255853266679E-3</v>
      </c>
    </row>
    <row r="111" spans="1:34" x14ac:dyDescent="0.3">
      <c r="A111" s="70">
        <v>44673</v>
      </c>
      <c r="B111" s="72"/>
      <c r="C111" s="47">
        <v>14890.36</v>
      </c>
      <c r="D111" s="73">
        <f t="shared" si="11"/>
        <v>-2.0988087770996922E-2</v>
      </c>
      <c r="E111" s="77"/>
      <c r="F111" s="47">
        <v>770.7</v>
      </c>
      <c r="G111" s="73">
        <f t="shared" si="12"/>
        <v>-8.5802127686943914E-3</v>
      </c>
      <c r="I111" s="47">
        <v>1001.15</v>
      </c>
      <c r="J111" s="73">
        <f t="shared" si="13"/>
        <v>-2.1473531941512265E-2</v>
      </c>
      <c r="L111" s="47">
        <v>17166.68</v>
      </c>
      <c r="M111" s="73">
        <f t="shared" si="14"/>
        <v>-2.2415334589955694E-2</v>
      </c>
      <c r="O111" s="47">
        <v>669.44</v>
      </c>
      <c r="P111" s="73">
        <f t="shared" si="15"/>
        <v>-2.6509808483720251E-2</v>
      </c>
      <c r="R111" s="47">
        <v>1024.69</v>
      </c>
      <c r="S111" s="73">
        <f t="shared" si="16"/>
        <v>-1.5289256198346968E-2</v>
      </c>
      <c r="U111" s="47">
        <v>764.14</v>
      </c>
      <c r="V111" s="73">
        <f t="shared" si="17"/>
        <v>-9.3857761414607704E-3</v>
      </c>
      <c r="X111" s="47">
        <v>4482.7</v>
      </c>
      <c r="Y111" s="73">
        <f t="shared" si="18"/>
        <v>-2.103669734982095E-3</v>
      </c>
      <c r="AA111" s="47">
        <v>17226.34</v>
      </c>
      <c r="AB111" s="73">
        <f t="shared" si="19"/>
        <v>-3.7491067103305437E-2</v>
      </c>
      <c r="AD111" s="71">
        <v>1412.12</v>
      </c>
      <c r="AE111" s="73">
        <f t="shared" si="20"/>
        <v>2.7053702664895838E-3</v>
      </c>
      <c r="AG111" s="48">
        <v>783.27</v>
      </c>
      <c r="AH111" s="73">
        <f t="shared" si="21"/>
        <v>-4.8020126886895637E-2</v>
      </c>
    </row>
    <row r="112" spans="1:34" x14ac:dyDescent="0.3">
      <c r="A112" s="70">
        <v>44680</v>
      </c>
      <c r="B112" s="72"/>
      <c r="C112" s="47">
        <v>14804.92</v>
      </c>
      <c r="D112" s="73">
        <f t="shared" si="11"/>
        <v>-5.7379405199068732E-3</v>
      </c>
      <c r="E112" s="77"/>
      <c r="F112" s="47">
        <v>743.98</v>
      </c>
      <c r="G112" s="73">
        <f t="shared" si="12"/>
        <v>-3.4669780718827072E-2</v>
      </c>
      <c r="I112" s="47">
        <v>974.34</v>
      </c>
      <c r="J112" s="73">
        <f t="shared" si="13"/>
        <v>-2.6779203915497124E-2</v>
      </c>
      <c r="L112" s="47">
        <v>17108.150000000001</v>
      </c>
      <c r="M112" s="73">
        <f t="shared" si="14"/>
        <v>-3.4095119149421343E-3</v>
      </c>
      <c r="O112" s="47">
        <v>633.70000000000005</v>
      </c>
      <c r="P112" s="73">
        <f t="shared" si="15"/>
        <v>-5.3387906309751446E-2</v>
      </c>
      <c r="R112" s="47">
        <v>1008.48</v>
      </c>
      <c r="S112" s="73">
        <f t="shared" si="16"/>
        <v>-1.5819418555855953E-2</v>
      </c>
      <c r="U112" s="47">
        <v>779.55</v>
      </c>
      <c r="V112" s="73">
        <f t="shared" si="17"/>
        <v>2.0166461643154353E-2</v>
      </c>
      <c r="X112" s="47">
        <v>4506.0600000000004</v>
      </c>
      <c r="Y112" s="73">
        <f t="shared" si="18"/>
        <v>5.2111450688202606E-3</v>
      </c>
      <c r="AA112" s="47">
        <v>17379.43</v>
      </c>
      <c r="AB112" s="73">
        <f t="shared" si="19"/>
        <v>8.8869719278732544E-3</v>
      </c>
      <c r="AD112" s="71">
        <v>1377.64</v>
      </c>
      <c r="AE112" s="73">
        <f t="shared" si="20"/>
        <v>-2.4417188340934051E-2</v>
      </c>
      <c r="AG112" s="48">
        <v>785.24</v>
      </c>
      <c r="AH112" s="73">
        <f t="shared" si="21"/>
        <v>2.5150969652865899E-3</v>
      </c>
    </row>
    <row r="113" spans="1:34" x14ac:dyDescent="0.3">
      <c r="A113" s="70">
        <v>44687</v>
      </c>
      <c r="B113" s="72"/>
      <c r="C113" s="47">
        <v>14417.73</v>
      </c>
      <c r="D113" s="73">
        <f t="shared" si="11"/>
        <v>-2.6152792450077442E-2</v>
      </c>
      <c r="E113" s="77"/>
      <c r="F113" s="47">
        <v>729.7</v>
      </c>
      <c r="G113" s="73">
        <f t="shared" si="12"/>
        <v>-1.9194064356568688E-2</v>
      </c>
      <c r="I113" s="47">
        <v>954.33</v>
      </c>
      <c r="J113" s="73">
        <f t="shared" si="13"/>
        <v>-2.0536978878009721E-2</v>
      </c>
      <c r="L113" s="47">
        <v>16710.150000000001</v>
      </c>
      <c r="M113" s="73">
        <f t="shared" si="14"/>
        <v>-2.326376609978285E-2</v>
      </c>
      <c r="O113" s="47">
        <v>626.36</v>
      </c>
      <c r="P113" s="73">
        <f t="shared" si="15"/>
        <v>-1.1582767871232493E-2</v>
      </c>
      <c r="R113" s="47">
        <v>1001.5</v>
      </c>
      <c r="S113" s="73">
        <f t="shared" si="16"/>
        <v>-6.9213073139774888E-3</v>
      </c>
      <c r="U113" s="47">
        <v>743.79</v>
      </c>
      <c r="V113" s="73">
        <f t="shared" si="17"/>
        <v>-4.5872618818549156E-2</v>
      </c>
      <c r="X113" s="47">
        <v>4346.3599999999997</v>
      </c>
      <c r="Y113" s="73">
        <f t="shared" si="18"/>
        <v>-3.5441161458125439E-2</v>
      </c>
      <c r="AA113" s="47">
        <v>16836.61</v>
      </c>
      <c r="AB113" s="73">
        <f t="shared" si="19"/>
        <v>-3.1233475436190927E-2</v>
      </c>
      <c r="AD113" s="71">
        <v>1352.39</v>
      </c>
      <c r="AE113" s="73">
        <f t="shared" si="20"/>
        <v>-1.8328445747800584E-2</v>
      </c>
      <c r="AG113" s="48">
        <v>779.28</v>
      </c>
      <c r="AH113" s="73">
        <f t="shared" si="21"/>
        <v>-7.5900361672864812E-3</v>
      </c>
    </row>
    <row r="114" spans="1:34" x14ac:dyDescent="0.3">
      <c r="A114" s="70">
        <v>44694</v>
      </c>
      <c r="B114" s="72"/>
      <c r="C114" s="47">
        <v>13711.25</v>
      </c>
      <c r="D114" s="73">
        <f t="shared" si="11"/>
        <v>-4.9000778902087885E-2</v>
      </c>
      <c r="E114" s="77"/>
      <c r="F114" s="47">
        <v>710.96</v>
      </c>
      <c r="G114" s="73">
        <f t="shared" si="12"/>
        <v>-2.5681787035768136E-2</v>
      </c>
      <c r="I114" s="47">
        <v>931.48</v>
      </c>
      <c r="J114" s="73">
        <f t="shared" si="13"/>
        <v>-2.3943499628011299E-2</v>
      </c>
      <c r="L114" s="47">
        <v>16059.83</v>
      </c>
      <c r="M114" s="73">
        <f t="shared" si="14"/>
        <v>-3.8917663815106474E-2</v>
      </c>
      <c r="O114" s="47">
        <v>587.02</v>
      </c>
      <c r="P114" s="73">
        <f t="shared" si="15"/>
        <v>-6.2807331247206125E-2</v>
      </c>
      <c r="R114" s="47">
        <v>973.65</v>
      </c>
      <c r="S114" s="73">
        <f t="shared" si="16"/>
        <v>-2.7808287568647051E-2</v>
      </c>
      <c r="U114" s="47">
        <v>728.08</v>
      </c>
      <c r="V114" s="73">
        <f t="shared" si="17"/>
        <v>-2.1121553126554435E-2</v>
      </c>
      <c r="X114" s="47">
        <v>4267.1499999999996</v>
      </c>
      <c r="Y114" s="73">
        <f t="shared" si="18"/>
        <v>-1.822444528294942E-2</v>
      </c>
      <c r="AA114" s="47">
        <v>16651.009999999998</v>
      </c>
      <c r="AB114" s="73">
        <f t="shared" si="19"/>
        <v>-1.1023596792941227E-2</v>
      </c>
      <c r="AD114" s="71">
        <v>1281.6300000000001</v>
      </c>
      <c r="AE114" s="73">
        <f t="shared" si="20"/>
        <v>-5.2322185168479494E-2</v>
      </c>
      <c r="AG114" s="48">
        <v>694.92</v>
      </c>
      <c r="AH114" s="73">
        <f t="shared" si="21"/>
        <v>-0.10825377271327381</v>
      </c>
    </row>
    <row r="115" spans="1:34" x14ac:dyDescent="0.3">
      <c r="A115" s="70">
        <v>44701</v>
      </c>
      <c r="B115" s="72"/>
      <c r="C115" s="47">
        <v>13772.28</v>
      </c>
      <c r="D115" s="73">
        <f t="shared" si="11"/>
        <v>4.451089433859105E-3</v>
      </c>
      <c r="E115" s="77"/>
      <c r="F115" s="47">
        <v>666.5</v>
      </c>
      <c r="G115" s="73">
        <f t="shared" si="12"/>
        <v>-6.2535163722291037E-2</v>
      </c>
      <c r="I115" s="47">
        <v>948.98</v>
      </c>
      <c r="J115" s="73">
        <f t="shared" si="13"/>
        <v>1.8787306222355821E-2</v>
      </c>
      <c r="L115" s="47">
        <v>16083.49</v>
      </c>
      <c r="M115" s="73">
        <f t="shared" si="14"/>
        <v>1.4732409994377186E-3</v>
      </c>
      <c r="O115" s="47">
        <v>545.42999999999995</v>
      </c>
      <c r="P115" s="73">
        <f t="shared" si="15"/>
        <v>-7.0849374808354112E-2</v>
      </c>
      <c r="R115" s="47">
        <v>982.49</v>
      </c>
      <c r="S115" s="73">
        <f t="shared" si="16"/>
        <v>9.0792379191701657E-3</v>
      </c>
      <c r="U115" s="47">
        <v>744.84</v>
      </c>
      <c r="V115" s="73">
        <f t="shared" si="17"/>
        <v>2.3019448412262375E-2</v>
      </c>
      <c r="X115" s="47">
        <v>4278.43</v>
      </c>
      <c r="Y115" s="73">
        <f t="shared" si="18"/>
        <v>2.6434505466179196E-3</v>
      </c>
      <c r="AA115" s="47">
        <v>17618.330000000002</v>
      </c>
      <c r="AB115" s="73">
        <f t="shared" si="19"/>
        <v>5.8093773290629425E-2</v>
      </c>
      <c r="AD115" s="71">
        <v>1309.33</v>
      </c>
      <c r="AE115" s="73">
        <f t="shared" si="20"/>
        <v>2.1613102065338525E-2</v>
      </c>
      <c r="AG115" s="48">
        <v>706.57</v>
      </c>
      <c r="AH115" s="73">
        <f t="shared" si="21"/>
        <v>1.6764519656939061E-2</v>
      </c>
    </row>
    <row r="116" spans="1:34" x14ac:dyDescent="0.3">
      <c r="A116" s="70">
        <v>44708</v>
      </c>
      <c r="B116" s="72"/>
      <c r="C116" s="47">
        <v>13753.3</v>
      </c>
      <c r="D116" s="73">
        <f t="shared" si="11"/>
        <v>-1.3781305637121364E-3</v>
      </c>
      <c r="E116" s="77"/>
      <c r="F116" s="47">
        <v>603.16999999999996</v>
      </c>
      <c r="G116" s="73">
        <f t="shared" si="12"/>
        <v>-9.5018754688672227E-2</v>
      </c>
      <c r="I116" s="47">
        <v>968.64</v>
      </c>
      <c r="J116" s="73">
        <f t="shared" si="13"/>
        <v>2.0716980336782619E-2</v>
      </c>
      <c r="L116" s="47">
        <v>16177.65</v>
      </c>
      <c r="M116" s="73">
        <f t="shared" si="14"/>
        <v>5.854450744210358E-3</v>
      </c>
      <c r="O116" s="47">
        <v>537.20000000000005</v>
      </c>
      <c r="P116" s="73">
        <f t="shared" si="15"/>
        <v>-1.5089012338888409E-2</v>
      </c>
      <c r="R116" s="47">
        <v>937.77</v>
      </c>
      <c r="S116" s="73">
        <f t="shared" si="16"/>
        <v>-4.5517002717584937E-2</v>
      </c>
      <c r="U116" s="47">
        <v>745.96</v>
      </c>
      <c r="V116" s="73">
        <f t="shared" si="17"/>
        <v>1.5036786423930032E-3</v>
      </c>
      <c r="X116" s="47">
        <v>3608.47</v>
      </c>
      <c r="Y116" s="73">
        <f t="shared" si="18"/>
        <v>-0.15659015106008523</v>
      </c>
      <c r="AA116" s="47">
        <v>17928.099999999999</v>
      </c>
      <c r="AB116" s="73">
        <f t="shared" si="19"/>
        <v>1.7582256661102202E-2</v>
      </c>
      <c r="AD116" s="71">
        <v>1367.85</v>
      </c>
      <c r="AE116" s="73">
        <f t="shared" si="20"/>
        <v>4.4694614802990834E-2</v>
      </c>
      <c r="AG116" s="48">
        <v>684.22</v>
      </c>
      <c r="AH116" s="73">
        <f t="shared" si="21"/>
        <v>-3.1631685466408169E-2</v>
      </c>
    </row>
    <row r="117" spans="1:34" x14ac:dyDescent="0.3">
      <c r="A117" s="70">
        <v>44715</v>
      </c>
      <c r="B117" s="72"/>
      <c r="C117" s="47">
        <v>14120.63</v>
      </c>
      <c r="D117" s="73">
        <f t="shared" si="11"/>
        <v>2.6708499051136814E-2</v>
      </c>
      <c r="E117" s="77"/>
      <c r="F117" s="47">
        <v>612.66</v>
      </c>
      <c r="G117" s="73">
        <f t="shared" si="12"/>
        <v>1.5733541124392809E-2</v>
      </c>
      <c r="I117" s="47">
        <v>982.27</v>
      </c>
      <c r="J117" s="73">
        <f t="shared" si="13"/>
        <v>1.4071275189957049E-2</v>
      </c>
      <c r="L117" s="47">
        <v>16596.2</v>
      </c>
      <c r="M117" s="73">
        <f t="shared" si="14"/>
        <v>2.5872113687711199E-2</v>
      </c>
      <c r="O117" s="47">
        <v>532.20000000000005</v>
      </c>
      <c r="P117" s="73">
        <f t="shared" si="15"/>
        <v>-9.3075204765450479E-3</v>
      </c>
      <c r="R117" s="47">
        <v>886.63</v>
      </c>
      <c r="S117" s="73">
        <f t="shared" si="16"/>
        <v>-5.4533627648570532E-2</v>
      </c>
      <c r="U117" s="47">
        <v>731.03</v>
      </c>
      <c r="V117" s="73">
        <f t="shared" si="17"/>
        <v>-2.0014477988095962E-2</v>
      </c>
      <c r="X117" s="47">
        <v>3543.12</v>
      </c>
      <c r="Y117" s="73">
        <f t="shared" si="18"/>
        <v>-1.8110168575601271E-2</v>
      </c>
      <c r="AA117" s="47">
        <v>17920.98</v>
      </c>
      <c r="AB117" s="73">
        <f t="shared" si="19"/>
        <v>-3.9714191687903244E-4</v>
      </c>
      <c r="AD117" s="71">
        <v>1412.99</v>
      </c>
      <c r="AE117" s="73">
        <f t="shared" si="20"/>
        <v>3.3000694520598096E-2</v>
      </c>
      <c r="AG117" s="48">
        <v>693.48</v>
      </c>
      <c r="AH117" s="73">
        <f t="shared" si="21"/>
        <v>1.3533658764724782E-2</v>
      </c>
    </row>
    <row r="118" spans="1:34" x14ac:dyDescent="0.3">
      <c r="A118" s="70">
        <v>44722</v>
      </c>
      <c r="B118" s="72"/>
      <c r="C118" s="47">
        <v>13927.09</v>
      </c>
      <c r="D118" s="73">
        <f t="shared" si="11"/>
        <v>-1.370618733016863E-2</v>
      </c>
      <c r="E118" s="77"/>
      <c r="F118" s="47">
        <v>613.07000000000005</v>
      </c>
      <c r="G118" s="73">
        <f t="shared" si="12"/>
        <v>6.6921294029328158E-4</v>
      </c>
      <c r="I118" s="47">
        <v>970.1</v>
      </c>
      <c r="J118" s="73">
        <f t="shared" si="13"/>
        <v>-1.2389668828326183E-2</v>
      </c>
      <c r="L118" s="47">
        <v>16404.41</v>
      </c>
      <c r="M118" s="73">
        <f t="shared" si="14"/>
        <v>-1.1556259866716529E-2</v>
      </c>
      <c r="O118" s="47">
        <v>525.03</v>
      </c>
      <c r="P118" s="73">
        <f t="shared" si="15"/>
        <v>-1.3472378804960676E-2</v>
      </c>
      <c r="R118" s="47">
        <v>864.86</v>
      </c>
      <c r="S118" s="73">
        <f t="shared" si="16"/>
        <v>-2.4553646955325199E-2</v>
      </c>
      <c r="U118" s="47">
        <v>730.42</v>
      </c>
      <c r="V118" s="73">
        <f t="shared" si="17"/>
        <v>-8.3443907910757929E-4</v>
      </c>
      <c r="X118" s="47">
        <v>3506.29</v>
      </c>
      <c r="Y118" s="73">
        <f t="shared" si="18"/>
        <v>-1.0394793289530111E-2</v>
      </c>
      <c r="AA118" s="47">
        <v>17931.93</v>
      </c>
      <c r="AB118" s="73">
        <f t="shared" si="19"/>
        <v>6.1101569222222932E-4</v>
      </c>
      <c r="AD118" s="71">
        <v>1413.95</v>
      </c>
      <c r="AE118" s="73">
        <f t="shared" si="20"/>
        <v>6.794103284524564E-4</v>
      </c>
      <c r="AG118" s="48">
        <v>690.75</v>
      </c>
      <c r="AH118" s="73">
        <f t="shared" si="21"/>
        <v>-3.9366672434677542E-3</v>
      </c>
    </row>
    <row r="119" spans="1:34" x14ac:dyDescent="0.3">
      <c r="A119" s="70">
        <v>44729</v>
      </c>
      <c r="B119" s="72"/>
      <c r="C119" s="47">
        <v>13254</v>
      </c>
      <c r="D119" s="73">
        <f t="shared" si="11"/>
        <v>-4.8329550537836698E-2</v>
      </c>
      <c r="E119" s="77"/>
      <c r="F119" s="47">
        <v>607.17999999999995</v>
      </c>
      <c r="G119" s="73">
        <f t="shared" si="12"/>
        <v>-9.6073857797642995E-3</v>
      </c>
      <c r="I119" s="47">
        <v>948.79</v>
      </c>
      <c r="J119" s="73">
        <f t="shared" si="13"/>
        <v>-2.1966807545613913E-2</v>
      </c>
      <c r="L119" s="47">
        <v>15570.55</v>
      </c>
      <c r="M119" s="73">
        <f t="shared" si="14"/>
        <v>-5.0831453249461617E-2</v>
      </c>
      <c r="O119" s="47">
        <v>525.97</v>
      </c>
      <c r="P119" s="73">
        <f t="shared" si="15"/>
        <v>1.7903738833972432E-3</v>
      </c>
      <c r="R119" s="47">
        <v>868.3</v>
      </c>
      <c r="S119" s="73">
        <f t="shared" si="16"/>
        <v>3.9775223735632826E-3</v>
      </c>
      <c r="U119" s="47">
        <v>726.23</v>
      </c>
      <c r="V119" s="73">
        <f t="shared" si="17"/>
        <v>-5.7364256181374291E-3</v>
      </c>
      <c r="X119" s="47">
        <v>3525.55</v>
      </c>
      <c r="Y119" s="73">
        <f t="shared" si="18"/>
        <v>5.4929854632675048E-3</v>
      </c>
      <c r="AA119" s="47">
        <v>17883.419999999998</v>
      </c>
      <c r="AB119" s="73">
        <f t="shared" si="19"/>
        <v>-2.705230279172517E-3</v>
      </c>
      <c r="AD119" s="71">
        <v>1402.41</v>
      </c>
      <c r="AE119" s="73">
        <f t="shared" si="20"/>
        <v>-8.1615332932564542E-3</v>
      </c>
      <c r="AG119" s="48">
        <v>671.63</v>
      </c>
      <c r="AH119" s="73">
        <f t="shared" si="21"/>
        <v>-2.7680057908070942E-2</v>
      </c>
    </row>
    <row r="120" spans="1:34" x14ac:dyDescent="0.3">
      <c r="A120" s="70">
        <v>44736</v>
      </c>
      <c r="B120" s="72"/>
      <c r="C120" s="47">
        <v>13148.34</v>
      </c>
      <c r="D120" s="73">
        <f t="shared" si="11"/>
        <v>-7.9719330013580704E-3</v>
      </c>
      <c r="E120" s="77"/>
      <c r="F120" s="47">
        <v>621.6</v>
      </c>
      <c r="G120" s="73">
        <f t="shared" si="12"/>
        <v>2.3749135347014186E-2</v>
      </c>
      <c r="I120" s="47">
        <v>929.6</v>
      </c>
      <c r="J120" s="73">
        <f t="shared" si="13"/>
        <v>-2.0225761232727939E-2</v>
      </c>
      <c r="L120" s="47">
        <v>15531.63</v>
      </c>
      <c r="M120" s="73">
        <f t="shared" si="14"/>
        <v>-2.4995905732295952E-3</v>
      </c>
      <c r="O120" s="47">
        <v>521.26</v>
      </c>
      <c r="P120" s="73">
        <f t="shared" si="15"/>
        <v>-8.9548833583665156E-3</v>
      </c>
      <c r="R120" s="47">
        <v>888.4</v>
      </c>
      <c r="S120" s="73">
        <f t="shared" si="16"/>
        <v>2.3148681331337122E-2</v>
      </c>
      <c r="U120" s="47">
        <v>721.61</v>
      </c>
      <c r="V120" s="73">
        <f t="shared" si="17"/>
        <v>-6.3616209740715813E-3</v>
      </c>
      <c r="X120" s="47">
        <v>3615.99</v>
      </c>
      <c r="Y120" s="73">
        <f t="shared" si="18"/>
        <v>2.5652735034249859E-2</v>
      </c>
      <c r="AA120" s="47">
        <v>18001.689999999999</v>
      </c>
      <c r="AB120" s="73">
        <f t="shared" si="19"/>
        <v>6.6133882668975201E-3</v>
      </c>
      <c r="AD120" s="71">
        <v>1413.27</v>
      </c>
      <c r="AE120" s="73">
        <f t="shared" si="20"/>
        <v>7.7438124371616715E-3</v>
      </c>
      <c r="AG120" s="48">
        <v>644.57000000000005</v>
      </c>
      <c r="AH120" s="73">
        <f t="shared" si="21"/>
        <v>-4.0290040647380176E-2</v>
      </c>
    </row>
    <row r="121" spans="1:34" x14ac:dyDescent="0.3">
      <c r="A121" s="70">
        <v>44743</v>
      </c>
      <c r="B121" s="72"/>
      <c r="C121" s="47">
        <v>13421.73</v>
      </c>
      <c r="D121" s="73">
        <f t="shared" si="11"/>
        <v>2.0792738855247083E-2</v>
      </c>
      <c r="E121" s="77"/>
      <c r="F121" s="47">
        <v>624.66999999999996</v>
      </c>
      <c r="G121" s="73">
        <f t="shared" si="12"/>
        <v>4.9388674388673361E-3</v>
      </c>
      <c r="I121" s="47">
        <v>938.32</v>
      </c>
      <c r="J121" s="73">
        <f t="shared" si="13"/>
        <v>9.3803786574871203E-3</v>
      </c>
      <c r="L121" s="47">
        <v>15802.73</v>
      </c>
      <c r="M121" s="73">
        <f t="shared" si="14"/>
        <v>1.7454703723949153E-2</v>
      </c>
      <c r="O121" s="47">
        <v>518.52</v>
      </c>
      <c r="P121" s="73">
        <f t="shared" si="15"/>
        <v>-5.2564938802133468E-3</v>
      </c>
      <c r="R121" s="47">
        <v>904.34</v>
      </c>
      <c r="S121" s="73">
        <f t="shared" si="16"/>
        <v>1.7942368302566472E-2</v>
      </c>
      <c r="U121" s="47">
        <v>736.84</v>
      </c>
      <c r="V121" s="73">
        <f t="shared" si="17"/>
        <v>2.1105583348346085E-2</v>
      </c>
      <c r="X121" s="47">
        <v>3627.64</v>
      </c>
      <c r="Y121" s="73">
        <f t="shared" si="18"/>
        <v>3.2218009452460021E-3</v>
      </c>
      <c r="AA121" s="47">
        <v>18598.2</v>
      </c>
      <c r="AB121" s="73">
        <f t="shared" si="19"/>
        <v>3.3136333310928148E-2</v>
      </c>
      <c r="AD121" s="71">
        <v>1436.37</v>
      </c>
      <c r="AE121" s="73">
        <f t="shared" si="20"/>
        <v>1.6345072066908595E-2</v>
      </c>
      <c r="AG121" s="48">
        <v>642.45000000000005</v>
      </c>
      <c r="AH121" s="73">
        <f t="shared" si="21"/>
        <v>-3.2890143816808174E-3</v>
      </c>
    </row>
    <row r="122" spans="1:34" x14ac:dyDescent="0.3">
      <c r="A122" s="70">
        <v>44750</v>
      </c>
      <c r="B122" s="72"/>
      <c r="C122" s="47">
        <v>13631.93</v>
      </c>
      <c r="D122" s="73">
        <f t="shared" si="11"/>
        <v>1.5661170355833469E-2</v>
      </c>
      <c r="E122" s="77"/>
      <c r="F122" s="47">
        <v>630.85</v>
      </c>
      <c r="G122" s="73">
        <f t="shared" si="12"/>
        <v>9.8932236220725563E-3</v>
      </c>
      <c r="I122" s="47">
        <v>936.87</v>
      </c>
      <c r="J122" s="73">
        <f t="shared" si="13"/>
        <v>-1.5453150311194959E-3</v>
      </c>
      <c r="L122" s="47">
        <v>15997.9</v>
      </c>
      <c r="M122" s="73">
        <f t="shared" si="14"/>
        <v>1.235039768445073E-2</v>
      </c>
      <c r="O122" s="47">
        <v>539.95000000000005</v>
      </c>
      <c r="P122" s="73">
        <f t="shared" si="15"/>
        <v>4.1329167630949751E-2</v>
      </c>
      <c r="R122" s="47">
        <v>944.78</v>
      </c>
      <c r="S122" s="73">
        <f t="shared" si="16"/>
        <v>4.4717694672357672E-2</v>
      </c>
      <c r="U122" s="47">
        <v>732.02</v>
      </c>
      <c r="V122" s="73">
        <f t="shared" si="17"/>
        <v>-6.5414472612779573E-3</v>
      </c>
      <c r="X122" s="47">
        <v>3644.42</v>
      </c>
      <c r="Y122" s="73">
        <f t="shared" si="18"/>
        <v>4.6255968067394227E-3</v>
      </c>
      <c r="AA122" s="47">
        <v>19106.91</v>
      </c>
      <c r="AB122" s="73">
        <f t="shared" si="19"/>
        <v>2.7352647030357728E-2</v>
      </c>
      <c r="AD122" s="71">
        <v>1457.77</v>
      </c>
      <c r="AE122" s="73">
        <f t="shared" si="20"/>
        <v>1.4898668170457537E-2</v>
      </c>
      <c r="AG122" s="48">
        <v>640.79999999999995</v>
      </c>
      <c r="AH122" s="73">
        <f t="shared" si="21"/>
        <v>-2.5682932523933238E-3</v>
      </c>
    </row>
    <row r="123" spans="1:34" x14ac:dyDescent="0.3">
      <c r="A123" s="70">
        <v>44757</v>
      </c>
      <c r="B123" s="72"/>
      <c r="C123" s="47">
        <v>13777.13</v>
      </c>
      <c r="D123" s="73">
        <f t="shared" si="11"/>
        <v>1.0651463145717363E-2</v>
      </c>
      <c r="E123" s="77"/>
      <c r="F123" s="47">
        <v>641.39</v>
      </c>
      <c r="G123" s="73">
        <f t="shared" si="12"/>
        <v>1.6707616707616651E-2</v>
      </c>
      <c r="I123" s="47">
        <v>950.77</v>
      </c>
      <c r="J123" s="73">
        <f t="shared" si="13"/>
        <v>1.4836636886654474E-2</v>
      </c>
      <c r="L123" s="47">
        <v>16045.76</v>
      </c>
      <c r="M123" s="73">
        <f t="shared" si="14"/>
        <v>2.9916426530982557E-3</v>
      </c>
      <c r="O123" s="47">
        <v>548.02</v>
      </c>
      <c r="P123" s="73">
        <f t="shared" si="15"/>
        <v>1.4945828317436681E-2</v>
      </c>
      <c r="R123" s="47">
        <v>982.07</v>
      </c>
      <c r="S123" s="73">
        <f t="shared" si="16"/>
        <v>3.9469506128410929E-2</v>
      </c>
      <c r="U123" s="47">
        <v>719.77</v>
      </c>
      <c r="V123" s="73">
        <f t="shared" si="17"/>
        <v>-1.673451545039753E-2</v>
      </c>
      <c r="X123" s="47">
        <v>3732.38</v>
      </c>
      <c r="Y123" s="73">
        <f t="shared" si="18"/>
        <v>2.4135527738295814E-2</v>
      </c>
      <c r="AA123" s="47">
        <v>19518.05</v>
      </c>
      <c r="AB123" s="73">
        <f t="shared" si="19"/>
        <v>2.1517869713103762E-2</v>
      </c>
      <c r="AD123" s="71">
        <v>1494.21</v>
      </c>
      <c r="AE123" s="73">
        <f t="shared" si="20"/>
        <v>2.4997084588103784E-2</v>
      </c>
      <c r="AG123" s="48">
        <v>638.37</v>
      </c>
      <c r="AH123" s="73">
        <f t="shared" si="21"/>
        <v>-3.7921348314605965E-3</v>
      </c>
    </row>
    <row r="124" spans="1:34" x14ac:dyDescent="0.3">
      <c r="A124" s="70">
        <v>44764</v>
      </c>
      <c r="B124" s="72"/>
      <c r="C124" s="47">
        <v>14161.77</v>
      </c>
      <c r="D124" s="73">
        <f t="shared" si="11"/>
        <v>2.7918731985544249E-2</v>
      </c>
      <c r="E124" s="77"/>
      <c r="F124" s="47">
        <v>647.23</v>
      </c>
      <c r="G124" s="73">
        <f t="shared" si="12"/>
        <v>9.1052245903428981E-3</v>
      </c>
      <c r="I124" s="47">
        <v>970.02</v>
      </c>
      <c r="J124" s="73">
        <f t="shared" si="13"/>
        <v>2.0246747373181738E-2</v>
      </c>
      <c r="L124" s="47">
        <v>16492.919999999998</v>
      </c>
      <c r="M124" s="73">
        <f t="shared" si="14"/>
        <v>2.7867798097441197E-2</v>
      </c>
      <c r="O124" s="47">
        <v>555.22</v>
      </c>
      <c r="P124" s="73">
        <f t="shared" si="15"/>
        <v>1.3138206634794434E-2</v>
      </c>
      <c r="R124" s="47">
        <v>1003.49</v>
      </c>
      <c r="S124" s="73">
        <f t="shared" si="16"/>
        <v>2.181107253047131E-2</v>
      </c>
      <c r="U124" s="47">
        <v>709.71</v>
      </c>
      <c r="V124" s="73">
        <f t="shared" si="17"/>
        <v>-1.3976686997235152E-2</v>
      </c>
      <c r="X124" s="47">
        <v>3764.92</v>
      </c>
      <c r="Y124" s="73">
        <f t="shared" si="18"/>
        <v>8.7182977081647541E-3</v>
      </c>
      <c r="AA124" s="47">
        <v>19954.939999999999</v>
      </c>
      <c r="AB124" s="73">
        <f t="shared" si="19"/>
        <v>2.2383895932226807E-2</v>
      </c>
      <c r="AD124" s="71">
        <v>1493.15</v>
      </c>
      <c r="AE124" s="73">
        <f t="shared" si="20"/>
        <v>-7.0940496985025226E-4</v>
      </c>
      <c r="AG124" s="48">
        <v>645.39</v>
      </c>
      <c r="AH124" s="73">
        <f t="shared" si="21"/>
        <v>1.0996757366417566E-2</v>
      </c>
    </row>
    <row r="125" spans="1:34" x14ac:dyDescent="0.3">
      <c r="A125" s="70">
        <v>44771</v>
      </c>
      <c r="B125" s="72"/>
      <c r="C125" s="47">
        <v>14363.65</v>
      </c>
      <c r="D125" s="73">
        <f t="shared" si="11"/>
        <v>1.425528023686299E-2</v>
      </c>
      <c r="E125" s="77"/>
      <c r="F125" s="47">
        <v>637.29</v>
      </c>
      <c r="G125" s="73">
        <f t="shared" si="12"/>
        <v>-1.5357755357446433E-2</v>
      </c>
      <c r="I125" s="47">
        <v>966.88</v>
      </c>
      <c r="J125" s="73">
        <f t="shared" si="13"/>
        <v>-3.2370466588317625E-3</v>
      </c>
      <c r="L125" s="47">
        <v>16768.900000000001</v>
      </c>
      <c r="M125" s="73">
        <f t="shared" si="14"/>
        <v>1.6733240687519448E-2</v>
      </c>
      <c r="O125" s="47">
        <v>540.57000000000005</v>
      </c>
      <c r="P125" s="73">
        <f t="shared" si="15"/>
        <v>-2.6385937106011989E-2</v>
      </c>
      <c r="R125" s="47">
        <v>986.4</v>
      </c>
      <c r="S125" s="73">
        <f t="shared" si="16"/>
        <v>-1.7030563333964497E-2</v>
      </c>
      <c r="U125" s="47">
        <v>702.18</v>
      </c>
      <c r="V125" s="73">
        <f t="shared" si="17"/>
        <v>-1.0609967451494394E-2</v>
      </c>
      <c r="X125" s="47">
        <v>3785.81</v>
      </c>
      <c r="Y125" s="73">
        <f t="shared" si="18"/>
        <v>5.548590673905388E-3</v>
      </c>
      <c r="AA125" s="47">
        <v>19760.439999999999</v>
      </c>
      <c r="AB125" s="73">
        <f t="shared" si="19"/>
        <v>-9.7469599006561793E-3</v>
      </c>
      <c r="AD125" s="71">
        <v>1495.67</v>
      </c>
      <c r="AE125" s="73">
        <f t="shared" si="20"/>
        <v>1.6877071961959493E-3</v>
      </c>
      <c r="AG125" s="48">
        <v>673.53</v>
      </c>
      <c r="AH125" s="73">
        <f t="shared" si="21"/>
        <v>4.3601543252916819E-2</v>
      </c>
    </row>
    <row r="126" spans="1:34" x14ac:dyDescent="0.3">
      <c r="A126" s="70">
        <v>44778</v>
      </c>
      <c r="B126" s="72"/>
      <c r="C126" s="47">
        <v>14878.87</v>
      </c>
      <c r="D126" s="73">
        <f t="shared" si="11"/>
        <v>3.5869712781918327E-2</v>
      </c>
      <c r="E126" s="77"/>
      <c r="F126" s="47">
        <v>647.09</v>
      </c>
      <c r="G126" s="73">
        <f t="shared" si="12"/>
        <v>1.5377614586765944E-2</v>
      </c>
      <c r="I126" s="47">
        <v>1019.86</v>
      </c>
      <c r="J126" s="73">
        <f t="shared" si="13"/>
        <v>5.4794803905345045E-2</v>
      </c>
      <c r="L126" s="47">
        <v>17370.63</v>
      </c>
      <c r="M126" s="73">
        <f t="shared" si="14"/>
        <v>3.5883689448920293E-2</v>
      </c>
      <c r="O126" s="47">
        <v>566.05999999999995</v>
      </c>
      <c r="P126" s="73">
        <f t="shared" si="15"/>
        <v>4.7153930110808762E-2</v>
      </c>
      <c r="R126" s="47">
        <v>1000.62</v>
      </c>
      <c r="S126" s="73">
        <f t="shared" si="16"/>
        <v>1.4416058394160611E-2</v>
      </c>
      <c r="U126" s="47">
        <v>694.7</v>
      </c>
      <c r="V126" s="73">
        <f t="shared" si="17"/>
        <v>-1.0652539234953864E-2</v>
      </c>
      <c r="X126" s="47">
        <v>3848.26</v>
      </c>
      <c r="Y126" s="73">
        <f t="shared" si="18"/>
        <v>1.6495809351235343E-2</v>
      </c>
      <c r="AA126" s="47">
        <v>20502.66</v>
      </c>
      <c r="AB126" s="73">
        <f t="shared" si="19"/>
        <v>3.7560904514272013E-2</v>
      </c>
      <c r="AD126" s="71">
        <v>1534.61</v>
      </c>
      <c r="AE126" s="73">
        <f t="shared" si="20"/>
        <v>2.6035154813561699E-2</v>
      </c>
      <c r="AG126" s="48">
        <v>741.24</v>
      </c>
      <c r="AH126" s="73">
        <f t="shared" si="21"/>
        <v>0.10053004320520249</v>
      </c>
    </row>
    <row r="127" spans="1:34" x14ac:dyDescent="0.3">
      <c r="A127" s="70">
        <v>44785</v>
      </c>
      <c r="B127" s="72"/>
      <c r="C127" s="47">
        <v>15053.71</v>
      </c>
      <c r="D127" s="73">
        <f t="shared" si="11"/>
        <v>1.1750892372874978E-2</v>
      </c>
      <c r="E127" s="77"/>
      <c r="F127" s="47">
        <v>677.4</v>
      </c>
      <c r="G127" s="73">
        <f t="shared" si="12"/>
        <v>4.6840470413698161E-2</v>
      </c>
      <c r="I127" s="47">
        <v>1033.3599999999999</v>
      </c>
      <c r="J127" s="73">
        <f t="shared" si="13"/>
        <v>1.3237110976016203E-2</v>
      </c>
      <c r="L127" s="47">
        <v>17604.25</v>
      </c>
      <c r="M127" s="73">
        <f t="shared" si="14"/>
        <v>1.3449137999024731E-2</v>
      </c>
      <c r="O127" s="47">
        <v>575.38</v>
      </c>
      <c r="P127" s="73">
        <f t="shared" si="15"/>
        <v>1.6464685722361677E-2</v>
      </c>
      <c r="R127" s="47">
        <v>987.15</v>
      </c>
      <c r="S127" s="73">
        <f t="shared" si="16"/>
        <v>-1.3461653774659738E-2</v>
      </c>
      <c r="U127" s="47">
        <v>654.79</v>
      </c>
      <c r="V127" s="73">
        <f t="shared" si="17"/>
        <v>-5.744925867280852E-2</v>
      </c>
      <c r="X127" s="47">
        <v>3890.16</v>
      </c>
      <c r="Y127" s="73">
        <f t="shared" si="18"/>
        <v>1.0888037710549608E-2</v>
      </c>
      <c r="AA127" s="47">
        <v>19403.78</v>
      </c>
      <c r="AB127" s="73">
        <f t="shared" si="19"/>
        <v>-5.359694790822269E-2</v>
      </c>
      <c r="AD127" s="71">
        <v>1543.4</v>
      </c>
      <c r="AE127" s="73">
        <f t="shared" si="20"/>
        <v>5.7278396465552757E-3</v>
      </c>
      <c r="AG127" s="48">
        <v>677.6</v>
      </c>
      <c r="AH127" s="73">
        <f t="shared" si="21"/>
        <v>-8.5856132966380644E-2</v>
      </c>
    </row>
    <row r="128" spans="1:34" x14ac:dyDescent="0.3">
      <c r="A128" s="70">
        <v>44792</v>
      </c>
      <c r="B128" s="72"/>
      <c r="C128" s="47">
        <v>15325.2</v>
      </c>
      <c r="D128" s="73">
        <f t="shared" si="11"/>
        <v>1.8034756880529891E-2</v>
      </c>
      <c r="E128" s="77"/>
      <c r="F128" s="47">
        <v>687.31</v>
      </c>
      <c r="G128" s="73">
        <f t="shared" si="12"/>
        <v>1.462946560377911E-2</v>
      </c>
      <c r="I128" s="47">
        <v>1030.6500000000001</v>
      </c>
      <c r="J128" s="73">
        <f t="shared" si="13"/>
        <v>-2.622512967407108E-3</v>
      </c>
      <c r="L128" s="47">
        <v>17871.11</v>
      </c>
      <c r="M128" s="73">
        <f t="shared" si="14"/>
        <v>1.5158839484783537E-2</v>
      </c>
      <c r="O128" s="47">
        <v>579.08000000000004</v>
      </c>
      <c r="P128" s="73">
        <f t="shared" si="15"/>
        <v>6.4305328652369664E-3</v>
      </c>
      <c r="R128" s="47">
        <v>922.65</v>
      </c>
      <c r="S128" s="73">
        <f t="shared" si="16"/>
        <v>-6.5339614040419394E-2</v>
      </c>
      <c r="U128" s="47">
        <v>655.30999999999995</v>
      </c>
      <c r="V128" s="73">
        <f t="shared" si="17"/>
        <v>7.9414774202413272E-4</v>
      </c>
      <c r="X128" s="47">
        <v>3730.05</v>
      </c>
      <c r="Y128" s="73">
        <f t="shared" si="18"/>
        <v>-4.1157690172126511E-2</v>
      </c>
      <c r="AA128" s="47">
        <v>19028.7</v>
      </c>
      <c r="AB128" s="73">
        <f t="shared" si="19"/>
        <v>-1.9330254208200573E-2</v>
      </c>
      <c r="AD128" s="71">
        <v>1558.78</v>
      </c>
      <c r="AE128" s="73">
        <f t="shared" si="20"/>
        <v>9.9650123104832716E-3</v>
      </c>
      <c r="AG128" s="48">
        <v>651.54</v>
      </c>
      <c r="AH128" s="73">
        <f t="shared" si="21"/>
        <v>-3.8459268004722637E-2</v>
      </c>
    </row>
    <row r="129" spans="1:34" x14ac:dyDescent="0.3">
      <c r="A129" s="70">
        <v>44799</v>
      </c>
      <c r="B129" s="72"/>
      <c r="C129" s="47">
        <v>15096.17</v>
      </c>
      <c r="D129" s="73">
        <f t="shared" si="11"/>
        <v>-1.494466630125549E-2</v>
      </c>
      <c r="E129" s="77"/>
      <c r="F129" s="47">
        <v>674.71</v>
      </c>
      <c r="G129" s="73">
        <f t="shared" si="12"/>
        <v>-1.8332339119174625E-2</v>
      </c>
      <c r="I129" s="47">
        <v>1029.42</v>
      </c>
      <c r="J129" s="73">
        <f t="shared" si="13"/>
        <v>-1.1934216271285286E-3</v>
      </c>
      <c r="L129" s="47">
        <v>17550.900000000001</v>
      </c>
      <c r="M129" s="73">
        <f t="shared" si="14"/>
        <v>-1.791774545621392E-2</v>
      </c>
      <c r="O129" s="47">
        <v>555.47</v>
      </c>
      <c r="P129" s="73">
        <f t="shared" si="15"/>
        <v>-4.0771568695171671E-2</v>
      </c>
      <c r="R129" s="47">
        <v>914.51</v>
      </c>
      <c r="S129" s="73">
        <f t="shared" si="16"/>
        <v>-8.8224136996694156E-3</v>
      </c>
      <c r="U129" s="47">
        <v>652.42999999999995</v>
      </c>
      <c r="V129" s="73">
        <f t="shared" si="17"/>
        <v>-4.3948665517083456E-3</v>
      </c>
      <c r="X129" s="47">
        <v>3546.59</v>
      </c>
      <c r="Y129" s="73">
        <f t="shared" si="18"/>
        <v>-4.9184327287837969E-2</v>
      </c>
      <c r="AA129" s="47">
        <v>18744.36</v>
      </c>
      <c r="AB129" s="73">
        <f t="shared" si="19"/>
        <v>-1.4942691828658823E-2</v>
      </c>
      <c r="AD129" s="71">
        <v>1538.87</v>
      </c>
      <c r="AE129" s="73">
        <f t="shared" si="20"/>
        <v>-1.2772809504869245E-2</v>
      </c>
      <c r="AG129" s="48">
        <v>625.91999999999996</v>
      </c>
      <c r="AH129" s="73">
        <f t="shared" si="21"/>
        <v>-3.9322221199005442E-2</v>
      </c>
    </row>
    <row r="130" spans="1:34" x14ac:dyDescent="0.3">
      <c r="A130" s="70">
        <v>44806</v>
      </c>
      <c r="B130" s="72"/>
      <c r="C130" s="47">
        <v>15177.65</v>
      </c>
      <c r="D130" s="73">
        <f t="shared" si="11"/>
        <v>5.3973954983283553E-3</v>
      </c>
      <c r="E130" s="77"/>
      <c r="F130" s="47">
        <v>661.36</v>
      </c>
      <c r="G130" s="73">
        <f t="shared" si="12"/>
        <v>-1.9786278549302695E-2</v>
      </c>
      <c r="I130" s="47">
        <v>1023.59</v>
      </c>
      <c r="J130" s="73">
        <f t="shared" si="13"/>
        <v>-5.6633832643624956E-3</v>
      </c>
      <c r="L130" s="47">
        <v>17538.61</v>
      </c>
      <c r="M130" s="73">
        <f t="shared" si="14"/>
        <v>-7.0024899008033043E-4</v>
      </c>
      <c r="O130" s="47">
        <v>539.76</v>
      </c>
      <c r="P130" s="73">
        <f t="shared" si="15"/>
        <v>-2.8282355482744406E-2</v>
      </c>
      <c r="R130" s="47">
        <v>898.69</v>
      </c>
      <c r="S130" s="73">
        <f t="shared" si="16"/>
        <v>-1.7298881368164303E-2</v>
      </c>
      <c r="U130" s="47">
        <v>646.20000000000005</v>
      </c>
      <c r="V130" s="73">
        <f t="shared" si="17"/>
        <v>-9.5489171252086894E-3</v>
      </c>
      <c r="X130" s="47">
        <v>3601.66</v>
      </c>
      <c r="Y130" s="73">
        <f t="shared" si="18"/>
        <v>1.5527591291916942E-2</v>
      </c>
      <c r="AA130" s="47">
        <v>18598.96</v>
      </c>
      <c r="AB130" s="73">
        <f t="shared" si="19"/>
        <v>-7.7569999722583993E-3</v>
      </c>
      <c r="AD130" s="71">
        <v>1536.8</v>
      </c>
      <c r="AE130" s="73">
        <f t="shared" si="20"/>
        <v>-1.3451428645694155E-3</v>
      </c>
      <c r="AG130" s="48">
        <v>613.70000000000005</v>
      </c>
      <c r="AH130" s="73">
        <f t="shared" si="21"/>
        <v>-1.9523261758691068E-2</v>
      </c>
    </row>
    <row r="131" spans="1:34" x14ac:dyDescent="0.3">
      <c r="A131" s="70">
        <v>44813</v>
      </c>
      <c r="B131" s="72"/>
      <c r="C131" s="47">
        <v>15366.99</v>
      </c>
      <c r="D131" s="73">
        <f t="shared" si="11"/>
        <v>1.2474922007030084E-2</v>
      </c>
      <c r="E131" s="77"/>
      <c r="F131" s="47">
        <v>661.46</v>
      </c>
      <c r="G131" s="73">
        <f t="shared" si="12"/>
        <v>1.5120358050082063E-4</v>
      </c>
      <c r="I131" s="47">
        <v>1046.47</v>
      </c>
      <c r="J131" s="73">
        <f t="shared" si="13"/>
        <v>2.2352699811447937E-2</v>
      </c>
      <c r="L131" s="47">
        <v>17715.580000000002</v>
      </c>
      <c r="M131" s="73">
        <f t="shared" si="14"/>
        <v>1.0090309323258865E-2</v>
      </c>
      <c r="O131" s="47">
        <v>541.25</v>
      </c>
      <c r="P131" s="73">
        <f t="shared" si="15"/>
        <v>2.7604861419890489E-3</v>
      </c>
      <c r="R131" s="47">
        <v>878.21</v>
      </c>
      <c r="S131" s="73">
        <f t="shared" si="16"/>
        <v>-2.2788725812015284E-2</v>
      </c>
      <c r="U131" s="47">
        <v>635.87</v>
      </c>
      <c r="V131" s="73">
        <f t="shared" si="17"/>
        <v>-1.5985762921696133E-2</v>
      </c>
      <c r="X131" s="47">
        <v>3588.12</v>
      </c>
      <c r="Y131" s="73">
        <f t="shared" si="18"/>
        <v>-3.7593776203195092E-3</v>
      </c>
      <c r="AA131" s="47">
        <v>18230.439999999999</v>
      </c>
      <c r="AB131" s="73">
        <f t="shared" si="19"/>
        <v>-1.9814011105997349E-2</v>
      </c>
      <c r="AD131" s="71">
        <v>1515.63</v>
      </c>
      <c r="AE131" s="73">
        <f t="shared" si="20"/>
        <v>-1.3775377407600108E-2</v>
      </c>
      <c r="AG131" s="48">
        <v>611.05999999999995</v>
      </c>
      <c r="AH131" s="73">
        <f t="shared" si="21"/>
        <v>-4.3017761121070556E-3</v>
      </c>
    </row>
    <row r="132" spans="1:34" x14ac:dyDescent="0.3">
      <c r="A132" s="70">
        <v>44820</v>
      </c>
      <c r="B132" s="72"/>
      <c r="C132" s="47">
        <v>15540.45</v>
      </c>
      <c r="D132" s="73">
        <f t="shared" si="11"/>
        <v>1.1287831904621591E-2</v>
      </c>
      <c r="E132" s="77"/>
      <c r="F132" s="47">
        <v>661.41</v>
      </c>
      <c r="G132" s="73">
        <f t="shared" si="12"/>
        <v>-7.5590360717304455E-5</v>
      </c>
      <c r="I132" s="47">
        <v>1052.08</v>
      </c>
      <c r="J132" s="73">
        <f t="shared" si="13"/>
        <v>5.3608799105563463E-3</v>
      </c>
      <c r="L132" s="47">
        <v>17883.68</v>
      </c>
      <c r="M132" s="73">
        <f t="shared" si="14"/>
        <v>9.4888228327832634E-3</v>
      </c>
      <c r="O132" s="47">
        <v>547.35</v>
      </c>
      <c r="P132" s="73">
        <f t="shared" si="15"/>
        <v>1.1270207852194037E-2</v>
      </c>
      <c r="R132" s="47">
        <v>877.57</v>
      </c>
      <c r="S132" s="73">
        <f t="shared" si="16"/>
        <v>-7.2875508135865721E-4</v>
      </c>
      <c r="U132" s="47">
        <v>625.32000000000005</v>
      </c>
      <c r="V132" s="73">
        <f t="shared" si="17"/>
        <v>-1.6591441646877435E-2</v>
      </c>
      <c r="X132" s="47">
        <v>3638.66</v>
      </c>
      <c r="Y132" s="73">
        <f t="shared" si="18"/>
        <v>1.4085370611908177E-2</v>
      </c>
      <c r="AA132" s="47">
        <v>17895.47</v>
      </c>
      <c r="AB132" s="73">
        <f t="shared" si="19"/>
        <v>-1.837421367778274E-2</v>
      </c>
      <c r="AD132" s="71">
        <v>1499.17</v>
      </c>
      <c r="AE132" s="73">
        <f t="shared" si="20"/>
        <v>-1.0860170358200904E-2</v>
      </c>
      <c r="AG132" s="48">
        <v>623.29</v>
      </c>
      <c r="AH132" s="73">
        <f t="shared" si="21"/>
        <v>2.0014401204464405E-2</v>
      </c>
    </row>
    <row r="133" spans="1:34" x14ac:dyDescent="0.3">
      <c r="A133" s="70">
        <v>44827</v>
      </c>
      <c r="B133" s="72"/>
      <c r="C133" s="47">
        <v>15303.62</v>
      </c>
      <c r="D133" s="73">
        <f t="shared" si="11"/>
        <v>-1.5239584439318032E-2</v>
      </c>
      <c r="E133" s="77"/>
      <c r="F133" s="47">
        <v>657.1</v>
      </c>
      <c r="G133" s="73">
        <f t="shared" si="12"/>
        <v>-6.5163816694636389E-3</v>
      </c>
      <c r="I133" s="47">
        <v>1065.8</v>
      </c>
      <c r="J133" s="73">
        <f t="shared" si="13"/>
        <v>1.3040833396699897E-2</v>
      </c>
      <c r="L133" s="47">
        <v>17622.8</v>
      </c>
      <c r="M133" s="73">
        <f t="shared" si="14"/>
        <v>-1.4587601656929726E-2</v>
      </c>
      <c r="O133" s="47">
        <v>523.16</v>
      </c>
      <c r="P133" s="73">
        <f t="shared" si="15"/>
        <v>-4.4194756554307213E-2</v>
      </c>
      <c r="R133" s="47">
        <v>869.76</v>
      </c>
      <c r="S133" s="73">
        <f t="shared" si="16"/>
        <v>-8.8995749626811071E-3</v>
      </c>
      <c r="U133" s="47">
        <v>607.66</v>
      </c>
      <c r="V133" s="73">
        <f t="shared" si="17"/>
        <v>-2.8241540331350477E-2</v>
      </c>
      <c r="X133" s="47">
        <v>3609.5</v>
      </c>
      <c r="Y133" s="73">
        <f t="shared" si="18"/>
        <v>-8.0139391973968049E-3</v>
      </c>
      <c r="AA133" s="47">
        <v>17833.080000000002</v>
      </c>
      <c r="AB133" s="73">
        <f t="shared" si="19"/>
        <v>-3.4863571618962462E-3</v>
      </c>
      <c r="AD133" s="71">
        <v>1509.65</v>
      </c>
      <c r="AE133" s="73">
        <f t="shared" si="20"/>
        <v>6.9905347625686329E-3</v>
      </c>
      <c r="AG133" s="48">
        <v>635.33000000000004</v>
      </c>
      <c r="AH133" s="73">
        <f t="shared" si="21"/>
        <v>1.931685090407367E-2</v>
      </c>
    </row>
    <row r="134" spans="1:34" x14ac:dyDescent="0.3">
      <c r="A134" s="70">
        <v>44834</v>
      </c>
      <c r="B134" s="72"/>
      <c r="C134" s="47">
        <v>14701.09</v>
      </c>
      <c r="D134" s="73">
        <f t="shared" ref="D134:D197" si="22">(C134-C133)/C133</f>
        <v>-3.9371730348767196E-2</v>
      </c>
      <c r="E134" s="77"/>
      <c r="F134" s="47">
        <v>663.03</v>
      </c>
      <c r="G134" s="73">
        <f t="shared" ref="G134:G197" si="23">(F134-F133)/F133</f>
        <v>9.0245015979302234E-3</v>
      </c>
      <c r="I134" s="47">
        <v>1098.46</v>
      </c>
      <c r="J134" s="73">
        <f t="shared" ref="J134:J197" si="24">(I134-I133)/I133</f>
        <v>3.0643647963970806E-2</v>
      </c>
      <c r="L134" s="47">
        <v>16958.95</v>
      </c>
      <c r="M134" s="73">
        <f t="shared" ref="M134:M197" si="25">(L134-L133)/L133</f>
        <v>-3.7669950291667531E-2</v>
      </c>
      <c r="O134" s="47">
        <v>505.18</v>
      </c>
      <c r="P134" s="73">
        <f t="shared" ref="P134:P197" si="26">(O134-O133)/O133</f>
        <v>-3.4368070953436733E-2</v>
      </c>
      <c r="R134" s="47">
        <v>903.36</v>
      </c>
      <c r="S134" s="73">
        <f t="shared" ref="S134:S197" si="27">(R134-R133)/R133</f>
        <v>3.863134657836647E-2</v>
      </c>
      <c r="U134" s="47">
        <v>600.49</v>
      </c>
      <c r="V134" s="73">
        <f t="shared" ref="V134:V197" si="28">(U134-U133)/U133</f>
        <v>-1.179936148504091E-2</v>
      </c>
      <c r="X134" s="47">
        <v>3690.48</v>
      </c>
      <c r="Y134" s="73">
        <f t="shared" ref="Y134:Y197" si="29">(X134-X133)/X133</f>
        <v>2.2435240337996959E-2</v>
      </c>
      <c r="AA134" s="47">
        <v>18425.5</v>
      </c>
      <c r="AB134" s="73">
        <f t="shared" ref="AB134:AB197" si="30">(AA134-AA133)/AA133</f>
        <v>3.3220284998440999E-2</v>
      </c>
      <c r="AD134" s="71">
        <v>1529.32</v>
      </c>
      <c r="AE134" s="73">
        <f t="shared" ref="AE134:AE197" si="31">(AD134-AD133)/AD133</f>
        <v>1.3029510151359483E-2</v>
      </c>
      <c r="AG134" s="48">
        <v>603.59</v>
      </c>
      <c r="AH134" s="73">
        <f t="shared" ref="AH134:AH197" si="32">(AG134-AG133)/AG133</f>
        <v>-4.9958289392913927E-2</v>
      </c>
    </row>
    <row r="135" spans="1:34" x14ac:dyDescent="0.3">
      <c r="A135" s="70">
        <v>44841</v>
      </c>
      <c r="B135" s="72"/>
      <c r="C135" s="47">
        <v>14923.51</v>
      </c>
      <c r="D135" s="73">
        <f t="shared" si="22"/>
        <v>1.5129490398331013E-2</v>
      </c>
      <c r="E135" s="77"/>
      <c r="F135" s="47">
        <v>727.19</v>
      </c>
      <c r="G135" s="73">
        <f t="shared" si="23"/>
        <v>9.6767868723888942E-2</v>
      </c>
      <c r="I135" s="47">
        <v>1135.0899999999999</v>
      </c>
      <c r="J135" s="73">
        <f t="shared" si="24"/>
        <v>3.3346685359503199E-2</v>
      </c>
      <c r="L135" s="47">
        <v>17202.03</v>
      </c>
      <c r="M135" s="73">
        <f t="shared" si="25"/>
        <v>1.4333434558153547E-2</v>
      </c>
      <c r="O135" s="47">
        <v>540.46</v>
      </c>
      <c r="P135" s="73">
        <f t="shared" si="26"/>
        <v>6.9836493922958209E-2</v>
      </c>
      <c r="R135" s="47">
        <v>926.33</v>
      </c>
      <c r="S135" s="73">
        <f t="shared" si="27"/>
        <v>2.5427293659227801E-2</v>
      </c>
      <c r="U135" s="47">
        <v>619.26</v>
      </c>
      <c r="V135" s="73">
        <f t="shared" si="28"/>
        <v>3.1257806124997886E-2</v>
      </c>
      <c r="X135" s="47">
        <v>3743.93</v>
      </c>
      <c r="Y135" s="73">
        <f t="shared" si="29"/>
        <v>1.4483210856040356E-2</v>
      </c>
      <c r="AA135" s="47">
        <v>19000.689999999999</v>
      </c>
      <c r="AB135" s="73">
        <f t="shared" si="30"/>
        <v>3.121706330900104E-2</v>
      </c>
      <c r="AD135" s="71">
        <v>1586.94</v>
      </c>
      <c r="AE135" s="73">
        <f t="shared" si="31"/>
        <v>3.7676875997175292E-2</v>
      </c>
      <c r="AG135" s="48">
        <v>623.08000000000004</v>
      </c>
      <c r="AH135" s="73">
        <f t="shared" si="32"/>
        <v>3.2290130717871415E-2</v>
      </c>
    </row>
    <row r="136" spans="1:34" x14ac:dyDescent="0.3">
      <c r="A136" s="70">
        <v>44848</v>
      </c>
      <c r="B136" s="72"/>
      <c r="C136" s="47">
        <v>14809.78</v>
      </c>
      <c r="D136" s="73">
        <f t="shared" si="22"/>
        <v>-7.6208613121175623E-3</v>
      </c>
      <c r="E136" s="77"/>
      <c r="F136" s="47">
        <v>689.05</v>
      </c>
      <c r="G136" s="73">
        <f t="shared" si="23"/>
        <v>-5.2448466013009114E-2</v>
      </c>
      <c r="I136" s="47">
        <v>1109.99</v>
      </c>
      <c r="J136" s="73">
        <f t="shared" si="24"/>
        <v>-2.2112784008316441E-2</v>
      </c>
      <c r="L136" s="47">
        <v>17109.64</v>
      </c>
      <c r="M136" s="73">
        <f t="shared" si="25"/>
        <v>-5.3708777394295571E-3</v>
      </c>
      <c r="O136" s="47">
        <v>518.54</v>
      </c>
      <c r="P136" s="73">
        <f t="shared" si="26"/>
        <v>-4.055804314842925E-2</v>
      </c>
      <c r="R136" s="47">
        <v>895.87</v>
      </c>
      <c r="S136" s="73">
        <f t="shared" si="27"/>
        <v>-3.2882450098776932E-2</v>
      </c>
      <c r="U136" s="47">
        <v>587.74</v>
      </c>
      <c r="V136" s="73">
        <f t="shared" si="28"/>
        <v>-5.0899460646578146E-2</v>
      </c>
      <c r="X136" s="47">
        <v>3562.65</v>
      </c>
      <c r="Y136" s="73">
        <f t="shared" si="29"/>
        <v>-4.8419708701818609E-2</v>
      </c>
      <c r="AA136" s="47">
        <v>18406.73</v>
      </c>
      <c r="AB136" s="73">
        <f t="shared" si="30"/>
        <v>-3.1259917402999535E-2</v>
      </c>
      <c r="AD136" s="71">
        <v>1590.96</v>
      </c>
      <c r="AE136" s="73">
        <f t="shared" si="31"/>
        <v>2.5331770577337403E-3</v>
      </c>
      <c r="AG136" s="48">
        <v>600.65</v>
      </c>
      <c r="AH136" s="73">
        <f t="shared" si="32"/>
        <v>-3.59985876612956E-2</v>
      </c>
    </row>
    <row r="137" spans="1:34" x14ac:dyDescent="0.3">
      <c r="A137" s="70">
        <v>44855</v>
      </c>
      <c r="B137" s="72"/>
      <c r="C137" s="47">
        <v>15044.9</v>
      </c>
      <c r="D137" s="73">
        <f t="shared" si="22"/>
        <v>1.5875995457056011E-2</v>
      </c>
      <c r="E137" s="77"/>
      <c r="F137" s="47">
        <v>686.42</v>
      </c>
      <c r="G137" s="73">
        <f t="shared" si="23"/>
        <v>-3.8168492852477987E-3</v>
      </c>
      <c r="I137" s="47">
        <v>1125.51</v>
      </c>
      <c r="J137" s="73">
        <f t="shared" si="24"/>
        <v>1.3982107946918424E-2</v>
      </c>
      <c r="L137" s="47">
        <v>17490.25</v>
      </c>
      <c r="M137" s="73">
        <f t="shared" si="25"/>
        <v>2.2245354081091163E-2</v>
      </c>
      <c r="O137" s="47">
        <v>521.89</v>
      </c>
      <c r="P137" s="73">
        <f t="shared" si="26"/>
        <v>6.4604466386393011E-3</v>
      </c>
      <c r="R137" s="47">
        <v>899.6</v>
      </c>
      <c r="S137" s="73">
        <f t="shared" si="27"/>
        <v>4.1635505151417264E-3</v>
      </c>
      <c r="U137" s="47">
        <v>554.13</v>
      </c>
      <c r="V137" s="73">
        <f t="shared" si="28"/>
        <v>-5.7185149896212636E-2</v>
      </c>
      <c r="X137" s="47">
        <v>3596.43</v>
      </c>
      <c r="Y137" s="73">
        <f t="shared" si="29"/>
        <v>9.4817060334301002E-3</v>
      </c>
      <c r="AA137" s="47">
        <v>18226.63</v>
      </c>
      <c r="AB137" s="73">
        <f t="shared" si="30"/>
        <v>-9.7844647039424474E-3</v>
      </c>
      <c r="AD137" s="71">
        <v>1577.78</v>
      </c>
      <c r="AE137" s="73">
        <f t="shared" si="31"/>
        <v>-8.2843063307688845E-3</v>
      </c>
      <c r="AG137" s="48">
        <v>589.80999999999995</v>
      </c>
      <c r="AH137" s="73">
        <f t="shared" si="32"/>
        <v>-1.8047115624739919E-2</v>
      </c>
    </row>
    <row r="138" spans="1:34" x14ac:dyDescent="0.3">
      <c r="A138" s="70">
        <v>44862</v>
      </c>
      <c r="B138" s="72"/>
      <c r="C138" s="47">
        <v>15210.68</v>
      </c>
      <c r="D138" s="73">
        <f t="shared" si="22"/>
        <v>1.101901641087682E-2</v>
      </c>
      <c r="E138" s="77"/>
      <c r="F138" s="47">
        <v>691.24</v>
      </c>
      <c r="G138" s="73">
        <f t="shared" si="23"/>
        <v>7.0219399201655692E-3</v>
      </c>
      <c r="I138" s="47">
        <v>1155.98</v>
      </c>
      <c r="J138" s="73">
        <f t="shared" si="24"/>
        <v>2.7072171726595078E-2</v>
      </c>
      <c r="L138" s="47">
        <v>17727.71</v>
      </c>
      <c r="M138" s="73">
        <f t="shared" si="25"/>
        <v>1.3576707022483906E-2</v>
      </c>
      <c r="O138" s="47">
        <v>524.04999999999995</v>
      </c>
      <c r="P138" s="73">
        <f t="shared" si="26"/>
        <v>4.1388031960757406E-3</v>
      </c>
      <c r="R138" s="47">
        <v>917.1</v>
      </c>
      <c r="S138" s="73">
        <f t="shared" si="27"/>
        <v>1.9453090262338817E-2</v>
      </c>
      <c r="U138" s="47">
        <v>548.79</v>
      </c>
      <c r="V138" s="73">
        <f t="shared" si="28"/>
        <v>-9.6367278436468549E-3</v>
      </c>
      <c r="X138" s="47">
        <v>3594.54</v>
      </c>
      <c r="Y138" s="73">
        <f t="shared" si="29"/>
        <v>-5.2552114179891521E-4</v>
      </c>
      <c r="AA138" s="47">
        <v>18655.8</v>
      </c>
      <c r="AB138" s="73">
        <f t="shared" si="30"/>
        <v>2.3546316570863524E-2</v>
      </c>
      <c r="AD138" s="71">
        <v>1586.51</v>
      </c>
      <c r="AE138" s="73">
        <f t="shared" si="31"/>
        <v>5.5330907984636754E-3</v>
      </c>
      <c r="AG138" s="48">
        <v>597.75</v>
      </c>
      <c r="AH138" s="73">
        <f t="shared" si="32"/>
        <v>1.3461962326851113E-2</v>
      </c>
    </row>
    <row r="139" spans="1:34" x14ac:dyDescent="0.3">
      <c r="A139" s="70">
        <v>44869</v>
      </c>
      <c r="B139" s="72"/>
      <c r="C139" s="47">
        <v>15494.9</v>
      </c>
      <c r="D139" s="73">
        <f t="shared" si="22"/>
        <v>1.8685555149408135E-2</v>
      </c>
      <c r="E139" s="77"/>
      <c r="F139" s="47">
        <v>707.7</v>
      </c>
      <c r="G139" s="73">
        <f t="shared" si="23"/>
        <v>2.3812279381980262E-2</v>
      </c>
      <c r="I139" s="47">
        <v>1161.8499999999999</v>
      </c>
      <c r="J139" s="73">
        <f t="shared" si="24"/>
        <v>5.077942524957085E-3</v>
      </c>
      <c r="L139" s="47">
        <v>18082.060000000001</v>
      </c>
      <c r="M139" s="73">
        <f t="shared" si="25"/>
        <v>1.9988481309768841E-2</v>
      </c>
      <c r="O139" s="47">
        <v>551.42999999999995</v>
      </c>
      <c r="P139" s="73">
        <f t="shared" si="26"/>
        <v>5.2246923003530191E-2</v>
      </c>
      <c r="R139" s="47">
        <v>914.05</v>
      </c>
      <c r="S139" s="73">
        <f t="shared" si="27"/>
        <v>-3.3257005779086992E-3</v>
      </c>
      <c r="U139" s="47">
        <v>610.88</v>
      </c>
      <c r="V139" s="73">
        <f t="shared" si="28"/>
        <v>0.11313981668762192</v>
      </c>
      <c r="X139" s="47">
        <v>3750.91</v>
      </c>
      <c r="Y139" s="73">
        <f t="shared" si="29"/>
        <v>4.3502089279852191E-2</v>
      </c>
      <c r="AA139" s="47">
        <v>19594.93</v>
      </c>
      <c r="AB139" s="73">
        <f t="shared" si="30"/>
        <v>5.0339840692974896E-2</v>
      </c>
      <c r="AD139" s="71">
        <v>1677.38</v>
      </c>
      <c r="AE139" s="73">
        <f t="shared" si="31"/>
        <v>5.7276663872273176E-2</v>
      </c>
      <c r="AG139" s="48">
        <v>620.51</v>
      </c>
      <c r="AH139" s="73">
        <f t="shared" si="32"/>
        <v>3.8076118778753644E-2</v>
      </c>
    </row>
    <row r="140" spans="1:34" x14ac:dyDescent="0.3">
      <c r="A140" s="70">
        <v>44876</v>
      </c>
      <c r="B140" s="72"/>
      <c r="C140" s="47">
        <v>15567.88</v>
      </c>
      <c r="D140" s="73">
        <f t="shared" si="22"/>
        <v>4.7099368179207074E-3</v>
      </c>
      <c r="E140" s="77"/>
      <c r="F140" s="47">
        <v>717.61</v>
      </c>
      <c r="G140" s="73">
        <f t="shared" si="23"/>
        <v>1.4003108661862326E-2</v>
      </c>
      <c r="I140" s="47">
        <v>1126</v>
      </c>
      <c r="J140" s="73">
        <f t="shared" si="24"/>
        <v>-3.0855962473641099E-2</v>
      </c>
      <c r="L140" s="47">
        <v>18184.43</v>
      </c>
      <c r="M140" s="73">
        <f t="shared" si="25"/>
        <v>5.6614124718090183E-3</v>
      </c>
      <c r="O140" s="47">
        <v>516.45000000000005</v>
      </c>
      <c r="P140" s="73">
        <f t="shared" si="26"/>
        <v>-6.343506882106506E-2</v>
      </c>
      <c r="R140" s="47">
        <v>888.14</v>
      </c>
      <c r="S140" s="73">
        <f t="shared" si="27"/>
        <v>-2.8346370548657043E-2</v>
      </c>
      <c r="U140" s="47">
        <v>626.15</v>
      </c>
      <c r="V140" s="73">
        <f t="shared" si="28"/>
        <v>2.4996726034573046E-2</v>
      </c>
      <c r="X140" s="47">
        <v>3317.86</v>
      </c>
      <c r="Y140" s="73">
        <f t="shared" si="29"/>
        <v>-0.11545198365196706</v>
      </c>
      <c r="AA140" s="47">
        <v>19276.77</v>
      </c>
      <c r="AB140" s="73">
        <f t="shared" si="30"/>
        <v>-1.6236853104348924E-2</v>
      </c>
      <c r="AD140" s="71">
        <v>1666.69</v>
      </c>
      <c r="AE140" s="73">
        <f t="shared" si="31"/>
        <v>-6.3730341365701593E-3</v>
      </c>
      <c r="AG140" s="48">
        <v>601.78</v>
      </c>
      <c r="AH140" s="73">
        <f t="shared" si="32"/>
        <v>-3.0184847947655989E-2</v>
      </c>
    </row>
    <row r="141" spans="1:34" x14ac:dyDescent="0.3">
      <c r="A141" s="70">
        <v>44883</v>
      </c>
      <c r="B141" s="72"/>
      <c r="C141" s="47">
        <v>15631.1</v>
      </c>
      <c r="D141" s="73">
        <f t="shared" si="22"/>
        <v>4.0609254439269299E-3</v>
      </c>
      <c r="E141" s="77"/>
      <c r="F141" s="47">
        <v>741.97</v>
      </c>
      <c r="G141" s="73">
        <f t="shared" si="23"/>
        <v>3.394601524504956E-2</v>
      </c>
      <c r="I141" s="47">
        <v>1118.27</v>
      </c>
      <c r="J141" s="73">
        <f t="shared" si="24"/>
        <v>-6.8650088809946875E-3</v>
      </c>
      <c r="L141" s="47">
        <v>18358.75</v>
      </c>
      <c r="M141" s="73">
        <f t="shared" si="25"/>
        <v>9.5862229390747851E-3</v>
      </c>
      <c r="O141" s="47">
        <v>480.19</v>
      </c>
      <c r="P141" s="73">
        <f t="shared" si="26"/>
        <v>-7.0210088101461995E-2</v>
      </c>
      <c r="R141" s="47">
        <v>869.01</v>
      </c>
      <c r="S141" s="73">
        <f t="shared" si="27"/>
        <v>-2.1539396941923566E-2</v>
      </c>
      <c r="U141" s="47">
        <v>636.5</v>
      </c>
      <c r="V141" s="73">
        <f t="shared" si="28"/>
        <v>1.6529585562564918E-2</v>
      </c>
      <c r="X141" s="47">
        <v>3293.89</v>
      </c>
      <c r="Y141" s="73">
        <f t="shared" si="29"/>
        <v>-7.224536297493039E-3</v>
      </c>
      <c r="AA141" s="47">
        <v>19671.64</v>
      </c>
      <c r="AB141" s="73">
        <f t="shared" si="30"/>
        <v>2.0484240876453834E-2</v>
      </c>
      <c r="AD141" s="71">
        <v>1634.46</v>
      </c>
      <c r="AE141" s="73">
        <f t="shared" si="31"/>
        <v>-1.9337729271790206E-2</v>
      </c>
      <c r="AG141" s="48">
        <v>576</v>
      </c>
      <c r="AH141" s="73">
        <f t="shared" si="32"/>
        <v>-4.2839575924756512E-2</v>
      </c>
    </row>
    <row r="142" spans="1:34" x14ac:dyDescent="0.3">
      <c r="A142" s="70">
        <v>44890</v>
      </c>
      <c r="B142" s="72"/>
      <c r="C142" s="47">
        <v>15581.84</v>
      </c>
      <c r="D142" s="73">
        <f t="shared" si="22"/>
        <v>-3.1514096896571716E-3</v>
      </c>
      <c r="E142" s="77"/>
      <c r="F142" s="47">
        <v>719.71</v>
      </c>
      <c r="G142" s="73">
        <f t="shared" si="23"/>
        <v>-3.0001212987047981E-2</v>
      </c>
      <c r="I142" s="47">
        <v>1103.45</v>
      </c>
      <c r="J142" s="73">
        <f t="shared" si="24"/>
        <v>-1.3252613411787795E-2</v>
      </c>
      <c r="L142" s="47">
        <v>18333.650000000001</v>
      </c>
      <c r="M142" s="73">
        <f t="shared" si="25"/>
        <v>-1.3671954789949503E-3</v>
      </c>
      <c r="O142" s="47">
        <v>460.92</v>
      </c>
      <c r="P142" s="73">
        <f t="shared" si="26"/>
        <v>-4.0129948562027493E-2</v>
      </c>
      <c r="R142" s="47">
        <v>862.6</v>
      </c>
      <c r="S142" s="73">
        <f t="shared" si="27"/>
        <v>-7.3762097098997344E-3</v>
      </c>
      <c r="U142" s="47">
        <v>609.62</v>
      </c>
      <c r="V142" s="73">
        <f t="shared" si="28"/>
        <v>-4.223095051060486E-2</v>
      </c>
      <c r="X142" s="47">
        <v>3303.91</v>
      </c>
      <c r="Y142" s="73">
        <f t="shared" si="29"/>
        <v>3.0419959379335624E-3</v>
      </c>
      <c r="AA142" s="47">
        <v>19964.439999999999</v>
      </c>
      <c r="AB142" s="73">
        <f t="shared" si="30"/>
        <v>1.4884371613144572E-2</v>
      </c>
      <c r="AD142" s="71">
        <v>1624.98</v>
      </c>
      <c r="AE142" s="73">
        <f t="shared" si="31"/>
        <v>-5.8000807606181969E-3</v>
      </c>
      <c r="AG142" s="48">
        <v>567.71</v>
      </c>
      <c r="AH142" s="73">
        <f t="shared" si="32"/>
        <v>-1.4392361111111049E-2</v>
      </c>
    </row>
    <row r="143" spans="1:34" x14ac:dyDescent="0.3">
      <c r="A143" s="70">
        <v>44897</v>
      </c>
      <c r="B143" s="72"/>
      <c r="C143" s="47">
        <v>15902.1</v>
      </c>
      <c r="D143" s="73">
        <f t="shared" si="22"/>
        <v>2.0553413460797969E-2</v>
      </c>
      <c r="E143" s="77"/>
      <c r="F143" s="47">
        <v>759.5</v>
      </c>
      <c r="G143" s="73">
        <f t="shared" si="23"/>
        <v>5.5286156924316689E-2</v>
      </c>
      <c r="I143" s="47">
        <v>1120.3599999999999</v>
      </c>
      <c r="J143" s="73">
        <f t="shared" si="24"/>
        <v>1.5324663555213062E-2</v>
      </c>
      <c r="L143" s="47">
        <v>18689.55</v>
      </c>
      <c r="M143" s="73">
        <f t="shared" si="25"/>
        <v>1.9412391967774983E-2</v>
      </c>
      <c r="O143" s="47">
        <v>468.04</v>
      </c>
      <c r="P143" s="73">
        <f t="shared" si="26"/>
        <v>1.5447366137290645E-2</v>
      </c>
      <c r="R143" s="47">
        <v>870.18</v>
      </c>
      <c r="S143" s="73">
        <f t="shared" si="27"/>
        <v>8.787386969626625E-3</v>
      </c>
      <c r="U143" s="47">
        <v>597.11</v>
      </c>
      <c r="V143" s="73">
        <f t="shared" si="28"/>
        <v>-2.0520980282799105E-2</v>
      </c>
      <c r="X143" s="47">
        <v>3388.65</v>
      </c>
      <c r="Y143" s="73">
        <f t="shared" si="29"/>
        <v>2.5648398412789767E-2</v>
      </c>
      <c r="AA143" s="47">
        <v>20255.330000000002</v>
      </c>
      <c r="AB143" s="73">
        <f t="shared" si="30"/>
        <v>1.4570406182192091E-2</v>
      </c>
      <c r="AD143" s="71">
        <v>1638.78</v>
      </c>
      <c r="AE143" s="73">
        <f t="shared" si="31"/>
        <v>8.4924122143041486E-3</v>
      </c>
      <c r="AG143" s="48">
        <v>569.9</v>
      </c>
      <c r="AH143" s="73">
        <f t="shared" si="32"/>
        <v>3.8576033538249119E-3</v>
      </c>
    </row>
    <row r="144" spans="1:34" x14ac:dyDescent="0.3">
      <c r="A144" s="70">
        <v>44904</v>
      </c>
      <c r="B144" s="72"/>
      <c r="C144" s="47">
        <v>15895.18</v>
      </c>
      <c r="D144" s="73">
        <f t="shared" si="22"/>
        <v>-4.3516265147370929E-4</v>
      </c>
      <c r="E144" s="77"/>
      <c r="F144" s="47">
        <v>762.8</v>
      </c>
      <c r="G144" s="73">
        <f t="shared" si="23"/>
        <v>4.3449637919683402E-3</v>
      </c>
      <c r="I144" s="47">
        <v>1109.1300000000001</v>
      </c>
      <c r="J144" s="73">
        <f t="shared" si="24"/>
        <v>-1.0023563854475162E-2</v>
      </c>
      <c r="L144" s="47">
        <v>18602.05</v>
      </c>
      <c r="M144" s="73">
        <f t="shared" si="25"/>
        <v>-4.6817606630443218E-3</v>
      </c>
      <c r="O144" s="47">
        <v>461.03</v>
      </c>
      <c r="P144" s="73">
        <f t="shared" si="26"/>
        <v>-1.4977352363045995E-2</v>
      </c>
      <c r="R144" s="47">
        <v>857.3</v>
      </c>
      <c r="S144" s="73">
        <f t="shared" si="27"/>
        <v>-1.4801535314532622E-2</v>
      </c>
      <c r="U144" s="47">
        <v>594.27</v>
      </c>
      <c r="V144" s="73">
        <f t="shared" si="28"/>
        <v>-4.7562425683710403E-3</v>
      </c>
      <c r="X144" s="47">
        <v>3324.9</v>
      </c>
      <c r="Y144" s="73">
        <f t="shared" si="29"/>
        <v>-1.8812801558142623E-2</v>
      </c>
      <c r="AA144" s="47">
        <v>20257.560000000001</v>
      </c>
      <c r="AB144" s="73">
        <f t="shared" si="30"/>
        <v>1.1009447883591939E-4</v>
      </c>
      <c r="AD144" s="71">
        <v>1621.15</v>
      </c>
      <c r="AE144" s="73">
        <f t="shared" si="31"/>
        <v>-1.0758002904599691E-2</v>
      </c>
      <c r="AG144" s="48">
        <v>575.11</v>
      </c>
      <c r="AH144" s="73">
        <f t="shared" si="32"/>
        <v>9.1419547288998718E-3</v>
      </c>
    </row>
    <row r="145" spans="1:34" x14ac:dyDescent="0.3">
      <c r="A145" s="70">
        <v>44911</v>
      </c>
      <c r="B145" s="72"/>
      <c r="C145" s="47">
        <v>15823.29</v>
      </c>
      <c r="D145" s="73">
        <f t="shared" si="22"/>
        <v>-4.5227546967067638E-3</v>
      </c>
      <c r="E145" s="77"/>
      <c r="F145" s="47">
        <v>746.96</v>
      </c>
      <c r="G145" s="73">
        <f t="shared" si="23"/>
        <v>-2.0765600419506973E-2</v>
      </c>
      <c r="I145" s="47">
        <v>1102.1199999999999</v>
      </c>
      <c r="J145" s="73">
        <f t="shared" si="24"/>
        <v>-6.3202690396979774E-3</v>
      </c>
      <c r="L145" s="47">
        <v>18489.87</v>
      </c>
      <c r="M145" s="73">
        <f t="shared" si="25"/>
        <v>-6.0305181418177185E-3</v>
      </c>
      <c r="O145" s="47">
        <v>449.73</v>
      </c>
      <c r="P145" s="73">
        <f t="shared" si="26"/>
        <v>-2.4510335553000792E-2</v>
      </c>
      <c r="R145" s="47">
        <v>860.02</v>
      </c>
      <c r="S145" s="73">
        <f t="shared" si="27"/>
        <v>3.1727516621952961E-3</v>
      </c>
      <c r="U145" s="47">
        <v>591.88</v>
      </c>
      <c r="V145" s="73">
        <f t="shared" si="28"/>
        <v>-4.0217409594965024E-3</v>
      </c>
      <c r="X145" s="47">
        <v>3356.11</v>
      </c>
      <c r="Y145" s="73">
        <f t="shared" si="29"/>
        <v>9.3867484736383164E-3</v>
      </c>
      <c r="AA145" s="47">
        <v>20632.54</v>
      </c>
      <c r="AB145" s="73">
        <f t="shared" si="30"/>
        <v>1.8510620232643989E-2</v>
      </c>
      <c r="AD145" s="71">
        <v>1614.72</v>
      </c>
      <c r="AE145" s="73">
        <f t="shared" si="31"/>
        <v>-3.9663202047929332E-3</v>
      </c>
      <c r="AG145" s="48">
        <v>569.71</v>
      </c>
      <c r="AH145" s="73">
        <f t="shared" si="32"/>
        <v>-9.3895080941036966E-3</v>
      </c>
    </row>
    <row r="146" spans="1:34" x14ac:dyDescent="0.3">
      <c r="A146" s="70">
        <v>44918</v>
      </c>
      <c r="B146" s="72"/>
      <c r="C146" s="47">
        <v>15497.29</v>
      </c>
      <c r="D146" s="73">
        <f t="shared" si="22"/>
        <v>-2.0602542202032573E-2</v>
      </c>
      <c r="E146" s="77"/>
      <c r="F146" s="47">
        <v>745.79</v>
      </c>
      <c r="G146" s="73">
        <f t="shared" si="23"/>
        <v>-1.566348934347318E-3</v>
      </c>
      <c r="I146" s="47">
        <v>1111.48</v>
      </c>
      <c r="J146" s="73">
        <f t="shared" si="24"/>
        <v>8.4927231154503392E-3</v>
      </c>
      <c r="L146" s="47">
        <v>18187.8</v>
      </c>
      <c r="M146" s="73">
        <f t="shared" si="25"/>
        <v>-1.6337053748890593E-2</v>
      </c>
      <c r="O146" s="47">
        <v>442.75</v>
      </c>
      <c r="P146" s="73">
        <f t="shared" si="26"/>
        <v>-1.5520423365130228E-2</v>
      </c>
      <c r="R146" s="47">
        <v>872.99</v>
      </c>
      <c r="S146" s="73">
        <f t="shared" si="27"/>
        <v>1.5081044626869175E-2</v>
      </c>
      <c r="U146" s="47">
        <v>584.85</v>
      </c>
      <c r="V146" s="73">
        <f t="shared" si="28"/>
        <v>-1.1877407582618052E-2</v>
      </c>
      <c r="X146" s="47">
        <v>3442.1</v>
      </c>
      <c r="Y146" s="73">
        <f t="shared" si="29"/>
        <v>2.5621925383852072E-2</v>
      </c>
      <c r="AA146" s="47">
        <v>21394.51</v>
      </c>
      <c r="AB146" s="73">
        <f t="shared" si="30"/>
        <v>3.6930499104811984E-2</v>
      </c>
      <c r="AD146" s="71">
        <v>1580.9</v>
      </c>
      <c r="AE146" s="73">
        <f t="shared" si="31"/>
        <v>-2.0944807768529489E-2</v>
      </c>
      <c r="AG146" s="48">
        <v>555.26</v>
      </c>
      <c r="AH146" s="73">
        <f t="shared" si="32"/>
        <v>-2.5363781573081119E-2</v>
      </c>
    </row>
    <row r="147" spans="1:34" x14ac:dyDescent="0.3">
      <c r="A147" s="70">
        <v>44925</v>
      </c>
      <c r="B147" s="72"/>
      <c r="C147" s="47">
        <v>15416.75</v>
      </c>
      <c r="D147" s="73">
        <f t="shared" si="22"/>
        <v>-5.1970376756194708E-3</v>
      </c>
      <c r="E147" s="77"/>
      <c r="F147" s="47">
        <v>737.33</v>
      </c>
      <c r="G147" s="73">
        <f t="shared" si="23"/>
        <v>-1.1343675833679619E-2</v>
      </c>
      <c r="I147" s="47">
        <v>1088.33</v>
      </c>
      <c r="J147" s="73">
        <f t="shared" si="24"/>
        <v>-2.082808507575493E-2</v>
      </c>
      <c r="L147" s="47">
        <v>18113.14</v>
      </c>
      <c r="M147" s="73">
        <f t="shared" si="25"/>
        <v>-4.1049494716238278E-3</v>
      </c>
      <c r="O147" s="47">
        <v>438.91</v>
      </c>
      <c r="P147" s="73">
        <f t="shared" si="26"/>
        <v>-8.6730660643703564E-3</v>
      </c>
      <c r="R147" s="47">
        <v>849.79</v>
      </c>
      <c r="S147" s="73">
        <f t="shared" si="27"/>
        <v>-2.6575333050779557E-2</v>
      </c>
      <c r="U147" s="47">
        <v>584.79</v>
      </c>
      <c r="V147" s="73">
        <f t="shared" si="28"/>
        <v>-1.0259040779697207E-4</v>
      </c>
      <c r="X147" s="47">
        <v>3435.53</v>
      </c>
      <c r="Y147" s="73">
        <f t="shared" si="29"/>
        <v>-1.90871851486003E-3</v>
      </c>
      <c r="AA147" s="47">
        <v>21626.9</v>
      </c>
      <c r="AB147" s="73">
        <f t="shared" si="30"/>
        <v>1.0862132388168884E-2</v>
      </c>
      <c r="AD147" s="71">
        <v>1567.73</v>
      </c>
      <c r="AE147" s="73">
        <f t="shared" si="31"/>
        <v>-8.3306977038396304E-3</v>
      </c>
      <c r="AG147" s="48">
        <v>557.55999999999995</v>
      </c>
      <c r="AH147" s="73">
        <f t="shared" si="32"/>
        <v>4.1422036523429649E-3</v>
      </c>
    </row>
    <row r="148" spans="1:34" x14ac:dyDescent="0.3">
      <c r="A148" s="70">
        <v>44932</v>
      </c>
      <c r="B148" s="72"/>
      <c r="C148" s="47">
        <v>15426.53</v>
      </c>
      <c r="D148" s="73">
        <f t="shared" si="22"/>
        <v>6.3437494932464076E-4</v>
      </c>
      <c r="E148" s="77"/>
      <c r="F148" s="47">
        <v>737.27</v>
      </c>
      <c r="G148" s="73">
        <f t="shared" si="23"/>
        <v>-8.1374689759075469E-5</v>
      </c>
      <c r="I148" s="47">
        <v>1075.69</v>
      </c>
      <c r="J148" s="73">
        <f t="shared" si="24"/>
        <v>-1.1614124392417624E-2</v>
      </c>
      <c r="L148" s="47">
        <v>18064.91</v>
      </c>
      <c r="M148" s="73">
        <f t="shared" si="25"/>
        <v>-2.6627078463479863E-3</v>
      </c>
      <c r="O148" s="47">
        <v>440.65</v>
      </c>
      <c r="P148" s="73">
        <f t="shared" si="26"/>
        <v>3.9643662709893876E-3</v>
      </c>
      <c r="R148" s="47">
        <v>851.03</v>
      </c>
      <c r="S148" s="73">
        <f t="shared" si="27"/>
        <v>1.459184033702455E-3</v>
      </c>
      <c r="U148" s="47">
        <v>568.94000000000005</v>
      </c>
      <c r="V148" s="73">
        <f t="shared" si="28"/>
        <v>-2.7103746644094307E-2</v>
      </c>
      <c r="X148" s="47">
        <v>3419.59</v>
      </c>
      <c r="Y148" s="73">
        <f t="shared" si="29"/>
        <v>-4.6397499075834158E-3</v>
      </c>
      <c r="AA148" s="47">
        <v>21897.65</v>
      </c>
      <c r="AB148" s="73">
        <f t="shared" si="30"/>
        <v>1.2519131267079424E-2</v>
      </c>
      <c r="AD148" s="71">
        <v>1549.86</v>
      </c>
      <c r="AE148" s="73">
        <f t="shared" si="31"/>
        <v>-1.1398646450600625E-2</v>
      </c>
      <c r="AG148" s="48">
        <v>557.69000000000005</v>
      </c>
      <c r="AH148" s="73">
        <f t="shared" si="32"/>
        <v>2.3315876318263354E-4</v>
      </c>
    </row>
    <row r="149" spans="1:34" x14ac:dyDescent="0.3">
      <c r="A149" s="70">
        <v>44939</v>
      </c>
      <c r="B149" s="72"/>
      <c r="C149" s="47">
        <v>15340.48</v>
      </c>
      <c r="D149" s="73">
        <f t="shared" si="22"/>
        <v>-5.5780528738479159E-3</v>
      </c>
      <c r="E149" s="77"/>
      <c r="F149" s="47">
        <v>754.57</v>
      </c>
      <c r="G149" s="73">
        <f t="shared" si="23"/>
        <v>2.3464944999796639E-2</v>
      </c>
      <c r="I149" s="47">
        <v>1068.53</v>
      </c>
      <c r="J149" s="73">
        <f t="shared" si="24"/>
        <v>-6.6561927692923442E-3</v>
      </c>
      <c r="L149" s="47">
        <v>17945.169999999998</v>
      </c>
      <c r="M149" s="73">
        <f t="shared" si="25"/>
        <v>-6.6283197646709339E-3</v>
      </c>
      <c r="O149" s="47">
        <v>444.12</v>
      </c>
      <c r="P149" s="73">
        <f t="shared" si="26"/>
        <v>7.8747305117440776E-3</v>
      </c>
      <c r="R149" s="47">
        <v>868.33</v>
      </c>
      <c r="S149" s="73">
        <f t="shared" si="27"/>
        <v>2.0328308050245079E-2</v>
      </c>
      <c r="U149" s="47">
        <v>557.66999999999996</v>
      </c>
      <c r="V149" s="73">
        <f t="shared" si="28"/>
        <v>-1.9808767181073741E-2</v>
      </c>
      <c r="X149" s="47">
        <v>3405.96</v>
      </c>
      <c r="Y149" s="73">
        <f t="shared" si="29"/>
        <v>-3.9858579537313272E-3</v>
      </c>
      <c r="AA149" s="47">
        <v>22195.03</v>
      </c>
      <c r="AB149" s="73">
        <f t="shared" si="30"/>
        <v>1.3580452696978778E-2</v>
      </c>
      <c r="AD149" s="71">
        <v>1555.22</v>
      </c>
      <c r="AE149" s="73">
        <f t="shared" si="31"/>
        <v>3.4583768856542704E-3</v>
      </c>
      <c r="AG149" s="48">
        <v>552.35</v>
      </c>
      <c r="AH149" s="73">
        <f t="shared" si="32"/>
        <v>-9.5752120353602022E-3</v>
      </c>
    </row>
    <row r="150" spans="1:34" x14ac:dyDescent="0.3">
      <c r="A150" s="70">
        <v>44946</v>
      </c>
      <c r="B150" s="72"/>
      <c r="C150" s="47">
        <v>15387.11</v>
      </c>
      <c r="D150" s="73">
        <f t="shared" si="22"/>
        <v>3.0396702058867139E-3</v>
      </c>
      <c r="E150" s="77"/>
      <c r="F150" s="47">
        <v>758.4</v>
      </c>
      <c r="G150" s="73">
        <f t="shared" si="23"/>
        <v>5.0757385000727928E-3</v>
      </c>
      <c r="I150" s="47">
        <v>1062.08</v>
      </c>
      <c r="J150" s="73">
        <f t="shared" si="24"/>
        <v>-6.0363302855325034E-3</v>
      </c>
      <c r="L150" s="47">
        <v>18049.8</v>
      </c>
      <c r="M150" s="73">
        <f t="shared" si="25"/>
        <v>5.8305382451100231E-3</v>
      </c>
      <c r="O150" s="47">
        <v>444.64</v>
      </c>
      <c r="P150" s="73">
        <f t="shared" si="26"/>
        <v>1.1708547239484414E-3</v>
      </c>
      <c r="R150" s="47">
        <v>865.49</v>
      </c>
      <c r="S150" s="73">
        <f t="shared" si="27"/>
        <v>-3.2706459525756702E-3</v>
      </c>
      <c r="U150" s="47">
        <v>553.82000000000005</v>
      </c>
      <c r="V150" s="73">
        <f t="shared" si="28"/>
        <v>-6.9037244248389001E-3</v>
      </c>
      <c r="X150" s="47">
        <v>3358.85</v>
      </c>
      <c r="Y150" s="73">
        <f t="shared" si="29"/>
        <v>-1.3831636308118747E-2</v>
      </c>
      <c r="AA150" s="47">
        <v>21896.400000000001</v>
      </c>
      <c r="AB150" s="73">
        <f t="shared" si="30"/>
        <v>-1.3454813983130341E-2</v>
      </c>
      <c r="AD150" s="71">
        <v>1591.11</v>
      </c>
      <c r="AE150" s="73">
        <f t="shared" si="31"/>
        <v>2.3077120921798762E-2</v>
      </c>
      <c r="AG150" s="48">
        <v>540.91</v>
      </c>
      <c r="AH150" s="73">
        <f t="shared" si="32"/>
        <v>-2.0711505386077765E-2</v>
      </c>
    </row>
    <row r="151" spans="1:34" x14ac:dyDescent="0.3">
      <c r="A151" s="70">
        <v>44953</v>
      </c>
      <c r="B151" s="72"/>
      <c r="C151" s="47">
        <v>15209.61</v>
      </c>
      <c r="D151" s="73">
        <f t="shared" si="22"/>
        <v>-1.1535629497676952E-2</v>
      </c>
      <c r="E151" s="77"/>
      <c r="F151" s="47">
        <v>751.73</v>
      </c>
      <c r="G151" s="73">
        <f t="shared" si="23"/>
        <v>-8.7948312236286377E-3</v>
      </c>
      <c r="I151" s="47">
        <v>1051.8</v>
      </c>
      <c r="J151" s="73">
        <f t="shared" si="24"/>
        <v>-9.6791202169327854E-3</v>
      </c>
      <c r="L151" s="47">
        <v>17933.29</v>
      </c>
      <c r="M151" s="73">
        <f t="shared" si="25"/>
        <v>-6.454919168079336E-3</v>
      </c>
      <c r="O151" s="47">
        <v>429.55</v>
      </c>
      <c r="P151" s="73">
        <f t="shared" si="26"/>
        <v>-3.3937567470313006E-2</v>
      </c>
      <c r="R151" s="47">
        <v>862.54</v>
      </c>
      <c r="S151" s="73">
        <f t="shared" si="27"/>
        <v>-3.4084738125224386E-3</v>
      </c>
      <c r="U151" s="47">
        <v>548.86</v>
      </c>
      <c r="V151" s="73">
        <f t="shared" si="28"/>
        <v>-8.955978476761467E-3</v>
      </c>
      <c r="X151" s="47">
        <v>3366.23</v>
      </c>
      <c r="Y151" s="73">
        <f t="shared" si="29"/>
        <v>2.1971805826399241E-3</v>
      </c>
      <c r="AA151" s="47">
        <v>21506.54</v>
      </c>
      <c r="AB151" s="73">
        <f t="shared" si="30"/>
        <v>-1.7804753292778749E-2</v>
      </c>
      <c r="AD151" s="71">
        <v>1569.1</v>
      </c>
      <c r="AE151" s="73">
        <f t="shared" si="31"/>
        <v>-1.3833110218652382E-2</v>
      </c>
      <c r="AG151" s="48">
        <v>532.95000000000005</v>
      </c>
      <c r="AH151" s="73">
        <f t="shared" si="32"/>
        <v>-1.4715941653879431E-2</v>
      </c>
    </row>
    <row r="152" spans="1:34" x14ac:dyDescent="0.3">
      <c r="A152" s="70">
        <v>44960</v>
      </c>
      <c r="B152" s="72"/>
      <c r="C152" s="47">
        <v>14887.82</v>
      </c>
      <c r="D152" s="73">
        <f t="shared" si="22"/>
        <v>-2.1157018490283501E-2</v>
      </c>
      <c r="E152" s="77"/>
      <c r="F152" s="47">
        <v>738.16</v>
      </c>
      <c r="G152" s="73">
        <f t="shared" si="23"/>
        <v>-1.8051694092293843E-2</v>
      </c>
      <c r="I152" s="47">
        <v>1026.4000000000001</v>
      </c>
      <c r="J152" s="73">
        <f t="shared" si="24"/>
        <v>-2.414907777143931E-2</v>
      </c>
      <c r="L152" s="47">
        <v>17678.37</v>
      </c>
      <c r="M152" s="73">
        <f t="shared" si="25"/>
        <v>-1.4214904236757555E-2</v>
      </c>
      <c r="O152" s="47">
        <v>409.29</v>
      </c>
      <c r="P152" s="73">
        <f t="shared" si="26"/>
        <v>-4.7165638458852265E-2</v>
      </c>
      <c r="R152" s="47">
        <v>854.91</v>
      </c>
      <c r="S152" s="73">
        <f t="shared" si="27"/>
        <v>-8.8459665638694965E-3</v>
      </c>
      <c r="U152" s="47">
        <v>538.12</v>
      </c>
      <c r="V152" s="73">
        <f t="shared" si="28"/>
        <v>-1.9567831505301916E-2</v>
      </c>
      <c r="X152" s="47">
        <v>3237.98</v>
      </c>
      <c r="Y152" s="73">
        <f t="shared" si="29"/>
        <v>-3.8099000959530394E-2</v>
      </c>
      <c r="AA152" s="47">
        <v>20771.150000000001</v>
      </c>
      <c r="AB152" s="73">
        <f t="shared" si="30"/>
        <v>-3.4193784774305833E-2</v>
      </c>
      <c r="AD152" s="71">
        <v>1535.68</v>
      </c>
      <c r="AE152" s="73">
        <f t="shared" si="31"/>
        <v>-2.1298833726339842E-2</v>
      </c>
      <c r="AG152" s="48">
        <v>529.54</v>
      </c>
      <c r="AH152" s="73">
        <f t="shared" si="32"/>
        <v>-6.3983488132096471E-3</v>
      </c>
    </row>
    <row r="153" spans="1:34" x14ac:dyDescent="0.3">
      <c r="A153" s="70">
        <v>44967</v>
      </c>
      <c r="B153" s="72"/>
      <c r="C153" s="47">
        <v>14982.12</v>
      </c>
      <c r="D153" s="73">
        <f t="shared" si="22"/>
        <v>6.3340368166730316E-3</v>
      </c>
      <c r="E153" s="77"/>
      <c r="F153" s="47">
        <v>756.66</v>
      </c>
      <c r="G153" s="73">
        <f t="shared" si="23"/>
        <v>2.5062317112821069E-2</v>
      </c>
      <c r="I153" s="47">
        <v>1030.98</v>
      </c>
      <c r="J153" s="73">
        <f t="shared" si="24"/>
        <v>4.462197973499539E-3</v>
      </c>
      <c r="L153" s="47">
        <v>17821.55</v>
      </c>
      <c r="M153" s="73">
        <f t="shared" si="25"/>
        <v>8.099162988442956E-3</v>
      </c>
      <c r="O153" s="47">
        <v>437.7</v>
      </c>
      <c r="P153" s="73">
        <f t="shared" si="26"/>
        <v>6.9412885728945162E-2</v>
      </c>
      <c r="R153" s="47">
        <v>867.48</v>
      </c>
      <c r="S153" s="73">
        <f t="shared" si="27"/>
        <v>1.4703302101975705E-2</v>
      </c>
      <c r="U153" s="47">
        <v>524.87</v>
      </c>
      <c r="V153" s="73">
        <f t="shared" si="28"/>
        <v>-2.4622760722515423E-2</v>
      </c>
      <c r="X153" s="47">
        <v>2792.46</v>
      </c>
      <c r="Y153" s="73">
        <f t="shared" si="29"/>
        <v>-0.13759195547841555</v>
      </c>
      <c r="AA153" s="47">
        <v>20945.349999999999</v>
      </c>
      <c r="AB153" s="73">
        <f t="shared" si="30"/>
        <v>8.3866324204484137E-3</v>
      </c>
      <c r="AD153" s="71">
        <v>1539.48</v>
      </c>
      <c r="AE153" s="73">
        <f t="shared" si="31"/>
        <v>2.4744738487184532E-3</v>
      </c>
      <c r="AG153" s="48">
        <v>528.6</v>
      </c>
      <c r="AH153" s="73">
        <f t="shared" si="32"/>
        <v>-1.7751255806925652E-3</v>
      </c>
    </row>
    <row r="154" spans="1:34" x14ac:dyDescent="0.3">
      <c r="A154" s="70">
        <v>44974</v>
      </c>
      <c r="B154" s="72"/>
      <c r="C154" s="47">
        <v>14999.35</v>
      </c>
      <c r="D154" s="73">
        <f t="shared" si="22"/>
        <v>1.1500375113802027E-3</v>
      </c>
      <c r="E154" s="77"/>
      <c r="F154" s="47">
        <v>671.84</v>
      </c>
      <c r="G154" s="73">
        <f t="shared" si="23"/>
        <v>-0.1120979039462902</v>
      </c>
      <c r="I154" s="47">
        <v>1028.47</v>
      </c>
      <c r="J154" s="73">
        <f t="shared" si="24"/>
        <v>-2.4345768104133843E-3</v>
      </c>
      <c r="L154" s="47">
        <v>17939.330000000002</v>
      </c>
      <c r="M154" s="73">
        <f t="shared" si="25"/>
        <v>6.6088527653319984E-3</v>
      </c>
      <c r="O154" s="47">
        <v>474.53</v>
      </c>
      <c r="P154" s="73">
        <f t="shared" si="26"/>
        <v>8.4144391135480889E-2</v>
      </c>
      <c r="R154" s="47">
        <v>848.53</v>
      </c>
      <c r="S154" s="73">
        <f t="shared" si="27"/>
        <v>-2.1844884031908568E-2</v>
      </c>
      <c r="U154" s="47">
        <v>506.34</v>
      </c>
      <c r="V154" s="73">
        <f t="shared" si="28"/>
        <v>-3.5303980033151119E-2</v>
      </c>
      <c r="X154" s="47">
        <v>2818.76</v>
      </c>
      <c r="Y154" s="73">
        <f t="shared" si="29"/>
        <v>9.4182190613295025E-3</v>
      </c>
      <c r="AA154" s="47">
        <v>20324.23</v>
      </c>
      <c r="AB154" s="73">
        <f t="shared" si="30"/>
        <v>-2.96543146808241E-2</v>
      </c>
      <c r="AD154" s="71">
        <v>1507.98</v>
      </c>
      <c r="AE154" s="73">
        <f t="shared" si="31"/>
        <v>-2.0461454517109672E-2</v>
      </c>
      <c r="AG154" s="48">
        <v>534.57000000000005</v>
      </c>
      <c r="AH154" s="73">
        <f t="shared" si="32"/>
        <v>1.1293984108967134E-2</v>
      </c>
    </row>
    <row r="155" spans="1:34" x14ac:dyDescent="0.3">
      <c r="A155" s="70">
        <v>44981</v>
      </c>
      <c r="B155" s="72"/>
      <c r="C155" s="47">
        <v>14770.34</v>
      </c>
      <c r="D155" s="73">
        <f t="shared" si="22"/>
        <v>-1.5267994946447693E-2</v>
      </c>
      <c r="E155" s="77"/>
      <c r="F155" s="47">
        <v>663.85</v>
      </c>
      <c r="G155" s="73">
        <f t="shared" si="23"/>
        <v>-1.1892712550607301E-2</v>
      </c>
      <c r="I155" s="47">
        <v>962.92</v>
      </c>
      <c r="J155" s="73">
        <f t="shared" si="24"/>
        <v>-6.3735451690375089E-2</v>
      </c>
      <c r="L155" s="47">
        <v>17640.53</v>
      </c>
      <c r="M155" s="73">
        <f t="shared" si="25"/>
        <v>-1.6656140446716955E-2</v>
      </c>
      <c r="O155" s="47">
        <v>466.4</v>
      </c>
      <c r="P155" s="73">
        <f t="shared" si="26"/>
        <v>-1.7132741870903832E-2</v>
      </c>
      <c r="R155" s="47">
        <v>818.21</v>
      </c>
      <c r="S155" s="73">
        <f t="shared" si="27"/>
        <v>-3.5732384240981387E-2</v>
      </c>
      <c r="U155" s="47">
        <v>522.5</v>
      </c>
      <c r="V155" s="73">
        <f t="shared" si="28"/>
        <v>3.1915313820752904E-2</v>
      </c>
      <c r="X155" s="47">
        <v>2905.63</v>
      </c>
      <c r="Y155" s="73">
        <f t="shared" si="29"/>
        <v>3.0818515943180649E-2</v>
      </c>
      <c r="AA155" s="47">
        <v>20190.48</v>
      </c>
      <c r="AB155" s="73">
        <f t="shared" si="30"/>
        <v>-6.5808151157510028E-3</v>
      </c>
      <c r="AD155" s="71">
        <v>1481.93</v>
      </c>
      <c r="AE155" s="73">
        <f t="shared" si="31"/>
        <v>-1.7274764917306566E-2</v>
      </c>
      <c r="AG155" s="48">
        <v>543.86</v>
      </c>
      <c r="AH155" s="73">
        <f t="shared" si="32"/>
        <v>1.7378453710458805E-2</v>
      </c>
    </row>
    <row r="156" spans="1:34" x14ac:dyDescent="0.3">
      <c r="A156" s="70">
        <v>44988</v>
      </c>
      <c r="B156" s="72"/>
      <c r="C156" s="47">
        <v>14618.86</v>
      </c>
      <c r="D156" s="73">
        <f t="shared" si="22"/>
        <v>-1.025568808842583E-2</v>
      </c>
      <c r="E156" s="77"/>
      <c r="F156" s="47">
        <v>659.57</v>
      </c>
      <c r="G156" s="73">
        <f t="shared" si="23"/>
        <v>-6.4472395872561157E-3</v>
      </c>
      <c r="I156" s="47">
        <v>904.26</v>
      </c>
      <c r="J156" s="73">
        <f t="shared" si="24"/>
        <v>-6.0918871765047948E-2</v>
      </c>
      <c r="L156" s="47">
        <v>17412.759999999998</v>
      </c>
      <c r="M156" s="73">
        <f t="shared" si="25"/>
        <v>-1.2911743581400358E-2</v>
      </c>
      <c r="O156" s="47">
        <v>461.49</v>
      </c>
      <c r="P156" s="73">
        <f t="shared" si="26"/>
        <v>-1.0527444253859281E-2</v>
      </c>
      <c r="R156" s="47">
        <v>806.62</v>
      </c>
      <c r="S156" s="73">
        <f t="shared" si="27"/>
        <v>-1.4165067647669952E-2</v>
      </c>
      <c r="U156" s="47">
        <v>506.93</v>
      </c>
      <c r="V156" s="73">
        <f t="shared" si="28"/>
        <v>-2.9799043062200943E-2</v>
      </c>
      <c r="X156" s="47">
        <v>2848.19</v>
      </c>
      <c r="Y156" s="73">
        <f t="shared" si="29"/>
        <v>-1.9768518359185461E-2</v>
      </c>
      <c r="AA156" s="47">
        <v>20302.060000000001</v>
      </c>
      <c r="AB156" s="73">
        <f t="shared" si="30"/>
        <v>5.5263668818176558E-3</v>
      </c>
      <c r="AD156" s="71">
        <v>1481.2</v>
      </c>
      <c r="AE156" s="73">
        <f t="shared" si="31"/>
        <v>-4.9260086508810688E-4</v>
      </c>
      <c r="AG156" s="48">
        <v>546.99</v>
      </c>
      <c r="AH156" s="73">
        <f t="shared" si="32"/>
        <v>5.7551575773176836E-3</v>
      </c>
    </row>
    <row r="157" spans="1:34" x14ac:dyDescent="0.3">
      <c r="A157" s="70">
        <v>44995</v>
      </c>
      <c r="B157" s="72"/>
      <c r="C157" s="47">
        <v>14821.69</v>
      </c>
      <c r="D157" s="73">
        <f t="shared" si="22"/>
        <v>1.3874542885012916E-2</v>
      </c>
      <c r="E157" s="77"/>
      <c r="F157" s="47">
        <v>660.21</v>
      </c>
      <c r="G157" s="73">
        <f t="shared" si="23"/>
        <v>9.703291538426343E-4</v>
      </c>
      <c r="I157" s="47">
        <v>880.28</v>
      </c>
      <c r="J157" s="73">
        <f t="shared" si="24"/>
        <v>-2.6518921549112E-2</v>
      </c>
      <c r="L157" s="47">
        <v>17617.09</v>
      </c>
      <c r="M157" s="73">
        <f t="shared" si="25"/>
        <v>1.1734498149632899E-2</v>
      </c>
      <c r="O157" s="47">
        <v>459.98</v>
      </c>
      <c r="P157" s="73">
        <f t="shared" si="26"/>
        <v>-3.2720102277405596E-3</v>
      </c>
      <c r="R157" s="47">
        <v>799.63</v>
      </c>
      <c r="S157" s="73">
        <f t="shared" si="27"/>
        <v>-8.6657905829262954E-3</v>
      </c>
      <c r="U157" s="47">
        <v>510.44</v>
      </c>
      <c r="V157" s="73">
        <f t="shared" si="28"/>
        <v>6.9240329039512178E-3</v>
      </c>
      <c r="X157" s="47">
        <v>2819.75</v>
      </c>
      <c r="Y157" s="73">
        <f t="shared" si="29"/>
        <v>-9.9852889027768708E-3</v>
      </c>
      <c r="AA157" s="47">
        <v>20606.439999999999</v>
      </c>
      <c r="AB157" s="73">
        <f t="shared" si="30"/>
        <v>1.4992567256721602E-2</v>
      </c>
      <c r="AD157" s="71">
        <v>1506.51</v>
      </c>
      <c r="AE157" s="73">
        <f t="shared" si="31"/>
        <v>1.708749662435859E-2</v>
      </c>
      <c r="AG157" s="48">
        <v>563.4</v>
      </c>
      <c r="AH157" s="73">
        <f t="shared" si="32"/>
        <v>3.0000548456096031E-2</v>
      </c>
    </row>
    <row r="158" spans="1:34" x14ac:dyDescent="0.3">
      <c r="A158" s="70">
        <v>45002</v>
      </c>
      <c r="B158" s="72"/>
      <c r="C158" s="47">
        <v>14376.9</v>
      </c>
      <c r="D158" s="73">
        <f t="shared" si="22"/>
        <v>-3.0009398388442941E-2</v>
      </c>
      <c r="E158" s="77"/>
      <c r="F158" s="47">
        <v>658.4</v>
      </c>
      <c r="G158" s="73">
        <f t="shared" si="23"/>
        <v>-2.7415519304464626E-3</v>
      </c>
      <c r="I158" s="47">
        <v>876.46</v>
      </c>
      <c r="J158" s="73">
        <f t="shared" si="24"/>
        <v>-4.339528331894325E-3</v>
      </c>
      <c r="L158" s="47">
        <v>17051.080000000002</v>
      </c>
      <c r="M158" s="73">
        <f t="shared" si="25"/>
        <v>-3.2128461624479319E-2</v>
      </c>
      <c r="O158" s="47">
        <v>461.7</v>
      </c>
      <c r="P158" s="73">
        <f t="shared" si="26"/>
        <v>3.73929301273962E-3</v>
      </c>
      <c r="R158" s="47">
        <v>782.32</v>
      </c>
      <c r="S158" s="73">
        <f t="shared" si="27"/>
        <v>-2.164751197428804E-2</v>
      </c>
      <c r="U158" s="47">
        <v>484.51</v>
      </c>
      <c r="V158" s="73">
        <f t="shared" si="28"/>
        <v>-5.0799310398871575E-2</v>
      </c>
      <c r="X158" s="47">
        <v>2778.59</v>
      </c>
      <c r="Y158" s="73">
        <f t="shared" si="29"/>
        <v>-1.4597038744569503E-2</v>
      </c>
      <c r="AA158" s="47">
        <v>20518.48</v>
      </c>
      <c r="AB158" s="73">
        <f t="shared" si="30"/>
        <v>-4.2685684669452433E-3</v>
      </c>
      <c r="AD158" s="71">
        <v>1531</v>
      </c>
      <c r="AE158" s="73">
        <f t="shared" si="31"/>
        <v>1.6256115127015427E-2</v>
      </c>
      <c r="AG158" s="48">
        <v>535.80999999999995</v>
      </c>
      <c r="AH158" s="73">
        <f t="shared" si="32"/>
        <v>-4.8970536031238965E-2</v>
      </c>
    </row>
    <row r="159" spans="1:34" x14ac:dyDescent="0.3">
      <c r="A159" s="70">
        <v>45009</v>
      </c>
      <c r="B159" s="72"/>
      <c r="C159" s="47">
        <v>14374.2</v>
      </c>
      <c r="D159" s="73">
        <f t="shared" si="22"/>
        <v>-1.878012645284386E-4</v>
      </c>
      <c r="E159" s="77"/>
      <c r="F159" s="47">
        <v>648.64</v>
      </c>
      <c r="G159" s="73">
        <f t="shared" si="23"/>
        <v>-1.4823815309842028E-2</v>
      </c>
      <c r="I159" s="47">
        <v>867.76</v>
      </c>
      <c r="J159" s="73">
        <f t="shared" si="24"/>
        <v>-9.9262944116103938E-3</v>
      </c>
      <c r="L159" s="47">
        <v>17053.95</v>
      </c>
      <c r="M159" s="73">
        <f t="shared" si="25"/>
        <v>1.683177839760872E-4</v>
      </c>
      <c r="O159" s="47">
        <v>481.52</v>
      </c>
      <c r="P159" s="73">
        <f t="shared" si="26"/>
        <v>4.2928308425384434E-2</v>
      </c>
      <c r="R159" s="47">
        <v>781.97</v>
      </c>
      <c r="S159" s="73">
        <f t="shared" si="27"/>
        <v>-4.4738725841090947E-4</v>
      </c>
      <c r="U159" s="47">
        <v>488.85</v>
      </c>
      <c r="V159" s="73">
        <f t="shared" si="28"/>
        <v>8.9575034571010553E-3</v>
      </c>
      <c r="X159" s="47">
        <v>2793.77</v>
      </c>
      <c r="Y159" s="73">
        <f t="shared" si="29"/>
        <v>5.4632025595715223E-3</v>
      </c>
      <c r="AA159" s="47">
        <v>21355.18</v>
      </c>
      <c r="AB159" s="73">
        <f t="shared" si="30"/>
        <v>4.0777874384457367E-2</v>
      </c>
      <c r="AD159" s="71">
        <v>1520.88</v>
      </c>
      <c r="AE159" s="73">
        <f t="shared" si="31"/>
        <v>-6.6100587851077013E-3</v>
      </c>
      <c r="AG159" s="48">
        <v>543.97</v>
      </c>
      <c r="AH159" s="73">
        <f t="shared" si="32"/>
        <v>1.5229279035479149E-2</v>
      </c>
    </row>
    <row r="160" spans="1:34" x14ac:dyDescent="0.3">
      <c r="A160" s="70">
        <v>45016</v>
      </c>
      <c r="B160" s="72"/>
      <c r="C160" s="47">
        <v>14344.49</v>
      </c>
      <c r="D160" s="73">
        <f t="shared" si="22"/>
        <v>-2.0668976360424195E-3</v>
      </c>
      <c r="E160" s="77"/>
      <c r="F160" s="47">
        <v>650.99</v>
      </c>
      <c r="G160" s="73">
        <f t="shared" si="23"/>
        <v>3.6229649728663402E-3</v>
      </c>
      <c r="I160" s="47">
        <v>891.75</v>
      </c>
      <c r="J160" s="73">
        <f t="shared" si="24"/>
        <v>2.7645892873605617E-2</v>
      </c>
      <c r="L160" s="47">
        <v>17094.46</v>
      </c>
      <c r="M160" s="73">
        <f t="shared" si="25"/>
        <v>2.3754027659280341E-3</v>
      </c>
      <c r="O160" s="47">
        <v>512.65</v>
      </c>
      <c r="P160" s="73">
        <f t="shared" si="26"/>
        <v>6.4649443429141043E-2</v>
      </c>
      <c r="R160" s="47">
        <v>794.6</v>
      </c>
      <c r="S160" s="73">
        <f t="shared" si="27"/>
        <v>1.6151514763993496E-2</v>
      </c>
      <c r="U160" s="47">
        <v>483.15</v>
      </c>
      <c r="V160" s="73">
        <f t="shared" si="28"/>
        <v>-1.1660018410555478E-2</v>
      </c>
      <c r="X160" s="47">
        <v>2819.81</v>
      </c>
      <c r="Y160" s="73">
        <f t="shared" si="29"/>
        <v>9.3207386434817335E-3</v>
      </c>
      <c r="AA160" s="47">
        <v>21714.18</v>
      </c>
      <c r="AB160" s="73">
        <f t="shared" si="30"/>
        <v>1.6810909577910371E-2</v>
      </c>
      <c r="AD160" s="71">
        <v>1539.1</v>
      </c>
      <c r="AE160" s="73">
        <f t="shared" si="31"/>
        <v>1.1979906369996185E-2</v>
      </c>
      <c r="AG160" s="48">
        <v>554.63</v>
      </c>
      <c r="AH160" s="73">
        <f t="shared" si="32"/>
        <v>1.9596668933948503E-2</v>
      </c>
    </row>
    <row r="161" spans="1:34" x14ac:dyDescent="0.3">
      <c r="A161" s="70">
        <v>45022</v>
      </c>
      <c r="B161" s="72"/>
      <c r="C161" s="47">
        <v>14690.18</v>
      </c>
      <c r="D161" s="73">
        <f t="shared" si="22"/>
        <v>2.4099148871796802E-2</v>
      </c>
      <c r="E161" s="77"/>
      <c r="F161" s="47">
        <v>658.25</v>
      </c>
      <c r="G161" s="73">
        <f t="shared" si="23"/>
        <v>1.1152245042166532E-2</v>
      </c>
      <c r="I161" s="47">
        <v>893.52</v>
      </c>
      <c r="J161" s="73">
        <f t="shared" si="24"/>
        <v>1.9848612279226036E-3</v>
      </c>
      <c r="L161" s="47">
        <v>17518.080000000002</v>
      </c>
      <c r="M161" s="73">
        <f t="shared" si="25"/>
        <v>2.4781127920975723E-2</v>
      </c>
      <c r="O161" s="47">
        <v>525.65</v>
      </c>
      <c r="P161" s="73">
        <f t="shared" si="26"/>
        <v>2.5358431678533112E-2</v>
      </c>
      <c r="R161" s="47">
        <v>817</v>
      </c>
      <c r="S161" s="73">
        <f t="shared" si="27"/>
        <v>2.8190284419833848E-2</v>
      </c>
      <c r="U161" s="47">
        <v>500.18</v>
      </c>
      <c r="V161" s="73">
        <f t="shared" si="28"/>
        <v>3.5247852633757695E-2</v>
      </c>
      <c r="X161" s="47">
        <v>2895.32</v>
      </c>
      <c r="Y161" s="73">
        <f t="shared" si="29"/>
        <v>2.6778399963118159E-2</v>
      </c>
      <c r="AA161" s="47">
        <v>22661</v>
      </c>
      <c r="AB161" s="73">
        <f t="shared" si="30"/>
        <v>4.3603764913066008E-2</v>
      </c>
      <c r="AD161" s="71">
        <v>1566.05</v>
      </c>
      <c r="AE161" s="73">
        <f t="shared" si="31"/>
        <v>1.7510233253199954E-2</v>
      </c>
      <c r="AG161" s="48">
        <v>579</v>
      </c>
      <c r="AH161" s="73">
        <f t="shared" si="32"/>
        <v>4.393920271171773E-2</v>
      </c>
    </row>
    <row r="162" spans="1:34" x14ac:dyDescent="0.3">
      <c r="A162" s="70">
        <v>45029</v>
      </c>
      <c r="B162" s="72"/>
      <c r="C162" s="47">
        <v>14888.4</v>
      </c>
      <c r="D162" s="73">
        <f t="shared" si="22"/>
        <v>1.3493367678272108E-2</v>
      </c>
      <c r="E162" s="77"/>
      <c r="F162" s="47">
        <v>668.73</v>
      </c>
      <c r="G162" s="73">
        <f t="shared" si="23"/>
        <v>1.5921002658564404E-2</v>
      </c>
      <c r="I162" s="47">
        <v>910.68</v>
      </c>
      <c r="J162" s="73">
        <f t="shared" si="24"/>
        <v>1.9204942250872915E-2</v>
      </c>
      <c r="L162" s="47">
        <v>17746.689999999999</v>
      </c>
      <c r="M162" s="73">
        <f t="shared" si="25"/>
        <v>1.304994611281584E-2</v>
      </c>
      <c r="O162" s="47">
        <v>552.74</v>
      </c>
      <c r="P162" s="73">
        <f t="shared" si="26"/>
        <v>5.1536193284504962E-2</v>
      </c>
      <c r="R162" s="47">
        <v>827.28</v>
      </c>
      <c r="S162" s="73">
        <f t="shared" si="27"/>
        <v>1.2582619339045253E-2</v>
      </c>
      <c r="U162" s="47">
        <v>516.65</v>
      </c>
      <c r="V162" s="73">
        <f t="shared" si="28"/>
        <v>3.2928145867487643E-2</v>
      </c>
      <c r="X162" s="47">
        <v>3058.26</v>
      </c>
      <c r="Y162" s="73">
        <f t="shared" si="29"/>
        <v>5.6277026373596023E-2</v>
      </c>
      <c r="AA162" s="47">
        <v>22686.880000000001</v>
      </c>
      <c r="AB162" s="73">
        <f t="shared" si="30"/>
        <v>1.1420502184370071E-3</v>
      </c>
      <c r="AD162" s="71">
        <v>1574.75</v>
      </c>
      <c r="AE162" s="73">
        <f t="shared" si="31"/>
        <v>5.5553781807733127E-3</v>
      </c>
      <c r="AG162" s="48">
        <v>580.14</v>
      </c>
      <c r="AH162" s="73">
        <f t="shared" si="32"/>
        <v>1.9689119170984222E-3</v>
      </c>
    </row>
    <row r="163" spans="1:34" x14ac:dyDescent="0.3">
      <c r="A163" s="70">
        <v>45037</v>
      </c>
      <c r="B163" s="72"/>
      <c r="C163" s="47">
        <v>14873.41</v>
      </c>
      <c r="D163" s="73">
        <f t="shared" si="22"/>
        <v>-1.0068241046720791E-3</v>
      </c>
      <c r="E163" s="77"/>
      <c r="F163" s="47">
        <v>684.59</v>
      </c>
      <c r="G163" s="73">
        <f t="shared" si="23"/>
        <v>2.3716597131876863E-2</v>
      </c>
      <c r="I163" s="47">
        <v>912.33</v>
      </c>
      <c r="J163" s="73">
        <f t="shared" si="24"/>
        <v>1.8118329160628224E-3</v>
      </c>
      <c r="L163" s="47">
        <v>17646.849999999999</v>
      </c>
      <c r="M163" s="73">
        <f t="shared" si="25"/>
        <v>-5.6258378322943687E-3</v>
      </c>
      <c r="O163" s="47">
        <v>578.44000000000005</v>
      </c>
      <c r="P163" s="73">
        <f t="shared" si="26"/>
        <v>4.6495639903028629E-2</v>
      </c>
      <c r="R163" s="47">
        <v>829.12</v>
      </c>
      <c r="S163" s="73">
        <f t="shared" si="27"/>
        <v>2.2241562711536986E-3</v>
      </c>
      <c r="U163" s="47">
        <v>533.6</v>
      </c>
      <c r="V163" s="73">
        <f t="shared" si="28"/>
        <v>3.2807509919674918E-2</v>
      </c>
      <c r="X163" s="47">
        <v>3242.12</v>
      </c>
      <c r="Y163" s="73">
        <f t="shared" si="29"/>
        <v>6.0119152720828073E-2</v>
      </c>
      <c r="AA163" s="47">
        <v>22562.95</v>
      </c>
      <c r="AB163" s="73">
        <f t="shared" si="30"/>
        <v>-5.4626286205948235E-3</v>
      </c>
      <c r="AD163" s="71">
        <v>1595.35</v>
      </c>
      <c r="AE163" s="73">
        <f t="shared" si="31"/>
        <v>1.3081441498650521E-2</v>
      </c>
      <c r="AG163" s="48">
        <v>563.29999999999995</v>
      </c>
      <c r="AH163" s="73">
        <f t="shared" si="32"/>
        <v>-2.902747612645229E-2</v>
      </c>
    </row>
    <row r="164" spans="1:34" x14ac:dyDescent="0.3">
      <c r="A164" s="70">
        <v>45044</v>
      </c>
      <c r="B164" s="72"/>
      <c r="C164" s="47">
        <v>15034.97</v>
      </c>
      <c r="D164" s="73">
        <f t="shared" si="22"/>
        <v>1.0862337554064568E-2</v>
      </c>
      <c r="E164" s="77"/>
      <c r="F164" s="47">
        <v>703.7</v>
      </c>
      <c r="G164" s="73">
        <f t="shared" si="23"/>
        <v>2.7914518178763951E-2</v>
      </c>
      <c r="I164" s="47">
        <v>909.15</v>
      </c>
      <c r="J164" s="73">
        <f t="shared" si="24"/>
        <v>-3.485580875341229E-3</v>
      </c>
      <c r="L164" s="47">
        <v>17861.259999999998</v>
      </c>
      <c r="M164" s="73">
        <f t="shared" si="25"/>
        <v>1.2150043775518003E-2</v>
      </c>
      <c r="O164" s="47">
        <v>607.61</v>
      </c>
      <c r="P164" s="73">
        <f t="shared" si="26"/>
        <v>5.0428739367955111E-2</v>
      </c>
      <c r="R164" s="47">
        <v>735.65</v>
      </c>
      <c r="S164" s="73">
        <f t="shared" si="27"/>
        <v>-0.11273398301813975</v>
      </c>
      <c r="U164" s="47">
        <v>548.19000000000005</v>
      </c>
      <c r="V164" s="73">
        <f t="shared" si="28"/>
        <v>2.7342578710644737E-2</v>
      </c>
      <c r="X164" s="47">
        <v>3229.13</v>
      </c>
      <c r="Y164" s="73">
        <f t="shared" si="29"/>
        <v>-4.00663763216654E-3</v>
      </c>
      <c r="AA164" s="47">
        <v>22320.69</v>
      </c>
      <c r="AB164" s="73">
        <f t="shared" si="30"/>
        <v>-1.0737071171987795E-2</v>
      </c>
      <c r="AD164" s="71">
        <v>1633.49</v>
      </c>
      <c r="AE164" s="73">
        <f t="shared" si="31"/>
        <v>2.3906979659635879E-2</v>
      </c>
      <c r="AG164" s="48">
        <v>570.02</v>
      </c>
      <c r="AH164" s="73">
        <f t="shared" si="32"/>
        <v>1.192969998224752E-2</v>
      </c>
    </row>
    <row r="165" spans="1:34" x14ac:dyDescent="0.3">
      <c r="A165" s="70">
        <v>45051</v>
      </c>
      <c r="B165" s="72"/>
      <c r="C165" s="47">
        <v>15315.31</v>
      </c>
      <c r="D165" s="73">
        <f t="shared" si="22"/>
        <v>1.8645863609970632E-2</v>
      </c>
      <c r="E165" s="77"/>
      <c r="F165" s="47">
        <v>708.18</v>
      </c>
      <c r="G165" s="73">
        <f t="shared" si="23"/>
        <v>6.3663492965751094E-3</v>
      </c>
      <c r="I165" s="47">
        <v>924.16</v>
      </c>
      <c r="J165" s="73">
        <f t="shared" si="24"/>
        <v>1.6509926854754432E-2</v>
      </c>
      <c r="L165" s="47">
        <v>18140.580000000002</v>
      </c>
      <c r="M165" s="73">
        <f t="shared" si="25"/>
        <v>1.5638314430225154E-2</v>
      </c>
      <c r="O165" s="47">
        <v>611.35</v>
      </c>
      <c r="P165" s="73">
        <f t="shared" si="26"/>
        <v>6.1552640674116766E-3</v>
      </c>
      <c r="R165" s="47">
        <v>708.35</v>
      </c>
      <c r="S165" s="73">
        <f t="shared" si="27"/>
        <v>-3.7110038741249178E-2</v>
      </c>
      <c r="U165" s="47">
        <v>557.15</v>
      </c>
      <c r="V165" s="73">
        <f t="shared" si="28"/>
        <v>1.6344698006165604E-2</v>
      </c>
      <c r="X165" s="47">
        <v>3273.95</v>
      </c>
      <c r="Y165" s="73">
        <f t="shared" si="29"/>
        <v>1.3879899539504357E-2</v>
      </c>
      <c r="AA165" s="47">
        <v>22545.84</v>
      </c>
      <c r="AB165" s="73">
        <f t="shared" si="30"/>
        <v>1.0087053760434891E-2</v>
      </c>
      <c r="AD165" s="71">
        <v>1655.08</v>
      </c>
      <c r="AE165" s="73">
        <f t="shared" si="31"/>
        <v>1.3217099584325535E-2</v>
      </c>
      <c r="AG165" s="48">
        <v>592.46</v>
      </c>
      <c r="AH165" s="73">
        <f t="shared" si="32"/>
        <v>3.9367039752991217E-2</v>
      </c>
    </row>
    <row r="166" spans="1:34" x14ac:dyDescent="0.3">
      <c r="A166" s="70">
        <v>45058</v>
      </c>
      <c r="B166" s="72"/>
      <c r="C166" s="47">
        <v>15455.03</v>
      </c>
      <c r="D166" s="73">
        <f t="shared" si="22"/>
        <v>9.1228972838291334E-3</v>
      </c>
      <c r="E166" s="77"/>
      <c r="F166" s="47">
        <v>753.47</v>
      </c>
      <c r="G166" s="73">
        <f t="shared" si="23"/>
        <v>6.395266740094338E-2</v>
      </c>
      <c r="I166" s="47">
        <v>939.59</v>
      </c>
      <c r="J166" s="73">
        <f t="shared" si="24"/>
        <v>1.6696243074792314E-2</v>
      </c>
      <c r="L166" s="47">
        <v>18291.45</v>
      </c>
      <c r="M166" s="73">
        <f t="shared" si="25"/>
        <v>8.3167131370661222E-3</v>
      </c>
      <c r="O166" s="47">
        <v>613.5</v>
      </c>
      <c r="P166" s="73">
        <f t="shared" si="26"/>
        <v>3.5168070663285796E-3</v>
      </c>
      <c r="R166" s="47">
        <v>699.21</v>
      </c>
      <c r="S166" s="73">
        <f t="shared" si="27"/>
        <v>-1.2903225806451594E-2</v>
      </c>
      <c r="U166" s="47">
        <v>574.64</v>
      </c>
      <c r="V166" s="73">
        <f t="shared" si="28"/>
        <v>3.1391905231984221E-2</v>
      </c>
      <c r="X166" s="47">
        <v>3347.8</v>
      </c>
      <c r="Y166" s="73">
        <f t="shared" si="29"/>
        <v>2.2556850287878669E-2</v>
      </c>
      <c r="AA166" s="47">
        <v>21651.46</v>
      </c>
      <c r="AB166" s="73">
        <f t="shared" si="30"/>
        <v>-3.966940242634566E-2</v>
      </c>
      <c r="AD166" s="71">
        <v>1657.57</v>
      </c>
      <c r="AE166" s="73">
        <f t="shared" si="31"/>
        <v>1.5044589989607808E-3</v>
      </c>
      <c r="AG166" s="48">
        <v>629.19000000000005</v>
      </c>
      <c r="AH166" s="73">
        <f t="shared" si="32"/>
        <v>6.1995746548290209E-2</v>
      </c>
    </row>
    <row r="167" spans="1:34" x14ac:dyDescent="0.3">
      <c r="A167" s="70">
        <v>45065</v>
      </c>
      <c r="B167" s="72"/>
      <c r="C167" s="47">
        <v>15447.52</v>
      </c>
      <c r="D167" s="73">
        <f t="shared" si="22"/>
        <v>-4.8592594126314979E-4</v>
      </c>
      <c r="E167" s="77"/>
      <c r="F167" s="47">
        <v>782.53</v>
      </c>
      <c r="G167" s="73">
        <f t="shared" si="23"/>
        <v>3.8568224348680034E-2</v>
      </c>
      <c r="I167" s="47">
        <v>919.92</v>
      </c>
      <c r="J167" s="73">
        <f t="shared" si="24"/>
        <v>-2.0934662991304795E-2</v>
      </c>
      <c r="L167" s="47">
        <v>18240.09</v>
      </c>
      <c r="M167" s="73">
        <f t="shared" si="25"/>
        <v>-2.8078692503875078E-3</v>
      </c>
      <c r="O167" s="47">
        <v>612.91</v>
      </c>
      <c r="P167" s="73">
        <f t="shared" si="26"/>
        <v>-9.6169519152409426E-4</v>
      </c>
      <c r="R167" s="47">
        <v>683.99</v>
      </c>
      <c r="S167" s="73">
        <f t="shared" si="27"/>
        <v>-2.1767423234793592E-2</v>
      </c>
      <c r="U167" s="47">
        <v>559.85</v>
      </c>
      <c r="V167" s="73">
        <f t="shared" si="28"/>
        <v>-2.573785326465259E-2</v>
      </c>
      <c r="X167" s="47">
        <v>3215.15</v>
      </c>
      <c r="Y167" s="73">
        <f t="shared" si="29"/>
        <v>-3.9623036023657354E-2</v>
      </c>
      <c r="AA167" s="47">
        <v>21101.34</v>
      </c>
      <c r="AB167" s="73">
        <f t="shared" si="30"/>
        <v>-2.5407986343646063E-2</v>
      </c>
      <c r="AD167" s="71">
        <v>1651.39</v>
      </c>
      <c r="AE167" s="73">
        <f t="shared" si="31"/>
        <v>-3.728349330646571E-3</v>
      </c>
      <c r="AG167" s="48">
        <v>624.23</v>
      </c>
      <c r="AH167" s="73">
        <f t="shared" si="32"/>
        <v>-7.8831513533273515E-3</v>
      </c>
    </row>
    <row r="168" spans="1:34" x14ac:dyDescent="0.3">
      <c r="A168" s="70">
        <v>45072</v>
      </c>
      <c r="B168" s="72"/>
      <c r="C168" s="47">
        <v>15563.34</v>
      </c>
      <c r="D168" s="73">
        <f t="shared" si="22"/>
        <v>7.4976436347063934E-3</v>
      </c>
      <c r="E168" s="77"/>
      <c r="F168" s="47">
        <v>777.6</v>
      </c>
      <c r="G168" s="73">
        <f t="shared" si="23"/>
        <v>-6.300077952282916E-3</v>
      </c>
      <c r="I168" s="47">
        <v>938.03</v>
      </c>
      <c r="J168" s="73">
        <f t="shared" si="24"/>
        <v>1.9686494477780692E-2</v>
      </c>
      <c r="L168" s="47">
        <v>18353.66</v>
      </c>
      <c r="M168" s="73">
        <f t="shared" si="25"/>
        <v>6.2263947162541251E-3</v>
      </c>
      <c r="O168" s="47">
        <v>605.96</v>
      </c>
      <c r="P168" s="73">
        <f t="shared" si="26"/>
        <v>-1.1339348354570707E-2</v>
      </c>
      <c r="R168" s="47">
        <v>684.46</v>
      </c>
      <c r="S168" s="73">
        <f t="shared" si="27"/>
        <v>6.871445488969536E-4</v>
      </c>
      <c r="U168" s="47">
        <v>550.66999999999996</v>
      </c>
      <c r="V168" s="73">
        <f t="shared" si="28"/>
        <v>-1.639724926319561E-2</v>
      </c>
      <c r="X168" s="47">
        <v>3396.72</v>
      </c>
      <c r="Y168" s="73">
        <f t="shared" si="29"/>
        <v>5.6473259412469001E-2</v>
      </c>
      <c r="AA168" s="47">
        <v>21618.71</v>
      </c>
      <c r="AB168" s="73">
        <f t="shared" si="30"/>
        <v>2.4518348123863175E-2</v>
      </c>
      <c r="AD168" s="71">
        <v>1690.52</v>
      </c>
      <c r="AE168" s="73">
        <f t="shared" si="31"/>
        <v>2.3695190112571759E-2</v>
      </c>
      <c r="AG168" s="48">
        <v>621.66999999999996</v>
      </c>
      <c r="AH168" s="73">
        <f t="shared" si="32"/>
        <v>-4.1010524966759989E-3</v>
      </c>
    </row>
    <row r="169" spans="1:34" x14ac:dyDescent="0.3">
      <c r="A169" s="70">
        <v>45079</v>
      </c>
      <c r="B169" s="72"/>
      <c r="C169" s="47">
        <v>15781.95</v>
      </c>
      <c r="D169" s="73">
        <f t="shared" si="22"/>
        <v>1.4046470744711648E-2</v>
      </c>
      <c r="E169" s="77"/>
      <c r="F169" s="47">
        <v>808.58</v>
      </c>
      <c r="G169" s="73">
        <f t="shared" si="23"/>
        <v>3.9840534979423893E-2</v>
      </c>
      <c r="I169" s="47">
        <v>959.95</v>
      </c>
      <c r="J169" s="73">
        <f t="shared" si="24"/>
        <v>2.3368122554715813E-2</v>
      </c>
      <c r="L169" s="47">
        <v>18557.75</v>
      </c>
      <c r="M169" s="73">
        <f t="shared" si="25"/>
        <v>1.1119852933965222E-2</v>
      </c>
      <c r="O169" s="47">
        <v>648.37</v>
      </c>
      <c r="P169" s="73">
        <f t="shared" si="26"/>
        <v>6.9988118027592527E-2</v>
      </c>
      <c r="R169" s="47">
        <v>699.54</v>
      </c>
      <c r="S169" s="73">
        <f t="shared" si="27"/>
        <v>2.203196680594911E-2</v>
      </c>
      <c r="U169" s="47">
        <v>551.91999999999996</v>
      </c>
      <c r="V169" s="73">
        <f t="shared" si="28"/>
        <v>2.2699620462345873E-3</v>
      </c>
      <c r="X169" s="47">
        <v>3483.29</v>
      </c>
      <c r="Y169" s="73">
        <f t="shared" si="29"/>
        <v>2.5486351539131917E-2</v>
      </c>
      <c r="AA169" s="47">
        <v>21843.24</v>
      </c>
      <c r="AB169" s="73">
        <f t="shared" si="30"/>
        <v>1.0385911092752642E-2</v>
      </c>
      <c r="AD169" s="71">
        <v>1761.51</v>
      </c>
      <c r="AE169" s="73">
        <f t="shared" si="31"/>
        <v>4.1992996237843985E-2</v>
      </c>
      <c r="AG169" s="48">
        <v>624.42999999999995</v>
      </c>
      <c r="AH169" s="73">
        <f t="shared" si="32"/>
        <v>4.4396544790644412E-3</v>
      </c>
    </row>
    <row r="170" spans="1:34" x14ac:dyDescent="0.3">
      <c r="A170" s="70">
        <v>45086</v>
      </c>
      <c r="B170" s="72"/>
      <c r="C170" s="47">
        <v>15908.61</v>
      </c>
      <c r="D170" s="73">
        <f t="shared" si="22"/>
        <v>8.0256242099360255E-3</v>
      </c>
      <c r="E170" s="77"/>
      <c r="F170" s="47">
        <v>815.57</v>
      </c>
      <c r="G170" s="73">
        <f t="shared" si="23"/>
        <v>8.6447846842613082E-3</v>
      </c>
      <c r="I170" s="47">
        <v>968.39</v>
      </c>
      <c r="J170" s="73">
        <f t="shared" si="24"/>
        <v>8.7921245898223248E-3</v>
      </c>
      <c r="L170" s="47">
        <v>18623.439999999999</v>
      </c>
      <c r="M170" s="73">
        <f t="shared" si="25"/>
        <v>3.5397610162869256E-3</v>
      </c>
      <c r="O170" s="47">
        <v>666.56</v>
      </c>
      <c r="P170" s="73">
        <f t="shared" si="26"/>
        <v>2.8054968613600167E-2</v>
      </c>
      <c r="R170" s="47">
        <v>736.63</v>
      </c>
      <c r="S170" s="73">
        <f t="shared" si="27"/>
        <v>5.3020556365611739E-2</v>
      </c>
      <c r="U170" s="47">
        <v>569.03</v>
      </c>
      <c r="V170" s="73">
        <f t="shared" si="28"/>
        <v>3.100086969125963E-2</v>
      </c>
      <c r="X170" s="47">
        <v>3494.15</v>
      </c>
      <c r="Y170" s="73">
        <f t="shared" si="29"/>
        <v>3.1177421345911847E-3</v>
      </c>
      <c r="AA170" s="47">
        <v>21791.48</v>
      </c>
      <c r="AB170" s="73">
        <f t="shared" si="30"/>
        <v>-2.3696118341419146E-3</v>
      </c>
      <c r="AD170" s="71">
        <v>1793.83</v>
      </c>
      <c r="AE170" s="73">
        <f t="shared" si="31"/>
        <v>1.8347894703975531E-2</v>
      </c>
      <c r="AG170" s="48">
        <v>624.1</v>
      </c>
      <c r="AH170" s="73">
        <f t="shared" si="32"/>
        <v>-5.2848197556159583E-4</v>
      </c>
    </row>
    <row r="171" spans="1:34" x14ac:dyDescent="0.3">
      <c r="A171" s="70">
        <v>45093</v>
      </c>
      <c r="B171" s="72"/>
      <c r="C171" s="47">
        <v>16060.21</v>
      </c>
      <c r="D171" s="73">
        <f t="shared" si="22"/>
        <v>9.5294309182259503E-3</v>
      </c>
      <c r="E171" s="77"/>
      <c r="F171" s="47">
        <v>824.06</v>
      </c>
      <c r="G171" s="73">
        <f t="shared" si="23"/>
        <v>1.0409897372389733E-2</v>
      </c>
      <c r="I171" s="47">
        <v>984.88</v>
      </c>
      <c r="J171" s="73">
        <f t="shared" si="24"/>
        <v>1.7028263406272275E-2</v>
      </c>
      <c r="L171" s="47">
        <v>18717.53</v>
      </c>
      <c r="M171" s="73">
        <f t="shared" si="25"/>
        <v>5.0522352476234334E-3</v>
      </c>
      <c r="O171" s="47">
        <v>676.61</v>
      </c>
      <c r="P171" s="73">
        <f t="shared" si="26"/>
        <v>1.5077412385981861E-2</v>
      </c>
      <c r="R171" s="47">
        <v>727.65</v>
      </c>
      <c r="S171" s="73">
        <f t="shared" si="27"/>
        <v>-1.2190652023403905E-2</v>
      </c>
      <c r="U171" s="47">
        <v>597.29</v>
      </c>
      <c r="V171" s="73">
        <f t="shared" si="28"/>
        <v>4.9663462383354118E-2</v>
      </c>
      <c r="X171" s="47">
        <v>3514.55</v>
      </c>
      <c r="Y171" s="73">
        <f t="shared" si="29"/>
        <v>5.8383297797747922E-3</v>
      </c>
      <c r="AA171" s="47">
        <v>22259.77</v>
      </c>
      <c r="AB171" s="73">
        <f t="shared" si="30"/>
        <v>2.1489591344874277E-2</v>
      </c>
      <c r="AD171" s="71">
        <v>1830.28</v>
      </c>
      <c r="AE171" s="73">
        <f t="shared" si="31"/>
        <v>2.0319651249003555E-2</v>
      </c>
      <c r="AG171" s="48">
        <v>626.49</v>
      </c>
      <c r="AH171" s="73">
        <f t="shared" si="32"/>
        <v>3.8295145008812471E-3</v>
      </c>
    </row>
    <row r="172" spans="1:34" x14ac:dyDescent="0.3">
      <c r="A172" s="70">
        <v>45100</v>
      </c>
      <c r="B172" s="72"/>
      <c r="C172" s="47">
        <v>16147.13</v>
      </c>
      <c r="D172" s="73">
        <f t="shared" si="22"/>
        <v>5.4121334652535722E-3</v>
      </c>
      <c r="E172" s="77"/>
      <c r="F172" s="47">
        <v>848.14</v>
      </c>
      <c r="G172" s="73">
        <f t="shared" si="23"/>
        <v>2.9221173215542608E-2</v>
      </c>
      <c r="I172" s="47">
        <v>1003.8</v>
      </c>
      <c r="J172" s="73">
        <f t="shared" si="24"/>
        <v>1.9210462188286856E-2</v>
      </c>
      <c r="L172" s="47">
        <v>18773.150000000001</v>
      </c>
      <c r="M172" s="73">
        <f t="shared" si="25"/>
        <v>2.9715459251302189E-3</v>
      </c>
      <c r="O172" s="47">
        <v>682.36</v>
      </c>
      <c r="P172" s="73">
        <f t="shared" si="26"/>
        <v>8.4982486218057665E-3</v>
      </c>
      <c r="R172" s="47">
        <v>730.77</v>
      </c>
      <c r="S172" s="73">
        <f t="shared" si="27"/>
        <v>4.2877757163471515E-3</v>
      </c>
      <c r="U172" s="47">
        <v>611.41</v>
      </c>
      <c r="V172" s="73">
        <f t="shared" si="28"/>
        <v>2.3640107820321797E-2</v>
      </c>
      <c r="X172" s="47">
        <v>3533.46</v>
      </c>
      <c r="Y172" s="73">
        <f t="shared" si="29"/>
        <v>5.3804896786216879E-3</v>
      </c>
      <c r="AA172" s="47">
        <v>22796.69</v>
      </c>
      <c r="AB172" s="73">
        <f t="shared" si="30"/>
        <v>2.4120644552931062E-2</v>
      </c>
      <c r="AD172" s="71">
        <v>1861.14</v>
      </c>
      <c r="AE172" s="73">
        <f t="shared" si="31"/>
        <v>1.6860808182354681E-2</v>
      </c>
      <c r="AG172" s="48">
        <v>636.69000000000005</v>
      </c>
      <c r="AH172" s="73">
        <f t="shared" si="32"/>
        <v>1.628118565340236E-2</v>
      </c>
    </row>
    <row r="173" spans="1:34" x14ac:dyDescent="0.3">
      <c r="A173" s="70">
        <v>45107</v>
      </c>
      <c r="B173" s="72"/>
      <c r="C173" s="47">
        <v>16234.21</v>
      </c>
      <c r="D173" s="73">
        <f t="shared" si="22"/>
        <v>5.3929088327151591E-3</v>
      </c>
      <c r="E173" s="77"/>
      <c r="F173" s="47">
        <v>887.01</v>
      </c>
      <c r="G173" s="73">
        <f t="shared" si="23"/>
        <v>4.5829697927229004E-2</v>
      </c>
      <c r="I173" s="47">
        <v>1014</v>
      </c>
      <c r="J173" s="73">
        <f t="shared" si="24"/>
        <v>1.0161386730424432E-2</v>
      </c>
      <c r="L173" s="47">
        <v>18917.439999999999</v>
      </c>
      <c r="M173" s="73">
        <f t="shared" si="25"/>
        <v>7.6859770470058151E-3</v>
      </c>
      <c r="O173" s="47">
        <v>726.41</v>
      </c>
      <c r="P173" s="73">
        <f t="shared" si="26"/>
        <v>6.4555366668620606E-2</v>
      </c>
      <c r="R173" s="47">
        <v>741.32</v>
      </c>
      <c r="S173" s="73">
        <f t="shared" si="27"/>
        <v>1.4436826908603349E-2</v>
      </c>
      <c r="U173" s="47">
        <v>642.21</v>
      </c>
      <c r="V173" s="73">
        <f t="shared" si="28"/>
        <v>5.0375361868468083E-2</v>
      </c>
      <c r="X173" s="47">
        <v>3575.7</v>
      </c>
      <c r="Y173" s="73">
        <f t="shared" si="29"/>
        <v>1.1954288431169387E-2</v>
      </c>
      <c r="AA173" s="47">
        <v>23042.6</v>
      </c>
      <c r="AB173" s="73">
        <f t="shared" si="30"/>
        <v>1.0787092336650622E-2</v>
      </c>
      <c r="AD173" s="71">
        <v>1901.35</v>
      </c>
      <c r="AE173" s="73">
        <f t="shared" si="31"/>
        <v>2.1605037772547905E-2</v>
      </c>
      <c r="AG173" s="48">
        <v>691.54</v>
      </c>
      <c r="AH173" s="73">
        <f t="shared" si="32"/>
        <v>8.6148675179443537E-2</v>
      </c>
    </row>
    <row r="174" spans="1:34" x14ac:dyDescent="0.3">
      <c r="A174" s="70">
        <v>45114</v>
      </c>
      <c r="B174" s="72"/>
      <c r="C174" s="47">
        <v>16588.23</v>
      </c>
      <c r="D174" s="73">
        <f t="shared" si="22"/>
        <v>2.1807035882867132E-2</v>
      </c>
      <c r="E174" s="77"/>
      <c r="F174" s="47">
        <v>897.38</v>
      </c>
      <c r="G174" s="73">
        <f t="shared" si="23"/>
        <v>1.1690961770442277E-2</v>
      </c>
      <c r="I174" s="47">
        <v>1013.27</v>
      </c>
      <c r="J174" s="73">
        <f t="shared" si="24"/>
        <v>-7.1992110453650705E-4</v>
      </c>
      <c r="L174" s="47">
        <v>19387.830000000002</v>
      </c>
      <c r="M174" s="73">
        <f t="shared" si="25"/>
        <v>2.4865415193599298E-2</v>
      </c>
      <c r="O174" s="47">
        <v>732.71</v>
      </c>
      <c r="P174" s="73">
        <f t="shared" si="26"/>
        <v>8.6727880948776429E-3</v>
      </c>
      <c r="R174" s="47">
        <v>752.44</v>
      </c>
      <c r="S174" s="73">
        <f t="shared" si="27"/>
        <v>1.5000269789024988E-2</v>
      </c>
      <c r="U174" s="47">
        <v>644.03</v>
      </c>
      <c r="V174" s="73">
        <f t="shared" si="28"/>
        <v>2.8339639681723055E-3</v>
      </c>
      <c r="X174" s="47">
        <v>3658.22</v>
      </c>
      <c r="Y174" s="73">
        <f t="shared" si="29"/>
        <v>2.3077998713538606E-2</v>
      </c>
      <c r="AA174" s="47">
        <v>23418.01</v>
      </c>
      <c r="AB174" s="73">
        <f t="shared" si="30"/>
        <v>1.6291998298803081E-2</v>
      </c>
      <c r="AD174" s="71">
        <v>1891.26</v>
      </c>
      <c r="AE174" s="73">
        <f t="shared" si="31"/>
        <v>-5.3067557261945028E-3</v>
      </c>
      <c r="AG174" s="48">
        <v>688.88</v>
      </c>
      <c r="AH174" s="73">
        <f t="shared" si="32"/>
        <v>-3.8464875495270966E-3</v>
      </c>
    </row>
    <row r="175" spans="1:34" x14ac:dyDescent="0.3">
      <c r="A175" s="70">
        <v>45121</v>
      </c>
      <c r="B175" s="72"/>
      <c r="C175" s="47">
        <v>16646.43</v>
      </c>
      <c r="D175" s="73">
        <f t="shared" si="22"/>
        <v>3.5085117580357112E-3</v>
      </c>
      <c r="E175" s="77"/>
      <c r="F175" s="47">
        <v>923.45</v>
      </c>
      <c r="G175" s="73">
        <f t="shared" si="23"/>
        <v>2.9051238048541365E-2</v>
      </c>
      <c r="I175" s="47">
        <v>1023.66</v>
      </c>
      <c r="J175" s="73">
        <f t="shared" si="24"/>
        <v>1.0253930344330718E-2</v>
      </c>
      <c r="L175" s="47">
        <v>19431.57</v>
      </c>
      <c r="M175" s="73">
        <f t="shared" si="25"/>
        <v>2.2560544424001013E-3</v>
      </c>
      <c r="O175" s="47">
        <v>734.06</v>
      </c>
      <c r="P175" s="73">
        <f t="shared" si="26"/>
        <v>1.8424751948245676E-3</v>
      </c>
      <c r="R175" s="47">
        <v>765.88</v>
      </c>
      <c r="S175" s="73">
        <f t="shared" si="27"/>
        <v>1.7861889320078598E-2</v>
      </c>
      <c r="U175" s="47">
        <v>654.69000000000005</v>
      </c>
      <c r="V175" s="73">
        <f t="shared" si="28"/>
        <v>1.6552023974038606E-2</v>
      </c>
      <c r="X175" s="47">
        <v>3642.6</v>
      </c>
      <c r="Y175" s="73">
        <f t="shared" si="29"/>
        <v>-4.2698361498214685E-3</v>
      </c>
      <c r="AA175" s="47">
        <v>23482.92</v>
      </c>
      <c r="AB175" s="73">
        <f t="shared" si="30"/>
        <v>2.7717982868740707E-3</v>
      </c>
      <c r="AD175" s="71">
        <v>1931.82</v>
      </c>
      <c r="AE175" s="73">
        <f t="shared" si="31"/>
        <v>2.1446020113575048E-2</v>
      </c>
      <c r="AG175" s="48">
        <v>684.74</v>
      </c>
      <c r="AH175" s="73">
        <f t="shared" si="32"/>
        <v>-6.0097549645801683E-3</v>
      </c>
    </row>
    <row r="176" spans="1:34" x14ac:dyDescent="0.3">
      <c r="A176" s="70">
        <v>45128</v>
      </c>
      <c r="B176" s="72"/>
      <c r="C176" s="47">
        <v>16928.88</v>
      </c>
      <c r="D176" s="73">
        <f t="shared" si="22"/>
        <v>1.6967602062424238E-2</v>
      </c>
      <c r="E176" s="77"/>
      <c r="F176" s="47">
        <v>936.78</v>
      </c>
      <c r="G176" s="73">
        <f t="shared" si="23"/>
        <v>1.4434999187828174E-2</v>
      </c>
      <c r="I176" s="47">
        <v>1040.95</v>
      </c>
      <c r="J176" s="73">
        <f t="shared" si="24"/>
        <v>1.6890373756911551E-2</v>
      </c>
      <c r="L176" s="47">
        <v>19803.599999999999</v>
      </c>
      <c r="M176" s="73">
        <f t="shared" si="25"/>
        <v>1.9145648035645026E-2</v>
      </c>
      <c r="O176" s="47">
        <v>758.64</v>
      </c>
      <c r="P176" s="73">
        <f t="shared" si="26"/>
        <v>3.3485001226057874E-2</v>
      </c>
      <c r="R176" s="47">
        <v>790.98</v>
      </c>
      <c r="S176" s="73">
        <f t="shared" si="27"/>
        <v>3.2772758134433623E-2</v>
      </c>
      <c r="U176" s="47">
        <v>677.29</v>
      </c>
      <c r="V176" s="73">
        <f t="shared" si="28"/>
        <v>3.4520154576975222E-2</v>
      </c>
      <c r="X176" s="47">
        <v>3656.49</v>
      </c>
      <c r="Y176" s="73">
        <f t="shared" si="29"/>
        <v>3.8132103442595601E-3</v>
      </c>
      <c r="AA176" s="47">
        <v>23363.040000000001</v>
      </c>
      <c r="AB176" s="73">
        <f t="shared" si="30"/>
        <v>-5.1049869437019496E-3</v>
      </c>
      <c r="AD176" s="71">
        <v>1932.99</v>
      </c>
      <c r="AE176" s="73">
        <f t="shared" si="31"/>
        <v>6.0564648880334236E-4</v>
      </c>
      <c r="AG176" s="48">
        <v>733.76</v>
      </c>
      <c r="AH176" s="73">
        <f t="shared" si="32"/>
        <v>7.1589216344890003E-2</v>
      </c>
    </row>
    <row r="177" spans="1:34" x14ac:dyDescent="0.3">
      <c r="A177" s="70">
        <v>45135</v>
      </c>
      <c r="B177" s="72"/>
      <c r="C177" s="47">
        <v>16920.919999999998</v>
      </c>
      <c r="D177" s="73">
        <f t="shared" si="22"/>
        <v>-4.7020239968637999E-4</v>
      </c>
      <c r="E177" s="77"/>
      <c r="F177" s="47">
        <v>953.9</v>
      </c>
      <c r="G177" s="73">
        <f t="shared" si="23"/>
        <v>1.8275368816584477E-2</v>
      </c>
      <c r="I177" s="47">
        <v>1104.29</v>
      </c>
      <c r="J177" s="73">
        <f t="shared" si="24"/>
        <v>6.0848263605360407E-2</v>
      </c>
      <c r="L177" s="47">
        <v>19687.439999999999</v>
      </c>
      <c r="M177" s="73">
        <f t="shared" si="25"/>
        <v>-5.8656001939041318E-3</v>
      </c>
      <c r="O177" s="47">
        <v>807.01</v>
      </c>
      <c r="P177" s="73">
        <f t="shared" si="26"/>
        <v>6.3758831593377627E-2</v>
      </c>
      <c r="R177" s="47">
        <v>814.14</v>
      </c>
      <c r="S177" s="73">
        <f t="shared" si="27"/>
        <v>2.9280133505271901E-2</v>
      </c>
      <c r="U177" s="47">
        <v>719.82</v>
      </c>
      <c r="V177" s="73">
        <f t="shared" si="28"/>
        <v>6.279437168716516E-2</v>
      </c>
      <c r="X177" s="47">
        <v>3713.36</v>
      </c>
      <c r="Y177" s="73">
        <f t="shared" si="29"/>
        <v>1.5553167108347171E-2</v>
      </c>
      <c r="AA177" s="47">
        <v>23373.78</v>
      </c>
      <c r="AB177" s="73">
        <f t="shared" si="30"/>
        <v>4.5970044994135875E-4</v>
      </c>
      <c r="AD177" s="71">
        <v>1973.32</v>
      </c>
      <c r="AE177" s="73">
        <f t="shared" si="31"/>
        <v>2.0864049995085298E-2</v>
      </c>
      <c r="AG177" s="48">
        <v>799.87</v>
      </c>
      <c r="AH177" s="73">
        <f t="shared" si="32"/>
        <v>9.0097579590056709E-2</v>
      </c>
    </row>
    <row r="178" spans="1:34" x14ac:dyDescent="0.3">
      <c r="A178" s="70">
        <v>45142</v>
      </c>
      <c r="B178" s="72"/>
      <c r="C178" s="47">
        <v>16926.400000000001</v>
      </c>
      <c r="D178" s="73">
        <f t="shared" si="22"/>
        <v>3.238594591785318E-4</v>
      </c>
      <c r="E178" s="77"/>
      <c r="F178" s="47">
        <v>1013.52</v>
      </c>
      <c r="G178" s="73">
        <f t="shared" si="23"/>
        <v>6.2501310409896219E-2</v>
      </c>
      <c r="I178" s="47">
        <v>1179.45</v>
      </c>
      <c r="J178" s="73">
        <f t="shared" si="24"/>
        <v>6.8061831584094831E-2</v>
      </c>
      <c r="L178" s="47">
        <v>19582.509999999998</v>
      </c>
      <c r="M178" s="73">
        <f t="shared" si="25"/>
        <v>-5.3297940209595714E-3</v>
      </c>
      <c r="O178" s="47">
        <v>827.77</v>
      </c>
      <c r="P178" s="73">
        <f t="shared" si="26"/>
        <v>2.5724588295064486E-2</v>
      </c>
      <c r="R178" s="47">
        <v>893.39</v>
      </c>
      <c r="S178" s="73">
        <f t="shared" si="27"/>
        <v>9.7341980494755204E-2</v>
      </c>
      <c r="U178" s="47">
        <v>776.29</v>
      </c>
      <c r="V178" s="73">
        <f t="shared" si="28"/>
        <v>7.845016809757982E-2</v>
      </c>
      <c r="X178" s="47">
        <v>3697.22</v>
      </c>
      <c r="Y178" s="73">
        <f t="shared" si="29"/>
        <v>-4.3464678889200961E-3</v>
      </c>
      <c r="AA178" s="47">
        <v>24103.26</v>
      </c>
      <c r="AB178" s="73">
        <f t="shared" si="30"/>
        <v>3.1209329428102756E-2</v>
      </c>
      <c r="AD178" s="71">
        <v>2002.02</v>
      </c>
      <c r="AE178" s="73">
        <f t="shared" si="31"/>
        <v>1.4544017189305357E-2</v>
      </c>
      <c r="AG178" s="48">
        <v>820.33</v>
      </c>
      <c r="AH178" s="73">
        <f t="shared" si="32"/>
        <v>2.5579156612949648E-2</v>
      </c>
    </row>
    <row r="179" spans="1:34" x14ac:dyDescent="0.3">
      <c r="A179" s="70">
        <v>45149</v>
      </c>
      <c r="B179" s="72"/>
      <c r="C179" s="47">
        <v>16941.89</v>
      </c>
      <c r="D179" s="73">
        <f t="shared" si="22"/>
        <v>9.1513848189797955E-4</v>
      </c>
      <c r="E179" s="77"/>
      <c r="F179" s="47">
        <v>1085.31</v>
      </c>
      <c r="G179" s="73">
        <f t="shared" si="23"/>
        <v>7.0832346672981258E-2</v>
      </c>
      <c r="I179" s="47">
        <v>1253.06</v>
      </c>
      <c r="J179" s="73">
        <f t="shared" si="24"/>
        <v>6.2410445546653016E-2</v>
      </c>
      <c r="L179" s="47">
        <v>19554.419999999998</v>
      </c>
      <c r="M179" s="73">
        <f t="shared" si="25"/>
        <v>-1.4344432863815798E-3</v>
      </c>
      <c r="O179" s="47">
        <v>870.44</v>
      </c>
      <c r="P179" s="73">
        <f t="shared" si="26"/>
        <v>5.1548135351607419E-2</v>
      </c>
      <c r="R179" s="47">
        <v>912.06</v>
      </c>
      <c r="S179" s="73">
        <f t="shared" si="27"/>
        <v>2.0897928116500028E-2</v>
      </c>
      <c r="U179" s="47">
        <v>789.15</v>
      </c>
      <c r="V179" s="73">
        <f t="shared" si="28"/>
        <v>1.6565974056087306E-2</v>
      </c>
      <c r="X179" s="47">
        <v>3783.86</v>
      </c>
      <c r="Y179" s="73">
        <f t="shared" si="29"/>
        <v>2.3433823250983261E-2</v>
      </c>
      <c r="AA179" s="47">
        <v>23821.75</v>
      </c>
      <c r="AB179" s="73">
        <f t="shared" si="30"/>
        <v>-1.1679333003087483E-2</v>
      </c>
      <c r="AD179" s="71">
        <v>2038.26</v>
      </c>
      <c r="AE179" s="73">
        <f t="shared" si="31"/>
        <v>1.8101717265561788E-2</v>
      </c>
      <c r="AG179" s="48">
        <v>867.75</v>
      </c>
      <c r="AH179" s="73">
        <f t="shared" si="32"/>
        <v>5.7806004900466834E-2</v>
      </c>
    </row>
    <row r="180" spans="1:34" x14ac:dyDescent="0.3">
      <c r="A180" s="70">
        <v>45156</v>
      </c>
      <c r="B180" s="72"/>
      <c r="C180" s="47">
        <v>16809.64</v>
      </c>
      <c r="D180" s="73">
        <f t="shared" si="22"/>
        <v>-7.8060948335752387E-3</v>
      </c>
      <c r="E180" s="77"/>
      <c r="F180" s="47">
        <v>1088.6400000000001</v>
      </c>
      <c r="G180" s="73">
        <f t="shared" si="23"/>
        <v>3.068247781739922E-3</v>
      </c>
      <c r="I180" s="47">
        <v>1239.1400000000001</v>
      </c>
      <c r="J180" s="73">
        <f t="shared" si="24"/>
        <v>-1.1108805643783894E-2</v>
      </c>
      <c r="L180" s="47">
        <v>19393.740000000002</v>
      </c>
      <c r="M180" s="73">
        <f t="shared" si="25"/>
        <v>-8.2170680592928182E-3</v>
      </c>
      <c r="O180" s="47">
        <v>867.43</v>
      </c>
      <c r="P180" s="73">
        <f t="shared" si="26"/>
        <v>-3.4580212306420943E-3</v>
      </c>
      <c r="R180" s="47">
        <v>885.09</v>
      </c>
      <c r="S180" s="73">
        <f t="shared" si="27"/>
        <v>-2.9570422998486848E-2</v>
      </c>
      <c r="U180" s="47">
        <v>774.89</v>
      </c>
      <c r="V180" s="73">
        <f t="shared" si="28"/>
        <v>-1.8070075397579665E-2</v>
      </c>
      <c r="X180" s="47">
        <v>3688.08</v>
      </c>
      <c r="Y180" s="73">
        <f t="shared" si="29"/>
        <v>-2.5312775842658078E-2</v>
      </c>
      <c r="AA180" s="47">
        <v>23650.09</v>
      </c>
      <c r="AB180" s="73">
        <f t="shared" si="30"/>
        <v>-7.2060197088794839E-3</v>
      </c>
      <c r="AD180" s="71">
        <v>1980.51</v>
      </c>
      <c r="AE180" s="73">
        <f t="shared" si="31"/>
        <v>-2.8332989903152687E-2</v>
      </c>
      <c r="AG180" s="48">
        <v>844.49</v>
      </c>
      <c r="AH180" s="73">
        <f t="shared" si="32"/>
        <v>-2.6804955344281175E-2</v>
      </c>
    </row>
    <row r="181" spans="1:34" x14ac:dyDescent="0.3">
      <c r="A181" s="70">
        <v>45163</v>
      </c>
      <c r="B181" s="72"/>
      <c r="C181" s="47">
        <v>16891.71</v>
      </c>
      <c r="D181" s="73">
        <f t="shared" si="22"/>
        <v>4.8823175273235899E-3</v>
      </c>
      <c r="E181" s="77"/>
      <c r="F181" s="47">
        <v>1087.73</v>
      </c>
      <c r="G181" s="73">
        <f t="shared" si="23"/>
        <v>-8.3590534979431381E-4</v>
      </c>
      <c r="I181" s="47">
        <v>1223.07</v>
      </c>
      <c r="J181" s="73">
        <f t="shared" si="24"/>
        <v>-1.2968671820779059E-2</v>
      </c>
      <c r="L181" s="47">
        <v>19377.310000000001</v>
      </c>
      <c r="M181" s="73">
        <f t="shared" si="25"/>
        <v>-8.4718058507540523E-4</v>
      </c>
      <c r="O181" s="47">
        <v>839.41</v>
      </c>
      <c r="P181" s="73">
        <f t="shared" si="26"/>
        <v>-3.2302318342690456E-2</v>
      </c>
      <c r="R181" s="47">
        <v>883.28</v>
      </c>
      <c r="S181" s="73">
        <f t="shared" si="27"/>
        <v>-2.0449897750511913E-3</v>
      </c>
      <c r="U181" s="47">
        <v>761.95</v>
      </c>
      <c r="V181" s="73">
        <f t="shared" si="28"/>
        <v>-1.6699144394688201E-2</v>
      </c>
      <c r="X181" s="47">
        <v>3664.68</v>
      </c>
      <c r="Y181" s="73">
        <f t="shared" si="29"/>
        <v>-6.3447647556452384E-3</v>
      </c>
      <c r="AA181" s="47">
        <v>23306.23</v>
      </c>
      <c r="AB181" s="73">
        <f t="shared" si="30"/>
        <v>-1.4539479553777622E-2</v>
      </c>
      <c r="AD181" s="71">
        <v>1958.12</v>
      </c>
      <c r="AE181" s="73">
        <f t="shared" si="31"/>
        <v>-1.1305168870644481E-2</v>
      </c>
      <c r="AG181" s="48">
        <v>880.84</v>
      </c>
      <c r="AH181" s="73">
        <f t="shared" si="32"/>
        <v>4.3043730535589554E-2</v>
      </c>
    </row>
    <row r="182" spans="1:34" x14ac:dyDescent="0.3">
      <c r="A182" s="70">
        <v>45170</v>
      </c>
      <c r="B182" s="72"/>
      <c r="C182" s="47">
        <v>16954.080000000002</v>
      </c>
      <c r="D182" s="73">
        <f t="shared" si="22"/>
        <v>3.6923437591577539E-3</v>
      </c>
      <c r="E182" s="77"/>
      <c r="F182" s="47">
        <v>1099.6400000000001</v>
      </c>
      <c r="G182" s="73">
        <f t="shared" si="23"/>
        <v>1.0949408400981936E-2</v>
      </c>
      <c r="I182" s="47">
        <v>1239.56</v>
      </c>
      <c r="J182" s="73">
        <f t="shared" si="24"/>
        <v>1.3482466252953641E-2</v>
      </c>
      <c r="L182" s="47">
        <v>19337.05</v>
      </c>
      <c r="M182" s="73">
        <f t="shared" si="25"/>
        <v>-2.077687769871155E-3</v>
      </c>
      <c r="O182" s="47">
        <v>829.65</v>
      </c>
      <c r="P182" s="73">
        <f t="shared" si="26"/>
        <v>-1.1627214352938363E-2</v>
      </c>
      <c r="R182" s="47">
        <v>882.57</v>
      </c>
      <c r="S182" s="73">
        <f t="shared" si="27"/>
        <v>-8.0382211756172754E-4</v>
      </c>
      <c r="U182" s="47">
        <v>766.97</v>
      </c>
      <c r="V182" s="73">
        <f t="shared" si="28"/>
        <v>6.588358816195264E-3</v>
      </c>
      <c r="X182" s="47">
        <v>3620.51</v>
      </c>
      <c r="Y182" s="73">
        <f t="shared" si="29"/>
        <v>-1.2052894113537776E-2</v>
      </c>
      <c r="AA182" s="47">
        <v>23196.25</v>
      </c>
      <c r="AB182" s="73">
        <f t="shared" si="30"/>
        <v>-4.7189099223683782E-3</v>
      </c>
      <c r="AD182" s="71">
        <v>1899.99</v>
      </c>
      <c r="AE182" s="73">
        <f t="shared" si="31"/>
        <v>-2.9686638203991526E-2</v>
      </c>
      <c r="AG182" s="48">
        <v>902.63</v>
      </c>
      <c r="AH182" s="73">
        <f t="shared" si="32"/>
        <v>2.4737750329231145E-2</v>
      </c>
    </row>
    <row r="183" spans="1:34" x14ac:dyDescent="0.3">
      <c r="A183" s="70">
        <v>45177</v>
      </c>
      <c r="B183" s="72"/>
      <c r="C183" s="47">
        <v>17318.12</v>
      </c>
      <c r="D183" s="73">
        <f t="shared" si="22"/>
        <v>2.1472117625963613E-2</v>
      </c>
      <c r="E183" s="77"/>
      <c r="F183" s="47">
        <v>1124.0999999999999</v>
      </c>
      <c r="G183" s="73">
        <f t="shared" si="23"/>
        <v>2.2243643374195016E-2</v>
      </c>
      <c r="I183" s="47">
        <v>1245.69</v>
      </c>
      <c r="J183" s="73">
        <f t="shared" si="24"/>
        <v>4.9453031720934114E-3</v>
      </c>
      <c r="L183" s="47">
        <v>19652.349999999999</v>
      </c>
      <c r="M183" s="73">
        <f t="shared" si="25"/>
        <v>1.6305486100516846E-2</v>
      </c>
      <c r="O183" s="47">
        <v>850.93</v>
      </c>
      <c r="P183" s="73">
        <f t="shared" si="26"/>
        <v>2.5649370216356264E-2</v>
      </c>
      <c r="R183" s="47">
        <v>893.47</v>
      </c>
      <c r="S183" s="73">
        <f t="shared" si="27"/>
        <v>1.2350295160723768E-2</v>
      </c>
      <c r="U183" s="47">
        <v>775.18</v>
      </c>
      <c r="V183" s="73">
        <f t="shared" si="28"/>
        <v>1.0704460409142368E-2</v>
      </c>
      <c r="X183" s="47">
        <v>3674.48</v>
      </c>
      <c r="Y183" s="73">
        <f t="shared" si="29"/>
        <v>1.490673965822489E-2</v>
      </c>
      <c r="AA183" s="47">
        <v>22855.29</v>
      </c>
      <c r="AB183" s="73">
        <f t="shared" si="30"/>
        <v>-1.4698927628388172E-2</v>
      </c>
      <c r="AD183" s="71">
        <v>1877.36</v>
      </c>
      <c r="AE183" s="73">
        <f t="shared" si="31"/>
        <v>-1.1910589003100073E-2</v>
      </c>
      <c r="AG183" s="48">
        <v>898.71</v>
      </c>
      <c r="AH183" s="73">
        <f t="shared" si="32"/>
        <v>-4.3428647397050386E-3</v>
      </c>
    </row>
    <row r="184" spans="1:34" x14ac:dyDescent="0.3">
      <c r="A184" s="70">
        <v>45184</v>
      </c>
      <c r="B184" s="72"/>
      <c r="C184" s="47">
        <v>17581.990000000002</v>
      </c>
      <c r="D184" s="73">
        <f t="shared" si="22"/>
        <v>1.52366423145239E-2</v>
      </c>
      <c r="E184" s="77"/>
      <c r="F184" s="47">
        <v>1143.3599999999999</v>
      </c>
      <c r="G184" s="73">
        <f t="shared" si="23"/>
        <v>1.713370696557245E-2</v>
      </c>
      <c r="I184" s="47">
        <v>1236.98</v>
      </c>
      <c r="J184" s="73">
        <f t="shared" si="24"/>
        <v>-6.9921087911117823E-3</v>
      </c>
      <c r="L184" s="47">
        <v>20071</v>
      </c>
      <c r="M184" s="73">
        <f t="shared" si="25"/>
        <v>2.1302795848842579E-2</v>
      </c>
      <c r="O184" s="47">
        <v>887.22</v>
      </c>
      <c r="P184" s="73">
        <f t="shared" si="26"/>
        <v>4.2647456312505237E-2</v>
      </c>
      <c r="R184" s="47">
        <v>903.36</v>
      </c>
      <c r="S184" s="73">
        <f t="shared" si="27"/>
        <v>1.1069202099678765E-2</v>
      </c>
      <c r="U184" s="47">
        <v>769.42</v>
      </c>
      <c r="V184" s="73">
        <f t="shared" si="28"/>
        <v>-7.430532263474279E-3</v>
      </c>
      <c r="X184" s="47">
        <v>3781.66</v>
      </c>
      <c r="Y184" s="73">
        <f t="shared" si="29"/>
        <v>2.9168753129694497E-2</v>
      </c>
      <c r="AA184" s="47">
        <v>23029.65</v>
      </c>
      <c r="AB184" s="73">
        <f t="shared" si="30"/>
        <v>7.6288684151459276E-3</v>
      </c>
      <c r="AD184" s="71">
        <v>1861</v>
      </c>
      <c r="AE184" s="73">
        <f t="shared" si="31"/>
        <v>-8.7143648527719247E-3</v>
      </c>
      <c r="AG184" s="48">
        <v>846.58</v>
      </c>
      <c r="AH184" s="73">
        <f t="shared" si="32"/>
        <v>-5.8005363242870332E-2</v>
      </c>
    </row>
    <row r="185" spans="1:34" x14ac:dyDescent="0.3">
      <c r="A185" s="70">
        <v>45191</v>
      </c>
      <c r="B185" s="72"/>
      <c r="C185" s="47">
        <v>17406.810000000001</v>
      </c>
      <c r="D185" s="73">
        <f t="shared" si="22"/>
        <v>-9.9636048024143043E-3</v>
      </c>
      <c r="E185" s="77"/>
      <c r="F185" s="47">
        <v>1128.46</v>
      </c>
      <c r="G185" s="73">
        <f t="shared" si="23"/>
        <v>-1.3031766022949785E-2</v>
      </c>
      <c r="I185" s="47">
        <v>1218.1400000000001</v>
      </c>
      <c r="J185" s="73">
        <f t="shared" si="24"/>
        <v>-1.5230642370935599E-2</v>
      </c>
      <c r="L185" s="47">
        <v>19862.82</v>
      </c>
      <c r="M185" s="73">
        <f t="shared" si="25"/>
        <v>-1.0372178765382906E-2</v>
      </c>
      <c r="O185" s="47">
        <v>881.86</v>
      </c>
      <c r="P185" s="73">
        <f t="shared" si="26"/>
        <v>-6.0413426207705121E-3</v>
      </c>
      <c r="R185" s="47">
        <v>908.78</v>
      </c>
      <c r="S185" s="73">
        <f t="shared" si="27"/>
        <v>5.9998228834572693E-3</v>
      </c>
      <c r="U185" s="47">
        <v>769.18</v>
      </c>
      <c r="V185" s="73">
        <f t="shared" si="28"/>
        <v>-3.1192326687636023E-4</v>
      </c>
      <c r="X185" s="47">
        <v>3754.19</v>
      </c>
      <c r="Y185" s="73">
        <f t="shared" si="29"/>
        <v>-7.264005754086777E-3</v>
      </c>
      <c r="AA185" s="47">
        <v>22970.36</v>
      </c>
      <c r="AB185" s="73">
        <f t="shared" si="30"/>
        <v>-2.5745072113558336E-3</v>
      </c>
      <c r="AD185" s="71">
        <v>1873.35</v>
      </c>
      <c r="AE185" s="73">
        <f t="shared" si="31"/>
        <v>6.6362170875872697E-3</v>
      </c>
      <c r="AG185" s="48">
        <v>861.59</v>
      </c>
      <c r="AH185" s="73">
        <f t="shared" si="32"/>
        <v>1.773016135509933E-2</v>
      </c>
    </row>
    <row r="186" spans="1:34" x14ac:dyDescent="0.3">
      <c r="A186" s="70">
        <v>45198</v>
      </c>
      <c r="B186" s="72"/>
      <c r="C186" s="47">
        <v>17270.79</v>
      </c>
      <c r="D186" s="73">
        <f t="shared" si="22"/>
        <v>-7.8141830697296306E-3</v>
      </c>
      <c r="E186" s="77"/>
      <c r="F186" s="47">
        <v>1131.55</v>
      </c>
      <c r="G186" s="73">
        <f t="shared" si="23"/>
        <v>2.7382450419154583E-3</v>
      </c>
      <c r="I186" s="47">
        <v>1174.74</v>
      </c>
      <c r="J186" s="73">
        <f t="shared" si="24"/>
        <v>-3.562808872543393E-2</v>
      </c>
      <c r="L186" s="47">
        <v>19643.509999999998</v>
      </c>
      <c r="M186" s="73">
        <f t="shared" si="25"/>
        <v>-1.1041231808977845E-2</v>
      </c>
      <c r="O186" s="47">
        <v>879.86</v>
      </c>
      <c r="P186" s="73">
        <f t="shared" si="26"/>
        <v>-2.2679336856190327E-3</v>
      </c>
      <c r="R186" s="47">
        <v>915.91</v>
      </c>
      <c r="S186" s="73">
        <f t="shared" si="27"/>
        <v>7.845683223662487E-3</v>
      </c>
      <c r="U186" s="47">
        <v>764.38</v>
      </c>
      <c r="V186" s="73">
        <f t="shared" si="28"/>
        <v>-6.2404118671831755E-3</v>
      </c>
      <c r="X186" s="47">
        <v>3736.09</v>
      </c>
      <c r="Y186" s="73">
        <f t="shared" si="29"/>
        <v>-4.8212796901595037E-3</v>
      </c>
      <c r="AA186" s="47">
        <v>22730.97</v>
      </c>
      <c r="AB186" s="73">
        <f t="shared" si="30"/>
        <v>-1.0421691257777388E-2</v>
      </c>
      <c r="AD186" s="71">
        <v>1864.05</v>
      </c>
      <c r="AE186" s="73">
        <f t="shared" si="31"/>
        <v>-4.964368644407054E-3</v>
      </c>
      <c r="AG186" s="48">
        <v>869</v>
      </c>
      <c r="AH186" s="73">
        <f t="shared" si="32"/>
        <v>8.6003783702224591E-3</v>
      </c>
    </row>
    <row r="187" spans="1:34" x14ac:dyDescent="0.3">
      <c r="A187" s="70">
        <v>45205</v>
      </c>
      <c r="B187" s="72"/>
      <c r="C187" s="47">
        <v>17216.73</v>
      </c>
      <c r="D187" s="73">
        <f t="shared" si="22"/>
        <v>-3.1301405436578934E-3</v>
      </c>
      <c r="E187" s="77"/>
      <c r="F187" s="47">
        <v>1157.49</v>
      </c>
      <c r="G187" s="73">
        <f t="shared" si="23"/>
        <v>2.2924307366002435E-2</v>
      </c>
      <c r="I187" s="47">
        <v>1168.49</v>
      </c>
      <c r="J187" s="73">
        <f t="shared" si="24"/>
        <v>-5.3203261998399642E-3</v>
      </c>
      <c r="L187" s="47">
        <v>19541.03</v>
      </c>
      <c r="M187" s="73">
        <f t="shared" si="25"/>
        <v>-5.2169902425788246E-3</v>
      </c>
      <c r="O187" s="47">
        <v>892.26</v>
      </c>
      <c r="P187" s="73">
        <f t="shared" si="26"/>
        <v>1.4093151183142747E-2</v>
      </c>
      <c r="R187" s="47">
        <v>929.45</v>
      </c>
      <c r="S187" s="73">
        <f t="shared" si="27"/>
        <v>1.4783111877804673E-2</v>
      </c>
      <c r="U187" s="47">
        <v>779.31</v>
      </c>
      <c r="V187" s="73">
        <f t="shared" si="28"/>
        <v>1.9532169863157003E-2</v>
      </c>
      <c r="X187" s="47">
        <v>3712.8</v>
      </c>
      <c r="Y187" s="73">
        <f t="shared" si="29"/>
        <v>-6.2337898712290021E-3</v>
      </c>
      <c r="AA187" s="47">
        <v>22959.03</v>
      </c>
      <c r="AB187" s="73">
        <f t="shared" si="30"/>
        <v>1.0033007830286066E-2</v>
      </c>
      <c r="AD187" s="71">
        <v>1872.26</v>
      </c>
      <c r="AE187" s="73">
        <f t="shared" si="31"/>
        <v>4.4043882943054303E-3</v>
      </c>
      <c r="AG187" s="48">
        <v>865.03</v>
      </c>
      <c r="AH187" s="73">
        <f t="shared" si="32"/>
        <v>-4.5684695051783977E-3</v>
      </c>
    </row>
    <row r="188" spans="1:34" x14ac:dyDescent="0.3">
      <c r="A188" s="70">
        <v>45212</v>
      </c>
      <c r="B188" s="72"/>
      <c r="C188" s="47">
        <v>17329.689999999999</v>
      </c>
      <c r="D188" s="73">
        <f t="shared" si="22"/>
        <v>6.5610600851613013E-3</v>
      </c>
      <c r="E188" s="77"/>
      <c r="F188" s="47">
        <v>1165.0999999999999</v>
      </c>
      <c r="G188" s="73">
        <f t="shared" si="23"/>
        <v>6.5745708386248693E-3</v>
      </c>
      <c r="I188" s="47">
        <v>1162.43</v>
      </c>
      <c r="J188" s="73">
        <f t="shared" si="24"/>
        <v>-5.1861804551172411E-3</v>
      </c>
      <c r="L188" s="47">
        <v>19711.72</v>
      </c>
      <c r="M188" s="73">
        <f t="shared" si="25"/>
        <v>8.7349540940268935E-3</v>
      </c>
      <c r="O188" s="47">
        <v>909.58</v>
      </c>
      <c r="P188" s="73">
        <f t="shared" si="26"/>
        <v>1.9411382332504036E-2</v>
      </c>
      <c r="R188" s="47">
        <v>946.85</v>
      </c>
      <c r="S188" s="73">
        <f t="shared" si="27"/>
        <v>1.8720748829953171E-2</v>
      </c>
      <c r="U188" s="47">
        <v>787.55</v>
      </c>
      <c r="V188" s="73">
        <f t="shared" si="28"/>
        <v>1.0573456005953998E-2</v>
      </c>
      <c r="X188" s="47">
        <v>3732.02</v>
      </c>
      <c r="Y188" s="73">
        <f t="shared" si="29"/>
        <v>5.1766860590389463E-3</v>
      </c>
      <c r="AA188" s="47">
        <v>22567.38</v>
      </c>
      <c r="AB188" s="73">
        <f t="shared" si="30"/>
        <v>-1.7058647512547258E-2</v>
      </c>
      <c r="AD188" s="71">
        <v>1884.3</v>
      </c>
      <c r="AE188" s="73">
        <f t="shared" si="31"/>
        <v>6.4307307745718884E-3</v>
      </c>
      <c r="AG188" s="48">
        <v>854.33</v>
      </c>
      <c r="AH188" s="73">
        <f t="shared" si="32"/>
        <v>-1.2369513196074046E-2</v>
      </c>
    </row>
    <row r="189" spans="1:34" x14ac:dyDescent="0.3">
      <c r="A189" s="70">
        <v>45219</v>
      </c>
      <c r="B189" s="72"/>
      <c r="C189" s="47">
        <v>17344.79</v>
      </c>
      <c r="D189" s="73">
        <f t="shared" si="22"/>
        <v>8.7133699448762117E-4</v>
      </c>
      <c r="E189" s="77"/>
      <c r="F189" s="47">
        <v>1193.33</v>
      </c>
      <c r="G189" s="73">
        <f t="shared" si="23"/>
        <v>2.4229679855806385E-2</v>
      </c>
      <c r="I189" s="47">
        <v>1194.4000000000001</v>
      </c>
      <c r="J189" s="73">
        <f t="shared" si="24"/>
        <v>2.7502731347263942E-2</v>
      </c>
      <c r="L189" s="47">
        <v>19676.34</v>
      </c>
      <c r="M189" s="73">
        <f t="shared" si="25"/>
        <v>-1.7948712745514352E-3</v>
      </c>
      <c r="O189" s="47">
        <v>893.49</v>
      </c>
      <c r="P189" s="73">
        <f t="shared" si="26"/>
        <v>-1.7689483058114769E-2</v>
      </c>
      <c r="R189" s="47">
        <v>956.84</v>
      </c>
      <c r="S189" s="73">
        <f t="shared" si="27"/>
        <v>1.0550773617785298E-2</v>
      </c>
      <c r="U189" s="47">
        <v>806.79</v>
      </c>
      <c r="V189" s="73">
        <f t="shared" si="28"/>
        <v>2.4430194908259806E-2</v>
      </c>
      <c r="X189" s="47">
        <v>3627.01</v>
      </c>
      <c r="Y189" s="73">
        <f t="shared" si="29"/>
        <v>-2.8137576969040831E-2</v>
      </c>
      <c r="AA189" s="47">
        <v>22524.77</v>
      </c>
      <c r="AB189" s="73">
        <f t="shared" si="30"/>
        <v>-1.8881234773376696E-3</v>
      </c>
      <c r="AD189" s="71">
        <v>1912.34</v>
      </c>
      <c r="AE189" s="73">
        <f t="shared" si="31"/>
        <v>1.4880857612906631E-2</v>
      </c>
      <c r="AG189" s="48">
        <v>836.15</v>
      </c>
      <c r="AH189" s="73">
        <f t="shared" si="32"/>
        <v>-2.127983331967748E-2</v>
      </c>
    </row>
    <row r="190" spans="1:34" x14ac:dyDescent="0.3">
      <c r="A190" s="70">
        <v>45226</v>
      </c>
      <c r="B190" s="72"/>
      <c r="C190" s="47">
        <v>16742.599999999999</v>
      </c>
      <c r="D190" s="73">
        <f t="shared" si="22"/>
        <v>-3.4718782989012972E-2</v>
      </c>
      <c r="E190" s="77"/>
      <c r="F190" s="47">
        <v>1146.24</v>
      </c>
      <c r="G190" s="73">
        <f t="shared" si="23"/>
        <v>-3.9461004081016923E-2</v>
      </c>
      <c r="I190" s="47">
        <v>1166.5899999999999</v>
      </c>
      <c r="J190" s="73">
        <f t="shared" si="24"/>
        <v>-2.3283657066309586E-2</v>
      </c>
      <c r="L190" s="47">
        <v>19077.099999999999</v>
      </c>
      <c r="M190" s="73">
        <f t="shared" si="25"/>
        <v>-3.0454850851327108E-2</v>
      </c>
      <c r="O190" s="47">
        <v>861.1</v>
      </c>
      <c r="P190" s="73">
        <f t="shared" si="26"/>
        <v>-3.6251105216622441E-2</v>
      </c>
      <c r="R190" s="47">
        <v>988.79</v>
      </c>
      <c r="S190" s="73">
        <f t="shared" si="27"/>
        <v>3.3391162576815278E-2</v>
      </c>
      <c r="U190" s="47">
        <v>751.75</v>
      </c>
      <c r="V190" s="73">
        <f t="shared" si="28"/>
        <v>-6.822097447910852E-2</v>
      </c>
      <c r="X190" s="47">
        <v>3440.69</v>
      </c>
      <c r="Y190" s="73">
        <f t="shared" si="29"/>
        <v>-5.1370136834472516E-2</v>
      </c>
      <c r="AA190" s="47">
        <v>22532.62</v>
      </c>
      <c r="AB190" s="73">
        <f t="shared" si="30"/>
        <v>3.4850522336070665E-4</v>
      </c>
      <c r="AD190" s="71">
        <v>1902.46</v>
      </c>
      <c r="AE190" s="73">
        <f t="shared" si="31"/>
        <v>-5.1664452973842947E-3</v>
      </c>
      <c r="AG190" s="48">
        <v>801.05</v>
      </c>
      <c r="AH190" s="73">
        <f t="shared" si="32"/>
        <v>-4.1978113974765321E-2</v>
      </c>
    </row>
    <row r="191" spans="1:34" x14ac:dyDescent="0.3">
      <c r="A191" s="70">
        <v>45233</v>
      </c>
      <c r="B191" s="72"/>
      <c r="C191" s="47">
        <v>16850.38</v>
      </c>
      <c r="D191" s="73">
        <f t="shared" si="22"/>
        <v>6.4374708826587558E-3</v>
      </c>
      <c r="E191" s="77"/>
      <c r="F191" s="47">
        <v>1151.4000000000001</v>
      </c>
      <c r="G191" s="73">
        <f t="shared" si="23"/>
        <v>4.5016750418761181E-3</v>
      </c>
      <c r="I191" s="47">
        <v>1201.9100000000001</v>
      </c>
      <c r="J191" s="73">
        <f t="shared" si="24"/>
        <v>3.0276275298091161E-2</v>
      </c>
      <c r="L191" s="47">
        <v>19114.7</v>
      </c>
      <c r="M191" s="73">
        <f t="shared" si="25"/>
        <v>1.9709494629688048E-3</v>
      </c>
      <c r="O191" s="47">
        <v>856.06</v>
      </c>
      <c r="P191" s="73">
        <f t="shared" si="26"/>
        <v>-5.8529787481129683E-3</v>
      </c>
      <c r="R191" s="47">
        <v>977.47</v>
      </c>
      <c r="S191" s="73">
        <f t="shared" si="27"/>
        <v>-1.1448335844820374E-2</v>
      </c>
      <c r="U191" s="47">
        <v>722.3</v>
      </c>
      <c r="V191" s="73">
        <f t="shared" si="28"/>
        <v>-3.9175257731958825E-2</v>
      </c>
      <c r="X191" s="47">
        <v>3366.44</v>
      </c>
      <c r="Y191" s="73">
        <f t="shared" si="29"/>
        <v>-2.1579973784328143E-2</v>
      </c>
      <c r="AA191" s="47">
        <v>22461.72</v>
      </c>
      <c r="AB191" s="73">
        <f t="shared" si="30"/>
        <v>-3.1465493138391285E-3</v>
      </c>
      <c r="AD191" s="71">
        <v>1932.49</v>
      </c>
      <c r="AE191" s="73">
        <f t="shared" si="31"/>
        <v>1.5784825962175276E-2</v>
      </c>
      <c r="AG191" s="48">
        <v>762.84</v>
      </c>
      <c r="AH191" s="73">
        <f t="shared" si="32"/>
        <v>-4.7699893889270241E-2</v>
      </c>
    </row>
    <row r="192" spans="1:34" x14ac:dyDescent="0.3">
      <c r="A192" s="70">
        <v>45240</v>
      </c>
      <c r="B192" s="72"/>
      <c r="C192" s="47">
        <v>17216.48</v>
      </c>
      <c r="D192" s="73">
        <f t="shared" si="22"/>
        <v>2.1726512992585243E-2</v>
      </c>
      <c r="E192" s="77"/>
      <c r="F192" s="47">
        <v>1196.96</v>
      </c>
      <c r="G192" s="73">
        <f t="shared" si="23"/>
        <v>3.9569220079902677E-2</v>
      </c>
      <c r="I192" s="47">
        <v>1227.96</v>
      </c>
      <c r="J192" s="73">
        <f t="shared" si="24"/>
        <v>2.167383581133359E-2</v>
      </c>
      <c r="L192" s="47">
        <v>19416.52</v>
      </c>
      <c r="M192" s="73">
        <f t="shared" si="25"/>
        <v>1.5789941772562464E-2</v>
      </c>
      <c r="O192" s="47">
        <v>928.67</v>
      </c>
      <c r="P192" s="73">
        <f t="shared" si="26"/>
        <v>8.4818821110669837E-2</v>
      </c>
      <c r="R192" s="47">
        <v>1028.45</v>
      </c>
      <c r="S192" s="73">
        <f t="shared" si="27"/>
        <v>5.2155053352021051E-2</v>
      </c>
      <c r="U192" s="47">
        <v>732.83</v>
      </c>
      <c r="V192" s="73">
        <f t="shared" si="28"/>
        <v>1.457843001522925E-2</v>
      </c>
      <c r="X192" s="47">
        <v>3494.14</v>
      </c>
      <c r="Y192" s="73">
        <f t="shared" si="29"/>
        <v>3.793324699088646E-2</v>
      </c>
      <c r="AA192" s="47">
        <v>23790.25</v>
      </c>
      <c r="AB192" s="73">
        <f t="shared" si="30"/>
        <v>5.9146405529051149E-2</v>
      </c>
      <c r="AD192" s="71">
        <v>2020.48</v>
      </c>
      <c r="AE192" s="73">
        <f t="shared" si="31"/>
        <v>4.5531930307530701E-2</v>
      </c>
      <c r="AG192" s="48">
        <v>749.01</v>
      </c>
      <c r="AH192" s="73">
        <f t="shared" si="32"/>
        <v>-1.8129620890357141E-2</v>
      </c>
    </row>
    <row r="193" spans="1:34" x14ac:dyDescent="0.3">
      <c r="A193" s="70">
        <v>45247</v>
      </c>
      <c r="B193" s="72"/>
      <c r="C193" s="47">
        <v>17476.27</v>
      </c>
      <c r="D193" s="73">
        <f t="shared" si="22"/>
        <v>1.5089611813797064E-2</v>
      </c>
      <c r="E193" s="77"/>
      <c r="F193" s="47">
        <v>1182.56</v>
      </c>
      <c r="G193" s="73">
        <f t="shared" si="23"/>
        <v>-1.2030477208929363E-2</v>
      </c>
      <c r="I193" s="47">
        <v>1242.0899999999999</v>
      </c>
      <c r="J193" s="73">
        <f t="shared" si="24"/>
        <v>1.1506889475227109E-2</v>
      </c>
      <c r="L193" s="47">
        <v>19628.310000000001</v>
      </c>
      <c r="M193" s="73">
        <f t="shared" si="25"/>
        <v>1.0907721878070884E-2</v>
      </c>
      <c r="O193" s="47">
        <v>981.95</v>
      </c>
      <c r="P193" s="73">
        <f t="shared" si="26"/>
        <v>5.7372371240591476E-2</v>
      </c>
      <c r="R193" s="47">
        <v>1059.5</v>
      </c>
      <c r="S193" s="73">
        <f t="shared" si="27"/>
        <v>3.0191064222859599E-2</v>
      </c>
      <c r="U193" s="47">
        <v>742.53</v>
      </c>
      <c r="V193" s="73">
        <f t="shared" si="28"/>
        <v>1.3236357681863367E-2</v>
      </c>
      <c r="X193" s="47">
        <v>3542.57</v>
      </c>
      <c r="Y193" s="73">
        <f t="shared" si="29"/>
        <v>1.3860349041538203E-2</v>
      </c>
      <c r="AA193" s="47">
        <v>23362.76</v>
      </c>
      <c r="AB193" s="73">
        <f t="shared" si="30"/>
        <v>-1.7969126007503142E-2</v>
      </c>
      <c r="AD193" s="71">
        <v>2061.2800000000002</v>
      </c>
      <c r="AE193" s="73">
        <f t="shared" si="31"/>
        <v>2.0193221412733699E-2</v>
      </c>
      <c r="AG193" s="48">
        <v>779.69</v>
      </c>
      <c r="AH193" s="73">
        <f t="shared" si="32"/>
        <v>4.0960734836651129E-2</v>
      </c>
    </row>
    <row r="194" spans="1:34" x14ac:dyDescent="0.3">
      <c r="A194" s="70">
        <v>45254</v>
      </c>
      <c r="B194" s="72"/>
      <c r="C194" s="47">
        <v>17622.37</v>
      </c>
      <c r="D194" s="73">
        <f t="shared" si="22"/>
        <v>8.3599074630912977E-3</v>
      </c>
      <c r="E194" s="77"/>
      <c r="F194" s="47">
        <v>1216</v>
      </c>
      <c r="G194" s="73">
        <f t="shared" si="23"/>
        <v>2.8277634961439636E-2</v>
      </c>
      <c r="I194" s="47">
        <v>1228.23</v>
      </c>
      <c r="J194" s="73">
        <f t="shared" si="24"/>
        <v>-1.1158611694804645E-2</v>
      </c>
      <c r="L194" s="47">
        <v>19777.189999999999</v>
      </c>
      <c r="M194" s="73">
        <f t="shared" si="25"/>
        <v>7.5849627400421827E-3</v>
      </c>
      <c r="O194" s="47">
        <v>1028.53</v>
      </c>
      <c r="P194" s="73">
        <f t="shared" si="26"/>
        <v>4.7436223840317662E-2</v>
      </c>
      <c r="R194" s="47">
        <v>1076.82</v>
      </c>
      <c r="S194" s="73">
        <f t="shared" si="27"/>
        <v>1.6347333647947083E-2</v>
      </c>
      <c r="U194" s="47">
        <v>733.76</v>
      </c>
      <c r="V194" s="73">
        <f t="shared" si="28"/>
        <v>-1.1810970600514434E-2</v>
      </c>
      <c r="X194" s="47">
        <v>3709.91</v>
      </c>
      <c r="Y194" s="73">
        <f t="shared" si="29"/>
        <v>4.7236892990117255E-2</v>
      </c>
      <c r="AA194" s="47">
        <v>23952.6</v>
      </c>
      <c r="AB194" s="73">
        <f t="shared" si="30"/>
        <v>2.5247017047643351E-2</v>
      </c>
      <c r="AD194" s="71">
        <v>2107.86</v>
      </c>
      <c r="AE194" s="73">
        <f t="shared" si="31"/>
        <v>2.2597609252503262E-2</v>
      </c>
      <c r="AG194" s="48">
        <v>785.95</v>
      </c>
      <c r="AH194" s="73">
        <f t="shared" si="32"/>
        <v>8.0288319716810413E-3</v>
      </c>
    </row>
    <row r="195" spans="1:34" x14ac:dyDescent="0.3">
      <c r="A195" s="70">
        <v>45261</v>
      </c>
      <c r="B195" s="72"/>
      <c r="C195" s="47">
        <v>17937.3</v>
      </c>
      <c r="D195" s="73">
        <f t="shared" si="22"/>
        <v>1.7871035507709819E-2</v>
      </c>
      <c r="E195" s="77"/>
      <c r="F195" s="47">
        <v>1268.01</v>
      </c>
      <c r="G195" s="73">
        <f t="shared" si="23"/>
        <v>4.2771381578947359E-2</v>
      </c>
      <c r="I195" s="47">
        <v>1202.96</v>
      </c>
      <c r="J195" s="73">
        <f t="shared" si="24"/>
        <v>-2.0574322398899215E-2</v>
      </c>
      <c r="L195" s="47">
        <v>20096.84</v>
      </c>
      <c r="M195" s="73">
        <f t="shared" si="25"/>
        <v>1.6162558988410462E-2</v>
      </c>
      <c r="O195" s="47">
        <v>1028.23</v>
      </c>
      <c r="P195" s="73">
        <f t="shared" si="26"/>
        <v>-2.9167841482499735E-4</v>
      </c>
      <c r="R195" s="47">
        <v>1125.29</v>
      </c>
      <c r="S195" s="73">
        <f t="shared" si="27"/>
        <v>4.5012165450121683E-2</v>
      </c>
      <c r="U195" s="47">
        <v>734.1</v>
      </c>
      <c r="V195" s="73">
        <f t="shared" si="28"/>
        <v>4.6336676842568663E-4</v>
      </c>
      <c r="X195" s="47">
        <v>3767.83</v>
      </c>
      <c r="Y195" s="73">
        <f t="shared" si="29"/>
        <v>1.5612238571825213E-2</v>
      </c>
      <c r="AA195" s="47">
        <v>23680.05</v>
      </c>
      <c r="AB195" s="73">
        <f t="shared" si="30"/>
        <v>-1.1378722977881285E-2</v>
      </c>
      <c r="AD195" s="71">
        <v>2112.16</v>
      </c>
      <c r="AE195" s="73">
        <f t="shared" si="31"/>
        <v>2.0399836801304294E-3</v>
      </c>
      <c r="AG195" s="48">
        <v>783.05</v>
      </c>
      <c r="AH195" s="73">
        <f t="shared" si="32"/>
        <v>-3.6898021502641274E-3</v>
      </c>
    </row>
    <row r="196" spans="1:34" x14ac:dyDescent="0.3">
      <c r="A196" s="70">
        <v>45268</v>
      </c>
      <c r="B196" s="72"/>
      <c r="C196" s="47">
        <v>18624.88</v>
      </c>
      <c r="D196" s="73">
        <f t="shared" si="22"/>
        <v>3.8332413462449852E-2</v>
      </c>
      <c r="E196" s="77"/>
      <c r="F196" s="47">
        <v>1250.1199999999999</v>
      </c>
      <c r="G196" s="73">
        <f t="shared" si="23"/>
        <v>-1.4108721540051024E-2</v>
      </c>
      <c r="I196" s="47">
        <v>1217.6099999999999</v>
      </c>
      <c r="J196" s="73">
        <f t="shared" si="24"/>
        <v>1.217829354259482E-2</v>
      </c>
      <c r="L196" s="47">
        <v>20870.03</v>
      </c>
      <c r="M196" s="73">
        <f t="shared" si="25"/>
        <v>3.8473212704086747E-2</v>
      </c>
      <c r="O196" s="47">
        <v>1025.32</v>
      </c>
      <c r="P196" s="73">
        <f t="shared" si="26"/>
        <v>-2.8301061046653781E-3</v>
      </c>
      <c r="R196" s="47">
        <v>1133.06</v>
      </c>
      <c r="S196" s="73">
        <f t="shared" si="27"/>
        <v>6.9048867403069276E-3</v>
      </c>
      <c r="U196" s="47">
        <v>763.92</v>
      </c>
      <c r="V196" s="73">
        <f t="shared" si="28"/>
        <v>4.0621168778095539E-2</v>
      </c>
      <c r="X196" s="47">
        <v>3737.96</v>
      </c>
      <c r="Y196" s="73">
        <f t="shared" si="29"/>
        <v>-7.9276400474543422E-3</v>
      </c>
      <c r="AA196" s="47">
        <v>23103.73</v>
      </c>
      <c r="AB196" s="73">
        <f t="shared" si="30"/>
        <v>-2.4337786448930629E-2</v>
      </c>
      <c r="AD196" s="71">
        <v>2093.5100000000002</v>
      </c>
      <c r="AE196" s="73">
        <f t="shared" si="31"/>
        <v>-8.8298234982196605E-3</v>
      </c>
      <c r="AG196" s="48">
        <v>784.28</v>
      </c>
      <c r="AH196" s="73">
        <f t="shared" si="32"/>
        <v>1.5707809207585956E-3</v>
      </c>
    </row>
    <row r="197" spans="1:34" x14ac:dyDescent="0.3">
      <c r="A197" s="70">
        <v>45275</v>
      </c>
      <c r="B197" s="72"/>
      <c r="C197" s="47">
        <v>18865.47</v>
      </c>
      <c r="D197" s="73">
        <f t="shared" si="22"/>
        <v>1.2917667120539844E-2</v>
      </c>
      <c r="E197" s="77"/>
      <c r="F197" s="47">
        <v>1244.83</v>
      </c>
      <c r="G197" s="73">
        <f t="shared" si="23"/>
        <v>-4.2315937669983395E-3</v>
      </c>
      <c r="I197" s="47">
        <v>1205.8399999999999</v>
      </c>
      <c r="J197" s="73">
        <f t="shared" si="24"/>
        <v>-9.6664777720287965E-3</v>
      </c>
      <c r="L197" s="47">
        <v>21093.84</v>
      </c>
      <c r="M197" s="73">
        <f t="shared" si="25"/>
        <v>1.0723990334465323E-2</v>
      </c>
      <c r="O197" s="47">
        <v>1024.67</v>
      </c>
      <c r="P197" s="73">
        <f t="shared" si="26"/>
        <v>-6.3394842585716036E-4</v>
      </c>
      <c r="R197" s="47">
        <v>1103.72</v>
      </c>
      <c r="S197" s="73">
        <f t="shared" si="27"/>
        <v>-2.5894480433516248E-2</v>
      </c>
      <c r="U197" s="47">
        <v>759.25</v>
      </c>
      <c r="V197" s="73">
        <f t="shared" si="28"/>
        <v>-6.1132055712639537E-3</v>
      </c>
      <c r="X197" s="47">
        <v>3670.87</v>
      </c>
      <c r="Y197" s="73">
        <f t="shared" si="29"/>
        <v>-1.7948292651606797E-2</v>
      </c>
      <c r="AA197" s="47">
        <v>22817.84</v>
      </c>
      <c r="AB197" s="73">
        <f t="shared" si="30"/>
        <v>-1.2374192392310654E-2</v>
      </c>
      <c r="AD197" s="71">
        <v>2080.44</v>
      </c>
      <c r="AE197" s="73">
        <f t="shared" si="31"/>
        <v>-6.2431036871092868E-3</v>
      </c>
      <c r="AG197" s="48">
        <v>765.63</v>
      </c>
      <c r="AH197" s="73">
        <f t="shared" si="32"/>
        <v>-2.3779772530218773E-2</v>
      </c>
    </row>
    <row r="198" spans="1:34" x14ac:dyDescent="0.3">
      <c r="A198" s="70">
        <v>45282</v>
      </c>
      <c r="B198" s="72"/>
      <c r="C198" s="47">
        <v>19020.150000000001</v>
      </c>
      <c r="D198" s="73">
        <f t="shared" ref="D198:D212" si="33">(C198-C197)/C197</f>
        <v>8.1991066217804425E-3</v>
      </c>
      <c r="E198" s="77"/>
      <c r="F198" s="47">
        <v>1255.49</v>
      </c>
      <c r="G198" s="73">
        <f t="shared" ref="G198:G212" si="34">(F198-F197)/F197</f>
        <v>8.5634182980809295E-3</v>
      </c>
      <c r="I198" s="47">
        <v>1229.51</v>
      </c>
      <c r="J198" s="73">
        <f t="shared" ref="J198:J212" si="35">(I198-I197)/I197</f>
        <v>1.9629469913089691E-2</v>
      </c>
      <c r="L198" s="47">
        <v>21325.27</v>
      </c>
      <c r="M198" s="73">
        <f t="shared" ref="M198:M212" si="36">(L198-L197)/L197</f>
        <v>1.0971449484778508E-2</v>
      </c>
      <c r="O198" s="47">
        <v>1049.27</v>
      </c>
      <c r="P198" s="73">
        <f t="shared" ref="P198:P212" si="37">(O198-O197)/O197</f>
        <v>2.4007729317731472E-2</v>
      </c>
      <c r="R198" s="47">
        <v>1084.1400000000001</v>
      </c>
      <c r="S198" s="73">
        <f t="shared" ref="S198:S212" si="38">(R198-R197)/R197</f>
        <v>-1.7740006523393546E-2</v>
      </c>
      <c r="U198" s="47">
        <v>767.92</v>
      </c>
      <c r="V198" s="73">
        <f t="shared" ref="V198:V212" si="39">(U198-U197)/U197</f>
        <v>1.1419163648337121E-2</v>
      </c>
      <c r="X198" s="47">
        <v>3676.92</v>
      </c>
      <c r="Y198" s="73">
        <f t="shared" ref="Y198:Y212" si="40">(X198-X197)/X197</f>
        <v>1.6481106658640002E-3</v>
      </c>
      <c r="AA198" s="47">
        <v>22555.29</v>
      </c>
      <c r="AB198" s="73">
        <f t="shared" ref="AB198:AB212" si="41">(AA198-AA197)/AA197</f>
        <v>-1.1506347664809609E-2</v>
      </c>
      <c r="AD198" s="71">
        <v>2175.9</v>
      </c>
      <c r="AE198" s="73">
        <f t="shared" ref="AE198:AE212" si="42">(AD198-AD197)/AD197</f>
        <v>4.5884524427524963E-2</v>
      </c>
      <c r="AG198" s="48">
        <v>778.23</v>
      </c>
      <c r="AH198" s="73">
        <f t="shared" ref="AH198:AH212" si="43">(AG198-AG197)/AG197</f>
        <v>1.6457035382626103E-2</v>
      </c>
    </row>
    <row r="199" spans="1:34" x14ac:dyDescent="0.3">
      <c r="A199" s="70">
        <v>45289</v>
      </c>
      <c r="B199" s="72"/>
      <c r="C199" s="47">
        <v>19318.55</v>
      </c>
      <c r="D199" s="73">
        <f t="shared" si="33"/>
        <v>1.5688624958267828E-2</v>
      </c>
      <c r="E199" s="77"/>
      <c r="F199" s="47">
        <v>1308.3900000000001</v>
      </c>
      <c r="G199" s="73">
        <f t="shared" si="34"/>
        <v>4.2134943328899548E-2</v>
      </c>
      <c r="I199" s="47">
        <v>1247.95</v>
      </c>
      <c r="J199" s="73">
        <f t="shared" si="35"/>
        <v>1.4997844669827861E-2</v>
      </c>
      <c r="L199" s="47">
        <v>21651.55</v>
      </c>
      <c r="M199" s="73">
        <f t="shared" si="36"/>
        <v>1.5300157981587048E-2</v>
      </c>
      <c r="O199" s="47">
        <v>1076.74</v>
      </c>
      <c r="P199" s="73">
        <f t="shared" si="37"/>
        <v>2.6180106169050889E-2</v>
      </c>
      <c r="R199" s="47">
        <v>1082.6400000000001</v>
      </c>
      <c r="S199" s="73">
        <f t="shared" si="38"/>
        <v>-1.3835851458298743E-3</v>
      </c>
      <c r="U199" s="47">
        <v>765.34</v>
      </c>
      <c r="V199" s="73">
        <f t="shared" si="39"/>
        <v>-3.3597249713510878E-3</v>
      </c>
      <c r="X199" s="47">
        <v>3897.9</v>
      </c>
      <c r="Y199" s="73">
        <f t="shared" si="40"/>
        <v>6.0099213472145169E-2</v>
      </c>
      <c r="AA199" s="47">
        <v>22624.400000000001</v>
      </c>
      <c r="AB199" s="73">
        <f t="shared" si="41"/>
        <v>3.0640262217865779E-3</v>
      </c>
      <c r="AD199" s="71">
        <v>2276.8000000000002</v>
      </c>
      <c r="AE199" s="73">
        <f t="shared" si="42"/>
        <v>4.6371616342662847E-2</v>
      </c>
      <c r="AG199" s="48">
        <v>805.15</v>
      </c>
      <c r="AH199" s="73">
        <f t="shared" si="43"/>
        <v>3.4591316191871245E-2</v>
      </c>
    </row>
    <row r="200" spans="1:34" x14ac:dyDescent="0.3">
      <c r="A200" s="70">
        <v>45296</v>
      </c>
      <c r="B200" s="72"/>
      <c r="C200" s="47">
        <v>19477.38</v>
      </c>
      <c r="D200" s="73">
        <f t="shared" si="33"/>
        <v>8.2216315406695509E-3</v>
      </c>
      <c r="E200" s="77"/>
      <c r="F200" s="47">
        <v>1380.41</v>
      </c>
      <c r="G200" s="73">
        <f t="shared" si="34"/>
        <v>5.5044749654155088E-2</v>
      </c>
      <c r="I200" s="47">
        <v>1283.25</v>
      </c>
      <c r="J200" s="73">
        <f t="shared" si="35"/>
        <v>2.8286389679073643E-2</v>
      </c>
      <c r="L200" s="47">
        <v>21658.89</v>
      </c>
      <c r="M200" s="73">
        <f t="shared" si="36"/>
        <v>3.3900575247500274E-4</v>
      </c>
      <c r="O200" s="47">
        <v>1101.1600000000001</v>
      </c>
      <c r="P200" s="73">
        <f t="shared" si="37"/>
        <v>2.2679569812582491E-2</v>
      </c>
      <c r="R200" s="47">
        <v>1113.24</v>
      </c>
      <c r="S200" s="73">
        <f t="shared" si="38"/>
        <v>2.8264242961649214E-2</v>
      </c>
      <c r="U200" s="47">
        <v>797.37</v>
      </c>
      <c r="V200" s="73">
        <f t="shared" si="39"/>
        <v>4.1850680743199066E-2</v>
      </c>
      <c r="X200" s="47">
        <v>4006.68</v>
      </c>
      <c r="Y200" s="73">
        <f t="shared" si="40"/>
        <v>2.7907334718694617E-2</v>
      </c>
      <c r="AA200" s="47">
        <v>23429.87</v>
      </c>
      <c r="AB200" s="73">
        <f t="shared" si="41"/>
        <v>3.5601828114778626E-2</v>
      </c>
      <c r="AD200" s="71">
        <v>2338.34</v>
      </c>
      <c r="AE200" s="73">
        <f t="shared" si="42"/>
        <v>2.7029163738580445E-2</v>
      </c>
      <c r="AG200" s="48">
        <v>832.52</v>
      </c>
      <c r="AH200" s="73">
        <f t="shared" si="43"/>
        <v>3.3993665776563382E-2</v>
      </c>
    </row>
    <row r="201" spans="1:34" x14ac:dyDescent="0.3">
      <c r="A201" s="70">
        <v>45303</v>
      </c>
      <c r="B201" s="72"/>
      <c r="C201" s="47">
        <v>19545.009999999998</v>
      </c>
      <c r="D201" s="73">
        <f t="shared" si="33"/>
        <v>3.4722329183903265E-3</v>
      </c>
      <c r="E201" s="77"/>
      <c r="F201" s="47">
        <v>1396.42</v>
      </c>
      <c r="G201" s="73">
        <f t="shared" si="34"/>
        <v>1.1598003491716222E-2</v>
      </c>
      <c r="I201" s="47">
        <v>1304.79</v>
      </c>
      <c r="J201" s="73">
        <f t="shared" si="35"/>
        <v>1.6785505552308563E-2</v>
      </c>
      <c r="L201" s="47">
        <v>21643.66</v>
      </c>
      <c r="M201" s="73">
        <f t="shared" si="36"/>
        <v>-7.0317546282379036E-4</v>
      </c>
      <c r="O201" s="47">
        <v>1112.06</v>
      </c>
      <c r="P201" s="73">
        <f t="shared" si="37"/>
        <v>9.8986523302697724E-3</v>
      </c>
      <c r="R201" s="47">
        <v>1117.42</v>
      </c>
      <c r="S201" s="73">
        <f t="shared" si="38"/>
        <v>3.7548057921023893E-3</v>
      </c>
      <c r="U201" s="47">
        <v>825.59</v>
      </c>
      <c r="V201" s="73">
        <f t="shared" si="39"/>
        <v>3.5391349060034896E-2</v>
      </c>
      <c r="X201" s="47">
        <v>3922.12</v>
      </c>
      <c r="Y201" s="73">
        <f t="shared" si="40"/>
        <v>-2.1104755059051371E-2</v>
      </c>
      <c r="AA201" s="47">
        <v>24717.56</v>
      </c>
      <c r="AB201" s="73">
        <f t="shared" si="41"/>
        <v>5.4959331827278697E-2</v>
      </c>
      <c r="AD201" s="71">
        <v>2390.62</v>
      </c>
      <c r="AE201" s="73">
        <f t="shared" si="42"/>
        <v>2.2357740961536705E-2</v>
      </c>
      <c r="AG201" s="48">
        <v>846.65</v>
      </c>
      <c r="AH201" s="73">
        <f t="shared" si="43"/>
        <v>1.6972565223658285E-2</v>
      </c>
    </row>
    <row r="202" spans="1:34" x14ac:dyDescent="0.3">
      <c r="A202" s="70">
        <v>45311</v>
      </c>
      <c r="B202" s="72"/>
      <c r="C202" s="47">
        <v>19637.3</v>
      </c>
      <c r="D202" s="73">
        <f t="shared" si="33"/>
        <v>4.7219213497460928E-3</v>
      </c>
      <c r="E202" s="77"/>
      <c r="F202" s="47">
        <v>1411.22</v>
      </c>
      <c r="G202" s="73">
        <f t="shared" si="34"/>
        <v>1.0598530528064589E-2</v>
      </c>
      <c r="I202" s="47">
        <v>1312.77</v>
      </c>
      <c r="J202" s="73">
        <f t="shared" si="35"/>
        <v>6.1159267008484269E-3</v>
      </c>
      <c r="L202" s="47">
        <v>21726.36</v>
      </c>
      <c r="M202" s="73">
        <f t="shared" si="36"/>
        <v>3.8209803702331643E-3</v>
      </c>
      <c r="O202" s="47">
        <v>1129.1199999999999</v>
      </c>
      <c r="P202" s="73">
        <f t="shared" si="37"/>
        <v>1.5340898872362953E-2</v>
      </c>
      <c r="R202" s="47">
        <v>1109.44</v>
      </c>
      <c r="S202" s="73">
        <f t="shared" si="38"/>
        <v>-7.1414508421184675E-3</v>
      </c>
      <c r="U202" s="47">
        <v>940.86</v>
      </c>
      <c r="V202" s="73">
        <f t="shared" si="39"/>
        <v>0.13962136169284994</v>
      </c>
      <c r="X202" s="47">
        <v>3749.41</v>
      </c>
      <c r="Y202" s="73">
        <f t="shared" si="40"/>
        <v>-4.4034858698866947E-2</v>
      </c>
      <c r="AA202" s="47">
        <v>25759.45</v>
      </c>
      <c r="AB202" s="73">
        <f t="shared" si="41"/>
        <v>4.2151814337661138E-2</v>
      </c>
      <c r="AD202" s="71">
        <v>2475.88</v>
      </c>
      <c r="AE202" s="73">
        <f t="shared" si="42"/>
        <v>3.5664388317675003E-2</v>
      </c>
      <c r="AG202" s="48">
        <v>831.71</v>
      </c>
      <c r="AH202" s="73">
        <f t="shared" si="43"/>
        <v>-1.7646016653871069E-2</v>
      </c>
    </row>
    <row r="203" spans="1:34" x14ac:dyDescent="0.3">
      <c r="A203" s="70">
        <v>45316</v>
      </c>
      <c r="B203" s="72"/>
      <c r="C203" s="47">
        <v>19350.150000000001</v>
      </c>
      <c r="D203" s="73">
        <f t="shared" si="33"/>
        <v>-1.4622682344314027E-2</v>
      </c>
      <c r="E203" s="77"/>
      <c r="F203" s="47">
        <v>1447.5</v>
      </c>
      <c r="G203" s="73">
        <f t="shared" si="34"/>
        <v>2.5708252434064122E-2</v>
      </c>
      <c r="I203" s="47">
        <v>1398.67</v>
      </c>
      <c r="J203" s="73">
        <f t="shared" si="35"/>
        <v>6.5434158306481791E-2</v>
      </c>
      <c r="L203" s="47">
        <v>21348.45</v>
      </c>
      <c r="M203" s="73">
        <f t="shared" si="36"/>
        <v>-1.73940779771669E-2</v>
      </c>
      <c r="O203" s="47">
        <v>1148.18</v>
      </c>
      <c r="P203" s="73">
        <f t="shared" si="37"/>
        <v>1.6880402437296455E-2</v>
      </c>
      <c r="R203" s="47">
        <v>1098.6300000000001</v>
      </c>
      <c r="S203" s="73">
        <f t="shared" si="38"/>
        <v>-9.7436544563022295E-3</v>
      </c>
      <c r="U203" s="47">
        <v>955.37</v>
      </c>
      <c r="V203" s="73">
        <f t="shared" si="39"/>
        <v>1.5422060667899572E-2</v>
      </c>
      <c r="X203" s="47">
        <v>3612.6</v>
      </c>
      <c r="Y203" s="73">
        <f t="shared" si="40"/>
        <v>-3.6488407509448137E-2</v>
      </c>
      <c r="AA203" s="47">
        <v>25380.25</v>
      </c>
      <c r="AB203" s="73">
        <f t="shared" si="41"/>
        <v>-1.4720811197444072E-2</v>
      </c>
      <c r="AD203" s="71">
        <v>2491.27</v>
      </c>
      <c r="AE203" s="73">
        <f t="shared" si="42"/>
        <v>6.2159716949124642E-3</v>
      </c>
      <c r="AG203" s="48">
        <v>856.4</v>
      </c>
      <c r="AH203" s="73">
        <f t="shared" si="43"/>
        <v>2.9685827992930156E-2</v>
      </c>
    </row>
    <row r="204" spans="1:34" x14ac:dyDescent="0.3">
      <c r="A204" s="70">
        <v>45324</v>
      </c>
      <c r="B204" s="72"/>
      <c r="C204" s="47">
        <v>19755.22</v>
      </c>
      <c r="D204" s="73">
        <f t="shared" si="33"/>
        <v>2.093368785254893E-2</v>
      </c>
      <c r="E204" s="77"/>
      <c r="F204" s="47">
        <v>1494.65</v>
      </c>
      <c r="G204" s="73">
        <f t="shared" si="34"/>
        <v>3.2573402417962069E-2</v>
      </c>
      <c r="I204" s="47">
        <v>1357.05</v>
      </c>
      <c r="J204" s="73">
        <f t="shared" si="35"/>
        <v>-2.9756840426977141E-2</v>
      </c>
      <c r="L204" s="47">
        <v>21707.33</v>
      </c>
      <c r="M204" s="73">
        <f t="shared" si="36"/>
        <v>1.6810588122322744E-2</v>
      </c>
      <c r="O204" s="47">
        <v>1120.97</v>
      </c>
      <c r="P204" s="73">
        <f t="shared" si="37"/>
        <v>-2.3698374819279236E-2</v>
      </c>
      <c r="R204" s="47">
        <v>1115.95</v>
      </c>
      <c r="S204" s="73">
        <f t="shared" si="38"/>
        <v>1.5765089247517301E-2</v>
      </c>
      <c r="U204" s="47">
        <v>939.15</v>
      </c>
      <c r="V204" s="73">
        <f t="shared" si="39"/>
        <v>-1.6977715440091301E-2</v>
      </c>
      <c r="X204" s="47">
        <v>3629.54</v>
      </c>
      <c r="Y204" s="73">
        <f t="shared" si="40"/>
        <v>4.6891435531196523E-3</v>
      </c>
      <c r="AA204" s="47">
        <v>26186.99</v>
      </c>
      <c r="AB204" s="73">
        <f t="shared" si="41"/>
        <v>3.1786132918312532E-2</v>
      </c>
      <c r="AD204" s="71">
        <v>2496.06</v>
      </c>
      <c r="AE204" s="73">
        <f t="shared" si="42"/>
        <v>1.9227141176989904E-3</v>
      </c>
      <c r="AG204" s="48">
        <v>868.87</v>
      </c>
      <c r="AH204" s="73">
        <f t="shared" si="43"/>
        <v>1.4560952825782377E-2</v>
      </c>
    </row>
    <row r="205" spans="1:34" x14ac:dyDescent="0.3">
      <c r="A205" s="70">
        <v>45331</v>
      </c>
      <c r="B205" s="72"/>
      <c r="C205" s="47">
        <v>19989.169999999998</v>
      </c>
      <c r="D205" s="73">
        <f t="shared" si="33"/>
        <v>1.1842439618490561E-2</v>
      </c>
      <c r="E205" s="77"/>
      <c r="F205" s="47">
        <v>1595.22</v>
      </c>
      <c r="G205" s="73">
        <f t="shared" si="34"/>
        <v>6.7286655738801673E-2</v>
      </c>
      <c r="I205" s="47">
        <v>1431.61</v>
      </c>
      <c r="J205" s="73">
        <f t="shared" si="35"/>
        <v>5.494270660624144E-2</v>
      </c>
      <c r="L205" s="47">
        <v>21826.41</v>
      </c>
      <c r="M205" s="73">
        <f t="shared" si="36"/>
        <v>5.4857045984005445E-3</v>
      </c>
      <c r="O205" s="47">
        <v>1006.53</v>
      </c>
      <c r="P205" s="73">
        <f t="shared" si="37"/>
        <v>-0.10209015406299905</v>
      </c>
      <c r="R205" s="47">
        <v>1194.07</v>
      </c>
      <c r="S205" s="73">
        <f t="shared" si="38"/>
        <v>7.0003136341233826E-2</v>
      </c>
      <c r="U205" s="47">
        <v>977.23</v>
      </c>
      <c r="V205" s="73">
        <f t="shared" si="39"/>
        <v>4.0547303412660426E-2</v>
      </c>
      <c r="X205" s="47">
        <v>3698.9</v>
      </c>
      <c r="Y205" s="73">
        <f t="shared" si="40"/>
        <v>1.9109859651636332E-2</v>
      </c>
      <c r="AA205" s="47">
        <v>28291.58</v>
      </c>
      <c r="AB205" s="73">
        <f t="shared" si="41"/>
        <v>8.0367770408130146E-2</v>
      </c>
      <c r="AD205" s="71">
        <v>2641.41</v>
      </c>
      <c r="AE205" s="73">
        <f t="shared" si="42"/>
        <v>5.8231773274680862E-2</v>
      </c>
      <c r="AG205" s="48">
        <v>857.96</v>
      </c>
      <c r="AH205" s="73">
        <f t="shared" si="43"/>
        <v>-1.2556538952892802E-2</v>
      </c>
    </row>
    <row r="206" spans="1:34" x14ac:dyDescent="0.3">
      <c r="A206" s="70">
        <v>45338</v>
      </c>
      <c r="B206" s="72"/>
      <c r="C206" s="47">
        <v>19916.46</v>
      </c>
      <c r="D206" s="73">
        <f t="shared" si="33"/>
        <v>-3.6374696898370034E-3</v>
      </c>
      <c r="E206" s="77"/>
      <c r="F206" s="47">
        <v>1608.14</v>
      </c>
      <c r="G206" s="73">
        <f t="shared" si="34"/>
        <v>8.0991963490929606E-3</v>
      </c>
      <c r="I206" s="47">
        <v>1436.18</v>
      </c>
      <c r="J206" s="73">
        <f t="shared" si="35"/>
        <v>3.1922101689707142E-3</v>
      </c>
      <c r="L206" s="47">
        <v>21830.16</v>
      </c>
      <c r="M206" s="73">
        <f t="shared" si="36"/>
        <v>1.7181020607603357E-4</v>
      </c>
      <c r="O206" s="47">
        <v>1018.51</v>
      </c>
      <c r="P206" s="73">
        <f t="shared" si="37"/>
        <v>1.190227812385127E-2</v>
      </c>
      <c r="R206" s="47">
        <v>1175.47</v>
      </c>
      <c r="S206" s="73">
        <f t="shared" si="38"/>
        <v>-1.5576976224174387E-2</v>
      </c>
      <c r="U206" s="47">
        <v>990.56</v>
      </c>
      <c r="V206" s="73">
        <f t="shared" si="39"/>
        <v>1.3640596379562567E-2</v>
      </c>
      <c r="X206" s="47">
        <v>3719.66</v>
      </c>
      <c r="Y206" s="73">
        <f t="shared" si="40"/>
        <v>5.6124793857632712E-3</v>
      </c>
      <c r="AA206" s="47">
        <v>29090.560000000001</v>
      </c>
      <c r="AB206" s="73">
        <f t="shared" si="41"/>
        <v>2.8240911253454192E-2</v>
      </c>
      <c r="AD206" s="71">
        <v>2612.59</v>
      </c>
      <c r="AE206" s="73">
        <f t="shared" si="42"/>
        <v>-1.0910839286593036E-2</v>
      </c>
      <c r="AG206" s="48">
        <v>897.76</v>
      </c>
      <c r="AH206" s="73">
        <f t="shared" si="43"/>
        <v>4.6389109049372879E-2</v>
      </c>
    </row>
    <row r="207" spans="1:34" x14ac:dyDescent="0.3">
      <c r="A207" s="70">
        <v>45345</v>
      </c>
      <c r="B207" s="72"/>
      <c r="C207" s="47">
        <v>20247.75</v>
      </c>
      <c r="D207" s="73">
        <f t="shared" si="33"/>
        <v>1.663398013502404E-2</v>
      </c>
      <c r="E207" s="77"/>
      <c r="F207" s="47">
        <v>1596.64</v>
      </c>
      <c r="G207" s="73">
        <f t="shared" si="34"/>
        <v>-7.1511186836966927E-3</v>
      </c>
      <c r="I207" s="47">
        <v>1457.8</v>
      </c>
      <c r="J207" s="73">
        <f t="shared" si="35"/>
        <v>1.5053823336907553E-2</v>
      </c>
      <c r="L207" s="47">
        <v>22160.880000000001</v>
      </c>
      <c r="M207" s="73">
        <f t="shared" si="36"/>
        <v>1.5149682824129606E-2</v>
      </c>
      <c r="O207" s="47">
        <v>1044.98</v>
      </c>
      <c r="P207" s="73">
        <f t="shared" si="37"/>
        <v>2.5988944634809701E-2</v>
      </c>
      <c r="R207" s="47">
        <v>1228.02</v>
      </c>
      <c r="S207" s="73">
        <f t="shared" si="38"/>
        <v>4.4705522046500509E-2</v>
      </c>
      <c r="U207" s="47">
        <v>1051.05</v>
      </c>
      <c r="V207" s="73">
        <f t="shared" si="39"/>
        <v>6.1066467452754007E-2</v>
      </c>
      <c r="X207" s="47">
        <v>3675.76</v>
      </c>
      <c r="Y207" s="73">
        <f t="shared" si="40"/>
        <v>-1.1802153960308103E-2</v>
      </c>
      <c r="AA207" s="47">
        <v>29082.54</v>
      </c>
      <c r="AB207" s="73">
        <f t="shared" si="41"/>
        <v>-2.756908082897145E-4</v>
      </c>
      <c r="AD207" s="71">
        <v>2619.52</v>
      </c>
      <c r="AE207" s="73">
        <f t="shared" si="42"/>
        <v>2.6525401995720092E-3</v>
      </c>
      <c r="AG207" s="48">
        <v>1033.24</v>
      </c>
      <c r="AH207" s="73">
        <f t="shared" si="43"/>
        <v>0.15090892888968099</v>
      </c>
    </row>
    <row r="208" spans="1:34" x14ac:dyDescent="0.3">
      <c r="A208" s="70">
        <v>45353</v>
      </c>
      <c r="B208" s="72"/>
      <c r="C208" s="47">
        <v>20238.38</v>
      </c>
      <c r="D208" s="73">
        <f t="shared" si="33"/>
        <v>-4.6276746799022019E-4</v>
      </c>
      <c r="E208" s="77"/>
      <c r="F208" s="47">
        <v>1620.61</v>
      </c>
      <c r="G208" s="73">
        <f t="shared" si="34"/>
        <v>1.5012776831345699E-2</v>
      </c>
      <c r="I208" s="47">
        <v>1477.97</v>
      </c>
      <c r="J208" s="73">
        <f t="shared" si="35"/>
        <v>1.3835917135409572E-2</v>
      </c>
      <c r="L208" s="47">
        <v>22161.919999999998</v>
      </c>
      <c r="M208" s="73">
        <f t="shared" si="36"/>
        <v>4.6929544313999944E-5</v>
      </c>
      <c r="O208" s="47">
        <v>1041.25</v>
      </c>
      <c r="P208" s="73">
        <f t="shared" si="37"/>
        <v>-3.5694463051924611E-3</v>
      </c>
      <c r="R208" s="47">
        <v>1197.1500000000001</v>
      </c>
      <c r="S208" s="73">
        <f t="shared" si="38"/>
        <v>-2.5138027067962972E-2</v>
      </c>
      <c r="U208" s="47">
        <v>1041.52</v>
      </c>
      <c r="V208" s="73">
        <f t="shared" si="39"/>
        <v>-9.0671233528376131E-3</v>
      </c>
      <c r="X208" s="47">
        <v>3519.2</v>
      </c>
      <c r="Y208" s="73">
        <f t="shared" si="40"/>
        <v>-4.2592552288506426E-2</v>
      </c>
      <c r="AA208" s="47">
        <v>28428.63</v>
      </c>
      <c r="AB208" s="73">
        <f t="shared" si="41"/>
        <v>-2.2484624795495848E-2</v>
      </c>
      <c r="AD208" s="71">
        <v>2648.23</v>
      </c>
      <c r="AE208" s="73">
        <f t="shared" si="42"/>
        <v>1.0960023210359163E-2</v>
      </c>
      <c r="AG208" s="48">
        <v>997.85</v>
      </c>
      <c r="AH208" s="73">
        <f t="shared" si="43"/>
        <v>-3.4251480778909049E-2</v>
      </c>
    </row>
    <row r="209" spans="1:34" x14ac:dyDescent="0.3">
      <c r="A209" s="70">
        <v>45358</v>
      </c>
      <c r="B209" s="72"/>
      <c r="C209" s="47">
        <v>20407.099999999999</v>
      </c>
      <c r="D209" s="73">
        <f t="shared" si="33"/>
        <v>8.3366356398089925E-3</v>
      </c>
      <c r="E209" s="77"/>
      <c r="F209" s="47">
        <v>1670.94</v>
      </c>
      <c r="G209" s="73">
        <f t="shared" si="34"/>
        <v>3.1056207230610793E-2</v>
      </c>
      <c r="I209" s="47">
        <v>1478.34</v>
      </c>
      <c r="J209" s="73">
        <f t="shared" si="35"/>
        <v>2.5034337638780952E-4</v>
      </c>
      <c r="L209" s="47">
        <v>22432.38</v>
      </c>
      <c r="M209" s="73">
        <f t="shared" si="36"/>
        <v>1.2203816275846262E-2</v>
      </c>
      <c r="O209" s="47">
        <v>1073.45</v>
      </c>
      <c r="P209" s="73">
        <f t="shared" si="37"/>
        <v>3.0924369747899205E-2</v>
      </c>
      <c r="R209" s="47">
        <v>1194.44</v>
      </c>
      <c r="S209" s="73">
        <f t="shared" si="38"/>
        <v>-2.2637096437372393E-3</v>
      </c>
      <c r="U209" s="47">
        <v>1008.14</v>
      </c>
      <c r="V209" s="73">
        <f t="shared" si="39"/>
        <v>-3.2049312543206081E-2</v>
      </c>
      <c r="X209" s="47">
        <v>3528.25</v>
      </c>
      <c r="Y209" s="73">
        <f t="shared" si="40"/>
        <v>2.5716071834508362E-3</v>
      </c>
      <c r="AA209" s="47">
        <v>27433.23</v>
      </c>
      <c r="AB209" s="73">
        <f t="shared" si="41"/>
        <v>-3.5013998212365539E-2</v>
      </c>
      <c r="AD209" s="71">
        <v>2677.2</v>
      </c>
      <c r="AE209" s="73">
        <f t="shared" si="42"/>
        <v>1.0939382153362737E-2</v>
      </c>
      <c r="AG209" s="48">
        <v>1003.31</v>
      </c>
      <c r="AH209" s="73">
        <f t="shared" si="43"/>
        <v>5.4717642932303676E-3</v>
      </c>
    </row>
    <row r="210" spans="1:34" x14ac:dyDescent="0.3">
      <c r="A210" s="70">
        <v>45366</v>
      </c>
      <c r="B210" s="72"/>
      <c r="C210" s="47">
        <v>19969.599999999999</v>
      </c>
      <c r="D210" s="73">
        <f t="shared" si="33"/>
        <v>-2.1438616951943198E-2</v>
      </c>
      <c r="E210" s="77"/>
      <c r="F210" s="47">
        <v>1642.54</v>
      </c>
      <c r="G210" s="73">
        <f t="shared" si="34"/>
        <v>-1.6996421176104521E-2</v>
      </c>
      <c r="I210" s="47">
        <v>1485.16</v>
      </c>
      <c r="J210" s="73">
        <f t="shared" si="35"/>
        <v>4.6132824654681361E-3</v>
      </c>
      <c r="L210" s="47">
        <v>22167.21</v>
      </c>
      <c r="M210" s="73">
        <f t="shared" si="36"/>
        <v>-1.1820858954778846E-2</v>
      </c>
      <c r="O210" s="47">
        <v>1025.53</v>
      </c>
      <c r="P210" s="73">
        <f t="shared" si="37"/>
        <v>-4.4641110438306458E-2</v>
      </c>
      <c r="R210" s="47">
        <v>1169.79</v>
      </c>
      <c r="S210" s="73">
        <f t="shared" si="38"/>
        <v>-2.0637286092227394E-2</v>
      </c>
      <c r="U210" s="47">
        <v>950.35</v>
      </c>
      <c r="V210" s="73">
        <f t="shared" si="39"/>
        <v>-5.7323387624734622E-2</v>
      </c>
      <c r="X210" s="47">
        <v>3533.12</v>
      </c>
      <c r="Y210" s="73">
        <f t="shared" si="40"/>
        <v>1.3802876780273198E-3</v>
      </c>
      <c r="AA210" s="47">
        <v>27667.53</v>
      </c>
      <c r="AB210" s="73">
        <f t="shared" si="41"/>
        <v>8.5407369092155485E-3</v>
      </c>
      <c r="AD210" s="71">
        <v>2664.11</v>
      </c>
      <c r="AE210" s="73">
        <f t="shared" si="42"/>
        <v>-4.8894367249363857E-3</v>
      </c>
      <c r="AG210" s="48">
        <v>969.43</v>
      </c>
      <c r="AH210" s="73">
        <f t="shared" si="43"/>
        <v>-3.3768227168073671E-2</v>
      </c>
    </row>
    <row r="211" spans="1:34" x14ac:dyDescent="0.3">
      <c r="A211" s="70">
        <v>45373</v>
      </c>
      <c r="B211" s="72"/>
      <c r="C211" s="47">
        <v>19795.54</v>
      </c>
      <c r="D211" s="73">
        <f t="shared" si="33"/>
        <v>-8.7162486980208766E-3</v>
      </c>
      <c r="E211" s="77"/>
      <c r="F211" s="47">
        <v>1593.48</v>
      </c>
      <c r="G211" s="73">
        <f t="shared" si="34"/>
        <v>-2.9868374590573104E-2</v>
      </c>
      <c r="I211" s="47">
        <v>1454.3</v>
      </c>
      <c r="J211" s="73">
        <f t="shared" si="35"/>
        <v>-2.0778905976460534E-2</v>
      </c>
      <c r="L211" s="47">
        <v>21964.19</v>
      </c>
      <c r="M211" s="73">
        <f t="shared" si="36"/>
        <v>-9.1585725041626997E-3</v>
      </c>
      <c r="O211" s="47">
        <v>1014.67</v>
      </c>
      <c r="P211" s="73">
        <f t="shared" si="37"/>
        <v>-1.0589646329215151E-2</v>
      </c>
      <c r="R211" s="47">
        <v>1168.07</v>
      </c>
      <c r="S211" s="73">
        <f t="shared" si="38"/>
        <v>-1.4703493789483817E-3</v>
      </c>
      <c r="U211" s="47">
        <v>953.03</v>
      </c>
      <c r="V211" s="73">
        <f t="shared" si="39"/>
        <v>2.8200136791707792E-3</v>
      </c>
      <c r="X211" s="47">
        <v>3455.76</v>
      </c>
      <c r="Y211" s="73">
        <f t="shared" si="40"/>
        <v>-2.1895661624852729E-2</v>
      </c>
      <c r="AA211" s="47">
        <v>27864.959999999999</v>
      </c>
      <c r="AB211" s="73">
        <f t="shared" si="41"/>
        <v>7.1358014249916892E-3</v>
      </c>
      <c r="AD211" s="71">
        <v>2540.86</v>
      </c>
      <c r="AE211" s="73">
        <f t="shared" si="42"/>
        <v>-4.6263104751680668E-2</v>
      </c>
      <c r="AG211" s="48">
        <v>951</v>
      </c>
      <c r="AH211" s="73">
        <f t="shared" si="43"/>
        <v>-1.9011171513157166E-2</v>
      </c>
    </row>
    <row r="212" spans="1:34" ht="15" thickBot="1" x14ac:dyDescent="0.35">
      <c r="A212" s="69">
        <v>45379</v>
      </c>
      <c r="B212" s="84"/>
      <c r="C212" s="76">
        <v>20116.07</v>
      </c>
      <c r="D212" s="74">
        <f t="shared" si="33"/>
        <v>1.6192031134285745E-2</v>
      </c>
      <c r="E212" s="77"/>
      <c r="F212" s="76">
        <v>1610.55</v>
      </c>
      <c r="G212" s="74">
        <f t="shared" si="34"/>
        <v>1.071240304239773E-2</v>
      </c>
      <c r="I212" s="47">
        <v>1477.52</v>
      </c>
      <c r="J212" s="73">
        <f t="shared" si="35"/>
        <v>1.5966444337481969E-2</v>
      </c>
      <c r="L212" s="76">
        <v>22151.75</v>
      </c>
      <c r="M212" s="74">
        <f t="shared" si="36"/>
        <v>8.5393542853162956E-3</v>
      </c>
      <c r="O212" s="76">
        <v>1070.72</v>
      </c>
      <c r="P212" s="74">
        <f t="shared" si="37"/>
        <v>5.523963456099034E-2</v>
      </c>
      <c r="R212" s="76">
        <v>1214.53</v>
      </c>
      <c r="S212" s="74">
        <f t="shared" si="38"/>
        <v>3.9775013483780972E-2</v>
      </c>
      <c r="U212" s="76">
        <v>979.02</v>
      </c>
      <c r="V212" s="74">
        <f t="shared" si="39"/>
        <v>2.7270914871515072E-2</v>
      </c>
      <c r="X212" s="76">
        <v>3401.38</v>
      </c>
      <c r="Y212" s="74">
        <f t="shared" si="40"/>
        <v>-1.5736046484709616E-2</v>
      </c>
      <c r="AA212" s="76">
        <v>26844.3</v>
      </c>
      <c r="AB212" s="74">
        <f t="shared" si="41"/>
        <v>-3.6628798318748705E-2</v>
      </c>
      <c r="AD212" s="87">
        <v>2581.17</v>
      </c>
      <c r="AE212" s="74">
        <f t="shared" si="42"/>
        <v>1.5864707225112736E-2</v>
      </c>
      <c r="AG212" s="80">
        <v>961.35</v>
      </c>
      <c r="AH212" s="73">
        <f t="shared" si="43"/>
        <v>1.0883280757097815E-2</v>
      </c>
    </row>
    <row r="213" spans="1:34" x14ac:dyDescent="0.3">
      <c r="I213" s="139"/>
      <c r="J213" s="139"/>
    </row>
    <row r="215" spans="1:34" x14ac:dyDescent="0.3">
      <c r="J215"/>
    </row>
    <row r="424" spans="9:10" x14ac:dyDescent="0.3">
      <c r="I424" s="139"/>
      <c r="J424" s="139"/>
    </row>
    <row r="426" spans="9:10" x14ac:dyDescent="0.3">
      <c r="J426"/>
    </row>
    <row r="635" spans="9:10" x14ac:dyDescent="0.3">
      <c r="I635" s="139"/>
      <c r="J635" s="139"/>
    </row>
    <row r="637" spans="9:10" x14ac:dyDescent="0.3">
      <c r="J637"/>
    </row>
    <row r="846" spans="9:10" x14ac:dyDescent="0.3">
      <c r="I846" s="139"/>
      <c r="J846" s="139"/>
    </row>
    <row r="848" spans="9:10" x14ac:dyDescent="0.3">
      <c r="J848"/>
    </row>
    <row r="1057" spans="9:10" x14ac:dyDescent="0.3">
      <c r="I1057" s="139"/>
      <c r="J1057" s="139"/>
    </row>
    <row r="1059" spans="9:10" x14ac:dyDescent="0.3">
      <c r="J1059"/>
    </row>
    <row r="1268" spans="9:10" x14ac:dyDescent="0.3">
      <c r="I1268" s="139"/>
      <c r="J1268" s="139"/>
    </row>
    <row r="1270" spans="9:10" x14ac:dyDescent="0.3">
      <c r="J1270"/>
    </row>
    <row r="1479" spans="9:10" x14ac:dyDescent="0.3">
      <c r="I1479" s="139"/>
      <c r="J1479" s="139"/>
    </row>
    <row r="1481" spans="9:10" x14ac:dyDescent="0.3">
      <c r="J1481"/>
    </row>
    <row r="1690" spans="9:10" x14ac:dyDescent="0.3">
      <c r="I1690" s="139"/>
      <c r="J1690" s="139"/>
    </row>
    <row r="1692" spans="9:10" x14ac:dyDescent="0.3">
      <c r="J1692"/>
    </row>
    <row r="1901" spans="9:10" x14ac:dyDescent="0.3">
      <c r="I1901" s="139"/>
      <c r="J1901" s="139"/>
    </row>
    <row r="1903" spans="9:10" x14ac:dyDescent="0.3">
      <c r="J1903"/>
    </row>
    <row r="2112" spans="9:10" x14ac:dyDescent="0.3">
      <c r="I2112" s="139"/>
      <c r="J2112" s="139"/>
    </row>
    <row r="2114" spans="10:10" x14ac:dyDescent="0.3">
      <c r="J2114"/>
    </row>
    <row r="2323" spans="9:10" x14ac:dyDescent="0.3">
      <c r="I2323" s="139"/>
      <c r="J2323" s="139"/>
    </row>
    <row r="2325" spans="9:10" x14ac:dyDescent="0.3">
      <c r="J2325"/>
    </row>
    <row r="2534" spans="9:10" x14ac:dyDescent="0.3">
      <c r="I2534" s="139"/>
      <c r="J2534" s="139"/>
    </row>
    <row r="2536" spans="9:10" x14ac:dyDescent="0.3">
      <c r="J2536"/>
    </row>
    <row r="2745" spans="9:10" x14ac:dyDescent="0.3">
      <c r="I2745" s="139"/>
      <c r="J2745" s="139"/>
    </row>
    <row r="2747" spans="9:10" x14ac:dyDescent="0.3">
      <c r="J2747"/>
    </row>
    <row r="2956" spans="9:10" x14ac:dyDescent="0.3">
      <c r="I2956" s="139"/>
      <c r="J2956" s="139"/>
    </row>
    <row r="2958" spans="9:10" x14ac:dyDescent="0.3">
      <c r="J2958"/>
    </row>
    <row r="3167" spans="9:10" x14ac:dyDescent="0.3">
      <c r="I3167" s="139"/>
      <c r="J3167" s="139"/>
    </row>
    <row r="3169" spans="10:10" x14ac:dyDescent="0.3">
      <c r="J3169"/>
    </row>
    <row r="3378" spans="9:10" x14ac:dyDescent="0.3">
      <c r="I3378" s="139"/>
      <c r="J3378" s="139"/>
    </row>
    <row r="3380" spans="9:10" x14ac:dyDescent="0.3">
      <c r="J3380"/>
    </row>
    <row r="3589" spans="9:10" x14ac:dyDescent="0.3">
      <c r="I3589" s="139"/>
      <c r="J3589" s="139"/>
    </row>
    <row r="3591" spans="9:10" x14ac:dyDescent="0.3">
      <c r="J3591"/>
    </row>
    <row r="3800" spans="9:10" x14ac:dyDescent="0.3">
      <c r="I3800" s="139"/>
      <c r="J3800" s="139"/>
    </row>
    <row r="3802" spans="9:10" x14ac:dyDescent="0.3">
      <c r="J3802"/>
    </row>
    <row r="4011" spans="9:10" x14ac:dyDescent="0.3">
      <c r="I4011" s="139"/>
      <c r="J4011" s="139"/>
    </row>
    <row r="4013" spans="9:10" x14ac:dyDescent="0.3">
      <c r="J4013"/>
    </row>
    <row r="4222" spans="9:10" x14ac:dyDescent="0.3">
      <c r="I4222" s="139"/>
      <c r="J4222" s="139"/>
    </row>
    <row r="4224" spans="9:10" x14ac:dyDescent="0.3">
      <c r="J4224"/>
    </row>
    <row r="4433" spans="9:10" x14ac:dyDescent="0.3">
      <c r="I4433" s="139"/>
      <c r="J4433" s="139"/>
    </row>
    <row r="4435" spans="9:10" x14ac:dyDescent="0.3">
      <c r="J4435"/>
    </row>
    <row r="4644" spans="9:10" x14ac:dyDescent="0.3">
      <c r="I4644" s="139"/>
      <c r="J4644" s="139"/>
    </row>
    <row r="4646" spans="9:10" x14ac:dyDescent="0.3">
      <c r="J4646"/>
    </row>
    <row r="4855" spans="9:10" x14ac:dyDescent="0.3">
      <c r="I4855" s="139"/>
      <c r="J4855" s="139"/>
    </row>
    <row r="4857" spans="9:10" x14ac:dyDescent="0.3">
      <c r="J4857"/>
    </row>
    <row r="5066" spans="9:10" x14ac:dyDescent="0.3">
      <c r="I5066" s="139"/>
      <c r="J5066" s="139"/>
    </row>
    <row r="5068" spans="9:10" x14ac:dyDescent="0.3">
      <c r="J5068"/>
    </row>
    <row r="5277" spans="9:10" x14ac:dyDescent="0.3">
      <c r="I5277" s="139"/>
      <c r="J5277" s="139"/>
    </row>
    <row r="5279" spans="9:10" x14ac:dyDescent="0.3">
      <c r="J5279"/>
    </row>
    <row r="5488" spans="9:10" x14ac:dyDescent="0.3">
      <c r="I5488" s="139"/>
      <c r="J5488" s="139"/>
    </row>
    <row r="5490" spans="10:10" x14ac:dyDescent="0.3">
      <c r="J5490"/>
    </row>
    <row r="5699" spans="9:10" x14ac:dyDescent="0.3">
      <c r="I5699" s="139"/>
      <c r="J5699" s="139"/>
    </row>
    <row r="5701" spans="9:10" x14ac:dyDescent="0.3">
      <c r="J5701"/>
    </row>
    <row r="5910" spans="9:10" x14ac:dyDescent="0.3">
      <c r="I5910" s="139"/>
      <c r="J5910" s="139"/>
    </row>
    <row r="5912" spans="9:10" x14ac:dyDescent="0.3">
      <c r="J5912"/>
    </row>
    <row r="6121" spans="9:10" x14ac:dyDescent="0.3">
      <c r="I6121" s="139"/>
      <c r="J6121" s="139"/>
    </row>
    <row r="6123" spans="9:10" x14ac:dyDescent="0.3">
      <c r="J6123"/>
    </row>
    <row r="6332" spans="9:10" x14ac:dyDescent="0.3">
      <c r="I6332" s="139"/>
      <c r="J6332" s="139"/>
    </row>
    <row r="6334" spans="9:10" x14ac:dyDescent="0.3">
      <c r="J6334"/>
    </row>
    <row r="6543" spans="9:10" x14ac:dyDescent="0.3">
      <c r="I6543" s="139"/>
      <c r="J6543" s="139"/>
    </row>
    <row r="6545" spans="10:10" x14ac:dyDescent="0.3">
      <c r="J6545"/>
    </row>
    <row r="6754" spans="9:10" x14ac:dyDescent="0.3">
      <c r="I6754" s="139"/>
      <c r="J6754" s="139"/>
    </row>
    <row r="6756" spans="9:10" x14ac:dyDescent="0.3">
      <c r="J6756"/>
    </row>
    <row r="6965" spans="9:10" x14ac:dyDescent="0.3">
      <c r="I6965" s="139"/>
      <c r="J6965" s="139"/>
    </row>
    <row r="6967" spans="9:10" x14ac:dyDescent="0.3">
      <c r="J6967"/>
    </row>
    <row r="7176" spans="9:10" x14ac:dyDescent="0.3">
      <c r="I7176" s="139"/>
      <c r="J7176" s="139"/>
    </row>
    <row r="7178" spans="9:10" x14ac:dyDescent="0.3">
      <c r="J7178"/>
    </row>
    <row r="7387" spans="9:10" x14ac:dyDescent="0.3">
      <c r="I7387" s="139"/>
      <c r="J7387" s="139"/>
    </row>
    <row r="7389" spans="9:10" x14ac:dyDescent="0.3">
      <c r="J7389"/>
    </row>
    <row r="7598" spans="9:10" x14ac:dyDescent="0.3">
      <c r="I7598" s="139"/>
      <c r="J7598" s="139"/>
    </row>
    <row r="7600" spans="9:10" x14ac:dyDescent="0.3">
      <c r="J7600"/>
    </row>
    <row r="7809" spans="9:10" x14ac:dyDescent="0.3">
      <c r="I7809" s="139"/>
      <c r="J7809" s="139"/>
    </row>
    <row r="7811" spans="9:10" x14ac:dyDescent="0.3">
      <c r="J7811"/>
    </row>
    <row r="8020" spans="9:10" x14ac:dyDescent="0.3">
      <c r="I8020" s="139"/>
      <c r="J8020" s="139"/>
    </row>
    <row r="8022" spans="9:10" x14ac:dyDescent="0.3">
      <c r="J8022"/>
    </row>
    <row r="8231" spans="9:10" x14ac:dyDescent="0.3">
      <c r="I8231" s="139"/>
      <c r="J8231" s="139"/>
    </row>
    <row r="8233" spans="9:10" x14ac:dyDescent="0.3">
      <c r="J8233"/>
    </row>
    <row r="8442" spans="9:10" x14ac:dyDescent="0.3">
      <c r="I8442" s="139"/>
      <c r="J8442" s="139"/>
    </row>
    <row r="8444" spans="9:10" x14ac:dyDescent="0.3">
      <c r="J8444"/>
    </row>
    <row r="8653" spans="9:10" x14ac:dyDescent="0.3">
      <c r="I8653" s="139"/>
      <c r="J8653" s="139"/>
    </row>
    <row r="8655" spans="9:10" x14ac:dyDescent="0.3">
      <c r="J8655"/>
    </row>
    <row r="8864" spans="9:10" x14ac:dyDescent="0.3">
      <c r="I8864" s="139"/>
      <c r="J8864" s="139"/>
    </row>
    <row r="8866" spans="10:10" x14ac:dyDescent="0.3">
      <c r="J8866"/>
    </row>
    <row r="9075" spans="9:10" x14ac:dyDescent="0.3">
      <c r="I9075" s="139"/>
      <c r="J9075" s="139"/>
    </row>
    <row r="9077" spans="9:10" x14ac:dyDescent="0.3">
      <c r="J9077"/>
    </row>
    <row r="9286" spans="9:10" x14ac:dyDescent="0.3">
      <c r="I9286" s="139"/>
      <c r="J9286" s="139"/>
    </row>
    <row r="9288" spans="9:10" x14ac:dyDescent="0.3">
      <c r="J9288"/>
    </row>
    <row r="9497" spans="9:10" x14ac:dyDescent="0.3">
      <c r="I9497" s="139"/>
      <c r="J9497" s="139"/>
    </row>
    <row r="9499" spans="9:10" x14ac:dyDescent="0.3">
      <c r="J9499"/>
    </row>
    <row r="9708" spans="9:10" x14ac:dyDescent="0.3">
      <c r="I9708" s="139"/>
      <c r="J9708" s="139"/>
    </row>
    <row r="9710" spans="9:10" x14ac:dyDescent="0.3">
      <c r="J9710"/>
    </row>
    <row r="9919" spans="9:10" x14ac:dyDescent="0.3">
      <c r="I9919" s="139"/>
      <c r="J9919" s="139"/>
    </row>
    <row r="9921" spans="10:10" x14ac:dyDescent="0.3">
      <c r="J9921"/>
    </row>
    <row r="10130" spans="9:10" x14ac:dyDescent="0.3">
      <c r="I10130" s="139"/>
      <c r="J10130" s="139"/>
    </row>
    <row r="10132" spans="9:10" x14ac:dyDescent="0.3">
      <c r="J10132"/>
    </row>
    <row r="10341" spans="9:10" x14ac:dyDescent="0.3">
      <c r="I10341" s="139"/>
      <c r="J10341" s="139"/>
    </row>
    <row r="10343" spans="9:10" x14ac:dyDescent="0.3">
      <c r="J10343"/>
    </row>
    <row r="10552" spans="9:10" x14ac:dyDescent="0.3">
      <c r="I10552" s="139"/>
      <c r="J10552" s="139"/>
    </row>
    <row r="10554" spans="9:10" x14ac:dyDescent="0.3">
      <c r="J10554"/>
    </row>
    <row r="10763" spans="9:10" x14ac:dyDescent="0.3">
      <c r="I10763" s="139"/>
      <c r="J10763" s="139"/>
    </row>
    <row r="10765" spans="9:10" x14ac:dyDescent="0.3">
      <c r="J10765"/>
    </row>
    <row r="10974" spans="9:10" x14ac:dyDescent="0.3">
      <c r="I10974" s="139"/>
      <c r="J10974" s="139"/>
    </row>
    <row r="10976" spans="9:10" x14ac:dyDescent="0.3">
      <c r="J10976"/>
    </row>
    <row r="11185" spans="9:10" x14ac:dyDescent="0.3">
      <c r="I11185" s="139"/>
      <c r="J11185" s="139"/>
    </row>
    <row r="11187" spans="9:10" x14ac:dyDescent="0.3">
      <c r="J11187"/>
    </row>
    <row r="11396" spans="9:10" x14ac:dyDescent="0.3">
      <c r="I11396" s="139"/>
      <c r="J11396" s="139"/>
    </row>
    <row r="11398" spans="9:10" x14ac:dyDescent="0.3">
      <c r="J11398"/>
    </row>
    <row r="11607" spans="9:10" x14ac:dyDescent="0.3">
      <c r="I11607" s="139"/>
      <c r="J11607" s="139"/>
    </row>
    <row r="11609" spans="9:10" x14ac:dyDescent="0.3">
      <c r="J11609"/>
    </row>
    <row r="11818" spans="9:10" x14ac:dyDescent="0.3">
      <c r="I11818" s="139"/>
      <c r="J11818" s="139"/>
    </row>
    <row r="11820" spans="9:10" x14ac:dyDescent="0.3">
      <c r="J11820"/>
    </row>
    <row r="12029" spans="9:10" x14ac:dyDescent="0.3">
      <c r="I12029" s="139"/>
      <c r="J12029" s="139"/>
    </row>
    <row r="12031" spans="9:10" x14ac:dyDescent="0.3">
      <c r="J12031"/>
    </row>
    <row r="12240" spans="9:10" x14ac:dyDescent="0.3">
      <c r="I12240" s="139"/>
      <c r="J12240" s="139"/>
    </row>
    <row r="12242" spans="10:10" x14ac:dyDescent="0.3">
      <c r="J12242"/>
    </row>
    <row r="12451" spans="9:10" x14ac:dyDescent="0.3">
      <c r="I12451" s="139"/>
      <c r="J12451" s="139"/>
    </row>
    <row r="12453" spans="9:10" x14ac:dyDescent="0.3">
      <c r="J12453"/>
    </row>
    <row r="12662" spans="9:10" x14ac:dyDescent="0.3">
      <c r="I12662" s="139"/>
      <c r="J12662" s="139"/>
    </row>
    <row r="12664" spans="9:10" x14ac:dyDescent="0.3">
      <c r="J12664"/>
    </row>
    <row r="12873" spans="9:10" x14ac:dyDescent="0.3">
      <c r="I12873" s="139"/>
      <c r="J12873" s="139"/>
    </row>
    <row r="12875" spans="9:10" x14ac:dyDescent="0.3">
      <c r="J12875"/>
    </row>
    <row r="13084" spans="9:10" x14ac:dyDescent="0.3">
      <c r="I13084" s="139"/>
      <c r="J13084" s="139"/>
    </row>
    <row r="13086" spans="9:10" x14ac:dyDescent="0.3">
      <c r="J13086"/>
    </row>
    <row r="13295" spans="9:10" x14ac:dyDescent="0.3">
      <c r="I13295" s="139"/>
      <c r="J13295" s="139"/>
    </row>
    <row r="13297" spans="10:10" x14ac:dyDescent="0.3">
      <c r="J13297"/>
    </row>
    <row r="13506" spans="9:10" x14ac:dyDescent="0.3">
      <c r="I13506" s="139"/>
      <c r="J13506" s="139"/>
    </row>
    <row r="13508" spans="9:10" x14ac:dyDescent="0.3">
      <c r="J13508"/>
    </row>
    <row r="13717" spans="9:10" x14ac:dyDescent="0.3">
      <c r="I13717" s="139"/>
      <c r="J13717" s="139"/>
    </row>
    <row r="13719" spans="9:10" x14ac:dyDescent="0.3">
      <c r="J13719"/>
    </row>
    <row r="13928" spans="9:10" x14ac:dyDescent="0.3">
      <c r="I13928" s="139"/>
      <c r="J13928" s="139"/>
    </row>
    <row r="13930" spans="9:10" x14ac:dyDescent="0.3">
      <c r="J13930"/>
    </row>
    <row r="14139" spans="9:10" x14ac:dyDescent="0.3">
      <c r="I14139" s="139"/>
      <c r="J14139" s="139"/>
    </row>
    <row r="14141" spans="9:10" x14ac:dyDescent="0.3">
      <c r="J14141"/>
    </row>
    <row r="14350" spans="9:10" x14ac:dyDescent="0.3">
      <c r="I14350" s="139"/>
      <c r="J14350" s="139"/>
    </row>
    <row r="14352" spans="9:10" x14ac:dyDescent="0.3">
      <c r="J14352"/>
    </row>
    <row r="14561" spans="9:10" x14ac:dyDescent="0.3">
      <c r="I14561" s="139"/>
      <c r="J14561" s="139"/>
    </row>
    <row r="14563" spans="9:10" x14ac:dyDescent="0.3">
      <c r="J14563"/>
    </row>
    <row r="14772" spans="9:10" x14ac:dyDescent="0.3">
      <c r="I14772" s="139"/>
      <c r="J14772" s="139"/>
    </row>
    <row r="14774" spans="9:10" x14ac:dyDescent="0.3">
      <c r="J14774"/>
    </row>
    <row r="14983" spans="9:10" x14ac:dyDescent="0.3">
      <c r="I14983" s="139"/>
      <c r="J14983" s="139"/>
    </row>
    <row r="14985" spans="9:10" x14ac:dyDescent="0.3">
      <c r="J14985"/>
    </row>
    <row r="15194" spans="9:10" x14ac:dyDescent="0.3">
      <c r="I15194" s="139"/>
      <c r="J15194" s="139"/>
    </row>
    <row r="15196" spans="9:10" x14ac:dyDescent="0.3">
      <c r="J15196"/>
    </row>
    <row r="15405" spans="9:10" x14ac:dyDescent="0.3">
      <c r="I15405" s="139"/>
      <c r="J15405" s="139"/>
    </row>
    <row r="15407" spans="9:10" x14ac:dyDescent="0.3">
      <c r="J15407"/>
    </row>
    <row r="15616" spans="9:10" x14ac:dyDescent="0.3">
      <c r="I15616" s="139"/>
      <c r="J15616" s="139"/>
    </row>
    <row r="15618" spans="10:10" x14ac:dyDescent="0.3">
      <c r="J15618"/>
    </row>
    <row r="15827" spans="9:10" x14ac:dyDescent="0.3">
      <c r="I15827" s="139"/>
      <c r="J15827" s="139"/>
    </row>
    <row r="15829" spans="9:10" x14ac:dyDescent="0.3">
      <c r="J15829"/>
    </row>
    <row r="16038" spans="9:10" x14ac:dyDescent="0.3">
      <c r="I16038" s="139"/>
      <c r="J16038" s="139"/>
    </row>
    <row r="16040" spans="9:10" x14ac:dyDescent="0.3">
      <c r="J16040"/>
    </row>
    <row r="16249" spans="9:10" x14ac:dyDescent="0.3">
      <c r="I16249" s="139"/>
      <c r="J16249" s="139"/>
    </row>
    <row r="16251" spans="9:10" x14ac:dyDescent="0.3">
      <c r="J16251"/>
    </row>
    <row r="16460" spans="9:10" x14ac:dyDescent="0.3">
      <c r="I16460" s="139"/>
      <c r="J16460" s="139"/>
    </row>
    <row r="16462" spans="9:10" x14ac:dyDescent="0.3">
      <c r="J16462"/>
    </row>
    <row r="16671" spans="9:10" x14ac:dyDescent="0.3">
      <c r="I16671" s="139"/>
      <c r="J16671" s="139"/>
    </row>
    <row r="16673" spans="10:10" x14ac:dyDescent="0.3">
      <c r="J16673"/>
    </row>
    <row r="16882" spans="9:10" x14ac:dyDescent="0.3">
      <c r="I16882" s="139"/>
      <c r="J16882" s="139"/>
    </row>
    <row r="16884" spans="9:10" x14ac:dyDescent="0.3">
      <c r="J16884"/>
    </row>
    <row r="17093" spans="9:10" x14ac:dyDescent="0.3">
      <c r="I17093" s="139"/>
      <c r="J17093" s="139"/>
    </row>
    <row r="17095" spans="9:10" x14ac:dyDescent="0.3">
      <c r="J17095"/>
    </row>
    <row r="17304" spans="9:10" x14ac:dyDescent="0.3">
      <c r="I17304" s="139"/>
      <c r="J17304" s="139"/>
    </row>
    <row r="17306" spans="9:10" x14ac:dyDescent="0.3">
      <c r="J17306"/>
    </row>
    <row r="17515" spans="9:10" x14ac:dyDescent="0.3">
      <c r="I17515" s="139"/>
      <c r="J17515" s="139"/>
    </row>
    <row r="17517" spans="9:10" x14ac:dyDescent="0.3">
      <c r="J17517"/>
    </row>
    <row r="17726" spans="9:10" x14ac:dyDescent="0.3">
      <c r="I17726" s="139"/>
      <c r="J17726" s="139"/>
    </row>
    <row r="17728" spans="9:10" x14ac:dyDescent="0.3">
      <c r="J17728"/>
    </row>
    <row r="17937" spans="9:10" x14ac:dyDescent="0.3">
      <c r="I17937" s="139"/>
      <c r="J17937" s="139"/>
    </row>
    <row r="17939" spans="9:10" x14ac:dyDescent="0.3">
      <c r="J17939"/>
    </row>
    <row r="18148" spans="9:10" x14ac:dyDescent="0.3">
      <c r="I18148" s="139"/>
      <c r="J18148" s="139"/>
    </row>
    <row r="18150" spans="9:10" x14ac:dyDescent="0.3">
      <c r="J18150"/>
    </row>
    <row r="18359" spans="9:10" x14ac:dyDescent="0.3">
      <c r="I18359" s="139"/>
      <c r="J18359" s="139"/>
    </row>
    <row r="18361" spans="9:10" x14ac:dyDescent="0.3">
      <c r="J18361"/>
    </row>
    <row r="18570" spans="9:10" x14ac:dyDescent="0.3">
      <c r="I18570" s="139"/>
      <c r="J18570" s="139"/>
    </row>
    <row r="18572" spans="9:10" x14ac:dyDescent="0.3">
      <c r="J18572"/>
    </row>
    <row r="18781" spans="9:10" x14ac:dyDescent="0.3">
      <c r="I18781" s="139"/>
      <c r="J18781" s="139"/>
    </row>
    <row r="18783" spans="9:10" x14ac:dyDescent="0.3">
      <c r="J18783"/>
    </row>
    <row r="18992" spans="9:10" x14ac:dyDescent="0.3">
      <c r="I18992" s="139"/>
      <c r="J18992" s="139"/>
    </row>
    <row r="18994" spans="10:10" x14ac:dyDescent="0.3">
      <c r="J18994"/>
    </row>
    <row r="19203" spans="9:10" x14ac:dyDescent="0.3">
      <c r="I19203" s="139"/>
      <c r="J19203" s="139"/>
    </row>
    <row r="19205" spans="9:10" x14ac:dyDescent="0.3">
      <c r="J19205"/>
    </row>
    <row r="19414" spans="9:10" x14ac:dyDescent="0.3">
      <c r="I19414" s="139"/>
      <c r="J19414" s="139"/>
    </row>
    <row r="19416" spans="9:10" x14ac:dyDescent="0.3">
      <c r="J19416"/>
    </row>
    <row r="19625" spans="9:10" x14ac:dyDescent="0.3">
      <c r="I19625" s="139"/>
      <c r="J19625" s="139"/>
    </row>
    <row r="19627" spans="9:10" x14ac:dyDescent="0.3">
      <c r="J19627"/>
    </row>
    <row r="19836" spans="9:10" x14ac:dyDescent="0.3">
      <c r="I19836" s="139"/>
      <c r="J19836" s="139"/>
    </row>
    <row r="19838" spans="9:10" x14ac:dyDescent="0.3">
      <c r="J19838"/>
    </row>
    <row r="20047" spans="9:10" x14ac:dyDescent="0.3">
      <c r="I20047" s="139"/>
      <c r="J20047" s="139"/>
    </row>
    <row r="20049" spans="10:10" x14ac:dyDescent="0.3">
      <c r="J20049"/>
    </row>
    <row r="20258" spans="9:10" x14ac:dyDescent="0.3">
      <c r="I20258" s="139"/>
      <c r="J20258" s="139"/>
    </row>
    <row r="20260" spans="9:10" x14ac:dyDescent="0.3">
      <c r="J20260"/>
    </row>
    <row r="20469" spans="9:10" x14ac:dyDescent="0.3">
      <c r="I20469" s="139"/>
      <c r="J20469" s="139"/>
    </row>
    <row r="20471" spans="9:10" x14ac:dyDescent="0.3">
      <c r="J20471"/>
    </row>
    <row r="20680" spans="9:10" x14ac:dyDescent="0.3">
      <c r="I20680" s="139"/>
      <c r="J20680" s="139"/>
    </row>
    <row r="20682" spans="9:10" x14ac:dyDescent="0.3">
      <c r="J20682"/>
    </row>
    <row r="20891" spans="9:10" x14ac:dyDescent="0.3">
      <c r="I20891" s="139"/>
      <c r="J20891" s="139"/>
    </row>
    <row r="20893" spans="9:10" x14ac:dyDescent="0.3">
      <c r="J20893"/>
    </row>
    <row r="21102" spans="9:10" x14ac:dyDescent="0.3">
      <c r="I21102" s="139"/>
      <c r="J21102" s="139"/>
    </row>
    <row r="21104" spans="9:10" x14ac:dyDescent="0.3">
      <c r="J21104"/>
    </row>
    <row r="21313" spans="9:10" x14ac:dyDescent="0.3">
      <c r="I21313" s="139"/>
      <c r="J21313" s="139"/>
    </row>
    <row r="21315" spans="9:10" x14ac:dyDescent="0.3">
      <c r="J21315"/>
    </row>
    <row r="21524" spans="9:10" x14ac:dyDescent="0.3">
      <c r="I21524" s="139"/>
      <c r="J21524" s="139"/>
    </row>
    <row r="21526" spans="9:10" x14ac:dyDescent="0.3">
      <c r="J21526"/>
    </row>
    <row r="21735" spans="9:10" x14ac:dyDescent="0.3">
      <c r="I21735" s="139"/>
      <c r="J21735" s="139"/>
    </row>
    <row r="21737" spans="9:10" x14ac:dyDescent="0.3">
      <c r="J21737"/>
    </row>
    <row r="21946" spans="9:10" x14ac:dyDescent="0.3">
      <c r="I21946" s="139"/>
      <c r="J21946" s="139"/>
    </row>
    <row r="21948" spans="9:10" x14ac:dyDescent="0.3">
      <c r="J21948"/>
    </row>
    <row r="22157" spans="9:10" x14ac:dyDescent="0.3">
      <c r="I22157" s="139"/>
      <c r="J22157" s="139"/>
    </row>
    <row r="22159" spans="9:10" x14ac:dyDescent="0.3">
      <c r="J22159"/>
    </row>
    <row r="22368" spans="9:10" x14ac:dyDescent="0.3">
      <c r="I22368" s="139"/>
      <c r="J22368" s="139"/>
    </row>
    <row r="22370" spans="10:10" x14ac:dyDescent="0.3">
      <c r="J22370"/>
    </row>
    <row r="22579" spans="9:10" x14ac:dyDescent="0.3">
      <c r="I22579" s="139"/>
      <c r="J22579" s="139"/>
    </row>
    <row r="22581" spans="9:10" x14ac:dyDescent="0.3">
      <c r="J22581"/>
    </row>
    <row r="22790" spans="9:10" x14ac:dyDescent="0.3">
      <c r="I22790" s="139"/>
      <c r="J22790" s="139"/>
    </row>
    <row r="22792" spans="9:10" x14ac:dyDescent="0.3">
      <c r="J22792"/>
    </row>
    <row r="23001" spans="9:10" x14ac:dyDescent="0.3">
      <c r="I23001" s="139"/>
      <c r="J23001" s="139"/>
    </row>
    <row r="23003" spans="9:10" x14ac:dyDescent="0.3">
      <c r="J23003"/>
    </row>
    <row r="23212" spans="9:10" x14ac:dyDescent="0.3">
      <c r="I23212" s="139"/>
      <c r="J23212" s="139"/>
    </row>
    <row r="23214" spans="9:10" x14ac:dyDescent="0.3">
      <c r="J23214"/>
    </row>
    <row r="23423" spans="9:10" x14ac:dyDescent="0.3">
      <c r="I23423" s="139"/>
      <c r="J23423" s="139"/>
    </row>
    <row r="23425" spans="10:10" x14ac:dyDescent="0.3">
      <c r="J23425"/>
    </row>
    <row r="23634" spans="9:10" x14ac:dyDescent="0.3">
      <c r="I23634" s="139"/>
      <c r="J23634" s="139"/>
    </row>
    <row r="23636" spans="9:10" x14ac:dyDescent="0.3">
      <c r="J23636"/>
    </row>
    <row r="23845" spans="9:10" x14ac:dyDescent="0.3">
      <c r="I23845" s="139"/>
      <c r="J23845" s="139"/>
    </row>
    <row r="23847" spans="9:10" x14ac:dyDescent="0.3">
      <c r="J23847"/>
    </row>
    <row r="24056" spans="9:10" x14ac:dyDescent="0.3">
      <c r="I24056" s="139"/>
      <c r="J24056" s="139"/>
    </row>
    <row r="24058" spans="9:10" x14ac:dyDescent="0.3">
      <c r="J24058"/>
    </row>
    <row r="24267" spans="9:10" x14ac:dyDescent="0.3">
      <c r="I24267" s="139"/>
      <c r="J24267" s="139"/>
    </row>
    <row r="24269" spans="9:10" x14ac:dyDescent="0.3">
      <c r="J24269"/>
    </row>
    <row r="24478" spans="9:10" x14ac:dyDescent="0.3">
      <c r="I24478" s="139"/>
      <c r="J24478" s="139"/>
    </row>
    <row r="24480" spans="9:10" x14ac:dyDescent="0.3">
      <c r="J24480"/>
    </row>
    <row r="24689" spans="9:10" x14ac:dyDescent="0.3">
      <c r="I24689" s="139"/>
      <c r="J24689" s="139"/>
    </row>
    <row r="24691" spans="9:10" x14ac:dyDescent="0.3">
      <c r="J24691"/>
    </row>
    <row r="24900" spans="9:10" x14ac:dyDescent="0.3">
      <c r="I24900" s="139"/>
      <c r="J24900" s="139"/>
    </row>
    <row r="24902" spans="9:10" x14ac:dyDescent="0.3">
      <c r="J24902"/>
    </row>
    <row r="25111" spans="9:10" x14ac:dyDescent="0.3">
      <c r="I25111" s="139"/>
      <c r="J25111" s="139"/>
    </row>
    <row r="25113" spans="9:10" x14ac:dyDescent="0.3">
      <c r="J25113"/>
    </row>
    <row r="25322" spans="9:10" x14ac:dyDescent="0.3">
      <c r="I25322" s="139"/>
      <c r="J25322" s="139"/>
    </row>
    <row r="25324" spans="9:10" x14ac:dyDescent="0.3">
      <c r="J25324"/>
    </row>
    <row r="25533" spans="9:10" x14ac:dyDescent="0.3">
      <c r="I25533" s="139"/>
      <c r="J25533" s="139"/>
    </row>
    <row r="25535" spans="9:10" x14ac:dyDescent="0.3">
      <c r="J25535"/>
    </row>
    <row r="25744" spans="9:10" x14ac:dyDescent="0.3">
      <c r="I25744" s="139"/>
      <c r="J25744" s="139"/>
    </row>
    <row r="25746" spans="10:10" x14ac:dyDescent="0.3">
      <c r="J25746"/>
    </row>
    <row r="25955" spans="9:10" x14ac:dyDescent="0.3">
      <c r="I25955" s="139"/>
      <c r="J25955" s="139"/>
    </row>
    <row r="25957" spans="9:10" x14ac:dyDescent="0.3">
      <c r="J25957"/>
    </row>
    <row r="26166" spans="9:10" x14ac:dyDescent="0.3">
      <c r="I26166" s="139"/>
      <c r="J26166" s="139"/>
    </row>
    <row r="26168" spans="9:10" x14ac:dyDescent="0.3">
      <c r="J26168"/>
    </row>
    <row r="26377" spans="9:10" x14ac:dyDescent="0.3">
      <c r="I26377" s="139"/>
      <c r="J26377" s="139"/>
    </row>
    <row r="26379" spans="9:10" x14ac:dyDescent="0.3">
      <c r="J26379"/>
    </row>
    <row r="26588" spans="9:10" x14ac:dyDescent="0.3">
      <c r="I26588" s="139"/>
      <c r="J26588" s="139"/>
    </row>
    <row r="26590" spans="9:10" x14ac:dyDescent="0.3">
      <c r="J26590"/>
    </row>
    <row r="26799" spans="9:10" x14ac:dyDescent="0.3">
      <c r="I26799" s="139"/>
      <c r="J26799" s="139"/>
    </row>
    <row r="26801" spans="10:10" x14ac:dyDescent="0.3">
      <c r="J26801"/>
    </row>
    <row r="27010" spans="9:10" x14ac:dyDescent="0.3">
      <c r="I27010" s="139"/>
      <c r="J27010" s="139"/>
    </row>
    <row r="27012" spans="9:10" x14ac:dyDescent="0.3">
      <c r="J27012"/>
    </row>
    <row r="27221" spans="9:10" x14ac:dyDescent="0.3">
      <c r="I27221" s="139"/>
      <c r="J27221" s="139"/>
    </row>
    <row r="27223" spans="9:10" x14ac:dyDescent="0.3">
      <c r="J27223"/>
    </row>
    <row r="27432" spans="9:10" x14ac:dyDescent="0.3">
      <c r="I27432" s="139"/>
      <c r="J27432" s="139"/>
    </row>
    <row r="27434" spans="9:10" x14ac:dyDescent="0.3">
      <c r="J27434"/>
    </row>
    <row r="27643" spans="9:10" x14ac:dyDescent="0.3">
      <c r="I27643" s="139"/>
      <c r="J27643" s="139"/>
    </row>
    <row r="27645" spans="9:10" x14ac:dyDescent="0.3">
      <c r="J27645"/>
    </row>
    <row r="27854" spans="9:10" x14ac:dyDescent="0.3">
      <c r="I27854" s="139"/>
      <c r="J27854" s="139"/>
    </row>
    <row r="27856" spans="9:10" x14ac:dyDescent="0.3">
      <c r="J27856"/>
    </row>
    <row r="28065" spans="9:10" x14ac:dyDescent="0.3">
      <c r="I28065" s="139"/>
      <c r="J28065" s="139"/>
    </row>
    <row r="28067" spans="9:10" x14ac:dyDescent="0.3">
      <c r="J28067"/>
    </row>
    <row r="28276" spans="9:10" x14ac:dyDescent="0.3">
      <c r="I28276" s="139"/>
      <c r="J28276" s="139"/>
    </row>
    <row r="28278" spans="9:10" x14ac:dyDescent="0.3">
      <c r="J28278"/>
    </row>
    <row r="28487" spans="9:10" x14ac:dyDescent="0.3">
      <c r="I28487" s="139"/>
      <c r="J28487" s="139"/>
    </row>
    <row r="28489" spans="9:10" x14ac:dyDescent="0.3">
      <c r="J28489"/>
    </row>
    <row r="28698" spans="9:10" x14ac:dyDescent="0.3">
      <c r="I28698" s="139"/>
      <c r="J28698" s="139"/>
    </row>
    <row r="28700" spans="9:10" x14ac:dyDescent="0.3">
      <c r="J28700"/>
    </row>
    <row r="28909" spans="9:10" x14ac:dyDescent="0.3">
      <c r="I28909" s="139"/>
      <c r="J28909" s="139"/>
    </row>
    <row r="28911" spans="9:10" x14ac:dyDescent="0.3">
      <c r="J28911"/>
    </row>
    <row r="29120" spans="9:10" x14ac:dyDescent="0.3">
      <c r="I29120" s="139"/>
      <c r="J29120" s="139"/>
    </row>
    <row r="29122" spans="10:10" x14ac:dyDescent="0.3">
      <c r="J29122"/>
    </row>
    <row r="29331" spans="9:10" x14ac:dyDescent="0.3">
      <c r="I29331" s="139"/>
      <c r="J29331" s="139"/>
    </row>
    <row r="29333" spans="9:10" x14ac:dyDescent="0.3">
      <c r="J29333"/>
    </row>
    <row r="29542" spans="9:10" x14ac:dyDescent="0.3">
      <c r="I29542" s="139"/>
      <c r="J29542" s="139"/>
    </row>
    <row r="29544" spans="9:10" x14ac:dyDescent="0.3">
      <c r="J29544"/>
    </row>
    <row r="29753" spans="9:10" x14ac:dyDescent="0.3">
      <c r="I29753" s="139"/>
      <c r="J29753" s="139"/>
    </row>
    <row r="29755" spans="9:10" x14ac:dyDescent="0.3">
      <c r="J29755"/>
    </row>
    <row r="29964" spans="9:10" x14ac:dyDescent="0.3">
      <c r="I29964" s="139"/>
      <c r="J29964" s="139"/>
    </row>
    <row r="29966" spans="9:10" x14ac:dyDescent="0.3">
      <c r="J29966"/>
    </row>
    <row r="30175" spans="9:10" x14ac:dyDescent="0.3">
      <c r="I30175" s="139"/>
      <c r="J30175" s="139"/>
    </row>
    <row r="30177" spans="10:10" x14ac:dyDescent="0.3">
      <c r="J30177"/>
    </row>
    <row r="30386" spans="9:10" x14ac:dyDescent="0.3">
      <c r="I30386" s="139"/>
      <c r="J30386" s="139"/>
    </row>
    <row r="30388" spans="9:10" x14ac:dyDescent="0.3">
      <c r="J30388"/>
    </row>
    <row r="30597" spans="9:10" x14ac:dyDescent="0.3">
      <c r="I30597" s="139"/>
      <c r="J30597" s="139"/>
    </row>
    <row r="30599" spans="9:10" x14ac:dyDescent="0.3">
      <c r="J30599"/>
    </row>
    <row r="30808" spans="9:10" x14ac:dyDescent="0.3">
      <c r="I30808" s="139"/>
      <c r="J30808" s="139"/>
    </row>
    <row r="30810" spans="9:10" x14ac:dyDescent="0.3">
      <c r="J30810"/>
    </row>
    <row r="31019" spans="9:10" x14ac:dyDescent="0.3">
      <c r="I31019" s="139"/>
      <c r="J31019" s="139"/>
    </row>
    <row r="31021" spans="9:10" x14ac:dyDescent="0.3">
      <c r="J31021"/>
    </row>
    <row r="31230" spans="9:10" x14ac:dyDescent="0.3">
      <c r="I31230" s="139"/>
      <c r="J31230" s="139"/>
    </row>
    <row r="31232" spans="9:10" x14ac:dyDescent="0.3">
      <c r="J31232"/>
    </row>
    <row r="31441" spans="9:10" x14ac:dyDescent="0.3">
      <c r="I31441" s="139"/>
      <c r="J31441" s="139"/>
    </row>
    <row r="31443" spans="9:10" x14ac:dyDescent="0.3">
      <c r="J31443"/>
    </row>
    <row r="31652" spans="9:10" x14ac:dyDescent="0.3">
      <c r="I31652" s="139"/>
      <c r="J31652" s="139"/>
    </row>
    <row r="31654" spans="9:10" x14ac:dyDescent="0.3">
      <c r="J31654"/>
    </row>
    <row r="31863" spans="9:10" x14ac:dyDescent="0.3">
      <c r="I31863" s="139"/>
      <c r="J31863" s="139"/>
    </row>
    <row r="31865" spans="9:10" x14ac:dyDescent="0.3">
      <c r="J31865"/>
    </row>
    <row r="32074" spans="9:10" x14ac:dyDescent="0.3">
      <c r="I32074" s="139"/>
      <c r="J32074" s="139"/>
    </row>
    <row r="32076" spans="9:10" x14ac:dyDescent="0.3">
      <c r="J32076"/>
    </row>
    <row r="32285" spans="9:10" x14ac:dyDescent="0.3">
      <c r="I32285" s="139"/>
      <c r="J32285" s="139"/>
    </row>
    <row r="32287" spans="9:10" x14ac:dyDescent="0.3">
      <c r="J32287"/>
    </row>
    <row r="32496" spans="9:10" x14ac:dyDescent="0.3">
      <c r="I32496" s="139"/>
      <c r="J32496" s="139"/>
    </row>
    <row r="32498" spans="10:10" x14ac:dyDescent="0.3">
      <c r="J32498"/>
    </row>
    <row r="32707" spans="9:10" x14ac:dyDescent="0.3">
      <c r="I32707" s="139"/>
      <c r="J32707" s="139"/>
    </row>
    <row r="32709" spans="9:10" x14ac:dyDescent="0.3">
      <c r="J32709"/>
    </row>
    <row r="32918" spans="9:10" x14ac:dyDescent="0.3">
      <c r="I32918" s="139"/>
      <c r="J32918" s="139"/>
    </row>
    <row r="32920" spans="9:10" x14ac:dyDescent="0.3">
      <c r="J32920"/>
    </row>
    <row r="33129" spans="9:10" x14ac:dyDescent="0.3">
      <c r="I33129" s="139"/>
      <c r="J33129" s="139"/>
    </row>
    <row r="33131" spans="9:10" x14ac:dyDescent="0.3">
      <c r="J33131"/>
    </row>
    <row r="33340" spans="9:10" x14ac:dyDescent="0.3">
      <c r="I33340" s="139"/>
      <c r="J33340" s="139"/>
    </row>
    <row r="33342" spans="9:10" x14ac:dyDescent="0.3">
      <c r="J33342"/>
    </row>
    <row r="33551" spans="9:10" x14ac:dyDescent="0.3">
      <c r="I33551" s="139"/>
      <c r="J33551" s="139"/>
    </row>
    <row r="33553" spans="10:10" x14ac:dyDescent="0.3">
      <c r="J33553"/>
    </row>
    <row r="33762" spans="9:10" x14ac:dyDescent="0.3">
      <c r="I33762" s="139"/>
      <c r="J33762" s="139"/>
    </row>
    <row r="33764" spans="9:10" x14ac:dyDescent="0.3">
      <c r="J33764"/>
    </row>
    <row r="33973" spans="9:10" x14ac:dyDescent="0.3">
      <c r="I33973" s="139"/>
      <c r="J33973" s="139"/>
    </row>
    <row r="33975" spans="9:10" x14ac:dyDescent="0.3">
      <c r="J33975"/>
    </row>
    <row r="34184" spans="9:10" x14ac:dyDescent="0.3">
      <c r="I34184" s="139"/>
      <c r="J34184" s="139"/>
    </row>
    <row r="34186" spans="9:10" x14ac:dyDescent="0.3">
      <c r="J34186"/>
    </row>
    <row r="34395" spans="9:10" x14ac:dyDescent="0.3">
      <c r="I34395" s="139"/>
      <c r="J34395" s="139"/>
    </row>
    <row r="34397" spans="9:10" x14ac:dyDescent="0.3">
      <c r="J34397"/>
    </row>
    <row r="34606" spans="9:10" x14ac:dyDescent="0.3">
      <c r="I34606" s="139"/>
      <c r="J34606" s="139"/>
    </row>
    <row r="34608" spans="9:10" x14ac:dyDescent="0.3">
      <c r="J34608"/>
    </row>
    <row r="34817" spans="9:10" x14ac:dyDescent="0.3">
      <c r="I34817" s="139"/>
      <c r="J34817" s="139"/>
    </row>
    <row r="34819" spans="9:10" x14ac:dyDescent="0.3">
      <c r="J34819"/>
    </row>
    <row r="35028" spans="9:10" x14ac:dyDescent="0.3">
      <c r="I35028" s="139"/>
      <c r="J35028" s="139"/>
    </row>
    <row r="35030" spans="9:10" x14ac:dyDescent="0.3">
      <c r="J35030"/>
    </row>
    <row r="35239" spans="9:10" x14ac:dyDescent="0.3">
      <c r="I35239" s="139"/>
      <c r="J35239" s="139"/>
    </row>
    <row r="35241" spans="9:10" x14ac:dyDescent="0.3">
      <c r="J35241"/>
    </row>
    <row r="35450" spans="9:10" x14ac:dyDescent="0.3">
      <c r="I35450" s="139"/>
      <c r="J35450" s="139"/>
    </row>
    <row r="35452" spans="9:10" x14ac:dyDescent="0.3">
      <c r="J35452"/>
    </row>
    <row r="35661" spans="9:10" x14ac:dyDescent="0.3">
      <c r="I35661" s="139"/>
      <c r="J35661" s="139"/>
    </row>
    <row r="35663" spans="9:10" x14ac:dyDescent="0.3">
      <c r="J35663"/>
    </row>
    <row r="35872" spans="9:10" x14ac:dyDescent="0.3">
      <c r="I35872" s="139"/>
      <c r="J35872" s="139"/>
    </row>
    <row r="35874" spans="10:10" x14ac:dyDescent="0.3">
      <c r="J35874"/>
    </row>
    <row r="36083" spans="9:10" x14ac:dyDescent="0.3">
      <c r="I36083" s="139"/>
      <c r="J36083" s="139"/>
    </row>
    <row r="36085" spans="9:10" x14ac:dyDescent="0.3">
      <c r="J36085"/>
    </row>
    <row r="36294" spans="9:10" x14ac:dyDescent="0.3">
      <c r="I36294" s="139"/>
      <c r="J36294" s="139"/>
    </row>
    <row r="36296" spans="9:10" x14ac:dyDescent="0.3">
      <c r="J36296"/>
    </row>
    <row r="36505" spans="9:10" x14ac:dyDescent="0.3">
      <c r="I36505" s="139"/>
      <c r="J36505" s="139"/>
    </row>
    <row r="36507" spans="9:10" x14ac:dyDescent="0.3">
      <c r="J36507"/>
    </row>
    <row r="36716" spans="9:10" x14ac:dyDescent="0.3">
      <c r="I36716" s="139"/>
      <c r="J36716" s="139"/>
    </row>
    <row r="36718" spans="9:10" x14ac:dyDescent="0.3">
      <c r="J36718"/>
    </row>
    <row r="36927" spans="9:10" x14ac:dyDescent="0.3">
      <c r="I36927" s="139"/>
      <c r="J36927" s="139"/>
    </row>
    <row r="36929" spans="10:10" x14ac:dyDescent="0.3">
      <c r="J36929"/>
    </row>
    <row r="37138" spans="9:10" x14ac:dyDescent="0.3">
      <c r="I37138" s="139"/>
      <c r="J37138" s="139"/>
    </row>
    <row r="37140" spans="9:10" x14ac:dyDescent="0.3">
      <c r="J37140"/>
    </row>
    <row r="37349" spans="9:10" x14ac:dyDescent="0.3">
      <c r="I37349" s="139"/>
      <c r="J37349" s="139"/>
    </row>
    <row r="37351" spans="9:10" x14ac:dyDescent="0.3">
      <c r="J37351"/>
    </row>
    <row r="37560" spans="9:10" x14ac:dyDescent="0.3">
      <c r="I37560" s="139"/>
      <c r="J37560" s="139"/>
    </row>
    <row r="37562" spans="9:10" x14ac:dyDescent="0.3">
      <c r="J37562"/>
    </row>
    <row r="37771" spans="9:10" x14ac:dyDescent="0.3">
      <c r="I37771" s="139"/>
      <c r="J37771" s="139"/>
    </row>
    <row r="37773" spans="9:10" x14ac:dyDescent="0.3">
      <c r="J37773"/>
    </row>
    <row r="37982" spans="9:10" x14ac:dyDescent="0.3">
      <c r="I37982" s="139"/>
      <c r="J37982" s="139"/>
    </row>
    <row r="37984" spans="9:10" x14ac:dyDescent="0.3">
      <c r="J37984"/>
    </row>
    <row r="38193" spans="9:10" x14ac:dyDescent="0.3">
      <c r="I38193" s="139"/>
      <c r="J38193" s="139"/>
    </row>
    <row r="38195" spans="9:10" x14ac:dyDescent="0.3">
      <c r="J38195"/>
    </row>
    <row r="38404" spans="9:10" x14ac:dyDescent="0.3">
      <c r="I38404" s="139"/>
      <c r="J38404" s="139"/>
    </row>
    <row r="38406" spans="9:10" x14ac:dyDescent="0.3">
      <c r="J38406"/>
    </row>
    <row r="38615" spans="9:10" x14ac:dyDescent="0.3">
      <c r="I38615" s="139"/>
      <c r="J38615" s="139"/>
    </row>
    <row r="38617" spans="9:10" x14ac:dyDescent="0.3">
      <c r="J38617"/>
    </row>
    <row r="38826" spans="9:10" x14ac:dyDescent="0.3">
      <c r="I38826" s="139"/>
      <c r="J38826" s="139"/>
    </row>
    <row r="38828" spans="9:10" x14ac:dyDescent="0.3">
      <c r="J38828"/>
    </row>
    <row r="39037" spans="9:10" x14ac:dyDescent="0.3">
      <c r="I39037" s="139"/>
      <c r="J39037" s="139"/>
    </row>
    <row r="39039" spans="9:10" x14ac:dyDescent="0.3">
      <c r="J39039"/>
    </row>
    <row r="39248" spans="9:10" x14ac:dyDescent="0.3">
      <c r="I39248" s="139"/>
      <c r="J39248" s="139"/>
    </row>
    <row r="39250" spans="10:10" x14ac:dyDescent="0.3">
      <c r="J39250"/>
    </row>
    <row r="39459" spans="9:10" x14ac:dyDescent="0.3">
      <c r="I39459" s="139"/>
      <c r="J39459" s="139"/>
    </row>
    <row r="39461" spans="9:10" x14ac:dyDescent="0.3">
      <c r="J39461"/>
    </row>
    <row r="39670" spans="9:10" x14ac:dyDescent="0.3">
      <c r="I39670" s="139"/>
      <c r="J39670" s="139"/>
    </row>
    <row r="39672" spans="9:10" x14ac:dyDescent="0.3">
      <c r="J39672"/>
    </row>
    <row r="39881" spans="9:10" x14ac:dyDescent="0.3">
      <c r="I39881" s="139"/>
      <c r="J39881" s="139"/>
    </row>
    <row r="39883" spans="9:10" x14ac:dyDescent="0.3">
      <c r="J39883"/>
    </row>
    <row r="40092" spans="9:10" x14ac:dyDescent="0.3">
      <c r="I40092" s="139"/>
      <c r="J40092" s="139"/>
    </row>
    <row r="40094" spans="9:10" x14ac:dyDescent="0.3">
      <c r="J40094"/>
    </row>
    <row r="40303" spans="9:10" x14ac:dyDescent="0.3">
      <c r="I40303" s="139"/>
      <c r="J40303" s="139"/>
    </row>
    <row r="40305" spans="10:10" x14ac:dyDescent="0.3">
      <c r="J40305"/>
    </row>
    <row r="40514" spans="9:10" x14ac:dyDescent="0.3">
      <c r="I40514" s="139"/>
      <c r="J40514" s="139"/>
    </row>
    <row r="40516" spans="9:10" x14ac:dyDescent="0.3">
      <c r="J40516"/>
    </row>
    <row r="40725" spans="9:10" x14ac:dyDescent="0.3">
      <c r="I40725" s="139"/>
      <c r="J40725" s="139"/>
    </row>
    <row r="40727" spans="9:10" x14ac:dyDescent="0.3">
      <c r="J40727"/>
    </row>
    <row r="40936" spans="9:10" x14ac:dyDescent="0.3">
      <c r="I40936" s="139"/>
      <c r="J40936" s="139"/>
    </row>
    <row r="40938" spans="9:10" x14ac:dyDescent="0.3">
      <c r="J40938"/>
    </row>
    <row r="41147" spans="9:10" x14ac:dyDescent="0.3">
      <c r="I41147" s="139"/>
      <c r="J41147" s="139"/>
    </row>
    <row r="41149" spans="9:10" x14ac:dyDescent="0.3">
      <c r="J41149"/>
    </row>
    <row r="41358" spans="9:10" x14ac:dyDescent="0.3">
      <c r="I41358" s="139"/>
      <c r="J41358" s="139"/>
    </row>
    <row r="41360" spans="9:10" x14ac:dyDescent="0.3">
      <c r="J41360"/>
    </row>
    <row r="41569" spans="9:10" x14ac:dyDescent="0.3">
      <c r="I41569" s="139"/>
      <c r="J41569" s="139"/>
    </row>
    <row r="41571" spans="9:10" x14ac:dyDescent="0.3">
      <c r="J41571"/>
    </row>
    <row r="41780" spans="9:10" x14ac:dyDescent="0.3">
      <c r="I41780" s="139"/>
      <c r="J41780" s="139"/>
    </row>
    <row r="41782" spans="9:10" x14ac:dyDescent="0.3">
      <c r="J41782"/>
    </row>
    <row r="41991" spans="9:10" x14ac:dyDescent="0.3">
      <c r="I41991" s="139"/>
      <c r="J41991" s="139"/>
    </row>
    <row r="41993" spans="9:10" x14ac:dyDescent="0.3">
      <c r="J41993"/>
    </row>
    <row r="42202" spans="9:10" x14ac:dyDescent="0.3">
      <c r="I42202" s="139"/>
      <c r="J42202" s="139"/>
    </row>
    <row r="42204" spans="9:10" x14ac:dyDescent="0.3">
      <c r="J42204"/>
    </row>
    <row r="42413" spans="9:10" x14ac:dyDescent="0.3">
      <c r="I42413" s="139"/>
      <c r="J42413" s="139"/>
    </row>
    <row r="42415" spans="9:10" x14ac:dyDescent="0.3">
      <c r="J42415"/>
    </row>
    <row r="42624" spans="9:10" x14ac:dyDescent="0.3">
      <c r="I42624" s="139"/>
      <c r="J42624" s="139"/>
    </row>
    <row r="42626" spans="10:10" x14ac:dyDescent="0.3">
      <c r="J42626"/>
    </row>
    <row r="42835" spans="9:10" x14ac:dyDescent="0.3">
      <c r="I42835" s="139"/>
      <c r="J42835" s="139"/>
    </row>
    <row r="42837" spans="9:10" x14ac:dyDescent="0.3">
      <c r="J42837"/>
    </row>
    <row r="43046" spans="9:10" x14ac:dyDescent="0.3">
      <c r="I43046" s="139"/>
      <c r="J43046" s="139"/>
    </row>
    <row r="43048" spans="9:10" x14ac:dyDescent="0.3">
      <c r="J43048"/>
    </row>
    <row r="43257" spans="9:10" x14ac:dyDescent="0.3">
      <c r="I43257" s="139"/>
      <c r="J43257" s="139"/>
    </row>
    <row r="43259" spans="9:10" x14ac:dyDescent="0.3">
      <c r="J43259"/>
    </row>
    <row r="43468" spans="9:10" x14ac:dyDescent="0.3">
      <c r="I43468" s="139"/>
      <c r="J43468" s="139"/>
    </row>
    <row r="43470" spans="9:10" x14ac:dyDescent="0.3">
      <c r="J43470"/>
    </row>
    <row r="43679" spans="9:10" x14ac:dyDescent="0.3">
      <c r="I43679" s="139"/>
      <c r="J43679" s="139"/>
    </row>
    <row r="43681" spans="10:10" x14ac:dyDescent="0.3">
      <c r="J43681"/>
    </row>
    <row r="43890" spans="9:10" x14ac:dyDescent="0.3">
      <c r="I43890" s="139"/>
      <c r="J43890" s="139"/>
    </row>
    <row r="43892" spans="9:10" x14ac:dyDescent="0.3">
      <c r="J43892"/>
    </row>
    <row r="44101" spans="9:10" x14ac:dyDescent="0.3">
      <c r="I44101" s="139"/>
      <c r="J44101" s="139"/>
    </row>
    <row r="44103" spans="9:10" x14ac:dyDescent="0.3">
      <c r="J44103"/>
    </row>
    <row r="44312" spans="9:10" x14ac:dyDescent="0.3">
      <c r="I44312" s="139"/>
      <c r="J44312" s="139"/>
    </row>
    <row r="44314" spans="9:10" x14ac:dyDescent="0.3">
      <c r="J44314"/>
    </row>
    <row r="44523" spans="9:10" x14ac:dyDescent="0.3">
      <c r="I44523" s="139"/>
      <c r="J44523" s="139"/>
    </row>
    <row r="44525" spans="9:10" x14ac:dyDescent="0.3">
      <c r="J44525"/>
    </row>
    <row r="44734" spans="9:10" x14ac:dyDescent="0.3">
      <c r="I44734" s="139"/>
      <c r="J44734" s="139"/>
    </row>
    <row r="44736" spans="9:10" x14ac:dyDescent="0.3">
      <c r="J44736"/>
    </row>
    <row r="44945" spans="9:10" x14ac:dyDescent="0.3">
      <c r="I44945" s="139"/>
      <c r="J44945" s="139"/>
    </row>
    <row r="44947" spans="9:10" x14ac:dyDescent="0.3">
      <c r="J44947"/>
    </row>
    <row r="45156" spans="9:10" x14ac:dyDescent="0.3">
      <c r="I45156" s="139"/>
      <c r="J45156" s="139"/>
    </row>
    <row r="45158" spans="9:10" x14ac:dyDescent="0.3">
      <c r="J45158"/>
    </row>
    <row r="45367" spans="9:10" x14ac:dyDescent="0.3">
      <c r="I45367" s="139"/>
      <c r="J45367" s="139"/>
    </row>
    <row r="45369" spans="9:10" x14ac:dyDescent="0.3">
      <c r="J45369"/>
    </row>
    <row r="45578" spans="9:10" x14ac:dyDescent="0.3">
      <c r="I45578" s="139"/>
      <c r="J45578" s="139"/>
    </row>
    <row r="45580" spans="9:10" x14ac:dyDescent="0.3">
      <c r="J45580"/>
    </row>
    <row r="45789" spans="9:10" x14ac:dyDescent="0.3">
      <c r="I45789" s="139"/>
      <c r="J45789" s="139"/>
    </row>
    <row r="45791" spans="9:10" x14ac:dyDescent="0.3">
      <c r="J45791"/>
    </row>
    <row r="46000" spans="9:10" x14ac:dyDescent="0.3">
      <c r="I46000" s="139"/>
      <c r="J46000" s="139"/>
    </row>
    <row r="46002" spans="10:10" x14ac:dyDescent="0.3">
      <c r="J46002"/>
    </row>
    <row r="46211" spans="9:10" x14ac:dyDescent="0.3">
      <c r="I46211" s="139"/>
      <c r="J46211" s="139"/>
    </row>
    <row r="46213" spans="9:10" x14ac:dyDescent="0.3">
      <c r="J46213"/>
    </row>
    <row r="46422" spans="9:10" x14ac:dyDescent="0.3">
      <c r="I46422" s="139"/>
      <c r="J46422" s="139"/>
    </row>
    <row r="46424" spans="9:10" x14ac:dyDescent="0.3">
      <c r="J46424"/>
    </row>
    <row r="46633" spans="9:10" x14ac:dyDescent="0.3">
      <c r="I46633" s="139"/>
      <c r="J46633" s="139"/>
    </row>
    <row r="46635" spans="9:10" x14ac:dyDescent="0.3">
      <c r="J46635"/>
    </row>
    <row r="46844" spans="9:10" x14ac:dyDescent="0.3">
      <c r="I46844" s="139"/>
      <c r="J46844" s="139"/>
    </row>
    <row r="46846" spans="9:10" x14ac:dyDescent="0.3">
      <c r="J46846"/>
    </row>
    <row r="47055" spans="9:10" x14ac:dyDescent="0.3">
      <c r="I47055" s="139"/>
      <c r="J47055" s="139"/>
    </row>
    <row r="47057" spans="10:10" x14ac:dyDescent="0.3">
      <c r="J47057"/>
    </row>
    <row r="47266" spans="9:10" x14ac:dyDescent="0.3">
      <c r="I47266" s="139"/>
      <c r="J47266" s="139"/>
    </row>
    <row r="47268" spans="9:10" x14ac:dyDescent="0.3">
      <c r="J47268"/>
    </row>
    <row r="47477" spans="9:10" x14ac:dyDescent="0.3">
      <c r="I47477" s="139"/>
      <c r="J47477" s="139"/>
    </row>
    <row r="47479" spans="9:10" x14ac:dyDescent="0.3">
      <c r="J47479"/>
    </row>
    <row r="47688" spans="9:10" x14ac:dyDescent="0.3">
      <c r="I47688" s="139"/>
      <c r="J47688" s="139"/>
    </row>
    <row r="47690" spans="9:10" x14ac:dyDescent="0.3">
      <c r="J47690"/>
    </row>
    <row r="47899" spans="9:10" x14ac:dyDescent="0.3">
      <c r="I47899" s="139"/>
      <c r="J47899" s="139"/>
    </row>
    <row r="47901" spans="9:10" x14ac:dyDescent="0.3">
      <c r="J47901"/>
    </row>
    <row r="48110" spans="9:10" x14ac:dyDescent="0.3">
      <c r="I48110" s="139"/>
      <c r="J48110" s="139"/>
    </row>
    <row r="48112" spans="9:10" x14ac:dyDescent="0.3">
      <c r="J48112"/>
    </row>
    <row r="48321" spans="9:10" x14ac:dyDescent="0.3">
      <c r="I48321" s="139"/>
      <c r="J48321" s="139"/>
    </row>
    <row r="48323" spans="9:10" x14ac:dyDescent="0.3">
      <c r="J48323"/>
    </row>
    <row r="48532" spans="9:10" x14ac:dyDescent="0.3">
      <c r="I48532" s="139"/>
      <c r="J48532" s="139"/>
    </row>
    <row r="48534" spans="9:10" x14ac:dyDescent="0.3">
      <c r="J48534"/>
    </row>
    <row r="48743" spans="9:10" x14ac:dyDescent="0.3">
      <c r="I48743" s="139"/>
      <c r="J48743" s="139"/>
    </row>
    <row r="48745" spans="9:10" x14ac:dyDescent="0.3">
      <c r="J48745"/>
    </row>
    <row r="48954" spans="9:10" x14ac:dyDescent="0.3">
      <c r="I48954" s="139"/>
      <c r="J48954" s="139"/>
    </row>
    <row r="48956" spans="9:10" x14ac:dyDescent="0.3">
      <c r="J48956"/>
    </row>
    <row r="49165" spans="9:10" x14ac:dyDescent="0.3">
      <c r="I49165" s="139"/>
      <c r="J49165" s="139"/>
    </row>
    <row r="49167" spans="9:10" x14ac:dyDescent="0.3">
      <c r="J49167"/>
    </row>
    <row r="49376" spans="9:10" x14ac:dyDescent="0.3">
      <c r="I49376" s="139"/>
      <c r="J49376" s="139"/>
    </row>
    <row r="49378" spans="10:10" x14ac:dyDescent="0.3">
      <c r="J49378"/>
    </row>
    <row r="49587" spans="9:10" x14ac:dyDescent="0.3">
      <c r="I49587" s="139"/>
      <c r="J49587" s="139"/>
    </row>
    <row r="49589" spans="9:10" x14ac:dyDescent="0.3">
      <c r="J49589"/>
    </row>
    <row r="49798" spans="9:10" x14ac:dyDescent="0.3">
      <c r="I49798" s="139"/>
      <c r="J49798" s="139"/>
    </row>
    <row r="49800" spans="9:10" x14ac:dyDescent="0.3">
      <c r="J49800"/>
    </row>
    <row r="50009" spans="9:10" x14ac:dyDescent="0.3">
      <c r="I50009" s="139"/>
      <c r="J50009" s="139"/>
    </row>
    <row r="50011" spans="9:10" x14ac:dyDescent="0.3">
      <c r="J50011"/>
    </row>
    <row r="50220" spans="9:10" x14ac:dyDescent="0.3">
      <c r="I50220" s="139"/>
      <c r="J50220" s="139"/>
    </row>
    <row r="50222" spans="9:10" x14ac:dyDescent="0.3">
      <c r="J50222"/>
    </row>
    <row r="50431" spans="9:10" x14ac:dyDescent="0.3">
      <c r="I50431" s="139"/>
      <c r="J50431" s="139"/>
    </row>
    <row r="50433" spans="10:10" x14ac:dyDescent="0.3">
      <c r="J50433"/>
    </row>
    <row r="50642" spans="9:10" x14ac:dyDescent="0.3">
      <c r="I50642" s="139"/>
      <c r="J50642" s="139"/>
    </row>
    <row r="50644" spans="9:10" x14ac:dyDescent="0.3">
      <c r="J50644"/>
    </row>
    <row r="50853" spans="9:10" x14ac:dyDescent="0.3">
      <c r="I50853" s="139"/>
      <c r="J50853" s="139"/>
    </row>
    <row r="50855" spans="9:10" x14ac:dyDescent="0.3">
      <c r="J50855"/>
    </row>
    <row r="51064" spans="9:10" x14ac:dyDescent="0.3">
      <c r="I51064" s="139"/>
      <c r="J51064" s="139"/>
    </row>
    <row r="51066" spans="9:10" x14ac:dyDescent="0.3">
      <c r="J51066"/>
    </row>
    <row r="51275" spans="9:10" x14ac:dyDescent="0.3">
      <c r="I51275" s="139"/>
      <c r="J51275" s="139"/>
    </row>
    <row r="51277" spans="9:10" x14ac:dyDescent="0.3">
      <c r="J51277"/>
    </row>
    <row r="51486" spans="9:10" x14ac:dyDescent="0.3">
      <c r="I51486" s="139"/>
      <c r="J51486" s="139"/>
    </row>
    <row r="51488" spans="9:10" x14ac:dyDescent="0.3">
      <c r="J51488"/>
    </row>
    <row r="51697" spans="9:10" x14ac:dyDescent="0.3">
      <c r="I51697" s="139"/>
      <c r="J51697" s="139"/>
    </row>
    <row r="51699" spans="9:10" x14ac:dyDescent="0.3">
      <c r="J51699"/>
    </row>
    <row r="51908" spans="9:10" x14ac:dyDescent="0.3">
      <c r="I51908" s="139"/>
      <c r="J51908" s="139"/>
    </row>
    <row r="51910" spans="9:10" x14ac:dyDescent="0.3">
      <c r="J51910"/>
    </row>
    <row r="52119" spans="9:10" x14ac:dyDescent="0.3">
      <c r="I52119" s="139"/>
      <c r="J52119" s="139"/>
    </row>
    <row r="52121" spans="9:10" x14ac:dyDescent="0.3">
      <c r="J52121"/>
    </row>
    <row r="52330" spans="9:10" x14ac:dyDescent="0.3">
      <c r="I52330" s="139"/>
      <c r="J52330" s="139"/>
    </row>
    <row r="52332" spans="9:10" x14ac:dyDescent="0.3">
      <c r="J52332"/>
    </row>
    <row r="52541" spans="9:10" x14ac:dyDescent="0.3">
      <c r="I52541" s="139"/>
      <c r="J52541" s="139"/>
    </row>
    <row r="52543" spans="9:10" x14ac:dyDescent="0.3">
      <c r="J52543"/>
    </row>
    <row r="52752" spans="9:10" x14ac:dyDescent="0.3">
      <c r="I52752" s="139"/>
      <c r="J52752" s="139"/>
    </row>
    <row r="52754" spans="10:10" x14ac:dyDescent="0.3">
      <c r="J52754"/>
    </row>
    <row r="52963" spans="9:10" x14ac:dyDescent="0.3">
      <c r="I52963" s="139"/>
      <c r="J52963" s="139"/>
    </row>
    <row r="52965" spans="9:10" x14ac:dyDescent="0.3">
      <c r="J52965"/>
    </row>
    <row r="53174" spans="9:10" x14ac:dyDescent="0.3">
      <c r="I53174" s="139"/>
      <c r="J53174" s="139"/>
    </row>
    <row r="53176" spans="9:10" x14ac:dyDescent="0.3">
      <c r="J53176"/>
    </row>
    <row r="53385" spans="9:10" x14ac:dyDescent="0.3">
      <c r="I53385" s="139"/>
      <c r="J53385" s="139"/>
    </row>
    <row r="53387" spans="9:10" x14ac:dyDescent="0.3">
      <c r="J53387"/>
    </row>
    <row r="53596" spans="9:10" x14ac:dyDescent="0.3">
      <c r="I53596" s="139"/>
      <c r="J53596" s="139"/>
    </row>
    <row r="53598" spans="9:10" x14ac:dyDescent="0.3">
      <c r="J53598"/>
    </row>
    <row r="53807" spans="9:10" x14ac:dyDescent="0.3">
      <c r="I53807" s="139"/>
      <c r="J53807" s="139"/>
    </row>
    <row r="53809" spans="10:10" x14ac:dyDescent="0.3">
      <c r="J53809"/>
    </row>
    <row r="54018" spans="9:10" x14ac:dyDescent="0.3">
      <c r="I54018" s="139"/>
      <c r="J54018" s="139"/>
    </row>
    <row r="54020" spans="9:10" x14ac:dyDescent="0.3">
      <c r="J54020"/>
    </row>
    <row r="54229" spans="9:10" x14ac:dyDescent="0.3">
      <c r="I54229" s="139"/>
      <c r="J54229" s="139"/>
    </row>
    <row r="54231" spans="9:10" x14ac:dyDescent="0.3">
      <c r="J54231"/>
    </row>
    <row r="54440" spans="9:10" x14ac:dyDescent="0.3">
      <c r="I54440" s="139"/>
      <c r="J54440" s="139"/>
    </row>
    <row r="54442" spans="9:10" x14ac:dyDescent="0.3">
      <c r="J54442"/>
    </row>
    <row r="54651" spans="9:10" x14ac:dyDescent="0.3">
      <c r="I54651" s="139"/>
      <c r="J54651" s="139"/>
    </row>
    <row r="54653" spans="9:10" x14ac:dyDescent="0.3">
      <c r="J54653"/>
    </row>
    <row r="54862" spans="9:10" x14ac:dyDescent="0.3">
      <c r="I54862" s="139"/>
      <c r="J54862" s="139"/>
    </row>
    <row r="54864" spans="9:10" x14ac:dyDescent="0.3">
      <c r="J54864"/>
    </row>
    <row r="55073" spans="9:10" x14ac:dyDescent="0.3">
      <c r="I55073" s="139"/>
      <c r="J55073" s="139"/>
    </row>
    <row r="55075" spans="9:10" x14ac:dyDescent="0.3">
      <c r="J55075"/>
    </row>
    <row r="55284" spans="9:10" x14ac:dyDescent="0.3">
      <c r="I55284" s="139"/>
      <c r="J55284" s="139"/>
    </row>
    <row r="55286" spans="9:10" x14ac:dyDescent="0.3">
      <c r="J55286"/>
    </row>
    <row r="55495" spans="9:10" x14ac:dyDescent="0.3">
      <c r="I55495" s="139"/>
      <c r="J55495" s="139"/>
    </row>
    <row r="55497" spans="9:10" x14ac:dyDescent="0.3">
      <c r="J55497"/>
    </row>
    <row r="55706" spans="9:10" x14ac:dyDescent="0.3">
      <c r="I55706" s="139"/>
      <c r="J55706" s="139"/>
    </row>
    <row r="55708" spans="9:10" x14ac:dyDescent="0.3">
      <c r="J55708"/>
    </row>
    <row r="55917" spans="9:10" x14ac:dyDescent="0.3">
      <c r="I55917" s="139"/>
      <c r="J55917" s="139"/>
    </row>
    <row r="55919" spans="9:10" x14ac:dyDescent="0.3">
      <c r="J55919"/>
    </row>
    <row r="56128" spans="9:10" x14ac:dyDescent="0.3">
      <c r="I56128" s="139"/>
      <c r="J56128" s="139"/>
    </row>
    <row r="56130" spans="10:10" x14ac:dyDescent="0.3">
      <c r="J56130"/>
    </row>
    <row r="56339" spans="9:10" x14ac:dyDescent="0.3">
      <c r="I56339" s="139"/>
      <c r="J56339" s="139"/>
    </row>
    <row r="56341" spans="9:10" x14ac:dyDescent="0.3">
      <c r="J56341"/>
    </row>
    <row r="56550" spans="9:10" x14ac:dyDescent="0.3">
      <c r="I56550" s="139"/>
      <c r="J56550" s="139"/>
    </row>
    <row r="56552" spans="9:10" x14ac:dyDescent="0.3">
      <c r="J56552"/>
    </row>
    <row r="56761" spans="9:10" x14ac:dyDescent="0.3">
      <c r="I56761" s="139"/>
      <c r="J56761" s="139"/>
    </row>
    <row r="56763" spans="9:10" x14ac:dyDescent="0.3">
      <c r="J56763"/>
    </row>
    <row r="56972" spans="9:10" x14ac:dyDescent="0.3">
      <c r="I56972" s="139"/>
      <c r="J56972" s="139"/>
    </row>
    <row r="56974" spans="9:10" x14ac:dyDescent="0.3">
      <c r="J56974"/>
    </row>
    <row r="57183" spans="9:10" x14ac:dyDescent="0.3">
      <c r="I57183" s="139"/>
      <c r="J57183" s="139"/>
    </row>
    <row r="57185" spans="10:10" x14ac:dyDescent="0.3">
      <c r="J57185"/>
    </row>
    <row r="57394" spans="9:10" x14ac:dyDescent="0.3">
      <c r="I57394" s="139"/>
      <c r="J57394" s="139"/>
    </row>
    <row r="57396" spans="9:10" x14ac:dyDescent="0.3">
      <c r="J57396"/>
    </row>
    <row r="57605" spans="9:10" x14ac:dyDescent="0.3">
      <c r="I57605" s="139"/>
      <c r="J57605" s="139"/>
    </row>
    <row r="57607" spans="9:10" x14ac:dyDescent="0.3">
      <c r="J57607"/>
    </row>
    <row r="57816" spans="9:10" x14ac:dyDescent="0.3">
      <c r="I57816" s="139"/>
      <c r="J57816" s="139"/>
    </row>
    <row r="57818" spans="9:10" x14ac:dyDescent="0.3">
      <c r="J57818"/>
    </row>
    <row r="58027" spans="9:10" x14ac:dyDescent="0.3">
      <c r="I58027" s="139"/>
      <c r="J58027" s="139"/>
    </row>
    <row r="58029" spans="9:10" x14ac:dyDescent="0.3">
      <c r="J58029"/>
    </row>
    <row r="58238" spans="9:10" x14ac:dyDescent="0.3">
      <c r="I58238" s="139"/>
      <c r="J58238" s="139"/>
    </row>
    <row r="58240" spans="9:10" x14ac:dyDescent="0.3">
      <c r="J58240"/>
    </row>
    <row r="58449" spans="9:10" x14ac:dyDescent="0.3">
      <c r="I58449" s="139"/>
      <c r="J58449" s="139"/>
    </row>
    <row r="58451" spans="9:10" x14ac:dyDescent="0.3">
      <c r="J58451"/>
    </row>
    <row r="58660" spans="9:10" x14ac:dyDescent="0.3">
      <c r="I58660" s="139"/>
      <c r="J58660" s="139"/>
    </row>
    <row r="58662" spans="9:10" x14ac:dyDescent="0.3">
      <c r="J58662"/>
    </row>
    <row r="58871" spans="9:10" x14ac:dyDescent="0.3">
      <c r="I58871" s="139"/>
      <c r="J58871" s="139"/>
    </row>
    <row r="58873" spans="9:10" x14ac:dyDescent="0.3">
      <c r="J58873"/>
    </row>
    <row r="59082" spans="9:10" x14ac:dyDescent="0.3">
      <c r="I59082" s="139"/>
      <c r="J59082" s="139"/>
    </row>
    <row r="59084" spans="9:10" x14ac:dyDescent="0.3">
      <c r="J59084"/>
    </row>
    <row r="59293" spans="9:10" x14ac:dyDescent="0.3">
      <c r="I59293" s="139"/>
      <c r="J59293" s="139"/>
    </row>
    <row r="59295" spans="9:10" x14ac:dyDescent="0.3">
      <c r="J59295"/>
    </row>
    <row r="59504" spans="9:10" x14ac:dyDescent="0.3">
      <c r="I59504" s="139"/>
      <c r="J59504" s="139"/>
    </row>
    <row r="59506" spans="10:10" x14ac:dyDescent="0.3">
      <c r="J59506"/>
    </row>
    <row r="59715" spans="9:10" x14ac:dyDescent="0.3">
      <c r="I59715" s="139"/>
      <c r="J59715" s="139"/>
    </row>
    <row r="59717" spans="9:10" x14ac:dyDescent="0.3">
      <c r="J59717"/>
    </row>
    <row r="59926" spans="9:10" x14ac:dyDescent="0.3">
      <c r="I59926" s="139"/>
      <c r="J59926" s="139"/>
    </row>
    <row r="59928" spans="9:10" x14ac:dyDescent="0.3">
      <c r="J59928"/>
    </row>
    <row r="60137" spans="9:10" x14ac:dyDescent="0.3">
      <c r="I60137" s="139"/>
      <c r="J60137" s="139"/>
    </row>
    <row r="60139" spans="9:10" x14ac:dyDescent="0.3">
      <c r="J60139"/>
    </row>
    <row r="60348" spans="9:10" x14ac:dyDescent="0.3">
      <c r="I60348" s="139"/>
      <c r="J60348" s="139"/>
    </row>
    <row r="60350" spans="9:10" x14ac:dyDescent="0.3">
      <c r="J60350"/>
    </row>
    <row r="60559" spans="9:10" x14ac:dyDescent="0.3">
      <c r="I60559" s="139"/>
      <c r="J60559" s="139"/>
    </row>
    <row r="60561" spans="10:10" x14ac:dyDescent="0.3">
      <c r="J60561"/>
    </row>
    <row r="60770" spans="9:10" x14ac:dyDescent="0.3">
      <c r="I60770" s="139"/>
      <c r="J60770" s="139"/>
    </row>
    <row r="60772" spans="9:10" x14ac:dyDescent="0.3">
      <c r="J60772"/>
    </row>
    <row r="60981" spans="9:10" x14ac:dyDescent="0.3">
      <c r="I60981" s="139"/>
      <c r="J60981" s="139"/>
    </row>
    <row r="60983" spans="9:10" x14ac:dyDescent="0.3">
      <c r="J60983"/>
    </row>
    <row r="61192" spans="9:10" x14ac:dyDescent="0.3">
      <c r="I61192" s="139"/>
      <c r="J61192" s="139"/>
    </row>
    <row r="61194" spans="9:10" x14ac:dyDescent="0.3">
      <c r="J61194"/>
    </row>
    <row r="61403" spans="9:10" x14ac:dyDescent="0.3">
      <c r="I61403" s="139"/>
      <c r="J61403" s="139"/>
    </row>
    <row r="61405" spans="9:10" x14ac:dyDescent="0.3">
      <c r="J61405"/>
    </row>
    <row r="61614" spans="9:10" x14ac:dyDescent="0.3">
      <c r="I61614" s="139"/>
      <c r="J61614" s="139"/>
    </row>
    <row r="61616" spans="9:10" x14ac:dyDescent="0.3">
      <c r="J61616"/>
    </row>
    <row r="61825" spans="9:10" x14ac:dyDescent="0.3">
      <c r="I61825" s="139"/>
      <c r="J61825" s="139"/>
    </row>
    <row r="61827" spans="9:10" x14ac:dyDescent="0.3">
      <c r="J61827"/>
    </row>
    <row r="62036" spans="9:10" x14ac:dyDescent="0.3">
      <c r="I62036" s="139"/>
      <c r="J62036" s="139"/>
    </row>
    <row r="62038" spans="9:10" x14ac:dyDescent="0.3">
      <c r="J62038"/>
    </row>
    <row r="62247" spans="9:10" x14ac:dyDescent="0.3">
      <c r="I62247" s="139"/>
      <c r="J62247" s="139"/>
    </row>
    <row r="62249" spans="9:10" x14ac:dyDescent="0.3">
      <c r="J62249"/>
    </row>
    <row r="62458" spans="9:10" x14ac:dyDescent="0.3">
      <c r="I62458" s="139"/>
      <c r="J62458" s="139"/>
    </row>
    <row r="62460" spans="9:10" x14ac:dyDescent="0.3">
      <c r="J62460"/>
    </row>
    <row r="62669" spans="9:10" x14ac:dyDescent="0.3">
      <c r="I62669" s="139"/>
      <c r="J62669" s="139"/>
    </row>
    <row r="62671" spans="9:10" x14ac:dyDescent="0.3">
      <c r="J62671"/>
    </row>
    <row r="62880" spans="9:10" x14ac:dyDescent="0.3">
      <c r="I62880" s="139"/>
      <c r="J62880" s="139"/>
    </row>
    <row r="62882" spans="10:10" x14ac:dyDescent="0.3">
      <c r="J62882"/>
    </row>
    <row r="63091" spans="9:10" x14ac:dyDescent="0.3">
      <c r="I63091" s="139"/>
      <c r="J63091" s="139"/>
    </row>
    <row r="63093" spans="9:10" x14ac:dyDescent="0.3">
      <c r="J63093"/>
    </row>
    <row r="63302" spans="9:10" x14ac:dyDescent="0.3">
      <c r="I63302" s="139"/>
      <c r="J63302" s="139"/>
    </row>
    <row r="63304" spans="9:10" x14ac:dyDescent="0.3">
      <c r="J63304"/>
    </row>
    <row r="63513" spans="9:10" x14ac:dyDescent="0.3">
      <c r="I63513" s="139"/>
      <c r="J63513" s="139"/>
    </row>
    <row r="63515" spans="9:10" x14ac:dyDescent="0.3">
      <c r="J63515"/>
    </row>
    <row r="63724" spans="9:10" x14ac:dyDescent="0.3">
      <c r="I63724" s="139"/>
      <c r="J63724" s="139"/>
    </row>
    <row r="63726" spans="9:10" x14ac:dyDescent="0.3">
      <c r="J63726"/>
    </row>
    <row r="63935" spans="9:10" x14ac:dyDescent="0.3">
      <c r="I63935" s="139"/>
      <c r="J63935" s="139"/>
    </row>
    <row r="63937" spans="10:10" x14ac:dyDescent="0.3">
      <c r="J63937"/>
    </row>
    <row r="64146" spans="9:10" x14ac:dyDescent="0.3">
      <c r="I64146" s="139"/>
      <c r="J64146" s="139"/>
    </row>
    <row r="64148" spans="9:10" x14ac:dyDescent="0.3">
      <c r="J64148"/>
    </row>
    <row r="64357" spans="9:10" x14ac:dyDescent="0.3">
      <c r="I64357" s="139"/>
      <c r="J64357" s="139"/>
    </row>
    <row r="64359" spans="9:10" x14ac:dyDescent="0.3">
      <c r="J64359"/>
    </row>
    <row r="64568" spans="9:10" x14ac:dyDescent="0.3">
      <c r="I64568" s="139"/>
      <c r="J64568" s="139"/>
    </row>
    <row r="64570" spans="9:10" x14ac:dyDescent="0.3">
      <c r="J64570"/>
    </row>
    <row r="64779" spans="9:10" x14ac:dyDescent="0.3">
      <c r="I64779" s="139"/>
      <c r="J64779" s="139"/>
    </row>
    <row r="64781" spans="9:10" x14ac:dyDescent="0.3">
      <c r="J64781"/>
    </row>
    <row r="64990" spans="9:10" x14ac:dyDescent="0.3">
      <c r="I64990" s="139"/>
      <c r="J64990" s="139"/>
    </row>
    <row r="64992" spans="9:10" x14ac:dyDescent="0.3">
      <c r="J64992"/>
    </row>
    <row r="65201" spans="9:10" x14ac:dyDescent="0.3">
      <c r="I65201" s="139"/>
      <c r="J65201" s="139"/>
    </row>
    <row r="65203" spans="9:10" x14ac:dyDescent="0.3">
      <c r="J65203"/>
    </row>
    <row r="65412" spans="9:10" x14ac:dyDescent="0.3">
      <c r="I65412" s="139"/>
      <c r="J65412" s="139"/>
    </row>
    <row r="65414" spans="9:10" x14ac:dyDescent="0.3">
      <c r="J65414"/>
    </row>
    <row r="65623" spans="9:10" x14ac:dyDescent="0.3">
      <c r="I65623" s="139"/>
      <c r="J65623" s="139"/>
    </row>
    <row r="65625" spans="9:10" x14ac:dyDescent="0.3">
      <c r="J65625"/>
    </row>
    <row r="65834" spans="9:10" x14ac:dyDescent="0.3">
      <c r="I65834" s="139"/>
      <c r="J65834" s="139"/>
    </row>
    <row r="65836" spans="9:10" x14ac:dyDescent="0.3">
      <c r="J65836"/>
    </row>
    <row r="66045" spans="9:10" x14ac:dyDescent="0.3">
      <c r="I66045" s="139"/>
      <c r="J66045" s="139"/>
    </row>
    <row r="66047" spans="9:10" x14ac:dyDescent="0.3">
      <c r="J66047"/>
    </row>
    <row r="66256" spans="9:10" x14ac:dyDescent="0.3">
      <c r="I66256" s="139"/>
      <c r="J66256" s="139"/>
    </row>
    <row r="66258" spans="10:10" x14ac:dyDescent="0.3">
      <c r="J66258"/>
    </row>
    <row r="66467" spans="9:10" x14ac:dyDescent="0.3">
      <c r="I66467" s="139"/>
      <c r="J66467" s="139"/>
    </row>
    <row r="66469" spans="9:10" x14ac:dyDescent="0.3">
      <c r="J66469"/>
    </row>
    <row r="66678" spans="9:10" x14ac:dyDescent="0.3">
      <c r="I66678" s="139"/>
      <c r="J66678" s="139"/>
    </row>
    <row r="66680" spans="9:10" x14ac:dyDescent="0.3">
      <c r="J66680"/>
    </row>
    <row r="66889" spans="9:10" x14ac:dyDescent="0.3">
      <c r="I66889" s="139"/>
      <c r="J66889" s="139"/>
    </row>
    <row r="66891" spans="9:10" x14ac:dyDescent="0.3">
      <c r="J66891"/>
    </row>
    <row r="67100" spans="9:10" x14ac:dyDescent="0.3">
      <c r="I67100" s="139"/>
      <c r="J67100" s="139"/>
    </row>
    <row r="67102" spans="9:10" x14ac:dyDescent="0.3">
      <c r="J67102"/>
    </row>
    <row r="67311" spans="9:10" x14ac:dyDescent="0.3">
      <c r="I67311" s="139"/>
      <c r="J67311" s="139"/>
    </row>
    <row r="67313" spans="10:10" x14ac:dyDescent="0.3">
      <c r="J67313"/>
    </row>
    <row r="67522" spans="9:10" x14ac:dyDescent="0.3">
      <c r="I67522" s="139"/>
      <c r="J67522" s="139"/>
    </row>
    <row r="67524" spans="9:10" x14ac:dyDescent="0.3">
      <c r="J67524"/>
    </row>
    <row r="67733" spans="9:10" x14ac:dyDescent="0.3">
      <c r="I67733" s="139"/>
      <c r="J67733" s="139"/>
    </row>
    <row r="67735" spans="9:10" x14ac:dyDescent="0.3">
      <c r="J67735"/>
    </row>
    <row r="67944" spans="9:10" x14ac:dyDescent="0.3">
      <c r="I67944" s="139"/>
      <c r="J67944" s="139"/>
    </row>
    <row r="67946" spans="9:10" x14ac:dyDescent="0.3">
      <c r="J67946"/>
    </row>
    <row r="68155" spans="9:10" x14ac:dyDescent="0.3">
      <c r="I68155" s="139"/>
      <c r="J68155" s="139"/>
    </row>
    <row r="68157" spans="9:10" x14ac:dyDescent="0.3">
      <c r="J68157"/>
    </row>
    <row r="68366" spans="9:10" x14ac:dyDescent="0.3">
      <c r="I68366" s="139"/>
      <c r="J68366" s="139"/>
    </row>
    <row r="68368" spans="9:10" x14ac:dyDescent="0.3">
      <c r="J68368"/>
    </row>
    <row r="68577" spans="9:10" x14ac:dyDescent="0.3">
      <c r="I68577" s="139"/>
      <c r="J68577" s="139"/>
    </row>
    <row r="68579" spans="9:10" x14ac:dyDescent="0.3">
      <c r="J68579"/>
    </row>
    <row r="68788" spans="9:10" x14ac:dyDescent="0.3">
      <c r="I68788" s="139"/>
      <c r="J68788" s="139"/>
    </row>
    <row r="68790" spans="9:10" x14ac:dyDescent="0.3">
      <c r="J68790"/>
    </row>
    <row r="68999" spans="9:10" x14ac:dyDescent="0.3">
      <c r="I68999" s="139"/>
      <c r="J68999" s="139"/>
    </row>
    <row r="69001" spans="9:10" x14ac:dyDescent="0.3">
      <c r="J69001"/>
    </row>
    <row r="69210" spans="9:10" x14ac:dyDescent="0.3">
      <c r="I69210" s="139"/>
      <c r="J69210" s="139"/>
    </row>
    <row r="69212" spans="9:10" x14ac:dyDescent="0.3">
      <c r="J69212"/>
    </row>
    <row r="69421" spans="9:10" x14ac:dyDescent="0.3">
      <c r="I69421" s="139"/>
      <c r="J69421" s="139"/>
    </row>
    <row r="69423" spans="9:10" x14ac:dyDescent="0.3">
      <c r="J69423"/>
    </row>
    <row r="69632" spans="9:10" x14ac:dyDescent="0.3">
      <c r="I69632" s="139"/>
      <c r="J69632" s="139"/>
    </row>
    <row r="69634" spans="10:10" x14ac:dyDescent="0.3">
      <c r="J69634"/>
    </row>
    <row r="69843" spans="9:10" x14ac:dyDescent="0.3">
      <c r="I69843" s="139"/>
      <c r="J69843" s="139"/>
    </row>
    <row r="69845" spans="9:10" x14ac:dyDescent="0.3">
      <c r="J69845"/>
    </row>
    <row r="70054" spans="9:10" x14ac:dyDescent="0.3">
      <c r="I70054" s="139"/>
      <c r="J70054" s="139"/>
    </row>
    <row r="70056" spans="9:10" x14ac:dyDescent="0.3">
      <c r="J70056"/>
    </row>
    <row r="70265" spans="9:10" x14ac:dyDescent="0.3">
      <c r="I70265" s="139"/>
      <c r="J70265" s="139"/>
    </row>
    <row r="70267" spans="9:10" x14ac:dyDescent="0.3">
      <c r="J70267"/>
    </row>
    <row r="70476" spans="9:10" x14ac:dyDescent="0.3">
      <c r="I70476" s="139"/>
      <c r="J70476" s="139"/>
    </row>
    <row r="70478" spans="9:10" x14ac:dyDescent="0.3">
      <c r="J70478"/>
    </row>
    <row r="70687" spans="9:10" x14ac:dyDescent="0.3">
      <c r="I70687" s="139"/>
      <c r="J70687" s="139"/>
    </row>
    <row r="70689" spans="10:10" x14ac:dyDescent="0.3">
      <c r="J70689"/>
    </row>
    <row r="70898" spans="9:10" x14ac:dyDescent="0.3">
      <c r="I70898" s="139"/>
      <c r="J70898" s="139"/>
    </row>
    <row r="70900" spans="9:10" x14ac:dyDescent="0.3">
      <c r="J70900"/>
    </row>
    <row r="71109" spans="9:10" x14ac:dyDescent="0.3">
      <c r="I71109" s="139"/>
      <c r="J71109" s="139"/>
    </row>
    <row r="71111" spans="9:10" x14ac:dyDescent="0.3">
      <c r="J71111"/>
    </row>
    <row r="71320" spans="9:10" x14ac:dyDescent="0.3">
      <c r="I71320" s="139"/>
      <c r="J71320" s="139"/>
    </row>
    <row r="71322" spans="9:10" x14ac:dyDescent="0.3">
      <c r="J71322"/>
    </row>
    <row r="71531" spans="9:10" x14ac:dyDescent="0.3">
      <c r="I71531" s="139"/>
      <c r="J71531" s="139"/>
    </row>
    <row r="71533" spans="9:10" x14ac:dyDescent="0.3">
      <c r="J71533"/>
    </row>
    <row r="71742" spans="9:10" x14ac:dyDescent="0.3">
      <c r="I71742" s="139"/>
      <c r="J71742" s="139"/>
    </row>
    <row r="71744" spans="9:10" x14ac:dyDescent="0.3">
      <c r="J71744"/>
    </row>
    <row r="71953" spans="9:10" x14ac:dyDescent="0.3">
      <c r="I71953" s="139"/>
      <c r="J71953" s="139"/>
    </row>
    <row r="71955" spans="9:10" x14ac:dyDescent="0.3">
      <c r="J71955"/>
    </row>
    <row r="72164" spans="9:10" x14ac:dyDescent="0.3">
      <c r="I72164" s="139"/>
      <c r="J72164" s="139"/>
    </row>
    <row r="72166" spans="9:10" x14ac:dyDescent="0.3">
      <c r="J72166"/>
    </row>
    <row r="72375" spans="9:10" x14ac:dyDescent="0.3">
      <c r="I72375" s="139"/>
      <c r="J72375" s="139"/>
    </row>
    <row r="72377" spans="9:10" x14ac:dyDescent="0.3">
      <c r="J72377"/>
    </row>
    <row r="72586" spans="9:10" x14ac:dyDescent="0.3">
      <c r="I72586" s="139"/>
      <c r="J72586" s="139"/>
    </row>
    <row r="72588" spans="9:10" x14ac:dyDescent="0.3">
      <c r="J72588"/>
    </row>
    <row r="72797" spans="9:10" x14ac:dyDescent="0.3">
      <c r="I72797" s="139"/>
      <c r="J72797" s="139"/>
    </row>
    <row r="72799" spans="9:10" x14ac:dyDescent="0.3">
      <c r="J72799"/>
    </row>
    <row r="73008" spans="9:10" x14ac:dyDescent="0.3">
      <c r="I73008" s="139"/>
      <c r="J73008" s="139"/>
    </row>
    <row r="73010" spans="10:10" x14ac:dyDescent="0.3">
      <c r="J73010"/>
    </row>
    <row r="73219" spans="9:10" x14ac:dyDescent="0.3">
      <c r="I73219" s="139"/>
      <c r="J73219" s="139"/>
    </row>
    <row r="73221" spans="9:10" x14ac:dyDescent="0.3">
      <c r="J73221"/>
    </row>
    <row r="73430" spans="9:10" x14ac:dyDescent="0.3">
      <c r="I73430" s="139"/>
      <c r="J73430" s="139"/>
    </row>
    <row r="73432" spans="9:10" x14ac:dyDescent="0.3">
      <c r="J73432"/>
    </row>
    <row r="73641" spans="9:10" x14ac:dyDescent="0.3">
      <c r="I73641" s="139"/>
      <c r="J73641" s="139"/>
    </row>
    <row r="73643" spans="9:10" x14ac:dyDescent="0.3">
      <c r="J73643"/>
    </row>
    <row r="73852" spans="9:10" x14ac:dyDescent="0.3">
      <c r="I73852" s="139"/>
      <c r="J73852" s="139"/>
    </row>
    <row r="73854" spans="9:10" x14ac:dyDescent="0.3">
      <c r="J73854"/>
    </row>
    <row r="74063" spans="9:10" x14ac:dyDescent="0.3">
      <c r="I74063" s="139"/>
      <c r="J74063" s="139"/>
    </row>
    <row r="74065" spans="10:10" x14ac:dyDescent="0.3">
      <c r="J74065"/>
    </row>
    <row r="74274" spans="9:10" x14ac:dyDescent="0.3">
      <c r="I74274" s="139"/>
      <c r="J74274" s="139"/>
    </row>
    <row r="74276" spans="9:10" x14ac:dyDescent="0.3">
      <c r="J74276"/>
    </row>
    <row r="74485" spans="9:10" x14ac:dyDescent="0.3">
      <c r="I74485" s="139"/>
      <c r="J74485" s="139"/>
    </row>
    <row r="74487" spans="9:10" x14ac:dyDescent="0.3">
      <c r="J74487"/>
    </row>
    <row r="74696" spans="9:10" x14ac:dyDescent="0.3">
      <c r="I74696" s="139"/>
      <c r="J74696" s="139"/>
    </row>
    <row r="74698" spans="9:10" x14ac:dyDescent="0.3">
      <c r="J74698"/>
    </row>
    <row r="74907" spans="9:10" x14ac:dyDescent="0.3">
      <c r="I74907" s="139"/>
      <c r="J74907" s="139"/>
    </row>
    <row r="74909" spans="9:10" x14ac:dyDescent="0.3">
      <c r="J74909"/>
    </row>
    <row r="75118" spans="9:10" x14ac:dyDescent="0.3">
      <c r="I75118" s="139"/>
      <c r="J75118" s="139"/>
    </row>
    <row r="75120" spans="9:10" x14ac:dyDescent="0.3">
      <c r="J75120"/>
    </row>
    <row r="75329" spans="9:10" x14ac:dyDescent="0.3">
      <c r="I75329" s="139"/>
      <c r="J75329" s="139"/>
    </row>
    <row r="75331" spans="9:10" x14ac:dyDescent="0.3">
      <c r="J75331"/>
    </row>
    <row r="75540" spans="9:10" x14ac:dyDescent="0.3">
      <c r="I75540" s="139"/>
      <c r="J75540" s="139"/>
    </row>
    <row r="75542" spans="9:10" x14ac:dyDescent="0.3">
      <c r="J75542"/>
    </row>
    <row r="75751" spans="9:10" x14ac:dyDescent="0.3">
      <c r="I75751" s="139"/>
      <c r="J75751" s="139"/>
    </row>
    <row r="75753" spans="9:10" x14ac:dyDescent="0.3">
      <c r="J75753"/>
    </row>
    <row r="75962" spans="9:10" x14ac:dyDescent="0.3">
      <c r="I75962" s="139"/>
      <c r="J75962" s="139"/>
    </row>
    <row r="75964" spans="9:10" x14ac:dyDescent="0.3">
      <c r="J75964"/>
    </row>
    <row r="76173" spans="9:10" x14ac:dyDescent="0.3">
      <c r="I76173" s="139"/>
      <c r="J76173" s="139"/>
    </row>
    <row r="76175" spans="9:10" x14ac:dyDescent="0.3">
      <c r="J76175"/>
    </row>
    <row r="76384" spans="9:10" x14ac:dyDescent="0.3">
      <c r="I76384" s="139"/>
      <c r="J76384" s="139"/>
    </row>
    <row r="76386" spans="10:10" x14ac:dyDescent="0.3">
      <c r="J76386"/>
    </row>
    <row r="76595" spans="9:10" x14ac:dyDescent="0.3">
      <c r="I76595" s="139"/>
      <c r="J76595" s="139"/>
    </row>
    <row r="76597" spans="9:10" x14ac:dyDescent="0.3">
      <c r="J76597"/>
    </row>
    <row r="76806" spans="9:10" x14ac:dyDescent="0.3">
      <c r="I76806" s="139"/>
      <c r="J76806" s="139"/>
    </row>
    <row r="76808" spans="9:10" x14ac:dyDescent="0.3">
      <c r="J76808"/>
    </row>
    <row r="77017" spans="9:10" x14ac:dyDescent="0.3">
      <c r="I77017" s="139"/>
      <c r="J77017" s="139"/>
    </row>
    <row r="77019" spans="9:10" x14ac:dyDescent="0.3">
      <c r="J77019"/>
    </row>
    <row r="77228" spans="9:10" x14ac:dyDescent="0.3">
      <c r="I77228" s="139"/>
      <c r="J77228" s="139"/>
    </row>
    <row r="77230" spans="9:10" x14ac:dyDescent="0.3">
      <c r="J77230"/>
    </row>
    <row r="77439" spans="9:10" x14ac:dyDescent="0.3">
      <c r="I77439" s="139"/>
      <c r="J77439" s="139"/>
    </row>
    <row r="77441" spans="10:10" x14ac:dyDescent="0.3">
      <c r="J77441"/>
    </row>
    <row r="77650" spans="9:10" x14ac:dyDescent="0.3">
      <c r="I77650" s="139"/>
      <c r="J77650" s="139"/>
    </row>
    <row r="77652" spans="9:10" x14ac:dyDescent="0.3">
      <c r="J77652"/>
    </row>
    <row r="77861" spans="9:10" x14ac:dyDescent="0.3">
      <c r="I77861" s="139"/>
      <c r="J77861" s="139"/>
    </row>
    <row r="77863" spans="9:10" x14ac:dyDescent="0.3">
      <c r="J77863"/>
    </row>
    <row r="78072" spans="9:10" x14ac:dyDescent="0.3">
      <c r="I78072" s="139"/>
      <c r="J78072" s="139"/>
    </row>
    <row r="78074" spans="9:10" x14ac:dyDescent="0.3">
      <c r="J78074"/>
    </row>
    <row r="78283" spans="9:10" x14ac:dyDescent="0.3">
      <c r="I78283" s="139"/>
      <c r="J78283" s="139"/>
    </row>
    <row r="78285" spans="9:10" x14ac:dyDescent="0.3">
      <c r="J78285"/>
    </row>
    <row r="78494" spans="9:10" x14ac:dyDescent="0.3">
      <c r="I78494" s="139"/>
      <c r="J78494" s="139"/>
    </row>
    <row r="78496" spans="9:10" x14ac:dyDescent="0.3">
      <c r="J78496"/>
    </row>
    <row r="78705" spans="9:10" x14ac:dyDescent="0.3">
      <c r="I78705" s="139"/>
      <c r="J78705" s="139"/>
    </row>
    <row r="78707" spans="9:10" x14ac:dyDescent="0.3">
      <c r="J78707"/>
    </row>
    <row r="78916" spans="9:10" x14ac:dyDescent="0.3">
      <c r="I78916" s="139"/>
      <c r="J78916" s="139"/>
    </row>
    <row r="78918" spans="9:10" x14ac:dyDescent="0.3">
      <c r="J78918"/>
    </row>
    <row r="79127" spans="9:10" x14ac:dyDescent="0.3">
      <c r="I79127" s="139"/>
      <c r="J79127" s="139"/>
    </row>
    <row r="79129" spans="9:10" x14ac:dyDescent="0.3">
      <c r="J79129"/>
    </row>
    <row r="79338" spans="9:10" x14ac:dyDescent="0.3">
      <c r="I79338" s="139"/>
      <c r="J79338" s="139"/>
    </row>
    <row r="79340" spans="9:10" x14ac:dyDescent="0.3">
      <c r="J79340"/>
    </row>
    <row r="79549" spans="9:10" x14ac:dyDescent="0.3">
      <c r="I79549" s="139"/>
      <c r="J79549" s="139"/>
    </row>
    <row r="79551" spans="9:10" x14ac:dyDescent="0.3">
      <c r="J79551"/>
    </row>
    <row r="79760" spans="9:10" x14ac:dyDescent="0.3">
      <c r="I79760" s="139"/>
      <c r="J79760" s="139"/>
    </row>
    <row r="79762" spans="10:10" x14ac:dyDescent="0.3">
      <c r="J79762"/>
    </row>
    <row r="79971" spans="9:10" x14ac:dyDescent="0.3">
      <c r="I79971" s="139"/>
      <c r="J79971" s="139"/>
    </row>
    <row r="79973" spans="9:10" x14ac:dyDescent="0.3">
      <c r="J79973"/>
    </row>
    <row r="80182" spans="9:10" x14ac:dyDescent="0.3">
      <c r="I80182" s="139"/>
      <c r="J80182" s="139"/>
    </row>
    <row r="80184" spans="9:10" x14ac:dyDescent="0.3">
      <c r="J80184"/>
    </row>
    <row r="80393" spans="9:10" x14ac:dyDescent="0.3">
      <c r="I80393" s="139"/>
      <c r="J80393" s="139"/>
    </row>
    <row r="80395" spans="9:10" x14ac:dyDescent="0.3">
      <c r="J80395"/>
    </row>
    <row r="80604" spans="9:10" x14ac:dyDescent="0.3">
      <c r="I80604" s="139"/>
      <c r="J80604" s="139"/>
    </row>
    <row r="80606" spans="9:10" x14ac:dyDescent="0.3">
      <c r="J80606"/>
    </row>
    <row r="80815" spans="9:10" x14ac:dyDescent="0.3">
      <c r="I80815" s="139"/>
      <c r="J80815" s="139"/>
    </row>
    <row r="80817" spans="10:10" x14ac:dyDescent="0.3">
      <c r="J80817"/>
    </row>
    <row r="81026" spans="9:10" x14ac:dyDescent="0.3">
      <c r="I81026" s="139"/>
      <c r="J81026" s="139"/>
    </row>
    <row r="81028" spans="9:10" x14ac:dyDescent="0.3">
      <c r="J81028"/>
    </row>
    <row r="81237" spans="9:10" x14ac:dyDescent="0.3">
      <c r="I81237" s="139"/>
      <c r="J81237" s="139"/>
    </row>
    <row r="81239" spans="9:10" x14ac:dyDescent="0.3">
      <c r="J81239"/>
    </row>
    <row r="81448" spans="9:10" x14ac:dyDescent="0.3">
      <c r="I81448" s="139"/>
      <c r="J81448" s="139"/>
    </row>
    <row r="81450" spans="9:10" x14ac:dyDescent="0.3">
      <c r="J81450"/>
    </row>
    <row r="81659" spans="9:10" x14ac:dyDescent="0.3">
      <c r="I81659" s="139"/>
      <c r="J81659" s="139"/>
    </row>
    <row r="81661" spans="9:10" x14ac:dyDescent="0.3">
      <c r="J81661"/>
    </row>
    <row r="81870" spans="9:10" x14ac:dyDescent="0.3">
      <c r="I81870" s="139"/>
      <c r="J81870" s="139"/>
    </row>
    <row r="81872" spans="9:10" x14ac:dyDescent="0.3">
      <c r="J81872"/>
    </row>
    <row r="82081" spans="9:10" x14ac:dyDescent="0.3">
      <c r="I82081" s="139"/>
      <c r="J82081" s="139"/>
    </row>
    <row r="82083" spans="9:10" x14ac:dyDescent="0.3">
      <c r="J82083"/>
    </row>
    <row r="82292" spans="9:10" x14ac:dyDescent="0.3">
      <c r="I82292" s="139"/>
      <c r="J82292" s="139"/>
    </row>
    <row r="82294" spans="9:10" x14ac:dyDescent="0.3">
      <c r="J82294"/>
    </row>
    <row r="82503" spans="9:10" x14ac:dyDescent="0.3">
      <c r="I82503" s="139"/>
      <c r="J82503" s="139"/>
    </row>
    <row r="82505" spans="9:10" x14ac:dyDescent="0.3">
      <c r="J82505"/>
    </row>
    <row r="82714" spans="9:10" x14ac:dyDescent="0.3">
      <c r="I82714" s="139"/>
      <c r="J82714" s="139"/>
    </row>
    <row r="82716" spans="9:10" x14ac:dyDescent="0.3">
      <c r="J82716"/>
    </row>
    <row r="82925" spans="9:10" x14ac:dyDescent="0.3">
      <c r="I82925" s="139"/>
      <c r="J82925" s="139"/>
    </row>
    <row r="82927" spans="9:10" x14ac:dyDescent="0.3">
      <c r="J82927"/>
    </row>
    <row r="83136" spans="9:10" x14ac:dyDescent="0.3">
      <c r="I83136" s="139"/>
      <c r="J83136" s="139"/>
    </row>
    <row r="83138" spans="10:10" x14ac:dyDescent="0.3">
      <c r="J83138"/>
    </row>
    <row r="83347" spans="9:10" x14ac:dyDescent="0.3">
      <c r="I83347" s="139"/>
      <c r="J83347" s="139"/>
    </row>
    <row r="83349" spans="9:10" x14ac:dyDescent="0.3">
      <c r="J83349"/>
    </row>
    <row r="83558" spans="9:10" x14ac:dyDescent="0.3">
      <c r="I83558" s="139"/>
      <c r="J83558" s="139"/>
    </row>
    <row r="83560" spans="9:10" x14ac:dyDescent="0.3">
      <c r="J83560"/>
    </row>
    <row r="83769" spans="9:10" x14ac:dyDescent="0.3">
      <c r="I83769" s="139"/>
      <c r="J83769" s="139"/>
    </row>
    <row r="83771" spans="9:10" x14ac:dyDescent="0.3">
      <c r="J83771"/>
    </row>
    <row r="83980" spans="9:10" x14ac:dyDescent="0.3">
      <c r="I83980" s="139"/>
      <c r="J83980" s="139"/>
    </row>
    <row r="83982" spans="9:10" x14ac:dyDescent="0.3">
      <c r="J83982"/>
    </row>
    <row r="84191" spans="9:10" x14ac:dyDescent="0.3">
      <c r="I84191" s="139"/>
      <c r="J84191" s="139"/>
    </row>
    <row r="84193" spans="10:10" x14ac:dyDescent="0.3">
      <c r="J84193"/>
    </row>
    <row r="84402" spans="9:10" x14ac:dyDescent="0.3">
      <c r="I84402" s="139"/>
      <c r="J84402" s="139"/>
    </row>
    <row r="84404" spans="9:10" x14ac:dyDescent="0.3">
      <c r="J84404"/>
    </row>
    <row r="84613" spans="9:10" x14ac:dyDescent="0.3">
      <c r="I84613" s="139"/>
      <c r="J84613" s="139"/>
    </row>
    <row r="84615" spans="9:10" x14ac:dyDescent="0.3">
      <c r="J84615"/>
    </row>
    <row r="84824" spans="9:10" x14ac:dyDescent="0.3">
      <c r="I84824" s="139"/>
      <c r="J84824" s="139"/>
    </row>
    <row r="84826" spans="9:10" x14ac:dyDescent="0.3">
      <c r="J84826"/>
    </row>
    <row r="85035" spans="9:10" x14ac:dyDescent="0.3">
      <c r="I85035" s="139"/>
      <c r="J85035" s="139"/>
    </row>
    <row r="85037" spans="9:10" x14ac:dyDescent="0.3">
      <c r="J85037"/>
    </row>
    <row r="85246" spans="9:10" x14ac:dyDescent="0.3">
      <c r="I85246" s="139"/>
      <c r="J85246" s="139"/>
    </row>
    <row r="85248" spans="9:10" x14ac:dyDescent="0.3">
      <c r="J85248"/>
    </row>
    <row r="85457" spans="9:10" x14ac:dyDescent="0.3">
      <c r="I85457" s="139"/>
      <c r="J85457" s="139"/>
    </row>
    <row r="85459" spans="9:10" x14ac:dyDescent="0.3">
      <c r="J85459"/>
    </row>
    <row r="85668" spans="9:10" x14ac:dyDescent="0.3">
      <c r="I85668" s="139"/>
      <c r="J85668" s="139"/>
    </row>
    <row r="85670" spans="9:10" x14ac:dyDescent="0.3">
      <c r="J85670"/>
    </row>
    <row r="85879" spans="9:10" x14ac:dyDescent="0.3">
      <c r="I85879" s="139"/>
      <c r="J85879" s="139"/>
    </row>
    <row r="85881" spans="9:10" x14ac:dyDescent="0.3">
      <c r="J85881"/>
    </row>
    <row r="86090" spans="9:10" x14ac:dyDescent="0.3">
      <c r="I86090" s="139"/>
      <c r="J86090" s="139"/>
    </row>
    <row r="86092" spans="9:10" x14ac:dyDescent="0.3">
      <c r="J86092"/>
    </row>
    <row r="86301" spans="9:10" x14ac:dyDescent="0.3">
      <c r="I86301" s="139"/>
      <c r="J86301" s="139"/>
    </row>
    <row r="86303" spans="9:10" x14ac:dyDescent="0.3">
      <c r="J86303"/>
    </row>
    <row r="86512" spans="9:10" x14ac:dyDescent="0.3">
      <c r="I86512" s="139"/>
      <c r="J86512" s="139"/>
    </row>
    <row r="86514" spans="10:10" x14ac:dyDescent="0.3">
      <c r="J86514"/>
    </row>
    <row r="86723" spans="9:10" x14ac:dyDescent="0.3">
      <c r="I86723" s="139"/>
      <c r="J86723" s="139"/>
    </row>
    <row r="86725" spans="9:10" x14ac:dyDescent="0.3">
      <c r="J86725"/>
    </row>
    <row r="86934" spans="9:10" x14ac:dyDescent="0.3">
      <c r="I86934" s="139"/>
      <c r="J86934" s="139"/>
    </row>
    <row r="86936" spans="9:10" x14ac:dyDescent="0.3">
      <c r="J86936"/>
    </row>
    <row r="87145" spans="9:10" x14ac:dyDescent="0.3">
      <c r="I87145" s="139"/>
      <c r="J87145" s="139"/>
    </row>
    <row r="87147" spans="9:10" x14ac:dyDescent="0.3">
      <c r="J87147"/>
    </row>
    <row r="87356" spans="9:10" x14ac:dyDescent="0.3">
      <c r="I87356" s="139"/>
      <c r="J87356" s="139"/>
    </row>
    <row r="87358" spans="9:10" x14ac:dyDescent="0.3">
      <c r="J87358"/>
    </row>
    <row r="87567" spans="9:10" x14ac:dyDescent="0.3">
      <c r="I87567" s="139"/>
      <c r="J87567" s="139"/>
    </row>
    <row r="87569" spans="10:10" x14ac:dyDescent="0.3">
      <c r="J87569"/>
    </row>
    <row r="87778" spans="9:10" x14ac:dyDescent="0.3">
      <c r="I87778" s="139"/>
      <c r="J87778" s="139"/>
    </row>
    <row r="87780" spans="9:10" x14ac:dyDescent="0.3">
      <c r="J87780"/>
    </row>
    <row r="87989" spans="9:10" x14ac:dyDescent="0.3">
      <c r="I87989" s="139"/>
      <c r="J87989" s="139"/>
    </row>
    <row r="87991" spans="9:10" x14ac:dyDescent="0.3">
      <c r="J87991"/>
    </row>
    <row r="88200" spans="9:10" x14ac:dyDescent="0.3">
      <c r="I88200" s="139"/>
      <c r="J88200" s="139"/>
    </row>
    <row r="88202" spans="9:10" x14ac:dyDescent="0.3">
      <c r="J88202"/>
    </row>
    <row r="88411" spans="9:10" x14ac:dyDescent="0.3">
      <c r="I88411" s="139"/>
      <c r="J88411" s="139"/>
    </row>
    <row r="88413" spans="9:10" x14ac:dyDescent="0.3">
      <c r="J88413"/>
    </row>
    <row r="88622" spans="9:10" x14ac:dyDescent="0.3">
      <c r="I88622" s="139"/>
      <c r="J88622" s="139"/>
    </row>
    <row r="88624" spans="9:10" x14ac:dyDescent="0.3">
      <c r="J88624"/>
    </row>
    <row r="88833" spans="9:10" x14ac:dyDescent="0.3">
      <c r="I88833" s="139"/>
      <c r="J88833" s="139"/>
    </row>
    <row r="88835" spans="9:10" x14ac:dyDescent="0.3">
      <c r="J88835"/>
    </row>
    <row r="89044" spans="9:10" x14ac:dyDescent="0.3">
      <c r="I89044" s="139"/>
      <c r="J89044" s="139"/>
    </row>
    <row r="89046" spans="9:10" x14ac:dyDescent="0.3">
      <c r="J89046"/>
    </row>
    <row r="89255" spans="9:10" x14ac:dyDescent="0.3">
      <c r="I89255" s="139"/>
      <c r="J89255" s="139"/>
    </row>
    <row r="89257" spans="9:10" x14ac:dyDescent="0.3">
      <c r="J89257"/>
    </row>
    <row r="89466" spans="9:10" x14ac:dyDescent="0.3">
      <c r="I89466" s="139"/>
      <c r="J89466" s="139"/>
    </row>
    <row r="89468" spans="9:10" x14ac:dyDescent="0.3">
      <c r="J89468"/>
    </row>
    <row r="89677" spans="9:10" x14ac:dyDescent="0.3">
      <c r="I89677" s="139"/>
      <c r="J89677" s="139"/>
    </row>
    <row r="89679" spans="9:10" x14ac:dyDescent="0.3">
      <c r="J89679"/>
    </row>
    <row r="89888" spans="9:10" x14ac:dyDescent="0.3">
      <c r="I89888" s="139"/>
      <c r="J89888" s="139"/>
    </row>
    <row r="89890" spans="10:10" x14ac:dyDescent="0.3">
      <c r="J89890"/>
    </row>
    <row r="90099" spans="9:10" x14ac:dyDescent="0.3">
      <c r="I90099" s="139"/>
      <c r="J90099" s="139"/>
    </row>
    <row r="90101" spans="9:10" x14ac:dyDescent="0.3">
      <c r="J90101"/>
    </row>
    <row r="90310" spans="9:10" x14ac:dyDescent="0.3">
      <c r="I90310" s="139"/>
      <c r="J90310" s="139"/>
    </row>
    <row r="90312" spans="9:10" x14ac:dyDescent="0.3">
      <c r="J90312"/>
    </row>
    <row r="90521" spans="9:10" x14ac:dyDescent="0.3">
      <c r="I90521" s="139"/>
      <c r="J90521" s="139"/>
    </row>
    <row r="90523" spans="9:10" x14ac:dyDescent="0.3">
      <c r="J90523"/>
    </row>
    <row r="90732" spans="9:10" x14ac:dyDescent="0.3">
      <c r="I90732" s="139"/>
      <c r="J90732" s="139"/>
    </row>
    <row r="90734" spans="9:10" x14ac:dyDescent="0.3">
      <c r="J90734"/>
    </row>
    <row r="90943" spans="9:10" x14ac:dyDescent="0.3">
      <c r="I90943" s="139"/>
      <c r="J90943" s="139"/>
    </row>
    <row r="90945" spans="10:10" x14ac:dyDescent="0.3">
      <c r="J90945"/>
    </row>
    <row r="91154" spans="9:10" x14ac:dyDescent="0.3">
      <c r="I91154" s="139"/>
      <c r="J91154" s="139"/>
    </row>
    <row r="91156" spans="9:10" x14ac:dyDescent="0.3">
      <c r="J91156"/>
    </row>
    <row r="91365" spans="9:10" x14ac:dyDescent="0.3">
      <c r="I91365" s="139"/>
      <c r="J91365" s="139"/>
    </row>
    <row r="91367" spans="9:10" x14ac:dyDescent="0.3">
      <c r="J91367"/>
    </row>
    <row r="91576" spans="9:10" x14ac:dyDescent="0.3">
      <c r="I91576" s="139"/>
      <c r="J91576" s="139"/>
    </row>
    <row r="91578" spans="9:10" x14ac:dyDescent="0.3">
      <c r="J91578"/>
    </row>
    <row r="91787" spans="9:10" x14ac:dyDescent="0.3">
      <c r="I91787" s="139"/>
      <c r="J91787" s="139"/>
    </row>
    <row r="91789" spans="9:10" x14ac:dyDescent="0.3">
      <c r="J91789"/>
    </row>
    <row r="91998" spans="9:10" x14ac:dyDescent="0.3">
      <c r="I91998" s="139"/>
      <c r="J91998" s="139"/>
    </row>
    <row r="92000" spans="9:10" x14ac:dyDescent="0.3">
      <c r="J92000"/>
    </row>
    <row r="92209" spans="9:10" x14ac:dyDescent="0.3">
      <c r="I92209" s="139"/>
      <c r="J92209" s="139"/>
    </row>
    <row r="92211" spans="9:10" x14ac:dyDescent="0.3">
      <c r="J92211"/>
    </row>
    <row r="92420" spans="9:10" x14ac:dyDescent="0.3">
      <c r="I92420" s="139"/>
      <c r="J92420" s="139"/>
    </row>
    <row r="92422" spans="9:10" x14ac:dyDescent="0.3">
      <c r="J92422"/>
    </row>
    <row r="92631" spans="9:10" x14ac:dyDescent="0.3">
      <c r="I92631" s="139"/>
      <c r="J92631" s="139"/>
    </row>
    <row r="92633" spans="9:10" x14ac:dyDescent="0.3">
      <c r="J92633"/>
    </row>
    <row r="92842" spans="9:10" x14ac:dyDescent="0.3">
      <c r="I92842" s="139"/>
      <c r="J92842" s="139"/>
    </row>
    <row r="92844" spans="9:10" x14ac:dyDescent="0.3">
      <c r="J92844"/>
    </row>
    <row r="93053" spans="9:10" x14ac:dyDescent="0.3">
      <c r="I93053" s="139"/>
      <c r="J93053" s="139"/>
    </row>
    <row r="93055" spans="9:10" x14ac:dyDescent="0.3">
      <c r="J93055"/>
    </row>
    <row r="93264" spans="9:10" x14ac:dyDescent="0.3">
      <c r="I93264" s="139"/>
      <c r="J93264" s="139"/>
    </row>
    <row r="93266" spans="10:10" x14ac:dyDescent="0.3">
      <c r="J93266"/>
    </row>
    <row r="93475" spans="9:10" x14ac:dyDescent="0.3">
      <c r="I93475" s="139"/>
      <c r="J93475" s="139"/>
    </row>
    <row r="93477" spans="9:10" x14ac:dyDescent="0.3">
      <c r="J93477"/>
    </row>
    <row r="93686" spans="9:10" x14ac:dyDescent="0.3">
      <c r="I93686" s="139"/>
      <c r="J93686" s="139"/>
    </row>
    <row r="93688" spans="9:10" x14ac:dyDescent="0.3">
      <c r="J93688"/>
    </row>
    <row r="93897" spans="9:10" x14ac:dyDescent="0.3">
      <c r="I93897" s="139"/>
      <c r="J93897" s="139"/>
    </row>
    <row r="93899" spans="9:10" x14ac:dyDescent="0.3">
      <c r="J93899"/>
    </row>
    <row r="94108" spans="9:10" x14ac:dyDescent="0.3">
      <c r="I94108" s="139"/>
      <c r="J94108" s="139"/>
    </row>
    <row r="94110" spans="9:10" x14ac:dyDescent="0.3">
      <c r="J94110"/>
    </row>
    <row r="94319" spans="9:10" x14ac:dyDescent="0.3">
      <c r="I94319" s="139"/>
      <c r="J94319" s="139"/>
    </row>
    <row r="94321" spans="10:10" x14ac:dyDescent="0.3">
      <c r="J94321"/>
    </row>
    <row r="94530" spans="9:10" x14ac:dyDescent="0.3">
      <c r="I94530" s="139"/>
      <c r="J94530" s="139"/>
    </row>
    <row r="94532" spans="9:10" x14ac:dyDescent="0.3">
      <c r="J94532"/>
    </row>
    <row r="94741" spans="9:10" x14ac:dyDescent="0.3">
      <c r="I94741" s="139"/>
      <c r="J94741" s="139"/>
    </row>
    <row r="94743" spans="9:10" x14ac:dyDescent="0.3">
      <c r="J94743"/>
    </row>
    <row r="94952" spans="9:10" x14ac:dyDescent="0.3">
      <c r="I94952" s="139"/>
      <c r="J94952" s="139"/>
    </row>
    <row r="94954" spans="9:10" x14ac:dyDescent="0.3">
      <c r="J94954"/>
    </row>
    <row r="95163" spans="9:10" x14ac:dyDescent="0.3">
      <c r="I95163" s="139"/>
      <c r="J95163" s="139"/>
    </row>
    <row r="95165" spans="9:10" x14ac:dyDescent="0.3">
      <c r="J95165"/>
    </row>
    <row r="95374" spans="9:10" x14ac:dyDescent="0.3">
      <c r="I95374" s="139"/>
      <c r="J95374" s="139"/>
    </row>
    <row r="95376" spans="9:10" x14ac:dyDescent="0.3">
      <c r="J95376"/>
    </row>
    <row r="95585" spans="9:10" x14ac:dyDescent="0.3">
      <c r="I95585" s="139"/>
      <c r="J95585" s="139"/>
    </row>
    <row r="95587" spans="9:10" x14ac:dyDescent="0.3">
      <c r="J95587"/>
    </row>
    <row r="95796" spans="9:10" x14ac:dyDescent="0.3">
      <c r="I95796" s="139"/>
      <c r="J95796" s="139"/>
    </row>
    <row r="95798" spans="9:10" x14ac:dyDescent="0.3">
      <c r="J95798"/>
    </row>
    <row r="96007" spans="9:10" x14ac:dyDescent="0.3">
      <c r="I96007" s="139"/>
      <c r="J96007" s="139"/>
    </row>
    <row r="96009" spans="9:10" x14ac:dyDescent="0.3">
      <c r="J96009"/>
    </row>
    <row r="96218" spans="9:10" x14ac:dyDescent="0.3">
      <c r="I96218" s="139"/>
      <c r="J96218" s="139"/>
    </row>
    <row r="96220" spans="9:10" x14ac:dyDescent="0.3">
      <c r="J96220"/>
    </row>
    <row r="96429" spans="9:10" x14ac:dyDescent="0.3">
      <c r="I96429" s="139"/>
      <c r="J96429" s="139"/>
    </row>
    <row r="96431" spans="9:10" x14ac:dyDescent="0.3">
      <c r="J96431"/>
    </row>
    <row r="96640" spans="9:10" x14ac:dyDescent="0.3">
      <c r="I96640" s="139"/>
      <c r="J96640" s="139"/>
    </row>
    <row r="96642" spans="10:10" x14ac:dyDescent="0.3">
      <c r="J96642"/>
    </row>
    <row r="96851" spans="9:10" x14ac:dyDescent="0.3">
      <c r="I96851" s="139"/>
      <c r="J96851" s="139"/>
    </row>
    <row r="96853" spans="9:10" x14ac:dyDescent="0.3">
      <c r="J96853"/>
    </row>
    <row r="97062" spans="9:10" x14ac:dyDescent="0.3">
      <c r="I97062" s="139"/>
      <c r="J97062" s="139"/>
    </row>
    <row r="97064" spans="9:10" x14ac:dyDescent="0.3">
      <c r="J97064"/>
    </row>
    <row r="97273" spans="9:10" x14ac:dyDescent="0.3">
      <c r="I97273" s="139"/>
      <c r="J97273" s="139"/>
    </row>
    <row r="97275" spans="9:10" x14ac:dyDescent="0.3">
      <c r="J97275"/>
    </row>
    <row r="97484" spans="9:10" x14ac:dyDescent="0.3">
      <c r="I97484" s="139"/>
      <c r="J97484" s="139"/>
    </row>
    <row r="97486" spans="9:10" x14ac:dyDescent="0.3">
      <c r="J97486"/>
    </row>
    <row r="97695" spans="9:10" x14ac:dyDescent="0.3">
      <c r="I97695" s="139"/>
      <c r="J97695" s="139"/>
    </row>
    <row r="97697" spans="10:10" x14ac:dyDescent="0.3">
      <c r="J97697"/>
    </row>
    <row r="97906" spans="9:10" x14ac:dyDescent="0.3">
      <c r="I97906" s="139"/>
      <c r="J97906" s="139"/>
    </row>
    <row r="97908" spans="9:10" x14ac:dyDescent="0.3">
      <c r="J97908"/>
    </row>
    <row r="98117" spans="9:10" x14ac:dyDescent="0.3">
      <c r="I98117" s="139"/>
      <c r="J98117" s="139"/>
    </row>
    <row r="98119" spans="9:10" x14ac:dyDescent="0.3">
      <c r="J98119"/>
    </row>
    <row r="98328" spans="9:10" x14ac:dyDescent="0.3">
      <c r="I98328" s="139"/>
      <c r="J98328" s="139"/>
    </row>
    <row r="98330" spans="9:10" x14ac:dyDescent="0.3">
      <c r="J98330"/>
    </row>
    <row r="98539" spans="9:10" x14ac:dyDescent="0.3">
      <c r="I98539" s="139"/>
      <c r="J98539" s="139"/>
    </row>
    <row r="98541" spans="9:10" x14ac:dyDescent="0.3">
      <c r="J98541"/>
    </row>
    <row r="98750" spans="9:10" x14ac:dyDescent="0.3">
      <c r="I98750" s="139"/>
      <c r="J98750" s="139"/>
    </row>
    <row r="98752" spans="9:10" x14ac:dyDescent="0.3">
      <c r="J98752"/>
    </row>
    <row r="98961" spans="9:10" x14ac:dyDescent="0.3">
      <c r="I98961" s="139"/>
      <c r="J98961" s="139"/>
    </row>
    <row r="98963" spans="9:10" x14ac:dyDescent="0.3">
      <c r="J98963"/>
    </row>
    <row r="99172" spans="9:10" x14ac:dyDescent="0.3">
      <c r="I99172" s="139"/>
      <c r="J99172" s="139"/>
    </row>
    <row r="99174" spans="9:10" x14ac:dyDescent="0.3">
      <c r="J99174"/>
    </row>
    <row r="99383" spans="9:10" x14ac:dyDescent="0.3">
      <c r="I99383" s="139"/>
      <c r="J99383" s="139"/>
    </row>
    <row r="99385" spans="9:10" x14ac:dyDescent="0.3">
      <c r="J99385"/>
    </row>
    <row r="99594" spans="9:10" x14ac:dyDescent="0.3">
      <c r="I99594" s="139"/>
      <c r="J99594" s="139"/>
    </row>
    <row r="99596" spans="9:10" x14ac:dyDescent="0.3">
      <c r="J99596"/>
    </row>
    <row r="99805" spans="9:10" x14ac:dyDescent="0.3">
      <c r="I99805" s="139"/>
      <c r="J99805" s="139"/>
    </row>
    <row r="99807" spans="9:10" x14ac:dyDescent="0.3">
      <c r="J99807"/>
    </row>
    <row r="100016" spans="9:10" x14ac:dyDescent="0.3">
      <c r="I100016" s="139"/>
      <c r="J100016" s="139"/>
    </row>
    <row r="100018" spans="10:10" x14ac:dyDescent="0.3">
      <c r="J100018"/>
    </row>
    <row r="100227" spans="9:10" x14ac:dyDescent="0.3">
      <c r="I100227" s="139"/>
      <c r="J100227" s="139"/>
    </row>
    <row r="100229" spans="9:10" x14ac:dyDescent="0.3">
      <c r="J100229"/>
    </row>
    <row r="100438" spans="9:10" x14ac:dyDescent="0.3">
      <c r="I100438" s="139"/>
      <c r="J100438" s="139"/>
    </row>
    <row r="100440" spans="9:10" x14ac:dyDescent="0.3">
      <c r="J100440"/>
    </row>
    <row r="100649" spans="9:10" x14ac:dyDescent="0.3">
      <c r="I100649" s="139"/>
      <c r="J100649" s="139"/>
    </row>
    <row r="100651" spans="9:10" x14ac:dyDescent="0.3">
      <c r="J100651"/>
    </row>
    <row r="100860" spans="9:10" x14ac:dyDescent="0.3">
      <c r="I100860" s="139"/>
      <c r="J100860" s="139"/>
    </row>
    <row r="100862" spans="9:10" x14ac:dyDescent="0.3">
      <c r="J100862"/>
    </row>
    <row r="101071" spans="9:10" x14ac:dyDescent="0.3">
      <c r="I101071" s="139"/>
      <c r="J101071" s="139"/>
    </row>
    <row r="101073" spans="10:10" x14ac:dyDescent="0.3">
      <c r="J101073"/>
    </row>
    <row r="101282" spans="9:10" x14ac:dyDescent="0.3">
      <c r="I101282" s="139"/>
      <c r="J101282" s="139"/>
    </row>
    <row r="101284" spans="9:10" x14ac:dyDescent="0.3">
      <c r="J101284"/>
    </row>
    <row r="101493" spans="9:10" x14ac:dyDescent="0.3">
      <c r="I101493" s="139"/>
      <c r="J101493" s="139"/>
    </row>
    <row r="101495" spans="9:10" x14ac:dyDescent="0.3">
      <c r="J101495"/>
    </row>
    <row r="101704" spans="9:10" x14ac:dyDescent="0.3">
      <c r="I101704" s="139"/>
      <c r="J101704" s="139"/>
    </row>
    <row r="101706" spans="9:10" x14ac:dyDescent="0.3">
      <c r="J101706"/>
    </row>
    <row r="101915" spans="9:10" x14ac:dyDescent="0.3">
      <c r="I101915" s="139"/>
      <c r="J101915" s="139"/>
    </row>
    <row r="101917" spans="9:10" x14ac:dyDescent="0.3">
      <c r="J101917"/>
    </row>
    <row r="102126" spans="9:10" x14ac:dyDescent="0.3">
      <c r="I102126" s="139"/>
      <c r="J102126" s="139"/>
    </row>
    <row r="102128" spans="9:10" x14ac:dyDescent="0.3">
      <c r="J102128"/>
    </row>
    <row r="102337" spans="9:10" x14ac:dyDescent="0.3">
      <c r="I102337" s="139"/>
      <c r="J102337" s="139"/>
    </row>
    <row r="102339" spans="9:10" x14ac:dyDescent="0.3">
      <c r="J102339"/>
    </row>
    <row r="102548" spans="9:10" x14ac:dyDescent="0.3">
      <c r="I102548" s="139"/>
      <c r="J102548" s="139"/>
    </row>
    <row r="102550" spans="9:10" x14ac:dyDescent="0.3">
      <c r="J102550"/>
    </row>
    <row r="102759" spans="9:10" x14ac:dyDescent="0.3">
      <c r="I102759" s="139"/>
      <c r="J102759" s="139"/>
    </row>
    <row r="102761" spans="9:10" x14ac:dyDescent="0.3">
      <c r="J102761"/>
    </row>
    <row r="102970" spans="9:10" x14ac:dyDescent="0.3">
      <c r="I102970" s="139"/>
      <c r="J102970" s="139"/>
    </row>
    <row r="102972" spans="9:10" x14ac:dyDescent="0.3">
      <c r="J102972"/>
    </row>
    <row r="103181" spans="9:10" x14ac:dyDescent="0.3">
      <c r="I103181" s="139"/>
      <c r="J103181" s="139"/>
    </row>
    <row r="103183" spans="9:10" x14ac:dyDescent="0.3">
      <c r="J103183"/>
    </row>
    <row r="103392" spans="9:10" x14ac:dyDescent="0.3">
      <c r="I103392" s="139"/>
      <c r="J103392" s="139"/>
    </row>
    <row r="103394" spans="10:10" x14ac:dyDescent="0.3">
      <c r="J103394"/>
    </row>
    <row r="103603" spans="9:10" x14ac:dyDescent="0.3">
      <c r="I103603" s="139"/>
      <c r="J103603" s="139"/>
    </row>
    <row r="103605" spans="9:10" x14ac:dyDescent="0.3">
      <c r="J103605"/>
    </row>
    <row r="103814" spans="9:10" x14ac:dyDescent="0.3">
      <c r="I103814" s="139"/>
      <c r="J103814" s="139"/>
    </row>
    <row r="103816" spans="9:10" x14ac:dyDescent="0.3">
      <c r="J103816"/>
    </row>
    <row r="104025" spans="9:10" x14ac:dyDescent="0.3">
      <c r="I104025" s="139"/>
      <c r="J104025" s="139"/>
    </row>
    <row r="104027" spans="9:10" x14ac:dyDescent="0.3">
      <c r="J104027"/>
    </row>
    <row r="104236" spans="9:10" x14ac:dyDescent="0.3">
      <c r="I104236" s="139"/>
      <c r="J104236" s="139"/>
    </row>
    <row r="104238" spans="9:10" x14ac:dyDescent="0.3">
      <c r="J104238"/>
    </row>
    <row r="104447" spans="9:10" x14ac:dyDescent="0.3">
      <c r="I104447" s="139"/>
      <c r="J104447" s="139"/>
    </row>
    <row r="104449" spans="10:10" x14ac:dyDescent="0.3">
      <c r="J104449"/>
    </row>
    <row r="104658" spans="9:10" x14ac:dyDescent="0.3">
      <c r="I104658" s="139"/>
      <c r="J104658" s="139"/>
    </row>
    <row r="104660" spans="9:10" x14ac:dyDescent="0.3">
      <c r="J104660"/>
    </row>
    <row r="104869" spans="9:10" x14ac:dyDescent="0.3">
      <c r="I104869" s="139"/>
      <c r="J104869" s="139"/>
    </row>
    <row r="104871" spans="9:10" x14ac:dyDescent="0.3">
      <c r="J104871"/>
    </row>
    <row r="105080" spans="9:10" x14ac:dyDescent="0.3">
      <c r="I105080" s="139"/>
      <c r="J105080" s="139"/>
    </row>
    <row r="105082" spans="9:10" x14ac:dyDescent="0.3">
      <c r="J105082"/>
    </row>
    <row r="105291" spans="9:10" x14ac:dyDescent="0.3">
      <c r="I105291" s="139"/>
      <c r="J105291" s="139"/>
    </row>
    <row r="105293" spans="9:10" x14ac:dyDescent="0.3">
      <c r="J105293"/>
    </row>
    <row r="105502" spans="9:10" x14ac:dyDescent="0.3">
      <c r="I105502" s="139"/>
      <c r="J105502" s="139"/>
    </row>
    <row r="105504" spans="9:10" x14ac:dyDescent="0.3">
      <c r="J105504"/>
    </row>
    <row r="105713" spans="9:10" x14ac:dyDescent="0.3">
      <c r="I105713" s="139"/>
      <c r="J105713" s="139"/>
    </row>
    <row r="105715" spans="9:10" x14ac:dyDescent="0.3">
      <c r="J105715"/>
    </row>
    <row r="105924" spans="9:10" x14ac:dyDescent="0.3">
      <c r="I105924" s="139"/>
      <c r="J105924" s="139"/>
    </row>
    <row r="105926" spans="9:10" x14ac:dyDescent="0.3">
      <c r="J105926"/>
    </row>
    <row r="106135" spans="9:10" x14ac:dyDescent="0.3">
      <c r="I106135" s="139"/>
      <c r="J106135" s="139"/>
    </row>
    <row r="106137" spans="9:10" x14ac:dyDescent="0.3">
      <c r="J106137"/>
    </row>
    <row r="106346" spans="9:10" x14ac:dyDescent="0.3">
      <c r="I106346" s="139"/>
      <c r="J106346" s="139"/>
    </row>
    <row r="106348" spans="9:10" x14ac:dyDescent="0.3">
      <c r="J106348"/>
    </row>
    <row r="106557" spans="9:10" x14ac:dyDescent="0.3">
      <c r="I106557" s="139"/>
      <c r="J106557" s="139"/>
    </row>
    <row r="106559" spans="9:10" x14ac:dyDescent="0.3">
      <c r="J106559"/>
    </row>
    <row r="106768" spans="9:10" x14ac:dyDescent="0.3">
      <c r="I106768" s="139"/>
      <c r="J106768" s="139"/>
    </row>
    <row r="106770" spans="10:10" x14ac:dyDescent="0.3">
      <c r="J106770"/>
    </row>
    <row r="106979" spans="9:10" x14ac:dyDescent="0.3">
      <c r="I106979" s="139"/>
      <c r="J106979" s="139"/>
    </row>
    <row r="106981" spans="9:10" x14ac:dyDescent="0.3">
      <c r="J106981"/>
    </row>
    <row r="107190" spans="9:10" x14ac:dyDescent="0.3">
      <c r="I107190" s="139"/>
      <c r="J107190" s="139"/>
    </row>
    <row r="107192" spans="9:10" x14ac:dyDescent="0.3">
      <c r="J107192"/>
    </row>
    <row r="107401" spans="9:10" x14ac:dyDescent="0.3">
      <c r="I107401" s="139"/>
      <c r="J107401" s="139"/>
    </row>
    <row r="107403" spans="9:10" x14ac:dyDescent="0.3">
      <c r="J107403"/>
    </row>
    <row r="107612" spans="9:10" x14ac:dyDescent="0.3">
      <c r="I107612" s="139"/>
      <c r="J107612" s="139"/>
    </row>
    <row r="107614" spans="9:10" x14ac:dyDescent="0.3">
      <c r="J107614"/>
    </row>
    <row r="107823" spans="9:10" x14ac:dyDescent="0.3">
      <c r="I107823" s="139"/>
      <c r="J107823" s="139"/>
    </row>
    <row r="107825" spans="10:10" x14ac:dyDescent="0.3">
      <c r="J107825"/>
    </row>
    <row r="108034" spans="9:10" x14ac:dyDescent="0.3">
      <c r="I108034" s="139"/>
      <c r="J108034" s="139"/>
    </row>
    <row r="108036" spans="9:10" x14ac:dyDescent="0.3">
      <c r="J108036"/>
    </row>
    <row r="108245" spans="9:10" x14ac:dyDescent="0.3">
      <c r="I108245" s="139"/>
      <c r="J108245" s="139"/>
    </row>
    <row r="108247" spans="9:10" x14ac:dyDescent="0.3">
      <c r="J108247"/>
    </row>
    <row r="108456" spans="9:10" x14ac:dyDescent="0.3">
      <c r="I108456" s="139"/>
      <c r="J108456" s="139"/>
    </row>
    <row r="108458" spans="9:10" x14ac:dyDescent="0.3">
      <c r="J108458"/>
    </row>
    <row r="108667" spans="9:10" x14ac:dyDescent="0.3">
      <c r="I108667" s="139"/>
      <c r="J108667" s="139"/>
    </row>
    <row r="108669" spans="9:10" x14ac:dyDescent="0.3">
      <c r="J108669"/>
    </row>
    <row r="108878" spans="9:10" x14ac:dyDescent="0.3">
      <c r="I108878" s="139"/>
      <c r="J108878" s="139"/>
    </row>
    <row r="108880" spans="9:10" x14ac:dyDescent="0.3">
      <c r="J108880"/>
    </row>
    <row r="109089" spans="9:10" x14ac:dyDescent="0.3">
      <c r="I109089" s="139"/>
      <c r="J109089" s="139"/>
    </row>
    <row r="109091" spans="9:10" x14ac:dyDescent="0.3">
      <c r="J109091"/>
    </row>
    <row r="109300" spans="9:10" x14ac:dyDescent="0.3">
      <c r="I109300" s="139"/>
      <c r="J109300" s="139"/>
    </row>
    <row r="109302" spans="9:10" x14ac:dyDescent="0.3">
      <c r="J109302"/>
    </row>
    <row r="109511" spans="9:10" x14ac:dyDescent="0.3">
      <c r="I109511" s="139"/>
      <c r="J109511" s="139"/>
    </row>
    <row r="109513" spans="9:10" x14ac:dyDescent="0.3">
      <c r="J109513"/>
    </row>
    <row r="109722" spans="9:10" x14ac:dyDescent="0.3">
      <c r="I109722" s="139"/>
      <c r="J109722" s="139"/>
    </row>
    <row r="109724" spans="9:10" x14ac:dyDescent="0.3">
      <c r="J109724"/>
    </row>
    <row r="109933" spans="9:10" x14ac:dyDescent="0.3">
      <c r="I109933" s="139"/>
      <c r="J109933" s="139"/>
    </row>
    <row r="109935" spans="9:10" x14ac:dyDescent="0.3">
      <c r="J109935"/>
    </row>
    <row r="110144" spans="9:10" x14ac:dyDescent="0.3">
      <c r="I110144" s="139"/>
      <c r="J110144" s="139"/>
    </row>
    <row r="110146" spans="10:10" x14ac:dyDescent="0.3">
      <c r="J110146"/>
    </row>
    <row r="110355" spans="9:10" x14ac:dyDescent="0.3">
      <c r="I110355" s="139"/>
      <c r="J110355" s="139"/>
    </row>
    <row r="110357" spans="9:10" x14ac:dyDescent="0.3">
      <c r="J110357"/>
    </row>
    <row r="110566" spans="9:10" x14ac:dyDescent="0.3">
      <c r="I110566" s="139"/>
      <c r="J110566" s="139"/>
    </row>
    <row r="110568" spans="9:10" x14ac:dyDescent="0.3">
      <c r="J110568"/>
    </row>
    <row r="110777" spans="9:10" x14ac:dyDescent="0.3">
      <c r="I110777" s="139"/>
      <c r="J110777" s="139"/>
    </row>
    <row r="110779" spans="9:10" x14ac:dyDescent="0.3">
      <c r="J110779"/>
    </row>
    <row r="110988" spans="9:10" x14ac:dyDescent="0.3">
      <c r="I110988" s="139"/>
      <c r="J110988" s="139"/>
    </row>
    <row r="110990" spans="9:10" x14ac:dyDescent="0.3">
      <c r="J110990"/>
    </row>
    <row r="111199" spans="9:10" x14ac:dyDescent="0.3">
      <c r="I111199" s="139"/>
      <c r="J111199" s="139"/>
    </row>
    <row r="111201" spans="10:10" x14ac:dyDescent="0.3">
      <c r="J111201"/>
    </row>
    <row r="111410" spans="9:10" x14ac:dyDescent="0.3">
      <c r="I111410" s="139"/>
      <c r="J111410" s="139"/>
    </row>
    <row r="111412" spans="9:10" x14ac:dyDescent="0.3">
      <c r="J111412"/>
    </row>
    <row r="111621" spans="9:10" x14ac:dyDescent="0.3">
      <c r="I111621" s="139"/>
      <c r="J111621" s="139"/>
    </row>
    <row r="111623" spans="9:10" x14ac:dyDescent="0.3">
      <c r="J111623"/>
    </row>
    <row r="111832" spans="9:10" x14ac:dyDescent="0.3">
      <c r="I111832" s="139"/>
      <c r="J111832" s="139"/>
    </row>
    <row r="111834" spans="9:10" x14ac:dyDescent="0.3">
      <c r="J111834"/>
    </row>
    <row r="112043" spans="9:10" x14ac:dyDescent="0.3">
      <c r="I112043" s="139"/>
      <c r="J112043" s="139"/>
    </row>
    <row r="112045" spans="9:10" x14ac:dyDescent="0.3">
      <c r="J112045"/>
    </row>
    <row r="112254" spans="9:10" x14ac:dyDescent="0.3">
      <c r="I112254" s="139"/>
      <c r="J112254" s="139"/>
    </row>
    <row r="112256" spans="9:10" x14ac:dyDescent="0.3">
      <c r="J112256"/>
    </row>
    <row r="112465" spans="9:10" x14ac:dyDescent="0.3">
      <c r="I112465" s="139"/>
      <c r="J112465" s="139"/>
    </row>
    <row r="112467" spans="9:10" x14ac:dyDescent="0.3">
      <c r="J112467"/>
    </row>
    <row r="112676" spans="9:10" x14ac:dyDescent="0.3">
      <c r="I112676" s="139"/>
      <c r="J112676" s="139"/>
    </row>
    <row r="112678" spans="9:10" x14ac:dyDescent="0.3">
      <c r="J112678"/>
    </row>
    <row r="112887" spans="9:10" x14ac:dyDescent="0.3">
      <c r="I112887" s="139"/>
      <c r="J112887" s="139"/>
    </row>
    <row r="112889" spans="9:10" x14ac:dyDescent="0.3">
      <c r="J112889"/>
    </row>
    <row r="113098" spans="9:10" x14ac:dyDescent="0.3">
      <c r="I113098" s="139"/>
      <c r="J113098" s="139"/>
    </row>
    <row r="113100" spans="9:10" x14ac:dyDescent="0.3">
      <c r="J113100"/>
    </row>
    <row r="113309" spans="9:10" x14ac:dyDescent="0.3">
      <c r="I113309" s="139"/>
      <c r="J113309" s="139"/>
    </row>
    <row r="113311" spans="9:10" x14ac:dyDescent="0.3">
      <c r="J113311"/>
    </row>
    <row r="113520" spans="9:10" x14ac:dyDescent="0.3">
      <c r="I113520" s="139"/>
      <c r="J113520" s="139"/>
    </row>
    <row r="113522" spans="10:10" x14ac:dyDescent="0.3">
      <c r="J113522"/>
    </row>
    <row r="113731" spans="9:10" x14ac:dyDescent="0.3">
      <c r="I113731" s="139"/>
      <c r="J113731" s="139"/>
    </row>
    <row r="113733" spans="9:10" x14ac:dyDescent="0.3">
      <c r="J113733"/>
    </row>
    <row r="113942" spans="9:10" x14ac:dyDescent="0.3">
      <c r="I113942" s="139"/>
      <c r="J113942" s="139"/>
    </row>
    <row r="113944" spans="9:10" x14ac:dyDescent="0.3">
      <c r="J113944"/>
    </row>
    <row r="114153" spans="9:10" x14ac:dyDescent="0.3">
      <c r="I114153" s="139"/>
      <c r="J114153" s="139"/>
    </row>
    <row r="114155" spans="9:10" x14ac:dyDescent="0.3">
      <c r="J114155"/>
    </row>
    <row r="114364" spans="9:10" x14ac:dyDescent="0.3">
      <c r="I114364" s="139"/>
      <c r="J114364" s="139"/>
    </row>
    <row r="114366" spans="9:10" x14ac:dyDescent="0.3">
      <c r="J114366"/>
    </row>
    <row r="114575" spans="9:10" x14ac:dyDescent="0.3">
      <c r="I114575" s="139"/>
      <c r="J114575" s="139"/>
    </row>
    <row r="114577" spans="10:10" x14ac:dyDescent="0.3">
      <c r="J114577"/>
    </row>
    <row r="114786" spans="9:10" x14ac:dyDescent="0.3">
      <c r="I114786" s="139"/>
      <c r="J114786" s="139"/>
    </row>
    <row r="114788" spans="9:10" x14ac:dyDescent="0.3">
      <c r="J114788"/>
    </row>
    <row r="114997" spans="9:10" x14ac:dyDescent="0.3">
      <c r="I114997" s="139"/>
      <c r="J114997" s="139"/>
    </row>
    <row r="114999" spans="9:10" x14ac:dyDescent="0.3">
      <c r="J114999"/>
    </row>
    <row r="115208" spans="9:10" x14ac:dyDescent="0.3">
      <c r="I115208" s="139"/>
      <c r="J115208" s="139"/>
    </row>
    <row r="115210" spans="9:10" x14ac:dyDescent="0.3">
      <c r="J115210"/>
    </row>
    <row r="115419" spans="9:10" x14ac:dyDescent="0.3">
      <c r="I115419" s="139"/>
      <c r="J115419" s="139"/>
    </row>
    <row r="115421" spans="9:10" x14ac:dyDescent="0.3">
      <c r="J115421"/>
    </row>
    <row r="115630" spans="9:10" x14ac:dyDescent="0.3">
      <c r="I115630" s="139"/>
      <c r="J115630" s="139"/>
    </row>
    <row r="115632" spans="9:10" x14ac:dyDescent="0.3">
      <c r="J115632"/>
    </row>
    <row r="115841" spans="9:10" x14ac:dyDescent="0.3">
      <c r="I115841" s="139"/>
      <c r="J115841" s="139"/>
    </row>
    <row r="115843" spans="9:10" x14ac:dyDescent="0.3">
      <c r="J115843"/>
    </row>
    <row r="116052" spans="9:10" x14ac:dyDescent="0.3">
      <c r="I116052" s="139"/>
      <c r="J116052" s="139"/>
    </row>
    <row r="116054" spans="9:10" x14ac:dyDescent="0.3">
      <c r="J116054"/>
    </row>
    <row r="116263" spans="9:10" x14ac:dyDescent="0.3">
      <c r="I116263" s="139"/>
      <c r="J116263" s="139"/>
    </row>
    <row r="116265" spans="9:10" x14ac:dyDescent="0.3">
      <c r="J116265"/>
    </row>
    <row r="116474" spans="9:10" x14ac:dyDescent="0.3">
      <c r="I116474" s="139"/>
      <c r="J116474" s="139"/>
    </row>
    <row r="116476" spans="9:10" x14ac:dyDescent="0.3">
      <c r="J116476"/>
    </row>
    <row r="116685" spans="9:10" x14ac:dyDescent="0.3">
      <c r="I116685" s="139"/>
      <c r="J116685" s="139"/>
    </row>
    <row r="116687" spans="9:10" x14ac:dyDescent="0.3">
      <c r="J116687"/>
    </row>
    <row r="116896" spans="9:10" x14ac:dyDescent="0.3">
      <c r="I116896" s="139"/>
      <c r="J116896" s="139"/>
    </row>
    <row r="116898" spans="10:10" x14ac:dyDescent="0.3">
      <c r="J116898"/>
    </row>
    <row r="117107" spans="9:10" x14ac:dyDescent="0.3">
      <c r="I117107" s="139"/>
      <c r="J117107" s="139"/>
    </row>
    <row r="117109" spans="9:10" x14ac:dyDescent="0.3">
      <c r="J117109"/>
    </row>
    <row r="117318" spans="9:10" x14ac:dyDescent="0.3">
      <c r="I117318" s="139"/>
      <c r="J117318" s="139"/>
    </row>
    <row r="117320" spans="9:10" x14ac:dyDescent="0.3">
      <c r="J117320"/>
    </row>
    <row r="117529" spans="9:10" x14ac:dyDescent="0.3">
      <c r="I117529" s="139"/>
      <c r="J117529" s="139"/>
    </row>
    <row r="117531" spans="9:10" x14ac:dyDescent="0.3">
      <c r="J117531"/>
    </row>
    <row r="117740" spans="9:10" x14ac:dyDescent="0.3">
      <c r="I117740" s="139"/>
      <c r="J117740" s="139"/>
    </row>
    <row r="117742" spans="9:10" x14ac:dyDescent="0.3">
      <c r="J117742"/>
    </row>
    <row r="117951" spans="9:10" x14ac:dyDescent="0.3">
      <c r="I117951" s="139"/>
      <c r="J117951" s="139"/>
    </row>
    <row r="117953" spans="10:10" x14ac:dyDescent="0.3">
      <c r="J117953"/>
    </row>
    <row r="118162" spans="9:10" x14ac:dyDescent="0.3">
      <c r="I118162" s="139"/>
      <c r="J118162" s="139"/>
    </row>
    <row r="118164" spans="9:10" x14ac:dyDescent="0.3">
      <c r="J118164"/>
    </row>
    <row r="118373" spans="9:10" x14ac:dyDescent="0.3">
      <c r="I118373" s="139"/>
      <c r="J118373" s="139"/>
    </row>
    <row r="118375" spans="9:10" x14ac:dyDescent="0.3">
      <c r="J118375"/>
    </row>
    <row r="118584" spans="9:10" x14ac:dyDescent="0.3">
      <c r="I118584" s="139"/>
      <c r="J118584" s="139"/>
    </row>
    <row r="118586" spans="9:10" x14ac:dyDescent="0.3">
      <c r="J118586"/>
    </row>
    <row r="118795" spans="9:10" x14ac:dyDescent="0.3">
      <c r="I118795" s="139"/>
      <c r="J118795" s="139"/>
    </row>
    <row r="118797" spans="9:10" x14ac:dyDescent="0.3">
      <c r="J118797"/>
    </row>
    <row r="119006" spans="9:10" x14ac:dyDescent="0.3">
      <c r="I119006" s="139"/>
      <c r="J119006" s="139"/>
    </row>
    <row r="119008" spans="9:10" x14ac:dyDescent="0.3">
      <c r="J119008"/>
    </row>
    <row r="119217" spans="9:10" x14ac:dyDescent="0.3">
      <c r="I119217" s="139"/>
      <c r="J119217" s="139"/>
    </row>
    <row r="119219" spans="9:10" x14ac:dyDescent="0.3">
      <c r="J119219"/>
    </row>
    <row r="119428" spans="9:10" x14ac:dyDescent="0.3">
      <c r="I119428" s="139"/>
      <c r="J119428" s="139"/>
    </row>
    <row r="119430" spans="9:10" x14ac:dyDescent="0.3">
      <c r="J119430"/>
    </row>
    <row r="119639" spans="9:10" x14ac:dyDescent="0.3">
      <c r="I119639" s="139"/>
      <c r="J119639" s="139"/>
    </row>
    <row r="119641" spans="9:10" x14ac:dyDescent="0.3">
      <c r="J119641"/>
    </row>
    <row r="119850" spans="9:10" x14ac:dyDescent="0.3">
      <c r="I119850" s="139"/>
      <c r="J119850" s="139"/>
    </row>
    <row r="119852" spans="9:10" x14ac:dyDescent="0.3">
      <c r="J119852"/>
    </row>
    <row r="120061" spans="9:10" x14ac:dyDescent="0.3">
      <c r="I120061" s="139"/>
      <c r="J120061" s="139"/>
    </row>
    <row r="120063" spans="9:10" x14ac:dyDescent="0.3">
      <c r="J120063"/>
    </row>
    <row r="120272" spans="9:10" x14ac:dyDescent="0.3">
      <c r="I120272" s="139"/>
      <c r="J120272" s="139"/>
    </row>
    <row r="120274" spans="10:10" x14ac:dyDescent="0.3">
      <c r="J120274"/>
    </row>
    <row r="120483" spans="9:10" x14ac:dyDescent="0.3">
      <c r="I120483" s="139"/>
      <c r="J120483" s="139"/>
    </row>
    <row r="120485" spans="9:10" x14ac:dyDescent="0.3">
      <c r="J120485"/>
    </row>
    <row r="120694" spans="9:10" x14ac:dyDescent="0.3">
      <c r="I120694" s="139"/>
      <c r="J120694" s="139"/>
    </row>
    <row r="120696" spans="9:10" x14ac:dyDescent="0.3">
      <c r="J120696"/>
    </row>
    <row r="120905" spans="9:10" x14ac:dyDescent="0.3">
      <c r="I120905" s="139"/>
      <c r="J120905" s="139"/>
    </row>
    <row r="120907" spans="9:10" x14ac:dyDescent="0.3">
      <c r="J120907"/>
    </row>
    <row r="121116" spans="9:10" x14ac:dyDescent="0.3">
      <c r="I121116" s="139"/>
      <c r="J121116" s="139"/>
    </row>
    <row r="121118" spans="9:10" x14ac:dyDescent="0.3">
      <c r="J121118"/>
    </row>
    <row r="121327" spans="9:10" x14ac:dyDescent="0.3">
      <c r="I121327" s="139"/>
      <c r="J121327" s="139"/>
    </row>
    <row r="121329" spans="10:10" x14ac:dyDescent="0.3">
      <c r="J121329"/>
    </row>
    <row r="121538" spans="9:10" x14ac:dyDescent="0.3">
      <c r="I121538" s="139"/>
      <c r="J121538" s="139"/>
    </row>
    <row r="121540" spans="9:10" x14ac:dyDescent="0.3">
      <c r="J121540"/>
    </row>
    <row r="121749" spans="9:10" x14ac:dyDescent="0.3">
      <c r="I121749" s="139"/>
      <c r="J121749" s="139"/>
    </row>
    <row r="121751" spans="9:10" x14ac:dyDescent="0.3">
      <c r="J121751"/>
    </row>
    <row r="121960" spans="9:10" x14ac:dyDescent="0.3">
      <c r="I121960" s="139"/>
      <c r="J121960" s="139"/>
    </row>
    <row r="121962" spans="9:10" x14ac:dyDescent="0.3">
      <c r="J121962"/>
    </row>
    <row r="122171" spans="9:10" x14ac:dyDescent="0.3">
      <c r="I122171" s="139"/>
      <c r="J122171" s="139"/>
    </row>
    <row r="122173" spans="9:10" x14ac:dyDescent="0.3">
      <c r="J122173"/>
    </row>
    <row r="122382" spans="9:10" x14ac:dyDescent="0.3">
      <c r="I122382" s="139"/>
      <c r="J122382" s="139"/>
    </row>
    <row r="122384" spans="9:10" x14ac:dyDescent="0.3">
      <c r="J122384"/>
    </row>
    <row r="122593" spans="9:10" x14ac:dyDescent="0.3">
      <c r="I122593" s="139"/>
      <c r="J122593" s="139"/>
    </row>
    <row r="122595" spans="9:10" x14ac:dyDescent="0.3">
      <c r="J122595"/>
    </row>
    <row r="122804" spans="9:10" x14ac:dyDescent="0.3">
      <c r="I122804" s="139"/>
      <c r="J122804" s="139"/>
    </row>
    <row r="122806" spans="9:10" x14ac:dyDescent="0.3">
      <c r="J122806"/>
    </row>
    <row r="123015" spans="9:10" x14ac:dyDescent="0.3">
      <c r="I123015" s="139"/>
      <c r="J123015" s="139"/>
    </row>
    <row r="123017" spans="9:10" x14ac:dyDescent="0.3">
      <c r="J123017"/>
    </row>
    <row r="123226" spans="9:10" x14ac:dyDescent="0.3">
      <c r="I123226" s="139"/>
      <c r="J123226" s="139"/>
    </row>
    <row r="123228" spans="9:10" x14ac:dyDescent="0.3">
      <c r="J123228"/>
    </row>
    <row r="123437" spans="9:10" x14ac:dyDescent="0.3">
      <c r="I123437" s="139"/>
      <c r="J123437" s="139"/>
    </row>
    <row r="123439" spans="9:10" x14ac:dyDescent="0.3">
      <c r="J123439"/>
    </row>
    <row r="123648" spans="9:10" x14ac:dyDescent="0.3">
      <c r="I123648" s="139"/>
      <c r="J123648" s="139"/>
    </row>
    <row r="123650" spans="10:10" x14ac:dyDescent="0.3">
      <c r="J123650"/>
    </row>
    <row r="123859" spans="9:10" x14ac:dyDescent="0.3">
      <c r="I123859" s="139"/>
      <c r="J123859" s="139"/>
    </row>
    <row r="123861" spans="9:10" x14ac:dyDescent="0.3">
      <c r="J123861"/>
    </row>
    <row r="124070" spans="9:10" x14ac:dyDescent="0.3">
      <c r="I124070" s="139"/>
      <c r="J124070" s="139"/>
    </row>
    <row r="124072" spans="9:10" x14ac:dyDescent="0.3">
      <c r="J124072"/>
    </row>
    <row r="124281" spans="9:10" x14ac:dyDescent="0.3">
      <c r="I124281" s="139"/>
      <c r="J124281" s="139"/>
    </row>
    <row r="124283" spans="9:10" x14ac:dyDescent="0.3">
      <c r="J124283"/>
    </row>
    <row r="124492" spans="9:10" x14ac:dyDescent="0.3">
      <c r="I124492" s="139"/>
      <c r="J124492" s="139"/>
    </row>
    <row r="124494" spans="9:10" x14ac:dyDescent="0.3">
      <c r="J124494"/>
    </row>
    <row r="124703" spans="9:10" x14ac:dyDescent="0.3">
      <c r="I124703" s="139"/>
      <c r="J124703" s="139"/>
    </row>
    <row r="124705" spans="10:10" x14ac:dyDescent="0.3">
      <c r="J124705"/>
    </row>
    <row r="124914" spans="9:10" x14ac:dyDescent="0.3">
      <c r="I124914" s="139"/>
      <c r="J124914" s="139"/>
    </row>
    <row r="124916" spans="9:10" x14ac:dyDescent="0.3">
      <c r="J124916"/>
    </row>
    <row r="125125" spans="9:10" x14ac:dyDescent="0.3">
      <c r="I125125" s="139"/>
      <c r="J125125" s="139"/>
    </row>
    <row r="125127" spans="9:10" x14ac:dyDescent="0.3">
      <c r="J125127"/>
    </row>
    <row r="125336" spans="9:10" x14ac:dyDescent="0.3">
      <c r="I125336" s="139"/>
      <c r="J125336" s="139"/>
    </row>
    <row r="125338" spans="9:10" x14ac:dyDescent="0.3">
      <c r="J125338"/>
    </row>
    <row r="125547" spans="9:10" x14ac:dyDescent="0.3">
      <c r="I125547" s="139"/>
      <c r="J125547" s="139"/>
    </row>
    <row r="125549" spans="9:10" x14ac:dyDescent="0.3">
      <c r="J125549"/>
    </row>
    <row r="125758" spans="9:10" x14ac:dyDescent="0.3">
      <c r="I125758" s="139"/>
      <c r="J125758" s="139"/>
    </row>
    <row r="125760" spans="9:10" x14ac:dyDescent="0.3">
      <c r="J125760"/>
    </row>
    <row r="125969" spans="9:10" x14ac:dyDescent="0.3">
      <c r="I125969" s="139"/>
      <c r="J125969" s="139"/>
    </row>
    <row r="125971" spans="9:10" x14ac:dyDescent="0.3">
      <c r="J125971"/>
    </row>
    <row r="126180" spans="9:10" x14ac:dyDescent="0.3">
      <c r="I126180" s="139"/>
      <c r="J126180" s="139"/>
    </row>
    <row r="126182" spans="9:10" x14ac:dyDescent="0.3">
      <c r="J126182"/>
    </row>
    <row r="126391" spans="9:10" x14ac:dyDescent="0.3">
      <c r="I126391" s="139"/>
      <c r="J126391" s="139"/>
    </row>
    <row r="126393" spans="9:10" x14ac:dyDescent="0.3">
      <c r="J126393"/>
    </row>
    <row r="126602" spans="9:10" x14ac:dyDescent="0.3">
      <c r="I126602" s="139"/>
      <c r="J126602" s="139"/>
    </row>
    <row r="126604" spans="9:10" x14ac:dyDescent="0.3">
      <c r="J126604"/>
    </row>
    <row r="126813" spans="9:10" x14ac:dyDescent="0.3">
      <c r="I126813" s="139"/>
      <c r="J126813" s="139"/>
    </row>
    <row r="126815" spans="9:10" x14ac:dyDescent="0.3">
      <c r="J126815"/>
    </row>
    <row r="127024" spans="9:10" x14ac:dyDescent="0.3">
      <c r="I127024" s="139"/>
      <c r="J127024" s="139"/>
    </row>
    <row r="127026" spans="10:10" x14ac:dyDescent="0.3">
      <c r="J127026"/>
    </row>
    <row r="127235" spans="9:10" x14ac:dyDescent="0.3">
      <c r="I127235" s="139"/>
      <c r="J127235" s="139"/>
    </row>
    <row r="127237" spans="9:10" x14ac:dyDescent="0.3">
      <c r="J127237"/>
    </row>
    <row r="127446" spans="9:10" x14ac:dyDescent="0.3">
      <c r="I127446" s="139"/>
      <c r="J127446" s="139"/>
    </row>
    <row r="127448" spans="9:10" x14ac:dyDescent="0.3">
      <c r="J127448"/>
    </row>
    <row r="127657" spans="9:10" x14ac:dyDescent="0.3">
      <c r="I127657" s="139"/>
      <c r="J127657" s="139"/>
    </row>
    <row r="127659" spans="9:10" x14ac:dyDescent="0.3">
      <c r="J127659"/>
    </row>
    <row r="127868" spans="9:10" x14ac:dyDescent="0.3">
      <c r="I127868" s="139"/>
      <c r="J127868" s="139"/>
    </row>
    <row r="127870" spans="9:10" x14ac:dyDescent="0.3">
      <c r="J127870"/>
    </row>
    <row r="128079" spans="9:10" x14ac:dyDescent="0.3">
      <c r="I128079" s="139"/>
      <c r="J128079" s="139"/>
    </row>
    <row r="128081" spans="10:10" x14ac:dyDescent="0.3">
      <c r="J128081"/>
    </row>
    <row r="128290" spans="9:10" x14ac:dyDescent="0.3">
      <c r="I128290" s="139"/>
      <c r="J128290" s="139"/>
    </row>
    <row r="128292" spans="9:10" x14ac:dyDescent="0.3">
      <c r="J128292"/>
    </row>
    <row r="128501" spans="9:10" x14ac:dyDescent="0.3">
      <c r="I128501" s="139"/>
      <c r="J128501" s="139"/>
    </row>
    <row r="128503" spans="9:10" x14ac:dyDescent="0.3">
      <c r="J128503"/>
    </row>
    <row r="128712" spans="9:10" x14ac:dyDescent="0.3">
      <c r="I128712" s="139"/>
      <c r="J128712" s="139"/>
    </row>
    <row r="128714" spans="9:10" x14ac:dyDescent="0.3">
      <c r="J128714"/>
    </row>
    <row r="128923" spans="9:10" x14ac:dyDescent="0.3">
      <c r="I128923" s="139"/>
      <c r="J128923" s="139"/>
    </row>
    <row r="128925" spans="9:10" x14ac:dyDescent="0.3">
      <c r="J128925"/>
    </row>
    <row r="129134" spans="9:10" x14ac:dyDescent="0.3">
      <c r="I129134" s="139"/>
      <c r="J129134" s="139"/>
    </row>
    <row r="129136" spans="9:10" x14ac:dyDescent="0.3">
      <c r="J129136"/>
    </row>
    <row r="129345" spans="9:10" x14ac:dyDescent="0.3">
      <c r="I129345" s="139"/>
      <c r="J129345" s="139"/>
    </row>
    <row r="129347" spans="9:10" x14ac:dyDescent="0.3">
      <c r="J129347"/>
    </row>
    <row r="129556" spans="9:10" x14ac:dyDescent="0.3">
      <c r="I129556" s="139"/>
      <c r="J129556" s="139"/>
    </row>
    <row r="129558" spans="9:10" x14ac:dyDescent="0.3">
      <c r="J129558"/>
    </row>
    <row r="129767" spans="9:10" x14ac:dyDescent="0.3">
      <c r="I129767" s="139"/>
      <c r="J129767" s="139"/>
    </row>
    <row r="129769" spans="9:10" x14ac:dyDescent="0.3">
      <c r="J129769"/>
    </row>
    <row r="129978" spans="9:10" x14ac:dyDescent="0.3">
      <c r="I129978" s="139"/>
      <c r="J129978" s="139"/>
    </row>
    <row r="129980" spans="9:10" x14ac:dyDescent="0.3">
      <c r="J129980"/>
    </row>
    <row r="130189" spans="9:10" x14ac:dyDescent="0.3">
      <c r="I130189" s="139"/>
      <c r="J130189" s="139"/>
    </row>
    <row r="130191" spans="9:10" x14ac:dyDescent="0.3">
      <c r="J130191"/>
    </row>
    <row r="130400" spans="9:10" x14ac:dyDescent="0.3">
      <c r="I130400" s="139"/>
      <c r="J130400" s="139"/>
    </row>
    <row r="130402" spans="10:10" x14ac:dyDescent="0.3">
      <c r="J130402"/>
    </row>
    <row r="130611" spans="9:10" x14ac:dyDescent="0.3">
      <c r="I130611" s="139"/>
      <c r="J130611" s="139"/>
    </row>
    <row r="130613" spans="9:10" x14ac:dyDescent="0.3">
      <c r="J130613"/>
    </row>
    <row r="130822" spans="9:10" x14ac:dyDescent="0.3">
      <c r="I130822" s="139"/>
      <c r="J130822" s="139"/>
    </row>
    <row r="130824" spans="9:10" x14ac:dyDescent="0.3">
      <c r="J130824"/>
    </row>
    <row r="131033" spans="9:10" x14ac:dyDescent="0.3">
      <c r="I131033" s="139"/>
      <c r="J131033" s="139"/>
    </row>
    <row r="131035" spans="9:10" x14ac:dyDescent="0.3">
      <c r="J131035"/>
    </row>
    <row r="131244" spans="9:10" x14ac:dyDescent="0.3">
      <c r="I131244" s="139"/>
      <c r="J131244" s="139"/>
    </row>
    <row r="131246" spans="9:10" x14ac:dyDescent="0.3">
      <c r="J131246"/>
    </row>
    <row r="131455" spans="9:10" x14ac:dyDescent="0.3">
      <c r="I131455" s="139"/>
      <c r="J131455" s="139"/>
    </row>
    <row r="131457" spans="10:10" x14ac:dyDescent="0.3">
      <c r="J131457"/>
    </row>
    <row r="131666" spans="9:10" x14ac:dyDescent="0.3">
      <c r="I131666" s="139"/>
      <c r="J131666" s="139"/>
    </row>
    <row r="131668" spans="9:10" x14ac:dyDescent="0.3">
      <c r="J131668"/>
    </row>
    <row r="131877" spans="9:10" x14ac:dyDescent="0.3">
      <c r="I131877" s="139"/>
      <c r="J131877" s="139"/>
    </row>
    <row r="131879" spans="9:10" x14ac:dyDescent="0.3">
      <c r="J131879"/>
    </row>
    <row r="132088" spans="9:10" x14ac:dyDescent="0.3">
      <c r="I132088" s="139"/>
      <c r="J132088" s="139"/>
    </row>
    <row r="132090" spans="9:10" x14ac:dyDescent="0.3">
      <c r="J132090"/>
    </row>
    <row r="132299" spans="9:10" x14ac:dyDescent="0.3">
      <c r="I132299" s="139"/>
      <c r="J132299" s="139"/>
    </row>
    <row r="132301" spans="9:10" x14ac:dyDescent="0.3">
      <c r="J132301"/>
    </row>
    <row r="132510" spans="9:10" x14ac:dyDescent="0.3">
      <c r="I132510" s="139"/>
      <c r="J132510" s="139"/>
    </row>
    <row r="132512" spans="9:10" x14ac:dyDescent="0.3">
      <c r="J132512"/>
    </row>
    <row r="132721" spans="9:10" x14ac:dyDescent="0.3">
      <c r="I132721" s="139"/>
      <c r="J132721" s="139"/>
    </row>
    <row r="132723" spans="9:10" x14ac:dyDescent="0.3">
      <c r="J132723"/>
    </row>
    <row r="132932" spans="9:10" x14ac:dyDescent="0.3">
      <c r="I132932" s="139"/>
      <c r="J132932" s="139"/>
    </row>
    <row r="132934" spans="9:10" x14ac:dyDescent="0.3">
      <c r="J132934"/>
    </row>
    <row r="133143" spans="9:10" x14ac:dyDescent="0.3">
      <c r="I133143" s="139"/>
      <c r="J133143" s="139"/>
    </row>
    <row r="133145" spans="9:10" x14ac:dyDescent="0.3">
      <c r="J133145"/>
    </row>
    <row r="133354" spans="9:10" x14ac:dyDescent="0.3">
      <c r="I133354" s="139"/>
      <c r="J133354" s="139"/>
    </row>
    <row r="133356" spans="9:10" x14ac:dyDescent="0.3">
      <c r="J133356"/>
    </row>
    <row r="133565" spans="9:10" x14ac:dyDescent="0.3">
      <c r="I133565" s="139"/>
      <c r="J133565" s="139"/>
    </row>
    <row r="133567" spans="9:10" x14ac:dyDescent="0.3">
      <c r="J133567"/>
    </row>
    <row r="133776" spans="9:10" x14ac:dyDescent="0.3">
      <c r="I133776" s="139"/>
      <c r="J133776" s="139"/>
    </row>
    <row r="133778" spans="10:10" x14ac:dyDescent="0.3">
      <c r="J133778"/>
    </row>
    <row r="133987" spans="9:10" x14ac:dyDescent="0.3">
      <c r="I133987" s="139"/>
      <c r="J133987" s="139"/>
    </row>
    <row r="133989" spans="9:10" x14ac:dyDescent="0.3">
      <c r="J133989"/>
    </row>
    <row r="134198" spans="9:10" x14ac:dyDescent="0.3">
      <c r="I134198" s="139"/>
      <c r="J134198" s="139"/>
    </row>
    <row r="134200" spans="9:10" x14ac:dyDescent="0.3">
      <c r="J134200"/>
    </row>
    <row r="134409" spans="9:10" x14ac:dyDescent="0.3">
      <c r="I134409" s="139"/>
      <c r="J134409" s="139"/>
    </row>
    <row r="134411" spans="9:10" x14ac:dyDescent="0.3">
      <c r="J134411"/>
    </row>
    <row r="134620" spans="9:10" x14ac:dyDescent="0.3">
      <c r="I134620" s="139"/>
      <c r="J134620" s="139"/>
    </row>
    <row r="134622" spans="9:10" x14ac:dyDescent="0.3">
      <c r="J134622"/>
    </row>
    <row r="134831" spans="9:10" x14ac:dyDescent="0.3">
      <c r="I134831" s="139"/>
      <c r="J134831" s="139"/>
    </row>
    <row r="134833" spans="10:10" x14ac:dyDescent="0.3">
      <c r="J134833"/>
    </row>
    <row r="135042" spans="9:10" x14ac:dyDescent="0.3">
      <c r="I135042" s="139"/>
      <c r="J135042" s="139"/>
    </row>
    <row r="135044" spans="9:10" x14ac:dyDescent="0.3">
      <c r="J135044"/>
    </row>
    <row r="135253" spans="9:10" x14ac:dyDescent="0.3">
      <c r="I135253" s="139"/>
      <c r="J135253" s="139"/>
    </row>
    <row r="135255" spans="9:10" x14ac:dyDescent="0.3">
      <c r="J135255"/>
    </row>
    <row r="135464" spans="9:10" x14ac:dyDescent="0.3">
      <c r="I135464" s="139"/>
      <c r="J135464" s="139"/>
    </row>
    <row r="135466" spans="9:10" x14ac:dyDescent="0.3">
      <c r="J135466"/>
    </row>
    <row r="135675" spans="9:10" x14ac:dyDescent="0.3">
      <c r="I135675" s="139"/>
      <c r="J135675" s="139"/>
    </row>
    <row r="135677" spans="9:10" x14ac:dyDescent="0.3">
      <c r="J135677"/>
    </row>
    <row r="135886" spans="9:10" x14ac:dyDescent="0.3">
      <c r="I135886" s="139"/>
      <c r="J135886" s="139"/>
    </row>
    <row r="135888" spans="9:10" x14ac:dyDescent="0.3">
      <c r="J135888"/>
    </row>
    <row r="136097" spans="9:10" x14ac:dyDescent="0.3">
      <c r="I136097" s="139"/>
      <c r="J136097" s="139"/>
    </row>
    <row r="136099" spans="9:10" x14ac:dyDescent="0.3">
      <c r="J136099"/>
    </row>
    <row r="136308" spans="9:10" x14ac:dyDescent="0.3">
      <c r="I136308" s="139"/>
      <c r="J136308" s="139"/>
    </row>
    <row r="136310" spans="9:10" x14ac:dyDescent="0.3">
      <c r="J136310"/>
    </row>
    <row r="136519" spans="9:10" x14ac:dyDescent="0.3">
      <c r="I136519" s="139"/>
      <c r="J136519" s="139"/>
    </row>
    <row r="136521" spans="9:10" x14ac:dyDescent="0.3">
      <c r="J136521"/>
    </row>
    <row r="136730" spans="9:10" x14ac:dyDescent="0.3">
      <c r="I136730" s="139"/>
      <c r="J136730" s="139"/>
    </row>
    <row r="136732" spans="9:10" x14ac:dyDescent="0.3">
      <c r="J136732"/>
    </row>
    <row r="136941" spans="9:10" x14ac:dyDescent="0.3">
      <c r="I136941" s="139"/>
      <c r="J136941" s="139"/>
    </row>
    <row r="136943" spans="9:10" x14ac:dyDescent="0.3">
      <c r="J136943"/>
    </row>
    <row r="137152" spans="9:10" x14ac:dyDescent="0.3">
      <c r="I137152" s="139"/>
      <c r="J137152" s="139"/>
    </row>
    <row r="137154" spans="10:10" x14ac:dyDescent="0.3">
      <c r="J137154"/>
    </row>
    <row r="137363" spans="9:10" x14ac:dyDescent="0.3">
      <c r="I137363" s="139"/>
      <c r="J137363" s="139"/>
    </row>
    <row r="137365" spans="9:10" x14ac:dyDescent="0.3">
      <c r="J137365"/>
    </row>
    <row r="137574" spans="9:10" x14ac:dyDescent="0.3">
      <c r="I137574" s="139"/>
      <c r="J137574" s="139"/>
    </row>
    <row r="137576" spans="9:10" x14ac:dyDescent="0.3">
      <c r="J137576"/>
    </row>
    <row r="137785" spans="9:10" x14ac:dyDescent="0.3">
      <c r="I137785" s="139"/>
      <c r="J137785" s="139"/>
    </row>
    <row r="137787" spans="9:10" x14ac:dyDescent="0.3">
      <c r="J137787"/>
    </row>
    <row r="137996" spans="9:10" x14ac:dyDescent="0.3">
      <c r="I137996" s="139"/>
      <c r="J137996" s="139"/>
    </row>
    <row r="137998" spans="9:10" x14ac:dyDescent="0.3">
      <c r="J137998"/>
    </row>
    <row r="138207" spans="9:10" x14ac:dyDescent="0.3">
      <c r="I138207" s="139"/>
      <c r="J138207" s="139"/>
    </row>
    <row r="138209" spans="10:10" x14ac:dyDescent="0.3">
      <c r="J138209"/>
    </row>
    <row r="138418" spans="9:10" x14ac:dyDescent="0.3">
      <c r="I138418" s="139"/>
      <c r="J138418" s="139"/>
    </row>
    <row r="138420" spans="9:10" x14ac:dyDescent="0.3">
      <c r="J138420"/>
    </row>
    <row r="138629" spans="9:10" x14ac:dyDescent="0.3">
      <c r="I138629" s="139"/>
      <c r="J138629" s="139"/>
    </row>
    <row r="138631" spans="9:10" x14ac:dyDescent="0.3">
      <c r="J138631"/>
    </row>
    <row r="138840" spans="9:10" x14ac:dyDescent="0.3">
      <c r="I138840" s="139"/>
      <c r="J138840" s="139"/>
    </row>
    <row r="138842" spans="9:10" x14ac:dyDescent="0.3">
      <c r="J138842"/>
    </row>
    <row r="139051" spans="9:10" x14ac:dyDescent="0.3">
      <c r="I139051" s="139"/>
      <c r="J139051" s="139"/>
    </row>
    <row r="139053" spans="9:10" x14ac:dyDescent="0.3">
      <c r="J139053"/>
    </row>
    <row r="139262" spans="9:10" x14ac:dyDescent="0.3">
      <c r="I139262" s="139"/>
      <c r="J139262" s="139"/>
    </row>
    <row r="139264" spans="9:10" x14ac:dyDescent="0.3">
      <c r="J139264"/>
    </row>
    <row r="139473" spans="9:10" x14ac:dyDescent="0.3">
      <c r="I139473" s="139"/>
      <c r="J139473" s="139"/>
    </row>
    <row r="139475" spans="9:10" x14ac:dyDescent="0.3">
      <c r="J139475"/>
    </row>
    <row r="139684" spans="9:10" x14ac:dyDescent="0.3">
      <c r="I139684" s="139"/>
      <c r="J139684" s="139"/>
    </row>
    <row r="139686" spans="9:10" x14ac:dyDescent="0.3">
      <c r="J139686"/>
    </row>
    <row r="139895" spans="9:10" x14ac:dyDescent="0.3">
      <c r="I139895" s="139"/>
      <c r="J139895" s="139"/>
    </row>
    <row r="139897" spans="9:10" x14ac:dyDescent="0.3">
      <c r="J139897"/>
    </row>
    <row r="140106" spans="9:10" x14ac:dyDescent="0.3">
      <c r="I140106" s="139"/>
      <c r="J140106" s="139"/>
    </row>
    <row r="140108" spans="9:10" x14ac:dyDescent="0.3">
      <c r="J140108"/>
    </row>
    <row r="140317" spans="9:10" x14ac:dyDescent="0.3">
      <c r="I140317" s="139"/>
      <c r="J140317" s="139"/>
    </row>
    <row r="140319" spans="9:10" x14ac:dyDescent="0.3">
      <c r="J140319"/>
    </row>
    <row r="140528" spans="9:10" x14ac:dyDescent="0.3">
      <c r="I140528" s="139"/>
      <c r="J140528" s="139"/>
    </row>
    <row r="140530" spans="10:10" x14ac:dyDescent="0.3">
      <c r="J140530"/>
    </row>
    <row r="140739" spans="9:10" x14ac:dyDescent="0.3">
      <c r="I140739" s="139"/>
      <c r="J140739" s="139"/>
    </row>
    <row r="140741" spans="9:10" x14ac:dyDescent="0.3">
      <c r="J140741"/>
    </row>
    <row r="140950" spans="9:10" x14ac:dyDescent="0.3">
      <c r="I140950" s="139"/>
      <c r="J140950" s="139"/>
    </row>
    <row r="140952" spans="9:10" x14ac:dyDescent="0.3">
      <c r="J140952"/>
    </row>
    <row r="141161" spans="9:10" x14ac:dyDescent="0.3">
      <c r="I141161" s="139"/>
      <c r="J141161" s="139"/>
    </row>
    <row r="141163" spans="9:10" x14ac:dyDescent="0.3">
      <c r="J141163"/>
    </row>
    <row r="141372" spans="9:10" x14ac:dyDescent="0.3">
      <c r="I141372" s="139"/>
      <c r="J141372" s="139"/>
    </row>
    <row r="141374" spans="9:10" x14ac:dyDescent="0.3">
      <c r="J141374"/>
    </row>
    <row r="141583" spans="9:10" x14ac:dyDescent="0.3">
      <c r="I141583" s="139"/>
      <c r="J141583" s="139"/>
    </row>
    <row r="141585" spans="10:10" x14ac:dyDescent="0.3">
      <c r="J141585"/>
    </row>
    <row r="141794" spans="9:10" x14ac:dyDescent="0.3">
      <c r="I141794" s="139"/>
      <c r="J141794" s="139"/>
    </row>
    <row r="141796" spans="9:10" x14ac:dyDescent="0.3">
      <c r="J141796"/>
    </row>
    <row r="142005" spans="9:10" x14ac:dyDescent="0.3">
      <c r="I142005" s="139"/>
      <c r="J142005" s="139"/>
    </row>
    <row r="142007" spans="9:10" x14ac:dyDescent="0.3">
      <c r="J142007"/>
    </row>
    <row r="142216" spans="9:10" x14ac:dyDescent="0.3">
      <c r="I142216" s="139"/>
      <c r="J142216" s="139"/>
    </row>
    <row r="142218" spans="9:10" x14ac:dyDescent="0.3">
      <c r="J142218"/>
    </row>
    <row r="142427" spans="9:10" x14ac:dyDescent="0.3">
      <c r="I142427" s="139"/>
      <c r="J142427" s="139"/>
    </row>
    <row r="142429" spans="9:10" x14ac:dyDescent="0.3">
      <c r="J142429"/>
    </row>
    <row r="142638" spans="9:10" x14ac:dyDescent="0.3">
      <c r="I142638" s="139"/>
      <c r="J142638" s="139"/>
    </row>
    <row r="142640" spans="9:10" x14ac:dyDescent="0.3">
      <c r="J142640"/>
    </row>
    <row r="142849" spans="9:10" x14ac:dyDescent="0.3">
      <c r="I142849" s="139"/>
      <c r="J142849" s="139"/>
    </row>
    <row r="142851" spans="9:10" x14ac:dyDescent="0.3">
      <c r="J142851"/>
    </row>
    <row r="143060" spans="9:10" x14ac:dyDescent="0.3">
      <c r="I143060" s="139"/>
      <c r="J143060" s="139"/>
    </row>
    <row r="143062" spans="9:10" x14ac:dyDescent="0.3">
      <c r="J143062"/>
    </row>
    <row r="143271" spans="9:10" x14ac:dyDescent="0.3">
      <c r="I143271" s="139"/>
      <c r="J143271" s="139"/>
    </row>
    <row r="143273" spans="9:10" x14ac:dyDescent="0.3">
      <c r="J143273"/>
    </row>
    <row r="143482" spans="9:10" x14ac:dyDescent="0.3">
      <c r="I143482" s="139"/>
      <c r="J143482" s="139"/>
    </row>
    <row r="143484" spans="9:10" x14ac:dyDescent="0.3">
      <c r="J143484"/>
    </row>
    <row r="143693" spans="9:10" x14ac:dyDescent="0.3">
      <c r="I143693" s="139"/>
      <c r="J143693" s="139"/>
    </row>
    <row r="143695" spans="9:10" x14ac:dyDescent="0.3">
      <c r="J143695"/>
    </row>
    <row r="143904" spans="9:10" x14ac:dyDescent="0.3">
      <c r="I143904" s="139"/>
      <c r="J143904" s="139"/>
    </row>
    <row r="143906" spans="10:10" x14ac:dyDescent="0.3">
      <c r="J143906"/>
    </row>
    <row r="144115" spans="9:10" x14ac:dyDescent="0.3">
      <c r="I144115" s="139"/>
      <c r="J144115" s="139"/>
    </row>
    <row r="144117" spans="9:10" x14ac:dyDescent="0.3">
      <c r="J144117"/>
    </row>
    <row r="144326" spans="9:10" x14ac:dyDescent="0.3">
      <c r="I144326" s="139"/>
      <c r="J144326" s="139"/>
    </row>
    <row r="144328" spans="9:10" x14ac:dyDescent="0.3">
      <c r="J144328"/>
    </row>
    <row r="144537" spans="9:10" x14ac:dyDescent="0.3">
      <c r="I144537" s="139"/>
      <c r="J144537" s="139"/>
    </row>
    <row r="144539" spans="9:10" x14ac:dyDescent="0.3">
      <c r="J144539"/>
    </row>
    <row r="144748" spans="9:10" x14ac:dyDescent="0.3">
      <c r="I144748" s="139"/>
      <c r="J144748" s="139"/>
    </row>
    <row r="144750" spans="9:10" x14ac:dyDescent="0.3">
      <c r="J144750"/>
    </row>
    <row r="144959" spans="9:10" x14ac:dyDescent="0.3">
      <c r="I144959" s="139"/>
      <c r="J144959" s="139"/>
    </row>
    <row r="144961" spans="10:10" x14ac:dyDescent="0.3">
      <c r="J144961"/>
    </row>
    <row r="145170" spans="9:10" x14ac:dyDescent="0.3">
      <c r="I145170" s="139"/>
      <c r="J145170" s="139"/>
    </row>
    <row r="145172" spans="9:10" x14ac:dyDescent="0.3">
      <c r="J145172"/>
    </row>
    <row r="145381" spans="9:10" x14ac:dyDescent="0.3">
      <c r="I145381" s="139"/>
      <c r="J145381" s="139"/>
    </row>
    <row r="145383" spans="9:10" x14ac:dyDescent="0.3">
      <c r="J145383"/>
    </row>
    <row r="145592" spans="9:10" x14ac:dyDescent="0.3">
      <c r="I145592" s="139"/>
      <c r="J145592" s="139"/>
    </row>
    <row r="145594" spans="9:10" x14ac:dyDescent="0.3">
      <c r="J145594"/>
    </row>
    <row r="145803" spans="9:10" x14ac:dyDescent="0.3">
      <c r="I145803" s="139"/>
      <c r="J145803" s="139"/>
    </row>
    <row r="145805" spans="9:10" x14ac:dyDescent="0.3">
      <c r="J145805"/>
    </row>
    <row r="146014" spans="9:10" x14ac:dyDescent="0.3">
      <c r="I146014" s="139"/>
      <c r="J146014" s="139"/>
    </row>
    <row r="146016" spans="9:10" x14ac:dyDescent="0.3">
      <c r="J146016"/>
    </row>
    <row r="146225" spans="9:10" x14ac:dyDescent="0.3">
      <c r="I146225" s="139"/>
      <c r="J146225" s="139"/>
    </row>
    <row r="146227" spans="9:10" x14ac:dyDescent="0.3">
      <c r="J146227"/>
    </row>
    <row r="146436" spans="9:10" x14ac:dyDescent="0.3">
      <c r="I146436" s="139"/>
      <c r="J146436" s="139"/>
    </row>
    <row r="146438" spans="9:10" x14ac:dyDescent="0.3">
      <c r="J146438"/>
    </row>
    <row r="146647" spans="9:10" x14ac:dyDescent="0.3">
      <c r="I146647" s="139"/>
      <c r="J146647" s="139"/>
    </row>
    <row r="146649" spans="9:10" x14ac:dyDescent="0.3">
      <c r="J146649"/>
    </row>
    <row r="146858" spans="9:10" x14ac:dyDescent="0.3">
      <c r="I146858" s="139"/>
      <c r="J146858" s="139"/>
    </row>
    <row r="146860" spans="9:10" x14ac:dyDescent="0.3">
      <c r="J146860"/>
    </row>
    <row r="147069" spans="9:10" x14ac:dyDescent="0.3">
      <c r="I147069" s="139"/>
      <c r="J147069" s="139"/>
    </row>
    <row r="147071" spans="9:10" x14ac:dyDescent="0.3">
      <c r="J147071"/>
    </row>
    <row r="147280" spans="9:10" x14ac:dyDescent="0.3">
      <c r="I147280" s="139"/>
      <c r="J147280" s="139"/>
    </row>
    <row r="147282" spans="10:10" x14ac:dyDescent="0.3">
      <c r="J147282"/>
    </row>
    <row r="147491" spans="9:10" x14ac:dyDescent="0.3">
      <c r="I147491" s="139"/>
      <c r="J147491" s="139"/>
    </row>
    <row r="147493" spans="9:10" x14ac:dyDescent="0.3">
      <c r="J147493"/>
    </row>
    <row r="147702" spans="9:10" x14ac:dyDescent="0.3">
      <c r="I147702" s="139"/>
      <c r="J147702" s="139"/>
    </row>
    <row r="147704" spans="9:10" x14ac:dyDescent="0.3">
      <c r="J147704"/>
    </row>
    <row r="147913" spans="9:10" x14ac:dyDescent="0.3">
      <c r="I147913" s="139"/>
      <c r="J147913" s="139"/>
    </row>
    <row r="147915" spans="9:10" x14ac:dyDescent="0.3">
      <c r="J147915"/>
    </row>
    <row r="148124" spans="9:10" x14ac:dyDescent="0.3">
      <c r="I148124" s="139"/>
      <c r="J148124" s="139"/>
    </row>
    <row r="148126" spans="9:10" x14ac:dyDescent="0.3">
      <c r="J148126"/>
    </row>
    <row r="148335" spans="9:10" x14ac:dyDescent="0.3">
      <c r="I148335" s="139"/>
      <c r="J148335" s="139"/>
    </row>
    <row r="148337" spans="10:10" x14ac:dyDescent="0.3">
      <c r="J148337"/>
    </row>
    <row r="148546" spans="9:10" x14ac:dyDescent="0.3">
      <c r="I148546" s="139"/>
      <c r="J148546" s="139"/>
    </row>
    <row r="148548" spans="9:10" x14ac:dyDescent="0.3">
      <c r="J148548"/>
    </row>
    <row r="148757" spans="9:10" x14ac:dyDescent="0.3">
      <c r="I148757" s="139"/>
      <c r="J148757" s="139"/>
    </row>
    <row r="148759" spans="9:10" x14ac:dyDescent="0.3">
      <c r="J148759"/>
    </row>
    <row r="148968" spans="9:10" x14ac:dyDescent="0.3">
      <c r="I148968" s="139"/>
      <c r="J148968" s="139"/>
    </row>
    <row r="148970" spans="9:10" x14ac:dyDescent="0.3">
      <c r="J148970"/>
    </row>
    <row r="149179" spans="9:10" x14ac:dyDescent="0.3">
      <c r="I149179" s="139"/>
      <c r="J149179" s="139"/>
    </row>
    <row r="149181" spans="9:10" x14ac:dyDescent="0.3">
      <c r="J149181"/>
    </row>
    <row r="149390" spans="9:10" x14ac:dyDescent="0.3">
      <c r="I149390" s="139"/>
      <c r="J149390" s="139"/>
    </row>
    <row r="149392" spans="9:10" x14ac:dyDescent="0.3">
      <c r="J149392"/>
    </row>
    <row r="149601" spans="9:10" x14ac:dyDescent="0.3">
      <c r="I149601" s="139"/>
      <c r="J149601" s="139"/>
    </row>
    <row r="149603" spans="9:10" x14ac:dyDescent="0.3">
      <c r="J149603"/>
    </row>
    <row r="149812" spans="9:10" x14ac:dyDescent="0.3">
      <c r="I149812" s="139"/>
      <c r="J149812" s="139"/>
    </row>
    <row r="149814" spans="9:10" x14ac:dyDescent="0.3">
      <c r="J149814"/>
    </row>
    <row r="150023" spans="9:10" x14ac:dyDescent="0.3">
      <c r="I150023" s="139"/>
      <c r="J150023" s="139"/>
    </row>
    <row r="150025" spans="9:10" x14ac:dyDescent="0.3">
      <c r="J150025"/>
    </row>
    <row r="150234" spans="9:10" x14ac:dyDescent="0.3">
      <c r="I150234" s="139"/>
      <c r="J150234" s="139"/>
    </row>
    <row r="150236" spans="9:10" x14ac:dyDescent="0.3">
      <c r="J150236"/>
    </row>
    <row r="150445" spans="9:10" x14ac:dyDescent="0.3">
      <c r="I150445" s="139"/>
      <c r="J150445" s="139"/>
    </row>
    <row r="150447" spans="9:10" x14ac:dyDescent="0.3">
      <c r="J150447"/>
    </row>
    <row r="150656" spans="9:10" x14ac:dyDescent="0.3">
      <c r="I150656" s="139"/>
      <c r="J150656" s="139"/>
    </row>
    <row r="150658" spans="10:10" x14ac:dyDescent="0.3">
      <c r="J150658"/>
    </row>
    <row r="150867" spans="9:10" x14ac:dyDescent="0.3">
      <c r="I150867" s="139"/>
      <c r="J150867" s="139"/>
    </row>
    <row r="150869" spans="9:10" x14ac:dyDescent="0.3">
      <c r="J150869"/>
    </row>
    <row r="151078" spans="9:10" x14ac:dyDescent="0.3">
      <c r="I151078" s="139"/>
      <c r="J151078" s="139"/>
    </row>
    <row r="151080" spans="9:10" x14ac:dyDescent="0.3">
      <c r="J151080"/>
    </row>
    <row r="151289" spans="9:10" x14ac:dyDescent="0.3">
      <c r="I151289" s="139"/>
      <c r="J151289" s="139"/>
    </row>
    <row r="151291" spans="9:10" x14ac:dyDescent="0.3">
      <c r="J151291"/>
    </row>
    <row r="151500" spans="9:10" x14ac:dyDescent="0.3">
      <c r="I151500" s="139"/>
      <c r="J151500" s="139"/>
    </row>
    <row r="151502" spans="9:10" x14ac:dyDescent="0.3">
      <c r="J151502"/>
    </row>
    <row r="151711" spans="9:10" x14ac:dyDescent="0.3">
      <c r="I151711" s="139"/>
      <c r="J151711" s="139"/>
    </row>
    <row r="151713" spans="10:10" x14ac:dyDescent="0.3">
      <c r="J151713"/>
    </row>
    <row r="151922" spans="9:10" x14ac:dyDescent="0.3">
      <c r="I151922" s="139"/>
      <c r="J151922" s="139"/>
    </row>
    <row r="151924" spans="9:10" x14ac:dyDescent="0.3">
      <c r="J151924"/>
    </row>
    <row r="152133" spans="9:10" x14ac:dyDescent="0.3">
      <c r="I152133" s="139"/>
      <c r="J152133" s="139"/>
    </row>
    <row r="152135" spans="9:10" x14ac:dyDescent="0.3">
      <c r="J152135"/>
    </row>
    <row r="152344" spans="9:10" x14ac:dyDescent="0.3">
      <c r="I152344" s="139"/>
      <c r="J152344" s="139"/>
    </row>
    <row r="152346" spans="9:10" x14ac:dyDescent="0.3">
      <c r="J152346"/>
    </row>
    <row r="152555" spans="9:10" x14ac:dyDescent="0.3">
      <c r="I152555" s="139"/>
      <c r="J152555" s="139"/>
    </row>
    <row r="152557" spans="9:10" x14ac:dyDescent="0.3">
      <c r="J152557"/>
    </row>
    <row r="152766" spans="9:10" x14ac:dyDescent="0.3">
      <c r="I152766" s="139"/>
      <c r="J152766" s="139"/>
    </row>
    <row r="152768" spans="9:10" x14ac:dyDescent="0.3">
      <c r="J152768"/>
    </row>
    <row r="152977" spans="9:10" x14ac:dyDescent="0.3">
      <c r="I152977" s="139"/>
      <c r="J152977" s="139"/>
    </row>
    <row r="152979" spans="9:10" x14ac:dyDescent="0.3">
      <c r="J152979"/>
    </row>
    <row r="153188" spans="9:10" x14ac:dyDescent="0.3">
      <c r="I153188" s="139"/>
      <c r="J153188" s="139"/>
    </row>
    <row r="153190" spans="9:10" x14ac:dyDescent="0.3">
      <c r="J153190"/>
    </row>
    <row r="153399" spans="9:10" x14ac:dyDescent="0.3">
      <c r="I153399" s="139"/>
      <c r="J153399" s="139"/>
    </row>
    <row r="153401" spans="9:10" x14ac:dyDescent="0.3">
      <c r="J153401"/>
    </row>
    <row r="153610" spans="9:10" x14ac:dyDescent="0.3">
      <c r="I153610" s="139"/>
      <c r="J153610" s="139"/>
    </row>
    <row r="153612" spans="9:10" x14ac:dyDescent="0.3">
      <c r="J153612"/>
    </row>
    <row r="153821" spans="9:10" x14ac:dyDescent="0.3">
      <c r="I153821" s="139"/>
      <c r="J153821" s="139"/>
    </row>
    <row r="153823" spans="9:10" x14ac:dyDescent="0.3">
      <c r="J153823"/>
    </row>
    <row r="154032" spans="9:10" x14ac:dyDescent="0.3">
      <c r="I154032" s="139"/>
      <c r="J154032" s="139"/>
    </row>
    <row r="154034" spans="10:10" x14ac:dyDescent="0.3">
      <c r="J154034"/>
    </row>
    <row r="154243" spans="9:10" x14ac:dyDescent="0.3">
      <c r="I154243" s="139"/>
      <c r="J154243" s="139"/>
    </row>
    <row r="154245" spans="9:10" x14ac:dyDescent="0.3">
      <c r="J154245"/>
    </row>
    <row r="154454" spans="9:10" x14ac:dyDescent="0.3">
      <c r="I154454" s="139"/>
      <c r="J154454" s="139"/>
    </row>
    <row r="154456" spans="9:10" x14ac:dyDescent="0.3">
      <c r="J154456"/>
    </row>
    <row r="154665" spans="9:10" x14ac:dyDescent="0.3">
      <c r="I154665" s="139"/>
      <c r="J154665" s="139"/>
    </row>
    <row r="154667" spans="9:10" x14ac:dyDescent="0.3">
      <c r="J154667"/>
    </row>
    <row r="154876" spans="9:10" x14ac:dyDescent="0.3">
      <c r="I154876" s="139"/>
      <c r="J154876" s="139"/>
    </row>
    <row r="154878" spans="9:10" x14ac:dyDescent="0.3">
      <c r="J154878"/>
    </row>
    <row r="155087" spans="9:10" x14ac:dyDescent="0.3">
      <c r="I155087" s="139"/>
      <c r="J155087" s="139"/>
    </row>
    <row r="155089" spans="10:10" x14ac:dyDescent="0.3">
      <c r="J155089"/>
    </row>
    <row r="155298" spans="9:10" x14ac:dyDescent="0.3">
      <c r="I155298" s="139"/>
      <c r="J155298" s="139"/>
    </row>
    <row r="155300" spans="9:10" x14ac:dyDescent="0.3">
      <c r="J155300"/>
    </row>
    <row r="155509" spans="9:10" x14ac:dyDescent="0.3">
      <c r="I155509" s="139"/>
      <c r="J155509" s="139"/>
    </row>
    <row r="155511" spans="9:10" x14ac:dyDescent="0.3">
      <c r="J155511"/>
    </row>
    <row r="155720" spans="9:10" x14ac:dyDescent="0.3">
      <c r="I155720" s="139"/>
      <c r="J155720" s="139"/>
    </row>
    <row r="155722" spans="9:10" x14ac:dyDescent="0.3">
      <c r="J155722"/>
    </row>
    <row r="155931" spans="9:10" x14ac:dyDescent="0.3">
      <c r="I155931" s="139"/>
      <c r="J155931" s="139"/>
    </row>
    <row r="155933" spans="9:10" x14ac:dyDescent="0.3">
      <c r="J155933"/>
    </row>
    <row r="156142" spans="9:10" x14ac:dyDescent="0.3">
      <c r="I156142" s="139"/>
      <c r="J156142" s="139"/>
    </row>
    <row r="156144" spans="9:10" x14ac:dyDescent="0.3">
      <c r="J156144"/>
    </row>
    <row r="156353" spans="9:10" x14ac:dyDescent="0.3">
      <c r="I156353" s="139"/>
      <c r="J156353" s="139"/>
    </row>
    <row r="156355" spans="9:10" x14ac:dyDescent="0.3">
      <c r="J156355"/>
    </row>
    <row r="156564" spans="9:10" x14ac:dyDescent="0.3">
      <c r="I156564" s="139"/>
      <c r="J156564" s="139"/>
    </row>
    <row r="156566" spans="9:10" x14ac:dyDescent="0.3">
      <c r="J156566"/>
    </row>
    <row r="156775" spans="9:10" x14ac:dyDescent="0.3">
      <c r="I156775" s="139"/>
      <c r="J156775" s="139"/>
    </row>
    <row r="156777" spans="9:10" x14ac:dyDescent="0.3">
      <c r="J156777"/>
    </row>
    <row r="156986" spans="9:10" x14ac:dyDescent="0.3">
      <c r="I156986" s="139"/>
      <c r="J156986" s="139"/>
    </row>
    <row r="156988" spans="9:10" x14ac:dyDescent="0.3">
      <c r="J156988"/>
    </row>
    <row r="157197" spans="9:10" x14ac:dyDescent="0.3">
      <c r="I157197" s="139"/>
      <c r="J157197" s="139"/>
    </row>
    <row r="157199" spans="9:10" x14ac:dyDescent="0.3">
      <c r="J157199"/>
    </row>
    <row r="157408" spans="9:10" x14ac:dyDescent="0.3">
      <c r="I157408" s="139"/>
      <c r="J157408" s="139"/>
    </row>
    <row r="157410" spans="10:10" x14ac:dyDescent="0.3">
      <c r="J157410"/>
    </row>
    <row r="157619" spans="9:10" x14ac:dyDescent="0.3">
      <c r="I157619" s="139"/>
      <c r="J157619" s="139"/>
    </row>
    <row r="157621" spans="9:10" x14ac:dyDescent="0.3">
      <c r="J157621"/>
    </row>
    <row r="157830" spans="9:10" x14ac:dyDescent="0.3">
      <c r="I157830" s="139"/>
      <c r="J157830" s="139"/>
    </row>
    <row r="157832" spans="9:10" x14ac:dyDescent="0.3">
      <c r="J157832"/>
    </row>
    <row r="158041" spans="9:10" x14ac:dyDescent="0.3">
      <c r="I158041" s="139"/>
      <c r="J158041" s="139"/>
    </row>
    <row r="158043" spans="9:10" x14ac:dyDescent="0.3">
      <c r="J158043"/>
    </row>
    <row r="158252" spans="9:10" x14ac:dyDescent="0.3">
      <c r="I158252" s="139"/>
      <c r="J158252" s="139"/>
    </row>
    <row r="158254" spans="9:10" x14ac:dyDescent="0.3">
      <c r="J158254"/>
    </row>
    <row r="158463" spans="9:10" x14ac:dyDescent="0.3">
      <c r="I158463" s="139"/>
      <c r="J158463" s="139"/>
    </row>
    <row r="158465" spans="10:10" x14ac:dyDescent="0.3">
      <c r="J158465"/>
    </row>
    <row r="158674" spans="9:10" x14ac:dyDescent="0.3">
      <c r="I158674" s="139"/>
      <c r="J158674" s="139"/>
    </row>
    <row r="158676" spans="9:10" x14ac:dyDescent="0.3">
      <c r="J158676"/>
    </row>
    <row r="158885" spans="9:10" x14ac:dyDescent="0.3">
      <c r="I158885" s="139"/>
      <c r="J158885" s="139"/>
    </row>
    <row r="158887" spans="9:10" x14ac:dyDescent="0.3">
      <c r="J158887"/>
    </row>
    <row r="159096" spans="9:10" x14ac:dyDescent="0.3">
      <c r="I159096" s="139"/>
      <c r="J159096" s="139"/>
    </row>
    <row r="159098" spans="9:10" x14ac:dyDescent="0.3">
      <c r="J159098"/>
    </row>
    <row r="159307" spans="9:10" x14ac:dyDescent="0.3">
      <c r="I159307" s="139"/>
      <c r="J159307" s="139"/>
    </row>
    <row r="159309" spans="9:10" x14ac:dyDescent="0.3">
      <c r="J159309"/>
    </row>
    <row r="159518" spans="9:10" x14ac:dyDescent="0.3">
      <c r="I159518" s="139"/>
      <c r="J159518" s="139"/>
    </row>
    <row r="159520" spans="9:10" x14ac:dyDescent="0.3">
      <c r="J159520"/>
    </row>
    <row r="159729" spans="9:10" x14ac:dyDescent="0.3">
      <c r="I159729" s="139"/>
      <c r="J159729" s="139"/>
    </row>
    <row r="159731" spans="9:10" x14ac:dyDescent="0.3">
      <c r="J159731"/>
    </row>
    <row r="159940" spans="9:10" x14ac:dyDescent="0.3">
      <c r="I159940" s="139"/>
      <c r="J159940" s="139"/>
    </row>
    <row r="159942" spans="9:10" x14ac:dyDescent="0.3">
      <c r="J159942"/>
    </row>
    <row r="160151" spans="9:10" x14ac:dyDescent="0.3">
      <c r="I160151" s="139"/>
      <c r="J160151" s="139"/>
    </row>
    <row r="160153" spans="9:10" x14ac:dyDescent="0.3">
      <c r="J160153"/>
    </row>
    <row r="160362" spans="9:10" x14ac:dyDescent="0.3">
      <c r="I160362" s="139"/>
      <c r="J160362" s="139"/>
    </row>
    <row r="160364" spans="9:10" x14ac:dyDescent="0.3">
      <c r="J160364"/>
    </row>
    <row r="160573" spans="9:10" x14ac:dyDescent="0.3">
      <c r="I160573" s="139"/>
      <c r="J160573" s="139"/>
    </row>
    <row r="160575" spans="9:10" x14ac:dyDescent="0.3">
      <c r="J160575"/>
    </row>
    <row r="160784" spans="9:10" x14ac:dyDescent="0.3">
      <c r="I160784" s="139"/>
      <c r="J160784" s="139"/>
    </row>
    <row r="160786" spans="10:10" x14ac:dyDescent="0.3">
      <c r="J160786"/>
    </row>
    <row r="160995" spans="9:10" x14ac:dyDescent="0.3">
      <c r="I160995" s="139"/>
      <c r="J160995" s="139"/>
    </row>
    <row r="160997" spans="9:10" x14ac:dyDescent="0.3">
      <c r="J160997"/>
    </row>
    <row r="161206" spans="9:10" x14ac:dyDescent="0.3">
      <c r="I161206" s="139"/>
      <c r="J161206" s="139"/>
    </row>
    <row r="161208" spans="9:10" x14ac:dyDescent="0.3">
      <c r="J161208"/>
    </row>
    <row r="161417" spans="9:10" x14ac:dyDescent="0.3">
      <c r="I161417" s="139"/>
      <c r="J161417" s="139"/>
    </row>
    <row r="161419" spans="9:10" x14ac:dyDescent="0.3">
      <c r="J161419"/>
    </row>
    <row r="161628" spans="9:10" x14ac:dyDescent="0.3">
      <c r="I161628" s="139"/>
      <c r="J161628" s="139"/>
    </row>
    <row r="161630" spans="9:10" x14ac:dyDescent="0.3">
      <c r="J161630"/>
    </row>
    <row r="161839" spans="9:10" x14ac:dyDescent="0.3">
      <c r="I161839" s="139"/>
      <c r="J161839" s="139"/>
    </row>
    <row r="161841" spans="10:10" x14ac:dyDescent="0.3">
      <c r="J161841"/>
    </row>
    <row r="162050" spans="9:10" x14ac:dyDescent="0.3">
      <c r="I162050" s="139"/>
      <c r="J162050" s="139"/>
    </row>
    <row r="162052" spans="9:10" x14ac:dyDescent="0.3">
      <c r="J162052"/>
    </row>
    <row r="162261" spans="9:10" x14ac:dyDescent="0.3">
      <c r="I162261" s="139"/>
      <c r="J162261" s="139"/>
    </row>
    <row r="162263" spans="9:10" x14ac:dyDescent="0.3">
      <c r="J162263"/>
    </row>
    <row r="162472" spans="9:10" x14ac:dyDescent="0.3">
      <c r="I162472" s="139"/>
      <c r="J162472" s="139"/>
    </row>
    <row r="162474" spans="9:10" x14ac:dyDescent="0.3">
      <c r="J162474"/>
    </row>
    <row r="162683" spans="9:10" x14ac:dyDescent="0.3">
      <c r="I162683" s="139"/>
      <c r="J162683" s="139"/>
    </row>
    <row r="162685" spans="9:10" x14ac:dyDescent="0.3">
      <c r="J162685"/>
    </row>
    <row r="162894" spans="9:10" x14ac:dyDescent="0.3">
      <c r="I162894" s="139"/>
      <c r="J162894" s="139"/>
    </row>
    <row r="162896" spans="9:10" x14ac:dyDescent="0.3">
      <c r="J162896"/>
    </row>
    <row r="163105" spans="9:10" x14ac:dyDescent="0.3">
      <c r="I163105" s="139"/>
      <c r="J163105" s="139"/>
    </row>
    <row r="163107" spans="9:10" x14ac:dyDescent="0.3">
      <c r="J163107"/>
    </row>
    <row r="163316" spans="9:10" x14ac:dyDescent="0.3">
      <c r="I163316" s="139"/>
      <c r="J163316" s="139"/>
    </row>
    <row r="163318" spans="9:10" x14ac:dyDescent="0.3">
      <c r="J163318"/>
    </row>
    <row r="163527" spans="9:10" x14ac:dyDescent="0.3">
      <c r="I163527" s="139"/>
      <c r="J163527" s="139"/>
    </row>
    <row r="163529" spans="9:10" x14ac:dyDescent="0.3">
      <c r="J163529"/>
    </row>
    <row r="163738" spans="9:10" x14ac:dyDescent="0.3">
      <c r="I163738" s="139"/>
      <c r="J163738" s="139"/>
    </row>
    <row r="163740" spans="9:10" x14ac:dyDescent="0.3">
      <c r="J163740"/>
    </row>
    <row r="163949" spans="9:10" x14ac:dyDescent="0.3">
      <c r="I163949" s="139"/>
      <c r="J163949" s="139"/>
    </row>
    <row r="163951" spans="9:10" x14ac:dyDescent="0.3">
      <c r="J163951"/>
    </row>
    <row r="164160" spans="9:10" x14ac:dyDescent="0.3">
      <c r="I164160" s="139"/>
      <c r="J164160" s="139"/>
    </row>
    <row r="164162" spans="10:10" x14ac:dyDescent="0.3">
      <c r="J164162"/>
    </row>
    <row r="164371" spans="9:10" x14ac:dyDescent="0.3">
      <c r="I164371" s="139"/>
      <c r="J164371" s="139"/>
    </row>
    <row r="164373" spans="9:10" x14ac:dyDescent="0.3">
      <c r="J164373"/>
    </row>
    <row r="164582" spans="9:10" x14ac:dyDescent="0.3">
      <c r="I164582" s="139"/>
      <c r="J164582" s="139"/>
    </row>
    <row r="164584" spans="9:10" x14ac:dyDescent="0.3">
      <c r="J164584"/>
    </row>
    <row r="164793" spans="9:10" x14ac:dyDescent="0.3">
      <c r="I164793" s="139"/>
      <c r="J164793" s="139"/>
    </row>
    <row r="164795" spans="9:10" x14ac:dyDescent="0.3">
      <c r="J164795"/>
    </row>
    <row r="165004" spans="9:10" x14ac:dyDescent="0.3">
      <c r="I165004" s="139"/>
      <c r="J165004" s="139"/>
    </row>
    <row r="165006" spans="9:10" x14ac:dyDescent="0.3">
      <c r="J165006"/>
    </row>
    <row r="165215" spans="9:10" x14ac:dyDescent="0.3">
      <c r="I165215" s="139"/>
      <c r="J165215" s="139"/>
    </row>
    <row r="165217" spans="10:10" x14ac:dyDescent="0.3">
      <c r="J165217"/>
    </row>
    <row r="165426" spans="9:10" x14ac:dyDescent="0.3">
      <c r="I165426" s="139"/>
      <c r="J165426" s="139"/>
    </row>
    <row r="165428" spans="9:10" x14ac:dyDescent="0.3">
      <c r="J165428"/>
    </row>
    <row r="165637" spans="9:10" x14ac:dyDescent="0.3">
      <c r="I165637" s="139"/>
      <c r="J165637" s="139"/>
    </row>
    <row r="165639" spans="9:10" x14ac:dyDescent="0.3">
      <c r="J165639"/>
    </row>
    <row r="165848" spans="9:10" x14ac:dyDescent="0.3">
      <c r="I165848" s="139"/>
      <c r="J165848" s="139"/>
    </row>
    <row r="165850" spans="9:10" x14ac:dyDescent="0.3">
      <c r="J165850"/>
    </row>
    <row r="166059" spans="9:10" x14ac:dyDescent="0.3">
      <c r="I166059" s="139"/>
      <c r="J166059" s="139"/>
    </row>
    <row r="166061" spans="9:10" x14ac:dyDescent="0.3">
      <c r="J166061"/>
    </row>
    <row r="166270" spans="9:10" x14ac:dyDescent="0.3">
      <c r="I166270" s="139"/>
      <c r="J166270" s="139"/>
    </row>
    <row r="166272" spans="9:10" x14ac:dyDescent="0.3">
      <c r="J166272"/>
    </row>
    <row r="166481" spans="9:10" x14ac:dyDescent="0.3">
      <c r="I166481" s="139"/>
      <c r="J166481" s="139"/>
    </row>
    <row r="166483" spans="9:10" x14ac:dyDescent="0.3">
      <c r="J166483"/>
    </row>
    <row r="166692" spans="9:10" x14ac:dyDescent="0.3">
      <c r="I166692" s="139"/>
      <c r="J166692" s="139"/>
    </row>
    <row r="166694" spans="9:10" x14ac:dyDescent="0.3">
      <c r="J166694"/>
    </row>
    <row r="166903" spans="9:10" x14ac:dyDescent="0.3">
      <c r="I166903" s="139"/>
      <c r="J166903" s="139"/>
    </row>
    <row r="166905" spans="9:10" x14ac:dyDescent="0.3">
      <c r="J166905"/>
    </row>
    <row r="167114" spans="9:10" x14ac:dyDescent="0.3">
      <c r="I167114" s="139"/>
      <c r="J167114" s="139"/>
    </row>
    <row r="167116" spans="9:10" x14ac:dyDescent="0.3">
      <c r="J167116"/>
    </row>
    <row r="167325" spans="9:10" x14ac:dyDescent="0.3">
      <c r="I167325" s="139"/>
      <c r="J167325" s="139"/>
    </row>
    <row r="167327" spans="9:10" x14ac:dyDescent="0.3">
      <c r="J167327"/>
    </row>
    <row r="167536" spans="9:10" x14ac:dyDescent="0.3">
      <c r="I167536" s="139"/>
      <c r="J167536" s="139"/>
    </row>
    <row r="167538" spans="10:10" x14ac:dyDescent="0.3">
      <c r="J167538"/>
    </row>
    <row r="167747" spans="9:10" x14ac:dyDescent="0.3">
      <c r="I167747" s="139"/>
      <c r="J167747" s="139"/>
    </row>
    <row r="167749" spans="9:10" x14ac:dyDescent="0.3">
      <c r="J167749"/>
    </row>
    <row r="167958" spans="9:10" x14ac:dyDescent="0.3">
      <c r="I167958" s="139"/>
      <c r="J167958" s="139"/>
    </row>
    <row r="167960" spans="9:10" x14ac:dyDescent="0.3">
      <c r="J167960"/>
    </row>
    <row r="168169" spans="9:10" x14ac:dyDescent="0.3">
      <c r="I168169" s="139"/>
      <c r="J168169" s="139"/>
    </row>
    <row r="168171" spans="9:10" x14ac:dyDescent="0.3">
      <c r="J168171"/>
    </row>
    <row r="168380" spans="9:10" x14ac:dyDescent="0.3">
      <c r="I168380" s="139"/>
      <c r="J168380" s="139"/>
    </row>
    <row r="168382" spans="9:10" x14ac:dyDescent="0.3">
      <c r="J168382"/>
    </row>
    <row r="168591" spans="9:10" x14ac:dyDescent="0.3">
      <c r="I168591" s="139"/>
      <c r="J168591" s="139"/>
    </row>
    <row r="168593" spans="10:10" x14ac:dyDescent="0.3">
      <c r="J168593"/>
    </row>
    <row r="168802" spans="9:10" x14ac:dyDescent="0.3">
      <c r="I168802" s="139"/>
      <c r="J168802" s="139"/>
    </row>
    <row r="168804" spans="9:10" x14ac:dyDescent="0.3">
      <c r="J168804"/>
    </row>
    <row r="169013" spans="9:10" x14ac:dyDescent="0.3">
      <c r="I169013" s="139"/>
      <c r="J169013" s="139"/>
    </row>
    <row r="169015" spans="9:10" x14ac:dyDescent="0.3">
      <c r="J169015"/>
    </row>
    <row r="169224" spans="9:10" x14ac:dyDescent="0.3">
      <c r="I169224" s="139"/>
      <c r="J169224" s="139"/>
    </row>
    <row r="169226" spans="9:10" x14ac:dyDescent="0.3">
      <c r="J169226"/>
    </row>
    <row r="169435" spans="9:10" x14ac:dyDescent="0.3">
      <c r="I169435" s="139"/>
      <c r="J169435" s="139"/>
    </row>
    <row r="169437" spans="9:10" x14ac:dyDescent="0.3">
      <c r="J169437"/>
    </row>
    <row r="169646" spans="9:10" x14ac:dyDescent="0.3">
      <c r="I169646" s="139"/>
      <c r="J169646" s="139"/>
    </row>
    <row r="169648" spans="9:10" x14ac:dyDescent="0.3">
      <c r="J169648"/>
    </row>
    <row r="169857" spans="9:10" x14ac:dyDescent="0.3">
      <c r="I169857" s="139"/>
      <c r="J169857" s="139"/>
    </row>
    <row r="169859" spans="9:10" x14ac:dyDescent="0.3">
      <c r="J169859"/>
    </row>
    <row r="170068" spans="9:10" x14ac:dyDescent="0.3">
      <c r="I170068" s="139"/>
      <c r="J170068" s="139"/>
    </row>
    <row r="170070" spans="9:10" x14ac:dyDescent="0.3">
      <c r="J170070"/>
    </row>
    <row r="170279" spans="9:10" x14ac:dyDescent="0.3">
      <c r="I170279" s="139"/>
      <c r="J170279" s="139"/>
    </row>
    <row r="170281" spans="9:10" x14ac:dyDescent="0.3">
      <c r="J170281"/>
    </row>
    <row r="170490" spans="9:10" x14ac:dyDescent="0.3">
      <c r="I170490" s="139"/>
      <c r="J170490" s="139"/>
    </row>
    <row r="170492" spans="9:10" x14ac:dyDescent="0.3">
      <c r="J170492"/>
    </row>
    <row r="170701" spans="9:10" x14ac:dyDescent="0.3">
      <c r="I170701" s="139"/>
      <c r="J170701" s="139"/>
    </row>
    <row r="170703" spans="9:10" x14ac:dyDescent="0.3">
      <c r="J170703"/>
    </row>
    <row r="170912" spans="9:10" x14ac:dyDescent="0.3">
      <c r="I170912" s="139"/>
      <c r="J170912" s="139"/>
    </row>
    <row r="170914" spans="10:10" x14ac:dyDescent="0.3">
      <c r="J170914"/>
    </row>
    <row r="171123" spans="9:10" x14ac:dyDescent="0.3">
      <c r="I171123" s="139"/>
      <c r="J171123" s="139"/>
    </row>
    <row r="171125" spans="9:10" x14ac:dyDescent="0.3">
      <c r="J171125"/>
    </row>
    <row r="171334" spans="9:10" x14ac:dyDescent="0.3">
      <c r="I171334" s="139"/>
      <c r="J171334" s="139"/>
    </row>
    <row r="171336" spans="9:10" x14ac:dyDescent="0.3">
      <c r="J171336"/>
    </row>
    <row r="171545" spans="9:10" x14ac:dyDescent="0.3">
      <c r="I171545" s="139"/>
      <c r="J171545" s="139"/>
    </row>
    <row r="171547" spans="9:10" x14ac:dyDescent="0.3">
      <c r="J171547"/>
    </row>
    <row r="171756" spans="9:10" x14ac:dyDescent="0.3">
      <c r="I171756" s="139"/>
      <c r="J171756" s="139"/>
    </row>
    <row r="171758" spans="9:10" x14ac:dyDescent="0.3">
      <c r="J171758"/>
    </row>
    <row r="171967" spans="9:10" x14ac:dyDescent="0.3">
      <c r="I171967" s="139"/>
      <c r="J171967" s="139"/>
    </row>
    <row r="171969" spans="10:10" x14ac:dyDescent="0.3">
      <c r="J171969"/>
    </row>
    <row r="172178" spans="9:10" x14ac:dyDescent="0.3">
      <c r="I172178" s="139"/>
      <c r="J172178" s="139"/>
    </row>
    <row r="172180" spans="9:10" x14ac:dyDescent="0.3">
      <c r="J172180"/>
    </row>
    <row r="172389" spans="9:10" x14ac:dyDescent="0.3">
      <c r="I172389" s="139"/>
      <c r="J172389" s="139"/>
    </row>
    <row r="172391" spans="9:10" x14ac:dyDescent="0.3">
      <c r="J172391"/>
    </row>
    <row r="172600" spans="9:10" x14ac:dyDescent="0.3">
      <c r="I172600" s="139"/>
      <c r="J172600" s="139"/>
    </row>
    <row r="172602" spans="9:10" x14ac:dyDescent="0.3">
      <c r="J172602"/>
    </row>
    <row r="172811" spans="9:10" x14ac:dyDescent="0.3">
      <c r="I172811" s="139"/>
      <c r="J172811" s="139"/>
    </row>
    <row r="172813" spans="9:10" x14ac:dyDescent="0.3">
      <c r="J172813"/>
    </row>
    <row r="173022" spans="9:10" x14ac:dyDescent="0.3">
      <c r="I173022" s="139"/>
      <c r="J173022" s="139"/>
    </row>
    <row r="173024" spans="9:10" x14ac:dyDescent="0.3">
      <c r="J173024"/>
    </row>
    <row r="173233" spans="9:10" x14ac:dyDescent="0.3">
      <c r="I173233" s="139"/>
      <c r="J173233" s="139"/>
    </row>
    <row r="173235" spans="9:10" x14ac:dyDescent="0.3">
      <c r="J173235"/>
    </row>
    <row r="173444" spans="9:10" x14ac:dyDescent="0.3">
      <c r="I173444" s="139"/>
      <c r="J173444" s="139"/>
    </row>
    <row r="173446" spans="9:10" x14ac:dyDescent="0.3">
      <c r="J173446"/>
    </row>
    <row r="173655" spans="9:10" x14ac:dyDescent="0.3">
      <c r="I173655" s="139"/>
      <c r="J173655" s="139"/>
    </row>
    <row r="173657" spans="9:10" x14ac:dyDescent="0.3">
      <c r="J173657"/>
    </row>
    <row r="173866" spans="9:10" x14ac:dyDescent="0.3">
      <c r="I173866" s="139"/>
      <c r="J173866" s="139"/>
    </row>
    <row r="173868" spans="9:10" x14ac:dyDescent="0.3">
      <c r="J173868"/>
    </row>
    <row r="174077" spans="9:10" x14ac:dyDescent="0.3">
      <c r="I174077" s="139"/>
      <c r="J174077" s="139"/>
    </row>
    <row r="174079" spans="9:10" x14ac:dyDescent="0.3">
      <c r="J174079"/>
    </row>
    <row r="174288" spans="9:10" x14ac:dyDescent="0.3">
      <c r="I174288" s="139"/>
      <c r="J174288" s="139"/>
    </row>
    <row r="174290" spans="10:10" x14ac:dyDescent="0.3">
      <c r="J174290"/>
    </row>
    <row r="174499" spans="9:10" x14ac:dyDescent="0.3">
      <c r="I174499" s="139"/>
      <c r="J174499" s="139"/>
    </row>
    <row r="174501" spans="9:10" x14ac:dyDescent="0.3">
      <c r="J174501"/>
    </row>
    <row r="174710" spans="9:10" x14ac:dyDescent="0.3">
      <c r="I174710" s="139"/>
      <c r="J174710" s="139"/>
    </row>
    <row r="174712" spans="9:10" x14ac:dyDescent="0.3">
      <c r="J174712"/>
    </row>
    <row r="174921" spans="9:10" x14ac:dyDescent="0.3">
      <c r="I174921" s="139"/>
      <c r="J174921" s="139"/>
    </row>
    <row r="174923" spans="9:10" x14ac:dyDescent="0.3">
      <c r="J174923"/>
    </row>
    <row r="175132" spans="9:10" x14ac:dyDescent="0.3">
      <c r="I175132" s="139"/>
      <c r="J175132" s="139"/>
    </row>
    <row r="175134" spans="9:10" x14ac:dyDescent="0.3">
      <c r="J175134"/>
    </row>
    <row r="175343" spans="9:10" x14ac:dyDescent="0.3">
      <c r="I175343" s="139"/>
      <c r="J175343" s="139"/>
    </row>
    <row r="175345" spans="10:10" x14ac:dyDescent="0.3">
      <c r="J175345"/>
    </row>
    <row r="175554" spans="9:10" x14ac:dyDescent="0.3">
      <c r="I175554" s="139"/>
      <c r="J175554" s="139"/>
    </row>
    <row r="175556" spans="9:10" x14ac:dyDescent="0.3">
      <c r="J175556"/>
    </row>
    <row r="175765" spans="9:10" x14ac:dyDescent="0.3">
      <c r="I175765" s="139"/>
      <c r="J175765" s="139"/>
    </row>
    <row r="175767" spans="9:10" x14ac:dyDescent="0.3">
      <c r="J175767"/>
    </row>
    <row r="175976" spans="9:10" x14ac:dyDescent="0.3">
      <c r="I175976" s="139"/>
      <c r="J175976" s="139"/>
    </row>
    <row r="175978" spans="9:10" x14ac:dyDescent="0.3">
      <c r="J175978"/>
    </row>
    <row r="176187" spans="9:10" x14ac:dyDescent="0.3">
      <c r="I176187" s="139"/>
      <c r="J176187" s="139"/>
    </row>
    <row r="176189" spans="9:10" x14ac:dyDescent="0.3">
      <c r="J176189"/>
    </row>
    <row r="176398" spans="9:10" x14ac:dyDescent="0.3">
      <c r="I176398" s="139"/>
      <c r="J176398" s="139"/>
    </row>
    <row r="176400" spans="9:10" x14ac:dyDescent="0.3">
      <c r="J176400"/>
    </row>
    <row r="176609" spans="9:10" x14ac:dyDescent="0.3">
      <c r="I176609" s="139"/>
      <c r="J176609" s="139"/>
    </row>
    <row r="176611" spans="9:10" x14ac:dyDescent="0.3">
      <c r="J176611"/>
    </row>
    <row r="176820" spans="9:10" x14ac:dyDescent="0.3">
      <c r="I176820" s="139"/>
      <c r="J176820" s="139"/>
    </row>
    <row r="176822" spans="9:10" x14ac:dyDescent="0.3">
      <c r="J176822"/>
    </row>
    <row r="177031" spans="9:10" x14ac:dyDescent="0.3">
      <c r="I177031" s="139"/>
      <c r="J177031" s="139"/>
    </row>
    <row r="177033" spans="9:10" x14ac:dyDescent="0.3">
      <c r="J177033"/>
    </row>
    <row r="177242" spans="9:10" x14ac:dyDescent="0.3">
      <c r="I177242" s="139"/>
      <c r="J177242" s="139"/>
    </row>
    <row r="177244" spans="9:10" x14ac:dyDescent="0.3">
      <c r="J177244"/>
    </row>
    <row r="177453" spans="9:10" x14ac:dyDescent="0.3">
      <c r="I177453" s="139"/>
      <c r="J177453" s="139"/>
    </row>
    <row r="177455" spans="9:10" x14ac:dyDescent="0.3">
      <c r="J177455"/>
    </row>
    <row r="177664" spans="9:10" x14ac:dyDescent="0.3">
      <c r="I177664" s="139"/>
      <c r="J177664" s="139"/>
    </row>
    <row r="177666" spans="10:10" x14ac:dyDescent="0.3">
      <c r="J177666"/>
    </row>
    <row r="177875" spans="9:10" x14ac:dyDescent="0.3">
      <c r="I177875" s="139"/>
      <c r="J177875" s="139"/>
    </row>
    <row r="177877" spans="9:10" x14ac:dyDescent="0.3">
      <c r="J177877"/>
    </row>
    <row r="178086" spans="9:10" x14ac:dyDescent="0.3">
      <c r="I178086" s="139"/>
      <c r="J178086" s="139"/>
    </row>
    <row r="178088" spans="9:10" x14ac:dyDescent="0.3">
      <c r="J178088"/>
    </row>
    <row r="178297" spans="9:10" x14ac:dyDescent="0.3">
      <c r="I178297" s="139"/>
      <c r="J178297" s="139"/>
    </row>
    <row r="178299" spans="9:10" x14ac:dyDescent="0.3">
      <c r="J178299"/>
    </row>
    <row r="178508" spans="9:10" x14ac:dyDescent="0.3">
      <c r="I178508" s="139"/>
      <c r="J178508" s="139"/>
    </row>
    <row r="178510" spans="9:10" x14ac:dyDescent="0.3">
      <c r="J178510"/>
    </row>
    <row r="178719" spans="9:10" x14ac:dyDescent="0.3">
      <c r="I178719" s="139"/>
      <c r="J178719" s="139"/>
    </row>
    <row r="178721" spans="10:10" x14ac:dyDescent="0.3">
      <c r="J178721"/>
    </row>
    <row r="178930" spans="9:10" x14ac:dyDescent="0.3">
      <c r="I178930" s="139"/>
      <c r="J178930" s="139"/>
    </row>
    <row r="178932" spans="9:10" x14ac:dyDescent="0.3">
      <c r="J178932"/>
    </row>
    <row r="179141" spans="9:10" x14ac:dyDescent="0.3">
      <c r="I179141" s="139"/>
      <c r="J179141" s="139"/>
    </row>
    <row r="179143" spans="9:10" x14ac:dyDescent="0.3">
      <c r="J179143"/>
    </row>
    <row r="179352" spans="9:10" x14ac:dyDescent="0.3">
      <c r="I179352" s="139"/>
      <c r="J179352" s="139"/>
    </row>
    <row r="179354" spans="9:10" x14ac:dyDescent="0.3">
      <c r="J179354"/>
    </row>
    <row r="179563" spans="9:10" x14ac:dyDescent="0.3">
      <c r="I179563" s="139"/>
      <c r="J179563" s="139"/>
    </row>
    <row r="179565" spans="9:10" x14ac:dyDescent="0.3">
      <c r="J179565"/>
    </row>
    <row r="179774" spans="9:10" x14ac:dyDescent="0.3">
      <c r="I179774" s="139"/>
      <c r="J179774" s="139"/>
    </row>
    <row r="179776" spans="9:10" x14ac:dyDescent="0.3">
      <c r="J179776"/>
    </row>
    <row r="179985" spans="9:10" x14ac:dyDescent="0.3">
      <c r="I179985" s="139"/>
      <c r="J179985" s="139"/>
    </row>
    <row r="179987" spans="9:10" x14ac:dyDescent="0.3">
      <c r="J179987"/>
    </row>
    <row r="180196" spans="9:10" x14ac:dyDescent="0.3">
      <c r="I180196" s="139"/>
      <c r="J180196" s="139"/>
    </row>
    <row r="180198" spans="9:10" x14ac:dyDescent="0.3">
      <c r="J180198"/>
    </row>
    <row r="180407" spans="9:10" x14ac:dyDescent="0.3">
      <c r="I180407" s="139"/>
      <c r="J180407" s="139"/>
    </row>
    <row r="180409" spans="9:10" x14ac:dyDescent="0.3">
      <c r="J180409"/>
    </row>
    <row r="180618" spans="9:10" x14ac:dyDescent="0.3">
      <c r="I180618" s="139"/>
      <c r="J180618" s="139"/>
    </row>
    <row r="180620" spans="9:10" x14ac:dyDescent="0.3">
      <c r="J180620"/>
    </row>
    <row r="180829" spans="9:10" x14ac:dyDescent="0.3">
      <c r="I180829" s="139"/>
      <c r="J180829" s="139"/>
    </row>
    <row r="180831" spans="9:10" x14ac:dyDescent="0.3">
      <c r="J180831"/>
    </row>
    <row r="181040" spans="9:10" x14ac:dyDescent="0.3">
      <c r="I181040" s="139"/>
      <c r="J181040" s="139"/>
    </row>
    <row r="181042" spans="10:10" x14ac:dyDescent="0.3">
      <c r="J181042"/>
    </row>
    <row r="181251" spans="9:10" x14ac:dyDescent="0.3">
      <c r="I181251" s="139"/>
      <c r="J181251" s="139"/>
    </row>
    <row r="181253" spans="9:10" x14ac:dyDescent="0.3">
      <c r="J181253"/>
    </row>
    <row r="181462" spans="9:10" x14ac:dyDescent="0.3">
      <c r="I181462" s="139"/>
      <c r="J181462" s="139"/>
    </row>
    <row r="181464" spans="9:10" x14ac:dyDescent="0.3">
      <c r="J181464"/>
    </row>
    <row r="181673" spans="9:10" x14ac:dyDescent="0.3">
      <c r="I181673" s="139"/>
      <c r="J181673" s="139"/>
    </row>
    <row r="181675" spans="9:10" x14ac:dyDescent="0.3">
      <c r="J181675"/>
    </row>
    <row r="181884" spans="9:10" x14ac:dyDescent="0.3">
      <c r="I181884" s="139"/>
      <c r="J181884" s="139"/>
    </row>
    <row r="181886" spans="9:10" x14ac:dyDescent="0.3">
      <c r="J181886"/>
    </row>
    <row r="182095" spans="9:10" x14ac:dyDescent="0.3">
      <c r="I182095" s="139"/>
      <c r="J182095" s="139"/>
    </row>
    <row r="182097" spans="10:10" x14ac:dyDescent="0.3">
      <c r="J182097"/>
    </row>
    <row r="182306" spans="9:10" x14ac:dyDescent="0.3">
      <c r="I182306" s="139"/>
      <c r="J182306" s="139"/>
    </row>
    <row r="182308" spans="9:10" x14ac:dyDescent="0.3">
      <c r="J182308"/>
    </row>
    <row r="182517" spans="9:10" x14ac:dyDescent="0.3">
      <c r="I182517" s="139"/>
      <c r="J182517" s="139"/>
    </row>
    <row r="182519" spans="9:10" x14ac:dyDescent="0.3">
      <c r="J182519"/>
    </row>
    <row r="182728" spans="9:10" x14ac:dyDescent="0.3">
      <c r="I182728" s="139"/>
      <c r="J182728" s="139"/>
    </row>
    <row r="182730" spans="9:10" x14ac:dyDescent="0.3">
      <c r="J182730"/>
    </row>
    <row r="182939" spans="9:10" x14ac:dyDescent="0.3">
      <c r="I182939" s="139"/>
      <c r="J182939" s="139"/>
    </row>
    <row r="182941" spans="9:10" x14ac:dyDescent="0.3">
      <c r="J182941"/>
    </row>
    <row r="183150" spans="9:10" x14ac:dyDescent="0.3">
      <c r="I183150" s="139"/>
      <c r="J183150" s="139"/>
    </row>
    <row r="183152" spans="9:10" x14ac:dyDescent="0.3">
      <c r="J183152"/>
    </row>
    <row r="183361" spans="9:10" x14ac:dyDescent="0.3">
      <c r="I183361" s="139"/>
      <c r="J183361" s="139"/>
    </row>
    <row r="183363" spans="9:10" x14ac:dyDescent="0.3">
      <c r="J183363"/>
    </row>
    <row r="183572" spans="9:10" x14ac:dyDescent="0.3">
      <c r="I183572" s="139"/>
      <c r="J183572" s="139"/>
    </row>
    <row r="183574" spans="9:10" x14ac:dyDescent="0.3">
      <c r="J183574"/>
    </row>
    <row r="183783" spans="9:10" x14ac:dyDescent="0.3">
      <c r="I183783" s="139"/>
      <c r="J183783" s="139"/>
    </row>
    <row r="183785" spans="9:10" x14ac:dyDescent="0.3">
      <c r="J183785"/>
    </row>
    <row r="183994" spans="9:10" x14ac:dyDescent="0.3">
      <c r="I183994" s="139"/>
      <c r="J183994" s="139"/>
    </row>
    <row r="183996" spans="9:10" x14ac:dyDescent="0.3">
      <c r="J183996"/>
    </row>
    <row r="184205" spans="9:10" x14ac:dyDescent="0.3">
      <c r="I184205" s="139"/>
      <c r="J184205" s="139"/>
    </row>
    <row r="184207" spans="9:10" x14ac:dyDescent="0.3">
      <c r="J184207"/>
    </row>
    <row r="184416" spans="9:10" x14ac:dyDescent="0.3">
      <c r="I184416" s="139"/>
      <c r="J184416" s="139"/>
    </row>
    <row r="184418" spans="10:10" x14ac:dyDescent="0.3">
      <c r="J184418"/>
    </row>
    <row r="184627" spans="9:10" x14ac:dyDescent="0.3">
      <c r="I184627" s="139"/>
      <c r="J184627" s="139"/>
    </row>
    <row r="184629" spans="9:10" x14ac:dyDescent="0.3">
      <c r="J184629"/>
    </row>
    <row r="184838" spans="9:10" x14ac:dyDescent="0.3">
      <c r="I184838" s="139"/>
      <c r="J184838" s="139"/>
    </row>
    <row r="184840" spans="9:10" x14ac:dyDescent="0.3">
      <c r="J184840"/>
    </row>
    <row r="185049" spans="9:10" x14ac:dyDescent="0.3">
      <c r="I185049" s="139"/>
      <c r="J185049" s="139"/>
    </row>
    <row r="185051" spans="9:10" x14ac:dyDescent="0.3">
      <c r="J185051"/>
    </row>
    <row r="185260" spans="9:10" x14ac:dyDescent="0.3">
      <c r="I185260" s="139"/>
      <c r="J185260" s="139"/>
    </row>
    <row r="185262" spans="9:10" x14ac:dyDescent="0.3">
      <c r="J185262"/>
    </row>
    <row r="185471" spans="9:10" x14ac:dyDescent="0.3">
      <c r="I185471" s="139"/>
      <c r="J185471" s="139"/>
    </row>
    <row r="185473" spans="10:10" x14ac:dyDescent="0.3">
      <c r="J185473"/>
    </row>
    <row r="185682" spans="9:10" x14ac:dyDescent="0.3">
      <c r="I185682" s="139"/>
      <c r="J185682" s="139"/>
    </row>
    <row r="185684" spans="9:10" x14ac:dyDescent="0.3">
      <c r="J185684"/>
    </row>
    <row r="185893" spans="9:10" x14ac:dyDescent="0.3">
      <c r="I185893" s="139"/>
      <c r="J185893" s="139"/>
    </row>
    <row r="185895" spans="9:10" x14ac:dyDescent="0.3">
      <c r="J185895"/>
    </row>
    <row r="186104" spans="9:10" x14ac:dyDescent="0.3">
      <c r="I186104" s="139"/>
      <c r="J186104" s="139"/>
    </row>
    <row r="186106" spans="9:10" x14ac:dyDescent="0.3">
      <c r="J186106"/>
    </row>
    <row r="186315" spans="9:10" x14ac:dyDescent="0.3">
      <c r="I186315" s="139"/>
      <c r="J186315" s="139"/>
    </row>
    <row r="186317" spans="9:10" x14ac:dyDescent="0.3">
      <c r="J186317"/>
    </row>
    <row r="186526" spans="9:10" x14ac:dyDescent="0.3">
      <c r="I186526" s="139"/>
      <c r="J186526" s="139"/>
    </row>
    <row r="186528" spans="9:10" x14ac:dyDescent="0.3">
      <c r="J186528"/>
    </row>
    <row r="186737" spans="9:10" x14ac:dyDescent="0.3">
      <c r="I186737" s="139"/>
      <c r="J186737" s="139"/>
    </row>
    <row r="186739" spans="9:10" x14ac:dyDescent="0.3">
      <c r="J186739"/>
    </row>
    <row r="186948" spans="9:10" x14ac:dyDescent="0.3">
      <c r="I186948" s="139"/>
      <c r="J186948" s="139"/>
    </row>
    <row r="186950" spans="9:10" x14ac:dyDescent="0.3">
      <c r="J186950"/>
    </row>
    <row r="187159" spans="9:10" x14ac:dyDescent="0.3">
      <c r="I187159" s="139"/>
      <c r="J187159" s="139"/>
    </row>
    <row r="187161" spans="9:10" x14ac:dyDescent="0.3">
      <c r="J187161"/>
    </row>
    <row r="187370" spans="9:10" x14ac:dyDescent="0.3">
      <c r="I187370" s="139"/>
      <c r="J187370" s="139"/>
    </row>
    <row r="187372" spans="9:10" x14ac:dyDescent="0.3">
      <c r="J187372"/>
    </row>
    <row r="187581" spans="9:10" x14ac:dyDescent="0.3">
      <c r="I187581" s="139"/>
      <c r="J187581" s="139"/>
    </row>
    <row r="187583" spans="9:10" x14ac:dyDescent="0.3">
      <c r="J187583"/>
    </row>
    <row r="187792" spans="9:10" x14ac:dyDescent="0.3">
      <c r="I187792" s="139"/>
      <c r="J187792" s="139"/>
    </row>
    <row r="187794" spans="10:10" x14ac:dyDescent="0.3">
      <c r="J187794"/>
    </row>
    <row r="188003" spans="9:10" x14ac:dyDescent="0.3">
      <c r="I188003" s="139"/>
      <c r="J188003" s="139"/>
    </row>
    <row r="188005" spans="9:10" x14ac:dyDescent="0.3">
      <c r="J188005"/>
    </row>
    <row r="188214" spans="9:10" x14ac:dyDescent="0.3">
      <c r="I188214" s="139"/>
      <c r="J188214" s="139"/>
    </row>
    <row r="188216" spans="9:10" x14ac:dyDescent="0.3">
      <c r="J188216"/>
    </row>
    <row r="188425" spans="9:10" x14ac:dyDescent="0.3">
      <c r="I188425" s="139"/>
      <c r="J188425" s="139"/>
    </row>
    <row r="188427" spans="9:10" x14ac:dyDescent="0.3">
      <c r="J188427"/>
    </row>
    <row r="188636" spans="9:10" x14ac:dyDescent="0.3">
      <c r="I188636" s="139"/>
      <c r="J188636" s="139"/>
    </row>
    <row r="188638" spans="9:10" x14ac:dyDescent="0.3">
      <c r="J188638"/>
    </row>
    <row r="188847" spans="9:10" x14ac:dyDescent="0.3">
      <c r="I188847" s="139"/>
      <c r="J188847" s="139"/>
    </row>
    <row r="188849" spans="10:10" x14ac:dyDescent="0.3">
      <c r="J188849"/>
    </row>
    <row r="189058" spans="9:10" x14ac:dyDescent="0.3">
      <c r="I189058" s="139"/>
      <c r="J189058" s="139"/>
    </row>
    <row r="189060" spans="9:10" x14ac:dyDescent="0.3">
      <c r="J189060"/>
    </row>
    <row r="189269" spans="9:10" x14ac:dyDescent="0.3">
      <c r="I189269" s="139"/>
      <c r="J189269" s="139"/>
    </row>
    <row r="189271" spans="9:10" x14ac:dyDescent="0.3">
      <c r="J189271"/>
    </row>
    <row r="189480" spans="9:10" x14ac:dyDescent="0.3">
      <c r="I189480" s="139"/>
      <c r="J189480" s="139"/>
    </row>
    <row r="189482" spans="9:10" x14ac:dyDescent="0.3">
      <c r="J189482"/>
    </row>
    <row r="189691" spans="9:10" x14ac:dyDescent="0.3">
      <c r="I189691" s="139"/>
      <c r="J189691" s="139"/>
    </row>
    <row r="189693" spans="9:10" x14ac:dyDescent="0.3">
      <c r="J189693"/>
    </row>
    <row r="189902" spans="9:10" x14ac:dyDescent="0.3">
      <c r="I189902" s="139"/>
      <c r="J189902" s="139"/>
    </row>
    <row r="189904" spans="9:10" x14ac:dyDescent="0.3">
      <c r="J189904"/>
    </row>
    <row r="190113" spans="9:10" x14ac:dyDescent="0.3">
      <c r="I190113" s="139"/>
      <c r="J190113" s="139"/>
    </row>
    <row r="190115" spans="9:10" x14ac:dyDescent="0.3">
      <c r="J190115"/>
    </row>
    <row r="190324" spans="9:10" x14ac:dyDescent="0.3">
      <c r="I190324" s="139"/>
      <c r="J190324" s="139"/>
    </row>
    <row r="190326" spans="9:10" x14ac:dyDescent="0.3">
      <c r="J190326"/>
    </row>
    <row r="190535" spans="9:10" x14ac:dyDescent="0.3">
      <c r="I190535" s="139"/>
      <c r="J190535" s="139"/>
    </row>
    <row r="190537" spans="9:10" x14ac:dyDescent="0.3">
      <c r="J190537"/>
    </row>
    <row r="190746" spans="9:10" x14ac:dyDescent="0.3">
      <c r="I190746" s="139"/>
      <c r="J190746" s="139"/>
    </row>
    <row r="190748" spans="9:10" x14ac:dyDescent="0.3">
      <c r="J190748"/>
    </row>
    <row r="190957" spans="9:10" x14ac:dyDescent="0.3">
      <c r="I190957" s="139"/>
      <c r="J190957" s="139"/>
    </row>
    <row r="190959" spans="9:10" x14ac:dyDescent="0.3">
      <c r="J190959"/>
    </row>
    <row r="191168" spans="9:10" x14ac:dyDescent="0.3">
      <c r="I191168" s="139"/>
      <c r="J191168" s="139"/>
    </row>
    <row r="191170" spans="10:10" x14ac:dyDescent="0.3">
      <c r="J191170"/>
    </row>
    <row r="191379" spans="9:10" x14ac:dyDescent="0.3">
      <c r="I191379" s="139"/>
      <c r="J191379" s="139"/>
    </row>
    <row r="191381" spans="9:10" x14ac:dyDescent="0.3">
      <c r="J191381"/>
    </row>
    <row r="191590" spans="9:10" x14ac:dyDescent="0.3">
      <c r="I191590" s="139"/>
      <c r="J191590" s="139"/>
    </row>
    <row r="191592" spans="9:10" x14ac:dyDescent="0.3">
      <c r="J191592"/>
    </row>
    <row r="191801" spans="9:10" x14ac:dyDescent="0.3">
      <c r="I191801" s="139"/>
      <c r="J191801" s="139"/>
    </row>
    <row r="191803" spans="9:10" x14ac:dyDescent="0.3">
      <c r="J191803"/>
    </row>
    <row r="192012" spans="9:10" x14ac:dyDescent="0.3">
      <c r="I192012" s="139"/>
      <c r="J192012" s="139"/>
    </row>
    <row r="192014" spans="9:10" x14ac:dyDescent="0.3">
      <c r="J192014"/>
    </row>
    <row r="192223" spans="9:10" x14ac:dyDescent="0.3">
      <c r="I192223" s="139"/>
      <c r="J192223" s="139"/>
    </row>
    <row r="192225" spans="10:10" x14ac:dyDescent="0.3">
      <c r="J192225"/>
    </row>
    <row r="192434" spans="9:10" x14ac:dyDescent="0.3">
      <c r="I192434" s="139"/>
      <c r="J192434" s="139"/>
    </row>
    <row r="192436" spans="9:10" x14ac:dyDescent="0.3">
      <c r="J192436"/>
    </row>
    <row r="192645" spans="9:10" x14ac:dyDescent="0.3">
      <c r="I192645" s="139"/>
      <c r="J192645" s="139"/>
    </row>
    <row r="192647" spans="9:10" x14ac:dyDescent="0.3">
      <c r="J192647"/>
    </row>
    <row r="192856" spans="9:10" x14ac:dyDescent="0.3">
      <c r="I192856" s="139"/>
      <c r="J192856" s="139"/>
    </row>
    <row r="192858" spans="9:10" x14ac:dyDescent="0.3">
      <c r="J192858"/>
    </row>
    <row r="193067" spans="9:10" x14ac:dyDescent="0.3">
      <c r="I193067" s="139"/>
      <c r="J193067" s="139"/>
    </row>
    <row r="193069" spans="9:10" x14ac:dyDescent="0.3">
      <c r="J193069"/>
    </row>
    <row r="193278" spans="9:10" x14ac:dyDescent="0.3">
      <c r="I193278" s="139"/>
      <c r="J193278" s="139"/>
    </row>
    <row r="193280" spans="9:10" x14ac:dyDescent="0.3">
      <c r="J193280"/>
    </row>
    <row r="193489" spans="9:10" x14ac:dyDescent="0.3">
      <c r="I193489" s="139"/>
      <c r="J193489" s="139"/>
    </row>
    <row r="193491" spans="9:10" x14ac:dyDescent="0.3">
      <c r="J193491"/>
    </row>
    <row r="193700" spans="9:10" x14ac:dyDescent="0.3">
      <c r="I193700" s="139"/>
      <c r="J193700" s="139"/>
    </row>
    <row r="193702" spans="9:10" x14ac:dyDescent="0.3">
      <c r="J193702"/>
    </row>
    <row r="193911" spans="9:10" x14ac:dyDescent="0.3">
      <c r="I193911" s="139"/>
      <c r="J193911" s="139"/>
    </row>
    <row r="193913" spans="9:10" x14ac:dyDescent="0.3">
      <c r="J193913"/>
    </row>
    <row r="194122" spans="9:10" x14ac:dyDescent="0.3">
      <c r="I194122" s="139"/>
      <c r="J194122" s="139"/>
    </row>
    <row r="194124" spans="9:10" x14ac:dyDescent="0.3">
      <c r="J194124"/>
    </row>
    <row r="194333" spans="9:10" x14ac:dyDescent="0.3">
      <c r="I194333" s="139"/>
      <c r="J194333" s="139"/>
    </row>
    <row r="194335" spans="9:10" x14ac:dyDescent="0.3">
      <c r="J194335"/>
    </row>
    <row r="194544" spans="9:10" x14ac:dyDescent="0.3">
      <c r="I194544" s="139"/>
      <c r="J194544" s="139"/>
    </row>
    <row r="194546" spans="10:10" x14ac:dyDescent="0.3">
      <c r="J194546"/>
    </row>
    <row r="194755" spans="9:10" x14ac:dyDescent="0.3">
      <c r="I194755" s="139"/>
      <c r="J194755" s="139"/>
    </row>
    <row r="194757" spans="9:10" x14ac:dyDescent="0.3">
      <c r="J194757"/>
    </row>
    <row r="194966" spans="9:10" x14ac:dyDescent="0.3">
      <c r="I194966" s="139"/>
      <c r="J194966" s="139"/>
    </row>
    <row r="194968" spans="9:10" x14ac:dyDescent="0.3">
      <c r="J194968"/>
    </row>
    <row r="195177" spans="9:10" x14ac:dyDescent="0.3">
      <c r="I195177" s="139"/>
      <c r="J195177" s="139"/>
    </row>
    <row r="195179" spans="9:10" x14ac:dyDescent="0.3">
      <c r="J195179"/>
    </row>
    <row r="195388" spans="9:10" x14ac:dyDescent="0.3">
      <c r="I195388" s="139"/>
      <c r="J195388" s="139"/>
    </row>
    <row r="195390" spans="9:10" x14ac:dyDescent="0.3">
      <c r="J195390"/>
    </row>
    <row r="195599" spans="9:10" x14ac:dyDescent="0.3">
      <c r="I195599" s="139"/>
      <c r="J195599" s="139"/>
    </row>
    <row r="195601" spans="10:10" x14ac:dyDescent="0.3">
      <c r="J195601"/>
    </row>
    <row r="195810" spans="9:10" x14ac:dyDescent="0.3">
      <c r="I195810" s="139"/>
      <c r="J195810" s="139"/>
    </row>
    <row r="195812" spans="9:10" x14ac:dyDescent="0.3">
      <c r="J195812"/>
    </row>
    <row r="196021" spans="9:10" x14ac:dyDescent="0.3">
      <c r="I196021" s="139"/>
      <c r="J196021" s="139"/>
    </row>
    <row r="196023" spans="9:10" x14ac:dyDescent="0.3">
      <c r="J196023"/>
    </row>
    <row r="196232" spans="9:10" x14ac:dyDescent="0.3">
      <c r="I196232" s="139"/>
      <c r="J196232" s="139"/>
    </row>
    <row r="196234" spans="9:10" x14ac:dyDescent="0.3">
      <c r="J196234"/>
    </row>
    <row r="196443" spans="9:10" x14ac:dyDescent="0.3">
      <c r="I196443" s="139"/>
      <c r="J196443" s="139"/>
    </row>
    <row r="196445" spans="9:10" x14ac:dyDescent="0.3">
      <c r="J196445"/>
    </row>
    <row r="196654" spans="9:10" x14ac:dyDescent="0.3">
      <c r="I196654" s="139"/>
      <c r="J196654" s="139"/>
    </row>
    <row r="196656" spans="9:10" x14ac:dyDescent="0.3">
      <c r="J196656"/>
    </row>
    <row r="196865" spans="9:10" x14ac:dyDescent="0.3">
      <c r="I196865" s="139"/>
      <c r="J196865" s="139"/>
    </row>
    <row r="196867" spans="9:10" x14ac:dyDescent="0.3">
      <c r="J196867"/>
    </row>
    <row r="197076" spans="9:10" x14ac:dyDescent="0.3">
      <c r="I197076" s="139"/>
      <c r="J197076" s="139"/>
    </row>
    <row r="197078" spans="9:10" x14ac:dyDescent="0.3">
      <c r="J197078"/>
    </row>
    <row r="197287" spans="9:10" x14ac:dyDescent="0.3">
      <c r="I197287" s="139"/>
      <c r="J197287" s="139"/>
    </row>
    <row r="197289" spans="9:10" x14ac:dyDescent="0.3">
      <c r="J197289"/>
    </row>
    <row r="197498" spans="9:10" x14ac:dyDescent="0.3">
      <c r="I197498" s="139"/>
      <c r="J197498" s="139"/>
    </row>
    <row r="197500" spans="9:10" x14ac:dyDescent="0.3">
      <c r="J197500"/>
    </row>
    <row r="197709" spans="9:10" x14ac:dyDescent="0.3">
      <c r="I197709" s="139"/>
      <c r="J197709" s="139"/>
    </row>
    <row r="197711" spans="9:10" x14ac:dyDescent="0.3">
      <c r="J197711"/>
    </row>
    <row r="197920" spans="9:10" x14ac:dyDescent="0.3">
      <c r="I197920" s="139"/>
      <c r="J197920" s="139"/>
    </row>
    <row r="197922" spans="10:10" x14ac:dyDescent="0.3">
      <c r="J197922"/>
    </row>
    <row r="198131" spans="9:10" x14ac:dyDescent="0.3">
      <c r="I198131" s="139"/>
      <c r="J198131" s="139"/>
    </row>
    <row r="198133" spans="9:10" x14ac:dyDescent="0.3">
      <c r="J198133"/>
    </row>
    <row r="198342" spans="9:10" x14ac:dyDescent="0.3">
      <c r="I198342" s="139"/>
      <c r="J198342" s="139"/>
    </row>
    <row r="198344" spans="9:10" x14ac:dyDescent="0.3">
      <c r="J198344"/>
    </row>
    <row r="198553" spans="9:10" x14ac:dyDescent="0.3">
      <c r="I198553" s="139"/>
      <c r="J198553" s="139"/>
    </row>
    <row r="198555" spans="9:10" x14ac:dyDescent="0.3">
      <c r="J198555"/>
    </row>
    <row r="198764" spans="9:10" x14ac:dyDescent="0.3">
      <c r="I198764" s="139"/>
      <c r="J198764" s="139"/>
    </row>
    <row r="198766" spans="9:10" x14ac:dyDescent="0.3">
      <c r="J198766"/>
    </row>
    <row r="198975" spans="9:10" x14ac:dyDescent="0.3">
      <c r="I198975" s="139"/>
      <c r="J198975" s="139"/>
    </row>
    <row r="198977" spans="10:10" x14ac:dyDescent="0.3">
      <c r="J198977"/>
    </row>
    <row r="199186" spans="9:10" x14ac:dyDescent="0.3">
      <c r="I199186" s="139"/>
      <c r="J199186" s="139"/>
    </row>
    <row r="199188" spans="9:10" x14ac:dyDescent="0.3">
      <c r="J199188"/>
    </row>
    <row r="199397" spans="9:10" x14ac:dyDescent="0.3">
      <c r="I199397" s="139"/>
      <c r="J199397" s="139"/>
    </row>
    <row r="199399" spans="9:10" x14ac:dyDescent="0.3">
      <c r="J199399"/>
    </row>
    <row r="199608" spans="9:10" x14ac:dyDescent="0.3">
      <c r="I199608" s="139"/>
      <c r="J199608" s="139"/>
    </row>
    <row r="199610" spans="9:10" x14ac:dyDescent="0.3">
      <c r="J199610"/>
    </row>
    <row r="199819" spans="9:10" x14ac:dyDescent="0.3">
      <c r="I199819" s="139"/>
      <c r="J199819" s="139"/>
    </row>
    <row r="199821" spans="9:10" x14ac:dyDescent="0.3">
      <c r="J199821"/>
    </row>
    <row r="200030" spans="9:10" x14ac:dyDescent="0.3">
      <c r="I200030" s="139"/>
      <c r="J200030" s="139"/>
    </row>
    <row r="200032" spans="9:10" x14ac:dyDescent="0.3">
      <c r="J200032"/>
    </row>
    <row r="200241" spans="9:10" x14ac:dyDescent="0.3">
      <c r="I200241" s="139"/>
      <c r="J200241" s="139"/>
    </row>
    <row r="200243" spans="9:10" x14ac:dyDescent="0.3">
      <c r="J200243"/>
    </row>
    <row r="200452" spans="9:10" x14ac:dyDescent="0.3">
      <c r="I200452" s="139"/>
      <c r="J200452" s="139"/>
    </row>
    <row r="200454" spans="9:10" x14ac:dyDescent="0.3">
      <c r="J200454"/>
    </row>
    <row r="200663" spans="9:10" x14ac:dyDescent="0.3">
      <c r="I200663" s="139"/>
      <c r="J200663" s="139"/>
    </row>
    <row r="200665" spans="9:10" x14ac:dyDescent="0.3">
      <c r="J200665"/>
    </row>
    <row r="200874" spans="9:10" x14ac:dyDescent="0.3">
      <c r="I200874" s="139"/>
      <c r="J200874" s="139"/>
    </row>
    <row r="200876" spans="9:10" x14ac:dyDescent="0.3">
      <c r="J200876"/>
    </row>
    <row r="201085" spans="9:10" x14ac:dyDescent="0.3">
      <c r="I201085" s="139"/>
      <c r="J201085" s="139"/>
    </row>
    <row r="201087" spans="9:10" x14ac:dyDescent="0.3">
      <c r="J201087"/>
    </row>
    <row r="201296" spans="9:10" x14ac:dyDescent="0.3">
      <c r="I201296" s="139"/>
      <c r="J201296" s="139"/>
    </row>
    <row r="201298" spans="10:10" x14ac:dyDescent="0.3">
      <c r="J201298"/>
    </row>
    <row r="201507" spans="9:10" x14ac:dyDescent="0.3">
      <c r="I201507" s="139"/>
      <c r="J201507" s="139"/>
    </row>
    <row r="201509" spans="9:10" x14ac:dyDescent="0.3">
      <c r="J201509"/>
    </row>
    <row r="201718" spans="9:10" x14ac:dyDescent="0.3">
      <c r="I201718" s="139"/>
      <c r="J201718" s="139"/>
    </row>
    <row r="201720" spans="9:10" x14ac:dyDescent="0.3">
      <c r="J201720"/>
    </row>
    <row r="201929" spans="9:10" x14ac:dyDescent="0.3">
      <c r="I201929" s="139"/>
      <c r="J201929" s="139"/>
    </row>
    <row r="201931" spans="9:10" x14ac:dyDescent="0.3">
      <c r="J201931"/>
    </row>
    <row r="202140" spans="9:10" x14ac:dyDescent="0.3">
      <c r="I202140" s="139"/>
      <c r="J202140" s="139"/>
    </row>
    <row r="202142" spans="9:10" x14ac:dyDescent="0.3">
      <c r="J202142"/>
    </row>
    <row r="202351" spans="9:10" x14ac:dyDescent="0.3">
      <c r="I202351" s="139"/>
      <c r="J202351" s="139"/>
    </row>
    <row r="202353" spans="10:10" x14ac:dyDescent="0.3">
      <c r="J202353"/>
    </row>
    <row r="202562" spans="9:10" x14ac:dyDescent="0.3">
      <c r="I202562" s="139"/>
      <c r="J202562" s="139"/>
    </row>
    <row r="202564" spans="9:10" x14ac:dyDescent="0.3">
      <c r="J202564"/>
    </row>
    <row r="202773" spans="9:10" x14ac:dyDescent="0.3">
      <c r="I202773" s="139"/>
      <c r="J202773" s="139"/>
    </row>
    <row r="202775" spans="9:10" x14ac:dyDescent="0.3">
      <c r="J202775"/>
    </row>
    <row r="202984" spans="9:10" x14ac:dyDescent="0.3">
      <c r="I202984" s="139"/>
      <c r="J202984" s="139"/>
    </row>
    <row r="202986" spans="9:10" x14ac:dyDescent="0.3">
      <c r="J202986"/>
    </row>
    <row r="203195" spans="9:10" x14ac:dyDescent="0.3">
      <c r="I203195" s="139"/>
      <c r="J203195" s="139"/>
    </row>
    <row r="203197" spans="9:10" x14ac:dyDescent="0.3">
      <c r="J203197"/>
    </row>
    <row r="203406" spans="9:10" x14ac:dyDescent="0.3">
      <c r="I203406" s="139"/>
      <c r="J203406" s="139"/>
    </row>
    <row r="203408" spans="9:10" x14ac:dyDescent="0.3">
      <c r="J203408"/>
    </row>
    <row r="203617" spans="9:10" x14ac:dyDescent="0.3">
      <c r="I203617" s="139"/>
      <c r="J203617" s="139"/>
    </row>
    <row r="203619" spans="9:10" x14ac:dyDescent="0.3">
      <c r="J203619"/>
    </row>
    <row r="203828" spans="9:10" x14ac:dyDescent="0.3">
      <c r="I203828" s="139"/>
      <c r="J203828" s="139"/>
    </row>
    <row r="203830" spans="9:10" x14ac:dyDescent="0.3">
      <c r="J203830"/>
    </row>
    <row r="204039" spans="9:10" x14ac:dyDescent="0.3">
      <c r="I204039" s="139"/>
      <c r="J204039" s="139"/>
    </row>
    <row r="204041" spans="9:10" x14ac:dyDescent="0.3">
      <c r="J204041"/>
    </row>
    <row r="204250" spans="9:10" x14ac:dyDescent="0.3">
      <c r="I204250" s="139"/>
      <c r="J204250" s="139"/>
    </row>
    <row r="204252" spans="9:10" x14ac:dyDescent="0.3">
      <c r="J204252"/>
    </row>
    <row r="204461" spans="9:10" x14ac:dyDescent="0.3">
      <c r="I204461" s="139"/>
      <c r="J204461" s="139"/>
    </row>
    <row r="204463" spans="9:10" x14ac:dyDescent="0.3">
      <c r="J204463"/>
    </row>
    <row r="204672" spans="9:10" x14ac:dyDescent="0.3">
      <c r="I204672" s="139"/>
      <c r="J204672" s="139"/>
    </row>
    <row r="204674" spans="10:10" x14ac:dyDescent="0.3">
      <c r="J204674"/>
    </row>
    <row r="204883" spans="9:10" x14ac:dyDescent="0.3">
      <c r="I204883" s="139"/>
      <c r="J204883" s="139"/>
    </row>
    <row r="204885" spans="9:10" x14ac:dyDescent="0.3">
      <c r="J204885"/>
    </row>
    <row r="205094" spans="9:10" x14ac:dyDescent="0.3">
      <c r="I205094" s="139"/>
      <c r="J205094" s="139"/>
    </row>
    <row r="205096" spans="9:10" x14ac:dyDescent="0.3">
      <c r="J205096"/>
    </row>
    <row r="205305" spans="9:10" x14ac:dyDescent="0.3">
      <c r="I205305" s="139"/>
      <c r="J205305" s="139"/>
    </row>
    <row r="205307" spans="9:10" x14ac:dyDescent="0.3">
      <c r="J205307"/>
    </row>
    <row r="205516" spans="9:10" x14ac:dyDescent="0.3">
      <c r="I205516" s="139"/>
      <c r="J205516" s="139"/>
    </row>
    <row r="205518" spans="9:10" x14ac:dyDescent="0.3">
      <c r="J205518"/>
    </row>
    <row r="205727" spans="9:10" x14ac:dyDescent="0.3">
      <c r="I205727" s="139"/>
      <c r="J205727" s="139"/>
    </row>
    <row r="205729" spans="10:10" x14ac:dyDescent="0.3">
      <c r="J205729"/>
    </row>
    <row r="205938" spans="9:10" x14ac:dyDescent="0.3">
      <c r="I205938" s="139"/>
      <c r="J205938" s="139"/>
    </row>
    <row r="205940" spans="9:10" x14ac:dyDescent="0.3">
      <c r="J205940"/>
    </row>
    <row r="206149" spans="9:10" x14ac:dyDescent="0.3">
      <c r="I206149" s="139"/>
      <c r="J206149" s="139"/>
    </row>
    <row r="206151" spans="9:10" x14ac:dyDescent="0.3">
      <c r="J206151"/>
    </row>
    <row r="206360" spans="9:10" x14ac:dyDescent="0.3">
      <c r="I206360" s="139"/>
      <c r="J206360" s="139"/>
    </row>
    <row r="206362" spans="9:10" x14ac:dyDescent="0.3">
      <c r="J206362"/>
    </row>
    <row r="206571" spans="9:10" x14ac:dyDescent="0.3">
      <c r="I206571" s="139"/>
      <c r="J206571" s="139"/>
    </row>
    <row r="206573" spans="9:10" x14ac:dyDescent="0.3">
      <c r="J206573"/>
    </row>
    <row r="206782" spans="9:10" x14ac:dyDescent="0.3">
      <c r="I206782" s="139"/>
      <c r="J206782" s="139"/>
    </row>
    <row r="206784" spans="9:10" x14ac:dyDescent="0.3">
      <c r="J206784"/>
    </row>
    <row r="206993" spans="9:10" x14ac:dyDescent="0.3">
      <c r="I206993" s="139"/>
      <c r="J206993" s="139"/>
    </row>
    <row r="206995" spans="9:10" x14ac:dyDescent="0.3">
      <c r="J206995"/>
    </row>
    <row r="207204" spans="9:10" x14ac:dyDescent="0.3">
      <c r="I207204" s="139"/>
      <c r="J207204" s="139"/>
    </row>
    <row r="207206" spans="9:10" x14ac:dyDescent="0.3">
      <c r="J207206"/>
    </row>
    <row r="207415" spans="9:10" x14ac:dyDescent="0.3">
      <c r="I207415" s="139"/>
      <c r="J207415" s="139"/>
    </row>
    <row r="207417" spans="9:10" x14ac:dyDescent="0.3">
      <c r="J207417"/>
    </row>
    <row r="207626" spans="9:10" x14ac:dyDescent="0.3">
      <c r="I207626" s="139"/>
      <c r="J207626" s="139"/>
    </row>
    <row r="207628" spans="9:10" x14ac:dyDescent="0.3">
      <c r="J207628"/>
    </row>
    <row r="207837" spans="9:10" x14ac:dyDescent="0.3">
      <c r="I207837" s="139"/>
      <c r="J207837" s="139"/>
    </row>
    <row r="207839" spans="9:10" x14ac:dyDescent="0.3">
      <c r="J207839"/>
    </row>
    <row r="208048" spans="9:10" x14ac:dyDescent="0.3">
      <c r="I208048" s="139"/>
      <c r="J208048" s="139"/>
    </row>
    <row r="208050" spans="10:10" x14ac:dyDescent="0.3">
      <c r="J208050"/>
    </row>
    <row r="208259" spans="9:10" x14ac:dyDescent="0.3">
      <c r="I208259" s="139"/>
      <c r="J208259" s="139"/>
    </row>
    <row r="208261" spans="9:10" x14ac:dyDescent="0.3">
      <c r="J208261"/>
    </row>
    <row r="208470" spans="9:10" x14ac:dyDescent="0.3">
      <c r="I208470" s="139"/>
      <c r="J208470" s="139"/>
    </row>
    <row r="208472" spans="9:10" x14ac:dyDescent="0.3">
      <c r="J208472"/>
    </row>
    <row r="208681" spans="9:10" x14ac:dyDescent="0.3">
      <c r="I208681" s="139"/>
      <c r="J208681" s="139"/>
    </row>
    <row r="208683" spans="9:10" x14ac:dyDescent="0.3">
      <c r="J208683"/>
    </row>
    <row r="208892" spans="9:10" x14ac:dyDescent="0.3">
      <c r="I208892" s="139"/>
      <c r="J208892" s="139"/>
    </row>
    <row r="208894" spans="9:10" x14ac:dyDescent="0.3">
      <c r="J208894"/>
    </row>
    <row r="209103" spans="9:10" x14ac:dyDescent="0.3">
      <c r="I209103" s="139"/>
      <c r="J209103" s="139"/>
    </row>
    <row r="209105" spans="10:10" x14ac:dyDescent="0.3">
      <c r="J209105"/>
    </row>
    <row r="209314" spans="9:10" x14ac:dyDescent="0.3">
      <c r="I209314" s="139"/>
      <c r="J209314" s="139"/>
    </row>
    <row r="209316" spans="9:10" x14ac:dyDescent="0.3">
      <c r="J209316"/>
    </row>
    <row r="209525" spans="9:10" x14ac:dyDescent="0.3">
      <c r="I209525" s="139"/>
      <c r="J209525" s="139"/>
    </row>
    <row r="209527" spans="9:10" x14ac:dyDescent="0.3">
      <c r="J209527"/>
    </row>
    <row r="209736" spans="9:10" x14ac:dyDescent="0.3">
      <c r="I209736" s="139"/>
      <c r="J209736" s="139"/>
    </row>
    <row r="209738" spans="9:10" x14ac:dyDescent="0.3">
      <c r="J209738"/>
    </row>
    <row r="209947" spans="9:10" x14ac:dyDescent="0.3">
      <c r="I209947" s="139"/>
      <c r="J209947" s="139"/>
    </row>
    <row r="209949" spans="9:10" x14ac:dyDescent="0.3">
      <c r="J209949"/>
    </row>
    <row r="210158" spans="9:10" x14ac:dyDescent="0.3">
      <c r="I210158" s="139"/>
      <c r="J210158" s="139"/>
    </row>
    <row r="210160" spans="9:10" x14ac:dyDescent="0.3">
      <c r="J210160"/>
    </row>
    <row r="210369" spans="9:10" x14ac:dyDescent="0.3">
      <c r="I210369" s="139"/>
      <c r="J210369" s="139"/>
    </row>
    <row r="210371" spans="9:10" x14ac:dyDescent="0.3">
      <c r="J210371"/>
    </row>
    <row r="210580" spans="9:10" x14ac:dyDescent="0.3">
      <c r="I210580" s="139"/>
      <c r="J210580" s="139"/>
    </row>
    <row r="210582" spans="9:10" x14ac:dyDescent="0.3">
      <c r="J210582"/>
    </row>
    <row r="210791" spans="9:10" x14ac:dyDescent="0.3">
      <c r="I210791" s="139"/>
      <c r="J210791" s="139"/>
    </row>
    <row r="210793" spans="9:10" x14ac:dyDescent="0.3">
      <c r="J210793"/>
    </row>
    <row r="211002" spans="9:10" x14ac:dyDescent="0.3">
      <c r="I211002" s="139"/>
      <c r="J211002" s="139"/>
    </row>
    <row r="211004" spans="9:10" x14ac:dyDescent="0.3">
      <c r="J211004"/>
    </row>
    <row r="211213" spans="9:10" x14ac:dyDescent="0.3">
      <c r="I211213" s="139"/>
      <c r="J211213" s="139"/>
    </row>
    <row r="211215" spans="9:10" x14ac:dyDescent="0.3">
      <c r="J211215"/>
    </row>
    <row r="211424" spans="9:10" x14ac:dyDescent="0.3">
      <c r="I211424" s="139"/>
      <c r="J211424" s="139"/>
    </row>
    <row r="211426" spans="10:10" x14ac:dyDescent="0.3">
      <c r="J211426"/>
    </row>
    <row r="211635" spans="9:10" x14ac:dyDescent="0.3">
      <c r="I211635" s="139"/>
      <c r="J211635" s="139"/>
    </row>
    <row r="211637" spans="9:10" x14ac:dyDescent="0.3">
      <c r="J211637"/>
    </row>
    <row r="211846" spans="9:10" x14ac:dyDescent="0.3">
      <c r="I211846" s="139"/>
      <c r="J211846" s="139"/>
    </row>
    <row r="211848" spans="9:10" x14ac:dyDescent="0.3">
      <c r="J211848"/>
    </row>
    <row r="212057" spans="9:10" x14ac:dyDescent="0.3">
      <c r="I212057" s="139"/>
      <c r="J212057" s="139"/>
    </row>
    <row r="212059" spans="9:10" x14ac:dyDescent="0.3">
      <c r="J212059"/>
    </row>
    <row r="212268" spans="9:10" x14ac:dyDescent="0.3">
      <c r="I212268" s="139"/>
      <c r="J212268" s="139"/>
    </row>
    <row r="212270" spans="9:10" x14ac:dyDescent="0.3">
      <c r="J212270"/>
    </row>
    <row r="212479" spans="9:10" x14ac:dyDescent="0.3">
      <c r="I212479" s="139"/>
      <c r="J212479" s="139"/>
    </row>
    <row r="212481" spans="10:10" x14ac:dyDescent="0.3">
      <c r="J212481"/>
    </row>
    <row r="212690" spans="9:10" x14ac:dyDescent="0.3">
      <c r="I212690" s="139"/>
      <c r="J212690" s="139"/>
    </row>
    <row r="212692" spans="9:10" x14ac:dyDescent="0.3">
      <c r="J212692"/>
    </row>
    <row r="212901" spans="9:10" x14ac:dyDescent="0.3">
      <c r="I212901" s="139"/>
      <c r="J212901" s="139"/>
    </row>
    <row r="212903" spans="9:10" x14ac:dyDescent="0.3">
      <c r="J212903"/>
    </row>
    <row r="213112" spans="9:10" x14ac:dyDescent="0.3">
      <c r="I213112" s="139"/>
      <c r="J213112" s="139"/>
    </row>
    <row r="213114" spans="9:10" x14ac:dyDescent="0.3">
      <c r="J213114"/>
    </row>
    <row r="213323" spans="9:10" x14ac:dyDescent="0.3">
      <c r="I213323" s="139"/>
      <c r="J213323" s="139"/>
    </row>
    <row r="213325" spans="9:10" x14ac:dyDescent="0.3">
      <c r="J213325"/>
    </row>
    <row r="213534" spans="9:10" x14ac:dyDescent="0.3">
      <c r="I213534" s="139"/>
      <c r="J213534" s="139"/>
    </row>
    <row r="213536" spans="9:10" x14ac:dyDescent="0.3">
      <c r="J213536"/>
    </row>
    <row r="213745" spans="9:10" x14ac:dyDescent="0.3">
      <c r="I213745" s="139"/>
      <c r="J213745" s="139"/>
    </row>
    <row r="213747" spans="9:10" x14ac:dyDescent="0.3">
      <c r="J213747"/>
    </row>
    <row r="213956" spans="9:10" x14ac:dyDescent="0.3">
      <c r="I213956" s="139"/>
      <c r="J213956" s="139"/>
    </row>
    <row r="213958" spans="9:10" x14ac:dyDescent="0.3">
      <c r="J213958"/>
    </row>
    <row r="214167" spans="9:10" x14ac:dyDescent="0.3">
      <c r="I214167" s="139"/>
      <c r="J214167" s="139"/>
    </row>
    <row r="214169" spans="9:10" x14ac:dyDescent="0.3">
      <c r="J214169"/>
    </row>
    <row r="214378" spans="9:10" x14ac:dyDescent="0.3">
      <c r="I214378" s="139"/>
      <c r="J214378" s="139"/>
    </row>
    <row r="214380" spans="9:10" x14ac:dyDescent="0.3">
      <c r="J214380"/>
    </row>
    <row r="214589" spans="9:10" x14ac:dyDescent="0.3">
      <c r="I214589" s="139"/>
      <c r="J214589" s="139"/>
    </row>
    <row r="214591" spans="9:10" x14ac:dyDescent="0.3">
      <c r="J214591"/>
    </row>
    <row r="214800" spans="9:10" x14ac:dyDescent="0.3">
      <c r="I214800" s="139"/>
      <c r="J214800" s="139"/>
    </row>
    <row r="214802" spans="10:10" x14ac:dyDescent="0.3">
      <c r="J214802"/>
    </row>
    <row r="215011" spans="9:10" x14ac:dyDescent="0.3">
      <c r="I215011" s="139"/>
      <c r="J215011" s="139"/>
    </row>
    <row r="215013" spans="9:10" x14ac:dyDescent="0.3">
      <c r="J215013"/>
    </row>
    <row r="215222" spans="9:10" x14ac:dyDescent="0.3">
      <c r="I215222" s="139"/>
      <c r="J215222" s="139"/>
    </row>
    <row r="215224" spans="9:10" x14ac:dyDescent="0.3">
      <c r="J215224"/>
    </row>
    <row r="215433" spans="9:10" x14ac:dyDescent="0.3">
      <c r="I215433" s="139"/>
      <c r="J215433" s="139"/>
    </row>
    <row r="215435" spans="9:10" x14ac:dyDescent="0.3">
      <c r="J215435"/>
    </row>
    <row r="215644" spans="9:10" x14ac:dyDescent="0.3">
      <c r="I215644" s="139"/>
      <c r="J215644" s="139"/>
    </row>
    <row r="215646" spans="9:10" x14ac:dyDescent="0.3">
      <c r="J215646"/>
    </row>
    <row r="215855" spans="9:10" x14ac:dyDescent="0.3">
      <c r="I215855" s="139"/>
      <c r="J215855" s="139"/>
    </row>
    <row r="215857" spans="10:10" x14ac:dyDescent="0.3">
      <c r="J215857"/>
    </row>
    <row r="216066" spans="9:10" x14ac:dyDescent="0.3">
      <c r="I216066" s="139"/>
      <c r="J216066" s="139"/>
    </row>
    <row r="216068" spans="9:10" x14ac:dyDescent="0.3">
      <c r="J216068"/>
    </row>
    <row r="216277" spans="9:10" x14ac:dyDescent="0.3">
      <c r="I216277" s="139"/>
      <c r="J216277" s="139"/>
    </row>
    <row r="216279" spans="9:10" x14ac:dyDescent="0.3">
      <c r="J216279"/>
    </row>
    <row r="216488" spans="9:10" x14ac:dyDescent="0.3">
      <c r="I216488" s="139"/>
      <c r="J216488" s="139"/>
    </row>
    <row r="216490" spans="9:10" x14ac:dyDescent="0.3">
      <c r="J216490"/>
    </row>
    <row r="216699" spans="9:10" x14ac:dyDescent="0.3">
      <c r="I216699" s="139"/>
      <c r="J216699" s="139"/>
    </row>
    <row r="216701" spans="9:10" x14ac:dyDescent="0.3">
      <c r="J216701"/>
    </row>
    <row r="216910" spans="9:10" x14ac:dyDescent="0.3">
      <c r="I216910" s="139"/>
      <c r="J216910" s="139"/>
    </row>
    <row r="216912" spans="9:10" x14ac:dyDescent="0.3">
      <c r="J216912"/>
    </row>
    <row r="217121" spans="9:10" x14ac:dyDescent="0.3">
      <c r="I217121" s="139"/>
      <c r="J217121" s="139"/>
    </row>
    <row r="217123" spans="9:10" x14ac:dyDescent="0.3">
      <c r="J217123"/>
    </row>
    <row r="217332" spans="9:10" x14ac:dyDescent="0.3">
      <c r="I217332" s="139"/>
      <c r="J217332" s="139"/>
    </row>
    <row r="217334" spans="9:10" x14ac:dyDescent="0.3">
      <c r="J217334"/>
    </row>
    <row r="217543" spans="9:10" x14ac:dyDescent="0.3">
      <c r="I217543" s="139"/>
      <c r="J217543" s="139"/>
    </row>
    <row r="217545" spans="9:10" x14ac:dyDescent="0.3">
      <c r="J217545"/>
    </row>
    <row r="217754" spans="9:10" x14ac:dyDescent="0.3">
      <c r="I217754" s="139"/>
      <c r="J217754" s="139"/>
    </row>
    <row r="217756" spans="9:10" x14ac:dyDescent="0.3">
      <c r="J217756"/>
    </row>
    <row r="217965" spans="9:10" x14ac:dyDescent="0.3">
      <c r="I217965" s="139"/>
      <c r="J217965" s="139"/>
    </row>
    <row r="217967" spans="9:10" x14ac:dyDescent="0.3">
      <c r="J217967"/>
    </row>
    <row r="218176" spans="9:10" x14ac:dyDescent="0.3">
      <c r="I218176" s="139"/>
      <c r="J218176" s="139"/>
    </row>
    <row r="218178" spans="10:10" x14ac:dyDescent="0.3">
      <c r="J218178"/>
    </row>
    <row r="218387" spans="9:10" x14ac:dyDescent="0.3">
      <c r="I218387" s="139"/>
      <c r="J218387" s="139"/>
    </row>
    <row r="218389" spans="9:10" x14ac:dyDescent="0.3">
      <c r="J218389"/>
    </row>
    <row r="218598" spans="9:10" x14ac:dyDescent="0.3">
      <c r="I218598" s="139"/>
      <c r="J218598" s="139"/>
    </row>
    <row r="218600" spans="9:10" x14ac:dyDescent="0.3">
      <c r="J218600"/>
    </row>
    <row r="218809" spans="9:10" x14ac:dyDescent="0.3">
      <c r="I218809" s="139"/>
      <c r="J218809" s="139"/>
    </row>
    <row r="218811" spans="9:10" x14ac:dyDescent="0.3">
      <c r="J218811"/>
    </row>
    <row r="219020" spans="9:10" x14ac:dyDescent="0.3">
      <c r="I219020" s="139"/>
      <c r="J219020" s="139"/>
    </row>
    <row r="219022" spans="9:10" x14ac:dyDescent="0.3">
      <c r="J219022"/>
    </row>
    <row r="219231" spans="9:10" x14ac:dyDescent="0.3">
      <c r="I219231" s="139"/>
      <c r="J219231" s="139"/>
    </row>
    <row r="219233" spans="10:10" x14ac:dyDescent="0.3">
      <c r="J219233"/>
    </row>
    <row r="219442" spans="9:10" x14ac:dyDescent="0.3">
      <c r="I219442" s="139"/>
      <c r="J219442" s="139"/>
    </row>
    <row r="219444" spans="9:10" x14ac:dyDescent="0.3">
      <c r="J219444"/>
    </row>
    <row r="219653" spans="9:10" x14ac:dyDescent="0.3">
      <c r="I219653" s="139"/>
      <c r="J219653" s="139"/>
    </row>
    <row r="219655" spans="9:10" x14ac:dyDescent="0.3">
      <c r="J219655"/>
    </row>
    <row r="219864" spans="9:10" x14ac:dyDescent="0.3">
      <c r="I219864" s="139"/>
      <c r="J219864" s="139"/>
    </row>
    <row r="219866" spans="9:10" x14ac:dyDescent="0.3">
      <c r="J219866"/>
    </row>
    <row r="220075" spans="9:10" x14ac:dyDescent="0.3">
      <c r="I220075" s="139"/>
      <c r="J220075" s="139"/>
    </row>
    <row r="220077" spans="9:10" x14ac:dyDescent="0.3">
      <c r="J220077"/>
    </row>
    <row r="220286" spans="9:10" x14ac:dyDescent="0.3">
      <c r="I220286" s="139"/>
      <c r="J220286" s="139"/>
    </row>
    <row r="220288" spans="9:10" x14ac:dyDescent="0.3">
      <c r="J220288"/>
    </row>
    <row r="220497" spans="9:10" x14ac:dyDescent="0.3">
      <c r="I220497" s="139"/>
      <c r="J220497" s="139"/>
    </row>
    <row r="220499" spans="9:10" x14ac:dyDescent="0.3">
      <c r="J220499"/>
    </row>
    <row r="220708" spans="9:10" x14ac:dyDescent="0.3">
      <c r="I220708" s="139"/>
      <c r="J220708" s="139"/>
    </row>
    <row r="220710" spans="9:10" x14ac:dyDescent="0.3">
      <c r="J220710"/>
    </row>
    <row r="220919" spans="9:10" x14ac:dyDescent="0.3">
      <c r="I220919" s="139"/>
      <c r="J220919" s="139"/>
    </row>
    <row r="220921" spans="9:10" x14ac:dyDescent="0.3">
      <c r="J220921"/>
    </row>
    <row r="221130" spans="9:10" x14ac:dyDescent="0.3">
      <c r="I221130" s="139"/>
      <c r="J221130" s="139"/>
    </row>
    <row r="221132" spans="9:10" x14ac:dyDescent="0.3">
      <c r="J221132"/>
    </row>
    <row r="221341" spans="9:10" x14ac:dyDescent="0.3">
      <c r="I221341" s="139"/>
      <c r="J221341" s="139"/>
    </row>
    <row r="221343" spans="9:10" x14ac:dyDescent="0.3">
      <c r="J221343"/>
    </row>
    <row r="221552" spans="9:10" x14ac:dyDescent="0.3">
      <c r="I221552" s="139"/>
      <c r="J221552" s="139"/>
    </row>
    <row r="221554" spans="10:10" x14ac:dyDescent="0.3">
      <c r="J221554"/>
    </row>
    <row r="221763" spans="9:10" x14ac:dyDescent="0.3">
      <c r="I221763" s="139"/>
      <c r="J221763" s="139"/>
    </row>
    <row r="221765" spans="9:10" x14ac:dyDescent="0.3">
      <c r="J221765"/>
    </row>
    <row r="221974" spans="9:10" x14ac:dyDescent="0.3">
      <c r="I221974" s="139"/>
      <c r="J221974" s="139"/>
    </row>
    <row r="221976" spans="9:10" x14ac:dyDescent="0.3">
      <c r="J221976"/>
    </row>
    <row r="222185" spans="9:10" x14ac:dyDescent="0.3">
      <c r="I222185" s="139"/>
      <c r="J222185" s="139"/>
    </row>
    <row r="222187" spans="9:10" x14ac:dyDescent="0.3">
      <c r="J222187"/>
    </row>
    <row r="222396" spans="9:10" x14ac:dyDescent="0.3">
      <c r="I222396" s="139"/>
      <c r="J222396" s="139"/>
    </row>
    <row r="222398" spans="9:10" x14ac:dyDescent="0.3">
      <c r="J222398"/>
    </row>
    <row r="222607" spans="9:10" x14ac:dyDescent="0.3">
      <c r="I222607" s="139"/>
      <c r="J222607" s="139"/>
    </row>
    <row r="222609" spans="10:10" x14ac:dyDescent="0.3">
      <c r="J222609"/>
    </row>
    <row r="222818" spans="9:10" x14ac:dyDescent="0.3">
      <c r="I222818" s="139"/>
      <c r="J222818" s="139"/>
    </row>
    <row r="222820" spans="9:10" x14ac:dyDescent="0.3">
      <c r="J222820"/>
    </row>
    <row r="223029" spans="9:10" x14ac:dyDescent="0.3">
      <c r="I223029" s="139"/>
      <c r="J223029" s="139"/>
    </row>
    <row r="223031" spans="9:10" x14ac:dyDescent="0.3">
      <c r="J223031"/>
    </row>
    <row r="223240" spans="9:10" x14ac:dyDescent="0.3">
      <c r="I223240" s="139"/>
      <c r="J223240" s="139"/>
    </row>
    <row r="223242" spans="9:10" x14ac:dyDescent="0.3">
      <c r="J223242"/>
    </row>
    <row r="223451" spans="9:10" x14ac:dyDescent="0.3">
      <c r="I223451" s="139"/>
      <c r="J223451" s="139"/>
    </row>
    <row r="223453" spans="9:10" x14ac:dyDescent="0.3">
      <c r="J223453"/>
    </row>
    <row r="223662" spans="9:10" x14ac:dyDescent="0.3">
      <c r="I223662" s="139"/>
      <c r="J223662" s="139"/>
    </row>
    <row r="223664" spans="9:10" x14ac:dyDescent="0.3">
      <c r="J223664"/>
    </row>
    <row r="223873" spans="9:10" x14ac:dyDescent="0.3">
      <c r="I223873" s="139"/>
      <c r="J223873" s="139"/>
    </row>
    <row r="223875" spans="9:10" x14ac:dyDescent="0.3">
      <c r="J223875"/>
    </row>
    <row r="224084" spans="9:10" x14ac:dyDescent="0.3">
      <c r="I224084" s="139"/>
      <c r="J224084" s="139"/>
    </row>
    <row r="224086" spans="9:10" x14ac:dyDescent="0.3">
      <c r="J224086"/>
    </row>
    <row r="224295" spans="9:10" x14ac:dyDescent="0.3">
      <c r="I224295" s="139"/>
      <c r="J224295" s="139"/>
    </row>
    <row r="224297" spans="9:10" x14ac:dyDescent="0.3">
      <c r="J224297"/>
    </row>
    <row r="224506" spans="9:10" x14ac:dyDescent="0.3">
      <c r="I224506" s="139"/>
      <c r="J224506" s="139"/>
    </row>
    <row r="224508" spans="9:10" x14ac:dyDescent="0.3">
      <c r="J224508"/>
    </row>
    <row r="224717" spans="9:10" x14ac:dyDescent="0.3">
      <c r="I224717" s="139"/>
      <c r="J224717" s="139"/>
    </row>
    <row r="224719" spans="9:10" x14ac:dyDescent="0.3">
      <c r="J224719"/>
    </row>
    <row r="224928" spans="9:10" x14ac:dyDescent="0.3">
      <c r="I224928" s="139"/>
      <c r="J224928" s="139"/>
    </row>
    <row r="224930" spans="10:10" x14ac:dyDescent="0.3">
      <c r="J224930"/>
    </row>
    <row r="225139" spans="9:10" x14ac:dyDescent="0.3">
      <c r="I225139" s="139"/>
      <c r="J225139" s="139"/>
    </row>
    <row r="225141" spans="9:10" x14ac:dyDescent="0.3">
      <c r="J225141"/>
    </row>
    <row r="225350" spans="9:10" x14ac:dyDescent="0.3">
      <c r="I225350" s="139"/>
      <c r="J225350" s="139"/>
    </row>
    <row r="225352" spans="9:10" x14ac:dyDescent="0.3">
      <c r="J225352"/>
    </row>
    <row r="225561" spans="9:10" x14ac:dyDescent="0.3">
      <c r="I225561" s="139"/>
      <c r="J225561" s="139"/>
    </row>
    <row r="225563" spans="9:10" x14ac:dyDescent="0.3">
      <c r="J225563"/>
    </row>
    <row r="225772" spans="9:10" x14ac:dyDescent="0.3">
      <c r="I225772" s="139"/>
      <c r="J225772" s="139"/>
    </row>
    <row r="225774" spans="9:10" x14ac:dyDescent="0.3">
      <c r="J225774"/>
    </row>
    <row r="225983" spans="9:10" x14ac:dyDescent="0.3">
      <c r="I225983" s="139"/>
      <c r="J225983" s="139"/>
    </row>
    <row r="225985" spans="10:10" x14ac:dyDescent="0.3">
      <c r="J225985"/>
    </row>
    <row r="226194" spans="9:10" x14ac:dyDescent="0.3">
      <c r="I226194" s="139"/>
      <c r="J226194" s="139"/>
    </row>
    <row r="226196" spans="9:10" x14ac:dyDescent="0.3">
      <c r="J226196"/>
    </row>
    <row r="226405" spans="9:10" x14ac:dyDescent="0.3">
      <c r="I226405" s="139"/>
      <c r="J226405" s="139"/>
    </row>
    <row r="226407" spans="9:10" x14ac:dyDescent="0.3">
      <c r="J226407"/>
    </row>
    <row r="226616" spans="9:10" x14ac:dyDescent="0.3">
      <c r="I226616" s="139"/>
      <c r="J226616" s="139"/>
    </row>
    <row r="226618" spans="9:10" x14ac:dyDescent="0.3">
      <c r="J226618"/>
    </row>
    <row r="226827" spans="9:10" x14ac:dyDescent="0.3">
      <c r="I226827" s="139"/>
      <c r="J226827" s="139"/>
    </row>
    <row r="226829" spans="9:10" x14ac:dyDescent="0.3">
      <c r="J226829"/>
    </row>
    <row r="227038" spans="9:10" x14ac:dyDescent="0.3">
      <c r="I227038" s="139"/>
      <c r="J227038" s="139"/>
    </row>
    <row r="227040" spans="9:10" x14ac:dyDescent="0.3">
      <c r="J227040"/>
    </row>
    <row r="227249" spans="9:10" x14ac:dyDescent="0.3">
      <c r="I227249" s="139"/>
      <c r="J227249" s="139"/>
    </row>
    <row r="227251" spans="9:10" x14ac:dyDescent="0.3">
      <c r="J227251"/>
    </row>
    <row r="227460" spans="9:10" x14ac:dyDescent="0.3">
      <c r="I227460" s="139"/>
      <c r="J227460" s="139"/>
    </row>
    <row r="227462" spans="9:10" x14ac:dyDescent="0.3">
      <c r="J227462"/>
    </row>
    <row r="227671" spans="9:10" x14ac:dyDescent="0.3">
      <c r="I227671" s="139"/>
      <c r="J227671" s="139"/>
    </row>
    <row r="227673" spans="9:10" x14ac:dyDescent="0.3">
      <c r="J227673"/>
    </row>
    <row r="227882" spans="9:10" x14ac:dyDescent="0.3">
      <c r="I227882" s="139"/>
      <c r="J227882" s="139"/>
    </row>
    <row r="227884" spans="9:10" x14ac:dyDescent="0.3">
      <c r="J227884"/>
    </row>
    <row r="228093" spans="9:10" x14ac:dyDescent="0.3">
      <c r="I228093" s="139"/>
      <c r="J228093" s="139"/>
    </row>
    <row r="228095" spans="9:10" x14ac:dyDescent="0.3">
      <c r="J228095"/>
    </row>
    <row r="228304" spans="9:10" x14ac:dyDescent="0.3">
      <c r="I228304" s="139"/>
      <c r="J228304" s="139"/>
    </row>
    <row r="228306" spans="10:10" x14ac:dyDescent="0.3">
      <c r="J228306"/>
    </row>
    <row r="228515" spans="9:10" x14ac:dyDescent="0.3">
      <c r="I228515" s="139"/>
      <c r="J228515" s="139"/>
    </row>
    <row r="228517" spans="9:10" x14ac:dyDescent="0.3">
      <c r="J228517"/>
    </row>
    <row r="228726" spans="9:10" x14ac:dyDescent="0.3">
      <c r="I228726" s="139"/>
      <c r="J228726" s="139"/>
    </row>
    <row r="228728" spans="9:10" x14ac:dyDescent="0.3">
      <c r="J228728"/>
    </row>
    <row r="228937" spans="9:10" x14ac:dyDescent="0.3">
      <c r="I228937" s="139"/>
      <c r="J228937" s="139"/>
    </row>
    <row r="228939" spans="9:10" x14ac:dyDescent="0.3">
      <c r="J228939"/>
    </row>
    <row r="229148" spans="9:10" x14ac:dyDescent="0.3">
      <c r="I229148" s="139"/>
      <c r="J229148" s="139"/>
    </row>
    <row r="229150" spans="9:10" x14ac:dyDescent="0.3">
      <c r="J229150"/>
    </row>
    <row r="229359" spans="9:10" x14ac:dyDescent="0.3">
      <c r="I229359" s="139"/>
      <c r="J229359" s="139"/>
    </row>
    <row r="229361" spans="10:10" x14ac:dyDescent="0.3">
      <c r="J229361"/>
    </row>
    <row r="229570" spans="9:10" x14ac:dyDescent="0.3">
      <c r="I229570" s="139"/>
      <c r="J229570" s="139"/>
    </row>
    <row r="229572" spans="9:10" x14ac:dyDescent="0.3">
      <c r="J229572"/>
    </row>
    <row r="229781" spans="9:10" x14ac:dyDescent="0.3">
      <c r="I229781" s="139"/>
      <c r="J229781" s="139"/>
    </row>
    <row r="229783" spans="9:10" x14ac:dyDescent="0.3">
      <c r="J229783"/>
    </row>
    <row r="229992" spans="9:10" x14ac:dyDescent="0.3">
      <c r="I229992" s="139"/>
      <c r="J229992" s="139"/>
    </row>
    <row r="229994" spans="9:10" x14ac:dyDescent="0.3">
      <c r="J229994"/>
    </row>
    <row r="230203" spans="9:10" x14ac:dyDescent="0.3">
      <c r="I230203" s="139"/>
      <c r="J230203" s="139"/>
    </row>
    <row r="230205" spans="9:10" x14ac:dyDescent="0.3">
      <c r="J230205"/>
    </row>
    <row r="230414" spans="9:10" x14ac:dyDescent="0.3">
      <c r="I230414" s="139"/>
      <c r="J230414" s="139"/>
    </row>
    <row r="230416" spans="9:10" x14ac:dyDescent="0.3">
      <c r="J230416"/>
    </row>
    <row r="230625" spans="9:10" x14ac:dyDescent="0.3">
      <c r="I230625" s="139"/>
      <c r="J230625" s="139"/>
    </row>
    <row r="230627" spans="9:10" x14ac:dyDescent="0.3">
      <c r="J230627"/>
    </row>
    <row r="230836" spans="9:10" x14ac:dyDescent="0.3">
      <c r="I230836" s="139"/>
      <c r="J230836" s="139"/>
    </row>
    <row r="230838" spans="9:10" x14ac:dyDescent="0.3">
      <c r="J230838"/>
    </row>
    <row r="231047" spans="9:10" x14ac:dyDescent="0.3">
      <c r="I231047" s="139"/>
      <c r="J231047" s="139"/>
    </row>
    <row r="231049" spans="9:10" x14ac:dyDescent="0.3">
      <c r="J231049"/>
    </row>
    <row r="231258" spans="9:10" x14ac:dyDescent="0.3">
      <c r="I231258" s="139"/>
      <c r="J231258" s="139"/>
    </row>
    <row r="231260" spans="9:10" x14ac:dyDescent="0.3">
      <c r="J231260"/>
    </row>
    <row r="231469" spans="9:10" x14ac:dyDescent="0.3">
      <c r="I231469" s="139"/>
      <c r="J231469" s="139"/>
    </row>
    <row r="231471" spans="9:10" x14ac:dyDescent="0.3">
      <c r="J231471"/>
    </row>
    <row r="231680" spans="9:10" x14ac:dyDescent="0.3">
      <c r="I231680" s="139"/>
      <c r="J231680" s="139"/>
    </row>
    <row r="231682" spans="10:10" x14ac:dyDescent="0.3">
      <c r="J231682"/>
    </row>
    <row r="231891" spans="9:10" x14ac:dyDescent="0.3">
      <c r="I231891" s="139"/>
      <c r="J231891" s="139"/>
    </row>
    <row r="231893" spans="9:10" x14ac:dyDescent="0.3">
      <c r="J231893"/>
    </row>
    <row r="232102" spans="9:10" x14ac:dyDescent="0.3">
      <c r="I232102" s="139"/>
      <c r="J232102" s="139"/>
    </row>
    <row r="232104" spans="9:10" x14ac:dyDescent="0.3">
      <c r="J232104"/>
    </row>
    <row r="232313" spans="9:10" x14ac:dyDescent="0.3">
      <c r="I232313" s="139"/>
      <c r="J232313" s="139"/>
    </row>
    <row r="232315" spans="9:10" x14ac:dyDescent="0.3">
      <c r="J232315"/>
    </row>
    <row r="232524" spans="9:10" x14ac:dyDescent="0.3">
      <c r="I232524" s="139"/>
      <c r="J232524" s="139"/>
    </row>
    <row r="232526" spans="9:10" x14ac:dyDescent="0.3">
      <c r="J232526"/>
    </row>
    <row r="232735" spans="9:10" x14ac:dyDescent="0.3">
      <c r="I232735" s="139"/>
      <c r="J232735" s="139"/>
    </row>
    <row r="232737" spans="10:10" x14ac:dyDescent="0.3">
      <c r="J232737"/>
    </row>
    <row r="232946" spans="9:10" x14ac:dyDescent="0.3">
      <c r="I232946" s="139"/>
      <c r="J232946" s="139"/>
    </row>
    <row r="232948" spans="9:10" x14ac:dyDescent="0.3">
      <c r="J232948"/>
    </row>
    <row r="233157" spans="9:10" x14ac:dyDescent="0.3">
      <c r="I233157" s="139"/>
      <c r="J233157" s="139"/>
    </row>
    <row r="233159" spans="9:10" x14ac:dyDescent="0.3">
      <c r="J233159"/>
    </row>
    <row r="233368" spans="9:10" x14ac:dyDescent="0.3">
      <c r="I233368" s="139"/>
      <c r="J233368" s="139"/>
    </row>
    <row r="233370" spans="9:10" x14ac:dyDescent="0.3">
      <c r="J233370"/>
    </row>
    <row r="233579" spans="9:10" x14ac:dyDescent="0.3">
      <c r="I233579" s="139"/>
      <c r="J233579" s="139"/>
    </row>
    <row r="233581" spans="9:10" x14ac:dyDescent="0.3">
      <c r="J233581"/>
    </row>
    <row r="233790" spans="9:10" x14ac:dyDescent="0.3">
      <c r="I233790" s="139"/>
      <c r="J233790" s="139"/>
    </row>
    <row r="233792" spans="9:10" x14ac:dyDescent="0.3">
      <c r="J233792"/>
    </row>
    <row r="234001" spans="9:10" x14ac:dyDescent="0.3">
      <c r="I234001" s="139"/>
      <c r="J234001" s="139"/>
    </row>
    <row r="234003" spans="9:10" x14ac:dyDescent="0.3">
      <c r="J234003"/>
    </row>
    <row r="234212" spans="9:10" x14ac:dyDescent="0.3">
      <c r="I234212" s="139"/>
      <c r="J234212" s="139"/>
    </row>
    <row r="234214" spans="9:10" x14ac:dyDescent="0.3">
      <c r="J234214"/>
    </row>
    <row r="234423" spans="9:10" x14ac:dyDescent="0.3">
      <c r="I234423" s="139"/>
      <c r="J234423" s="139"/>
    </row>
    <row r="234425" spans="9:10" x14ac:dyDescent="0.3">
      <c r="J234425"/>
    </row>
    <row r="234634" spans="9:10" x14ac:dyDescent="0.3">
      <c r="I234634" s="139"/>
      <c r="J234634" s="139"/>
    </row>
    <row r="234636" spans="9:10" x14ac:dyDescent="0.3">
      <c r="J234636"/>
    </row>
    <row r="234845" spans="9:10" x14ac:dyDescent="0.3">
      <c r="I234845" s="139"/>
      <c r="J234845" s="139"/>
    </row>
    <row r="234847" spans="9:10" x14ac:dyDescent="0.3">
      <c r="J234847"/>
    </row>
    <row r="235056" spans="9:10" x14ac:dyDescent="0.3">
      <c r="I235056" s="139"/>
      <c r="J235056" s="139"/>
    </row>
    <row r="235058" spans="10:10" x14ac:dyDescent="0.3">
      <c r="J235058"/>
    </row>
    <row r="235267" spans="9:10" x14ac:dyDescent="0.3">
      <c r="I235267" s="139"/>
      <c r="J235267" s="139"/>
    </row>
    <row r="235269" spans="9:10" x14ac:dyDescent="0.3">
      <c r="J235269"/>
    </row>
    <row r="235478" spans="9:10" x14ac:dyDescent="0.3">
      <c r="I235478" s="139"/>
      <c r="J235478" s="139"/>
    </row>
    <row r="235480" spans="9:10" x14ac:dyDescent="0.3">
      <c r="J235480"/>
    </row>
    <row r="235689" spans="9:10" x14ac:dyDescent="0.3">
      <c r="I235689" s="139"/>
      <c r="J235689" s="139"/>
    </row>
    <row r="235691" spans="9:10" x14ac:dyDescent="0.3">
      <c r="J235691"/>
    </row>
    <row r="235900" spans="9:10" x14ac:dyDescent="0.3">
      <c r="I235900" s="139"/>
      <c r="J235900" s="139"/>
    </row>
    <row r="235902" spans="9:10" x14ac:dyDescent="0.3">
      <c r="J235902"/>
    </row>
    <row r="236111" spans="9:10" x14ac:dyDescent="0.3">
      <c r="I236111" s="139"/>
      <c r="J236111" s="139"/>
    </row>
    <row r="236113" spans="10:10" x14ac:dyDescent="0.3">
      <c r="J236113"/>
    </row>
    <row r="236322" spans="9:10" x14ac:dyDescent="0.3">
      <c r="I236322" s="139"/>
      <c r="J236322" s="139"/>
    </row>
    <row r="236324" spans="9:10" x14ac:dyDescent="0.3">
      <c r="J236324"/>
    </row>
    <row r="236533" spans="9:10" x14ac:dyDescent="0.3">
      <c r="I236533" s="139"/>
      <c r="J236533" s="139"/>
    </row>
    <row r="236535" spans="9:10" x14ac:dyDescent="0.3">
      <c r="J236535"/>
    </row>
    <row r="236744" spans="9:10" x14ac:dyDescent="0.3">
      <c r="I236744" s="139"/>
      <c r="J236744" s="139"/>
    </row>
    <row r="236746" spans="9:10" x14ac:dyDescent="0.3">
      <c r="J236746"/>
    </row>
    <row r="236955" spans="9:10" x14ac:dyDescent="0.3">
      <c r="I236955" s="139"/>
      <c r="J236955" s="139"/>
    </row>
    <row r="236957" spans="9:10" x14ac:dyDescent="0.3">
      <c r="J236957"/>
    </row>
    <row r="237166" spans="9:10" x14ac:dyDescent="0.3">
      <c r="I237166" s="139"/>
      <c r="J237166" s="139"/>
    </row>
    <row r="237168" spans="9:10" x14ac:dyDescent="0.3">
      <c r="J237168"/>
    </row>
    <row r="237377" spans="9:10" x14ac:dyDescent="0.3">
      <c r="I237377" s="139"/>
      <c r="J237377" s="139"/>
    </row>
    <row r="237379" spans="9:10" x14ac:dyDescent="0.3">
      <c r="J237379"/>
    </row>
    <row r="237588" spans="9:10" x14ac:dyDescent="0.3">
      <c r="I237588" s="139"/>
      <c r="J237588" s="139"/>
    </row>
    <row r="237590" spans="9:10" x14ac:dyDescent="0.3">
      <c r="J237590"/>
    </row>
    <row r="237799" spans="9:10" x14ac:dyDescent="0.3">
      <c r="I237799" s="139"/>
      <c r="J237799" s="139"/>
    </row>
    <row r="237801" spans="9:10" x14ac:dyDescent="0.3">
      <c r="J237801"/>
    </row>
    <row r="238010" spans="9:10" x14ac:dyDescent="0.3">
      <c r="I238010" s="139"/>
      <c r="J238010" s="139"/>
    </row>
    <row r="238012" spans="9:10" x14ac:dyDescent="0.3">
      <c r="J238012"/>
    </row>
    <row r="238221" spans="9:10" x14ac:dyDescent="0.3">
      <c r="I238221" s="139"/>
      <c r="J238221" s="139"/>
    </row>
    <row r="238223" spans="9:10" x14ac:dyDescent="0.3">
      <c r="J238223"/>
    </row>
    <row r="238432" spans="9:10" x14ac:dyDescent="0.3">
      <c r="I238432" s="139"/>
      <c r="J238432" s="139"/>
    </row>
    <row r="238434" spans="10:10" x14ac:dyDescent="0.3">
      <c r="J238434"/>
    </row>
    <row r="238643" spans="9:10" x14ac:dyDescent="0.3">
      <c r="I238643" s="139"/>
      <c r="J238643" s="139"/>
    </row>
    <row r="238645" spans="9:10" x14ac:dyDescent="0.3">
      <c r="J238645"/>
    </row>
    <row r="238854" spans="9:10" x14ac:dyDescent="0.3">
      <c r="I238854" s="139"/>
      <c r="J238854" s="139"/>
    </row>
    <row r="238856" spans="9:10" x14ac:dyDescent="0.3">
      <c r="J238856"/>
    </row>
    <row r="239065" spans="9:10" x14ac:dyDescent="0.3">
      <c r="I239065" s="139"/>
      <c r="J239065" s="139"/>
    </row>
    <row r="239067" spans="9:10" x14ac:dyDescent="0.3">
      <c r="J239067"/>
    </row>
    <row r="239276" spans="9:10" x14ac:dyDescent="0.3">
      <c r="I239276" s="139"/>
      <c r="J239276" s="139"/>
    </row>
    <row r="239278" spans="9:10" x14ac:dyDescent="0.3">
      <c r="J239278"/>
    </row>
    <row r="239487" spans="9:10" x14ac:dyDescent="0.3">
      <c r="I239487" s="139"/>
      <c r="J239487" s="139"/>
    </row>
    <row r="239489" spans="10:10" x14ac:dyDescent="0.3">
      <c r="J239489"/>
    </row>
    <row r="239698" spans="9:10" x14ac:dyDescent="0.3">
      <c r="I239698" s="139"/>
      <c r="J239698" s="139"/>
    </row>
    <row r="239700" spans="9:10" x14ac:dyDescent="0.3">
      <c r="J239700"/>
    </row>
    <row r="239909" spans="9:10" x14ac:dyDescent="0.3">
      <c r="I239909" s="139"/>
      <c r="J239909" s="139"/>
    </row>
    <row r="239911" spans="9:10" x14ac:dyDescent="0.3">
      <c r="J239911"/>
    </row>
    <row r="240120" spans="9:10" x14ac:dyDescent="0.3">
      <c r="I240120" s="139"/>
      <c r="J240120" s="139"/>
    </row>
    <row r="240122" spans="9:10" x14ac:dyDescent="0.3">
      <c r="J240122"/>
    </row>
    <row r="240331" spans="9:10" x14ac:dyDescent="0.3">
      <c r="I240331" s="139"/>
      <c r="J240331" s="139"/>
    </row>
    <row r="240333" spans="9:10" x14ac:dyDescent="0.3">
      <c r="J240333"/>
    </row>
    <row r="240542" spans="9:10" x14ac:dyDescent="0.3">
      <c r="I240542" s="139"/>
      <c r="J240542" s="139"/>
    </row>
    <row r="240544" spans="9:10" x14ac:dyDescent="0.3">
      <c r="J240544"/>
    </row>
    <row r="240753" spans="9:10" x14ac:dyDescent="0.3">
      <c r="I240753" s="139"/>
      <c r="J240753" s="139"/>
    </row>
    <row r="240755" spans="9:10" x14ac:dyDescent="0.3">
      <c r="J240755"/>
    </row>
    <row r="240964" spans="9:10" x14ac:dyDescent="0.3">
      <c r="I240964" s="139"/>
      <c r="J240964" s="139"/>
    </row>
    <row r="240966" spans="9:10" x14ac:dyDescent="0.3">
      <c r="J240966"/>
    </row>
    <row r="241175" spans="9:10" x14ac:dyDescent="0.3">
      <c r="I241175" s="139"/>
      <c r="J241175" s="139"/>
    </row>
    <row r="241177" spans="9:10" x14ac:dyDescent="0.3">
      <c r="J241177"/>
    </row>
    <row r="241386" spans="9:10" x14ac:dyDescent="0.3">
      <c r="I241386" s="139"/>
      <c r="J241386" s="139"/>
    </row>
    <row r="241388" spans="9:10" x14ac:dyDescent="0.3">
      <c r="J241388"/>
    </row>
    <row r="241597" spans="9:10" x14ac:dyDescent="0.3">
      <c r="I241597" s="139"/>
      <c r="J241597" s="139"/>
    </row>
    <row r="241599" spans="9:10" x14ac:dyDescent="0.3">
      <c r="J241599"/>
    </row>
    <row r="241808" spans="9:10" x14ac:dyDescent="0.3">
      <c r="I241808" s="139"/>
      <c r="J241808" s="139"/>
    </row>
    <row r="241810" spans="10:10" x14ac:dyDescent="0.3">
      <c r="J241810"/>
    </row>
    <row r="242019" spans="9:10" x14ac:dyDescent="0.3">
      <c r="I242019" s="139"/>
      <c r="J242019" s="139"/>
    </row>
    <row r="242021" spans="9:10" x14ac:dyDescent="0.3">
      <c r="J242021"/>
    </row>
    <row r="242230" spans="9:10" x14ac:dyDescent="0.3">
      <c r="I242230" s="139"/>
      <c r="J242230" s="139"/>
    </row>
    <row r="242232" spans="9:10" x14ac:dyDescent="0.3">
      <c r="J242232"/>
    </row>
    <row r="242441" spans="9:10" x14ac:dyDescent="0.3">
      <c r="I242441" s="139"/>
      <c r="J242441" s="139"/>
    </row>
    <row r="242443" spans="9:10" x14ac:dyDescent="0.3">
      <c r="J242443"/>
    </row>
    <row r="242652" spans="9:10" x14ac:dyDescent="0.3">
      <c r="I242652" s="139"/>
      <c r="J242652" s="139"/>
    </row>
    <row r="242654" spans="9:10" x14ac:dyDescent="0.3">
      <c r="J242654"/>
    </row>
    <row r="242863" spans="9:10" x14ac:dyDescent="0.3">
      <c r="I242863" s="139"/>
      <c r="J242863" s="139"/>
    </row>
    <row r="242865" spans="10:10" x14ac:dyDescent="0.3">
      <c r="J242865"/>
    </row>
    <row r="243074" spans="9:10" x14ac:dyDescent="0.3">
      <c r="I243074" s="139"/>
      <c r="J243074" s="139"/>
    </row>
    <row r="243076" spans="9:10" x14ac:dyDescent="0.3">
      <c r="J243076"/>
    </row>
    <row r="243285" spans="9:10" x14ac:dyDescent="0.3">
      <c r="I243285" s="139"/>
      <c r="J243285" s="139"/>
    </row>
    <row r="243287" spans="9:10" x14ac:dyDescent="0.3">
      <c r="J243287"/>
    </row>
    <row r="243496" spans="9:10" x14ac:dyDescent="0.3">
      <c r="I243496" s="139"/>
      <c r="J243496" s="139"/>
    </row>
    <row r="243498" spans="9:10" x14ac:dyDescent="0.3">
      <c r="J243498"/>
    </row>
    <row r="243707" spans="9:10" x14ac:dyDescent="0.3">
      <c r="I243707" s="139"/>
      <c r="J243707" s="139"/>
    </row>
    <row r="243709" spans="9:10" x14ac:dyDescent="0.3">
      <c r="J243709"/>
    </row>
    <row r="243918" spans="9:10" x14ac:dyDescent="0.3">
      <c r="I243918" s="139"/>
      <c r="J243918" s="139"/>
    </row>
    <row r="243920" spans="9:10" x14ac:dyDescent="0.3">
      <c r="J243920"/>
    </row>
    <row r="244129" spans="9:10" x14ac:dyDescent="0.3">
      <c r="I244129" s="139"/>
      <c r="J244129" s="139"/>
    </row>
    <row r="244131" spans="9:10" x14ac:dyDescent="0.3">
      <c r="J244131"/>
    </row>
    <row r="244340" spans="9:10" x14ac:dyDescent="0.3">
      <c r="I244340" s="139"/>
      <c r="J244340" s="139"/>
    </row>
    <row r="244342" spans="9:10" x14ac:dyDescent="0.3">
      <c r="J244342"/>
    </row>
    <row r="244551" spans="9:10" x14ac:dyDescent="0.3">
      <c r="I244551" s="139"/>
      <c r="J244551" s="139"/>
    </row>
    <row r="244553" spans="9:10" x14ac:dyDescent="0.3">
      <c r="J244553"/>
    </row>
    <row r="244762" spans="9:10" x14ac:dyDescent="0.3">
      <c r="I244762" s="139"/>
      <c r="J244762" s="139"/>
    </row>
    <row r="244764" spans="9:10" x14ac:dyDescent="0.3">
      <c r="J244764"/>
    </row>
    <row r="244973" spans="9:10" x14ac:dyDescent="0.3">
      <c r="I244973" s="139"/>
      <c r="J244973" s="139"/>
    </row>
    <row r="244975" spans="9:10" x14ac:dyDescent="0.3">
      <c r="J244975"/>
    </row>
    <row r="245184" spans="9:10" x14ac:dyDescent="0.3">
      <c r="I245184" s="139"/>
      <c r="J245184" s="139"/>
    </row>
    <row r="245186" spans="10:10" x14ac:dyDescent="0.3">
      <c r="J245186"/>
    </row>
    <row r="245395" spans="9:10" x14ac:dyDescent="0.3">
      <c r="I245395" s="139"/>
      <c r="J245395" s="139"/>
    </row>
    <row r="245397" spans="9:10" x14ac:dyDescent="0.3">
      <c r="J245397"/>
    </row>
    <row r="245606" spans="9:10" x14ac:dyDescent="0.3">
      <c r="I245606" s="139"/>
      <c r="J245606" s="139"/>
    </row>
    <row r="245608" spans="9:10" x14ac:dyDescent="0.3">
      <c r="J245608"/>
    </row>
    <row r="245817" spans="9:10" x14ac:dyDescent="0.3">
      <c r="I245817" s="139"/>
      <c r="J245817" s="139"/>
    </row>
    <row r="245819" spans="9:10" x14ac:dyDescent="0.3">
      <c r="J245819"/>
    </row>
    <row r="246028" spans="9:10" x14ac:dyDescent="0.3">
      <c r="I246028" s="139"/>
      <c r="J246028" s="139"/>
    </row>
    <row r="246030" spans="9:10" x14ac:dyDescent="0.3">
      <c r="J246030"/>
    </row>
    <row r="246239" spans="9:10" x14ac:dyDescent="0.3">
      <c r="I246239" s="139"/>
      <c r="J246239" s="139"/>
    </row>
    <row r="246241" spans="10:10" x14ac:dyDescent="0.3">
      <c r="J246241"/>
    </row>
    <row r="246450" spans="9:10" x14ac:dyDescent="0.3">
      <c r="I246450" s="139"/>
      <c r="J246450" s="139"/>
    </row>
    <row r="246452" spans="9:10" x14ac:dyDescent="0.3">
      <c r="J246452"/>
    </row>
    <row r="246661" spans="9:10" x14ac:dyDescent="0.3">
      <c r="I246661" s="139"/>
      <c r="J246661" s="139"/>
    </row>
    <row r="246663" spans="9:10" x14ac:dyDescent="0.3">
      <c r="J246663"/>
    </row>
    <row r="246872" spans="9:10" x14ac:dyDescent="0.3">
      <c r="I246872" s="139"/>
      <c r="J246872" s="139"/>
    </row>
    <row r="246874" spans="9:10" x14ac:dyDescent="0.3">
      <c r="J246874"/>
    </row>
    <row r="247083" spans="9:10" x14ac:dyDescent="0.3">
      <c r="I247083" s="139"/>
      <c r="J247083" s="139"/>
    </row>
    <row r="247085" spans="9:10" x14ac:dyDescent="0.3">
      <c r="J247085"/>
    </row>
    <row r="247294" spans="9:10" x14ac:dyDescent="0.3">
      <c r="I247294" s="139"/>
      <c r="J247294" s="139"/>
    </row>
    <row r="247296" spans="9:10" x14ac:dyDescent="0.3">
      <c r="J247296"/>
    </row>
    <row r="247505" spans="9:10" x14ac:dyDescent="0.3">
      <c r="I247505" s="139"/>
      <c r="J247505" s="139"/>
    </row>
    <row r="247507" spans="9:10" x14ac:dyDescent="0.3">
      <c r="J247507"/>
    </row>
    <row r="247716" spans="9:10" x14ac:dyDescent="0.3">
      <c r="I247716" s="139"/>
      <c r="J247716" s="139"/>
    </row>
    <row r="247718" spans="9:10" x14ac:dyDescent="0.3">
      <c r="J247718"/>
    </row>
    <row r="247927" spans="9:10" x14ac:dyDescent="0.3">
      <c r="I247927" s="139"/>
      <c r="J247927" s="139"/>
    </row>
    <row r="247929" spans="9:10" x14ac:dyDescent="0.3">
      <c r="J247929"/>
    </row>
    <row r="248138" spans="9:10" x14ac:dyDescent="0.3">
      <c r="I248138" s="139"/>
      <c r="J248138" s="139"/>
    </row>
    <row r="248140" spans="9:10" x14ac:dyDescent="0.3">
      <c r="J248140"/>
    </row>
    <row r="248349" spans="9:10" x14ac:dyDescent="0.3">
      <c r="I248349" s="139"/>
      <c r="J248349" s="139"/>
    </row>
    <row r="248351" spans="9:10" x14ac:dyDescent="0.3">
      <c r="J248351"/>
    </row>
    <row r="248560" spans="9:10" x14ac:dyDescent="0.3">
      <c r="I248560" s="139"/>
      <c r="J248560" s="139"/>
    </row>
    <row r="248562" spans="10:10" x14ac:dyDescent="0.3">
      <c r="J248562"/>
    </row>
    <row r="248771" spans="9:10" x14ac:dyDescent="0.3">
      <c r="I248771" s="139"/>
      <c r="J248771" s="139"/>
    </row>
    <row r="248773" spans="9:10" x14ac:dyDescent="0.3">
      <c r="J248773"/>
    </row>
    <row r="248982" spans="9:10" x14ac:dyDescent="0.3">
      <c r="I248982" s="139"/>
      <c r="J248982" s="139"/>
    </row>
    <row r="248984" spans="9:10" x14ac:dyDescent="0.3">
      <c r="J248984"/>
    </row>
    <row r="249193" spans="9:10" x14ac:dyDescent="0.3">
      <c r="I249193" s="139"/>
      <c r="J249193" s="139"/>
    </row>
    <row r="249195" spans="9:10" x14ac:dyDescent="0.3">
      <c r="J249195"/>
    </row>
    <row r="249404" spans="9:10" x14ac:dyDescent="0.3">
      <c r="I249404" s="139"/>
      <c r="J249404" s="139"/>
    </row>
    <row r="249406" spans="9:10" x14ac:dyDescent="0.3">
      <c r="J249406"/>
    </row>
    <row r="249615" spans="9:10" x14ac:dyDescent="0.3">
      <c r="I249615" s="139"/>
      <c r="J249615" s="139"/>
    </row>
    <row r="249617" spans="10:10" x14ac:dyDescent="0.3">
      <c r="J249617"/>
    </row>
    <row r="249826" spans="9:10" x14ac:dyDescent="0.3">
      <c r="I249826" s="139"/>
      <c r="J249826" s="139"/>
    </row>
    <row r="249828" spans="9:10" x14ac:dyDescent="0.3">
      <c r="J249828"/>
    </row>
    <row r="250037" spans="9:10" x14ac:dyDescent="0.3">
      <c r="I250037" s="139"/>
      <c r="J250037" s="139"/>
    </row>
    <row r="250039" spans="9:10" x14ac:dyDescent="0.3">
      <c r="J250039"/>
    </row>
    <row r="250248" spans="9:10" x14ac:dyDescent="0.3">
      <c r="I250248" s="139"/>
      <c r="J250248" s="139"/>
    </row>
    <row r="250250" spans="9:10" x14ac:dyDescent="0.3">
      <c r="J250250"/>
    </row>
    <row r="250459" spans="9:10" x14ac:dyDescent="0.3">
      <c r="I250459" s="139"/>
      <c r="J250459" s="139"/>
    </row>
    <row r="250461" spans="9:10" x14ac:dyDescent="0.3">
      <c r="J250461"/>
    </row>
    <row r="250670" spans="9:10" x14ac:dyDescent="0.3">
      <c r="I250670" s="139"/>
      <c r="J250670" s="139"/>
    </row>
    <row r="250672" spans="9:10" x14ac:dyDescent="0.3">
      <c r="J250672"/>
    </row>
    <row r="250881" spans="9:10" x14ac:dyDescent="0.3">
      <c r="I250881" s="139"/>
      <c r="J250881" s="139"/>
    </row>
    <row r="250883" spans="9:10" x14ac:dyDescent="0.3">
      <c r="J250883"/>
    </row>
    <row r="251092" spans="9:10" x14ac:dyDescent="0.3">
      <c r="I251092" s="139"/>
      <c r="J251092" s="139"/>
    </row>
    <row r="251094" spans="9:10" x14ac:dyDescent="0.3">
      <c r="J251094"/>
    </row>
    <row r="251303" spans="9:10" x14ac:dyDescent="0.3">
      <c r="I251303" s="139"/>
      <c r="J251303" s="139"/>
    </row>
    <row r="251305" spans="9:10" x14ac:dyDescent="0.3">
      <c r="J251305"/>
    </row>
    <row r="251514" spans="9:10" x14ac:dyDescent="0.3">
      <c r="I251514" s="139"/>
      <c r="J251514" s="139"/>
    </row>
    <row r="251516" spans="9:10" x14ac:dyDescent="0.3">
      <c r="J251516"/>
    </row>
    <row r="251725" spans="9:10" x14ac:dyDescent="0.3">
      <c r="I251725" s="139"/>
      <c r="J251725" s="139"/>
    </row>
    <row r="251727" spans="9:10" x14ac:dyDescent="0.3">
      <c r="J251727"/>
    </row>
    <row r="251936" spans="9:10" x14ac:dyDescent="0.3">
      <c r="I251936" s="139"/>
      <c r="J251936" s="139"/>
    </row>
    <row r="251938" spans="10:10" x14ac:dyDescent="0.3">
      <c r="J251938"/>
    </row>
    <row r="252147" spans="9:10" x14ac:dyDescent="0.3">
      <c r="I252147" s="139"/>
      <c r="J252147" s="139"/>
    </row>
    <row r="252149" spans="9:10" x14ac:dyDescent="0.3">
      <c r="J252149"/>
    </row>
    <row r="252358" spans="9:10" x14ac:dyDescent="0.3">
      <c r="I252358" s="139"/>
      <c r="J252358" s="139"/>
    </row>
    <row r="252360" spans="9:10" x14ac:dyDescent="0.3">
      <c r="J252360"/>
    </row>
    <row r="252569" spans="9:10" x14ac:dyDescent="0.3">
      <c r="I252569" s="139"/>
      <c r="J252569" s="139"/>
    </row>
    <row r="252571" spans="9:10" x14ac:dyDescent="0.3">
      <c r="J252571"/>
    </row>
    <row r="252780" spans="9:10" x14ac:dyDescent="0.3">
      <c r="I252780" s="139"/>
      <c r="J252780" s="139"/>
    </row>
    <row r="252782" spans="9:10" x14ac:dyDescent="0.3">
      <c r="J252782"/>
    </row>
    <row r="252991" spans="9:10" x14ac:dyDescent="0.3">
      <c r="I252991" s="139"/>
      <c r="J252991" s="139"/>
    </row>
    <row r="252993" spans="10:10" x14ac:dyDescent="0.3">
      <c r="J252993"/>
    </row>
    <row r="253202" spans="9:10" x14ac:dyDescent="0.3">
      <c r="I253202" s="139"/>
      <c r="J253202" s="139"/>
    </row>
    <row r="253204" spans="9:10" x14ac:dyDescent="0.3">
      <c r="J253204"/>
    </row>
    <row r="253413" spans="9:10" x14ac:dyDescent="0.3">
      <c r="I253413" s="139"/>
      <c r="J253413" s="139"/>
    </row>
    <row r="253415" spans="9:10" x14ac:dyDescent="0.3">
      <c r="J253415"/>
    </row>
    <row r="253624" spans="9:10" x14ac:dyDescent="0.3">
      <c r="I253624" s="139"/>
      <c r="J253624" s="139"/>
    </row>
    <row r="253626" spans="9:10" x14ac:dyDescent="0.3">
      <c r="J253626"/>
    </row>
    <row r="253835" spans="9:10" x14ac:dyDescent="0.3">
      <c r="I253835" s="139"/>
      <c r="J253835" s="139"/>
    </row>
    <row r="253837" spans="9:10" x14ac:dyDescent="0.3">
      <c r="J253837"/>
    </row>
    <row r="254046" spans="9:10" x14ac:dyDescent="0.3">
      <c r="I254046" s="139"/>
      <c r="J254046" s="139"/>
    </row>
    <row r="254048" spans="9:10" x14ac:dyDescent="0.3">
      <c r="J254048"/>
    </row>
    <row r="254257" spans="9:10" x14ac:dyDescent="0.3">
      <c r="I254257" s="139"/>
      <c r="J254257" s="139"/>
    </row>
    <row r="254259" spans="9:10" x14ac:dyDescent="0.3">
      <c r="J254259"/>
    </row>
    <row r="254468" spans="9:10" x14ac:dyDescent="0.3">
      <c r="I254468" s="139"/>
      <c r="J254468" s="139"/>
    </row>
    <row r="254470" spans="9:10" x14ac:dyDescent="0.3">
      <c r="J254470"/>
    </row>
    <row r="254679" spans="9:10" x14ac:dyDescent="0.3">
      <c r="I254679" s="139"/>
      <c r="J254679" s="139"/>
    </row>
    <row r="254681" spans="9:10" x14ac:dyDescent="0.3">
      <c r="J254681"/>
    </row>
    <row r="254890" spans="9:10" x14ac:dyDescent="0.3">
      <c r="I254890" s="139"/>
      <c r="J254890" s="139"/>
    </row>
    <row r="254892" spans="9:10" x14ac:dyDescent="0.3">
      <c r="J254892"/>
    </row>
    <row r="255101" spans="9:10" x14ac:dyDescent="0.3">
      <c r="I255101" s="139"/>
      <c r="J255101" s="139"/>
    </row>
    <row r="255103" spans="9:10" x14ac:dyDescent="0.3">
      <c r="J255103"/>
    </row>
    <row r="255312" spans="9:10" x14ac:dyDescent="0.3">
      <c r="I255312" s="139"/>
      <c r="J255312" s="139"/>
    </row>
    <row r="255314" spans="10:10" x14ac:dyDescent="0.3">
      <c r="J255314"/>
    </row>
    <row r="255523" spans="9:10" x14ac:dyDescent="0.3">
      <c r="I255523" s="139"/>
      <c r="J255523" s="139"/>
    </row>
    <row r="255525" spans="9:10" x14ac:dyDescent="0.3">
      <c r="J255525"/>
    </row>
    <row r="255734" spans="9:10" x14ac:dyDescent="0.3">
      <c r="I255734" s="139"/>
      <c r="J255734" s="139"/>
    </row>
    <row r="255736" spans="9:10" x14ac:dyDescent="0.3">
      <c r="J255736"/>
    </row>
    <row r="255945" spans="9:10" x14ac:dyDescent="0.3">
      <c r="I255945" s="139"/>
      <c r="J255945" s="139"/>
    </row>
    <row r="255947" spans="9:10" x14ac:dyDescent="0.3">
      <c r="J255947"/>
    </row>
    <row r="256156" spans="9:10" x14ac:dyDescent="0.3">
      <c r="I256156" s="139"/>
      <c r="J256156" s="139"/>
    </row>
    <row r="256158" spans="9:10" x14ac:dyDescent="0.3">
      <c r="J256158"/>
    </row>
    <row r="256367" spans="9:10" x14ac:dyDescent="0.3">
      <c r="I256367" s="139"/>
      <c r="J256367" s="139"/>
    </row>
    <row r="256369" spans="10:10" x14ac:dyDescent="0.3">
      <c r="J256369"/>
    </row>
    <row r="256578" spans="9:10" x14ac:dyDescent="0.3">
      <c r="I256578" s="139"/>
      <c r="J256578" s="139"/>
    </row>
    <row r="256580" spans="9:10" x14ac:dyDescent="0.3">
      <c r="J256580"/>
    </row>
    <row r="256789" spans="9:10" x14ac:dyDescent="0.3">
      <c r="I256789" s="139"/>
      <c r="J256789" s="139"/>
    </row>
    <row r="256791" spans="9:10" x14ac:dyDescent="0.3">
      <c r="J256791"/>
    </row>
    <row r="257000" spans="9:10" x14ac:dyDescent="0.3">
      <c r="I257000" s="139"/>
      <c r="J257000" s="139"/>
    </row>
    <row r="257002" spans="9:10" x14ac:dyDescent="0.3">
      <c r="J257002"/>
    </row>
    <row r="257211" spans="9:10" x14ac:dyDescent="0.3">
      <c r="I257211" s="139"/>
      <c r="J257211" s="139"/>
    </row>
    <row r="257213" spans="9:10" x14ac:dyDescent="0.3">
      <c r="J257213"/>
    </row>
    <row r="257422" spans="9:10" x14ac:dyDescent="0.3">
      <c r="I257422" s="139"/>
      <c r="J257422" s="139"/>
    </row>
    <row r="257424" spans="9:10" x14ac:dyDescent="0.3">
      <c r="J257424"/>
    </row>
    <row r="257633" spans="9:10" x14ac:dyDescent="0.3">
      <c r="I257633" s="139"/>
      <c r="J257633" s="139"/>
    </row>
    <row r="257635" spans="9:10" x14ac:dyDescent="0.3">
      <c r="J257635"/>
    </row>
    <row r="257844" spans="9:10" x14ac:dyDescent="0.3">
      <c r="I257844" s="139"/>
      <c r="J257844" s="139"/>
    </row>
    <row r="257846" spans="9:10" x14ac:dyDescent="0.3">
      <c r="J257846"/>
    </row>
    <row r="258055" spans="9:10" x14ac:dyDescent="0.3">
      <c r="I258055" s="139"/>
      <c r="J258055" s="139"/>
    </row>
    <row r="258057" spans="9:10" x14ac:dyDescent="0.3">
      <c r="J258057"/>
    </row>
    <row r="258266" spans="9:10" x14ac:dyDescent="0.3">
      <c r="I258266" s="139"/>
      <c r="J258266" s="139"/>
    </row>
    <row r="258268" spans="9:10" x14ac:dyDescent="0.3">
      <c r="J258268"/>
    </row>
    <row r="258477" spans="9:10" x14ac:dyDescent="0.3">
      <c r="I258477" s="139"/>
      <c r="J258477" s="139"/>
    </row>
    <row r="258479" spans="9:10" x14ac:dyDescent="0.3">
      <c r="J258479"/>
    </row>
    <row r="258688" spans="9:10" x14ac:dyDescent="0.3">
      <c r="I258688" s="139"/>
      <c r="J258688" s="139"/>
    </row>
    <row r="258690" spans="10:10" x14ac:dyDescent="0.3">
      <c r="J258690"/>
    </row>
    <row r="258899" spans="9:10" x14ac:dyDescent="0.3">
      <c r="I258899" s="139"/>
      <c r="J258899" s="139"/>
    </row>
    <row r="258901" spans="9:10" x14ac:dyDescent="0.3">
      <c r="J258901"/>
    </row>
    <row r="259110" spans="9:10" x14ac:dyDescent="0.3">
      <c r="I259110" s="139"/>
      <c r="J259110" s="139"/>
    </row>
    <row r="259112" spans="9:10" x14ac:dyDescent="0.3">
      <c r="J259112"/>
    </row>
    <row r="259321" spans="9:10" x14ac:dyDescent="0.3">
      <c r="I259321" s="139"/>
      <c r="J259321" s="139"/>
    </row>
    <row r="259323" spans="9:10" x14ac:dyDescent="0.3">
      <c r="J259323"/>
    </row>
    <row r="259532" spans="9:10" x14ac:dyDescent="0.3">
      <c r="I259532" s="139"/>
      <c r="J259532" s="139"/>
    </row>
    <row r="259534" spans="9:10" x14ac:dyDescent="0.3">
      <c r="J259534"/>
    </row>
    <row r="259743" spans="9:10" x14ac:dyDescent="0.3">
      <c r="I259743" s="139"/>
      <c r="J259743" s="139"/>
    </row>
    <row r="259745" spans="10:10" x14ac:dyDescent="0.3">
      <c r="J259745"/>
    </row>
    <row r="259954" spans="9:10" x14ac:dyDescent="0.3">
      <c r="I259954" s="139"/>
      <c r="J259954" s="139"/>
    </row>
    <row r="259956" spans="9:10" x14ac:dyDescent="0.3">
      <c r="J259956"/>
    </row>
    <row r="260165" spans="9:10" x14ac:dyDescent="0.3">
      <c r="I260165" s="139"/>
      <c r="J260165" s="139"/>
    </row>
    <row r="260167" spans="9:10" x14ac:dyDescent="0.3">
      <c r="J260167"/>
    </row>
    <row r="260376" spans="9:10" x14ac:dyDescent="0.3">
      <c r="I260376" s="139"/>
      <c r="J260376" s="139"/>
    </row>
    <row r="260378" spans="9:10" x14ac:dyDescent="0.3">
      <c r="J260378"/>
    </row>
    <row r="260587" spans="9:10" x14ac:dyDescent="0.3">
      <c r="I260587" s="139"/>
      <c r="J260587" s="139"/>
    </row>
    <row r="260589" spans="9:10" x14ac:dyDescent="0.3">
      <c r="J260589"/>
    </row>
    <row r="260798" spans="9:10" x14ac:dyDescent="0.3">
      <c r="I260798" s="139"/>
      <c r="J260798" s="139"/>
    </row>
    <row r="260800" spans="9:10" x14ac:dyDescent="0.3">
      <c r="J260800"/>
    </row>
    <row r="261009" spans="9:10" x14ac:dyDescent="0.3">
      <c r="I261009" s="139"/>
      <c r="J261009" s="139"/>
    </row>
    <row r="261011" spans="9:10" x14ac:dyDescent="0.3">
      <c r="J261011"/>
    </row>
    <row r="261220" spans="9:10" x14ac:dyDescent="0.3">
      <c r="I261220" s="139"/>
      <c r="J261220" s="139"/>
    </row>
    <row r="261222" spans="9:10" x14ac:dyDescent="0.3">
      <c r="J261222"/>
    </row>
    <row r="261431" spans="9:10" x14ac:dyDescent="0.3">
      <c r="I261431" s="139"/>
      <c r="J261431" s="139"/>
    </row>
    <row r="261433" spans="9:10" x14ac:dyDescent="0.3">
      <c r="J261433"/>
    </row>
    <row r="261642" spans="9:10" x14ac:dyDescent="0.3">
      <c r="I261642" s="139"/>
      <c r="J261642" s="139"/>
    </row>
    <row r="261644" spans="9:10" x14ac:dyDescent="0.3">
      <c r="J261644"/>
    </row>
    <row r="261853" spans="9:10" x14ac:dyDescent="0.3">
      <c r="I261853" s="139"/>
      <c r="J261853" s="139"/>
    </row>
    <row r="261855" spans="9:10" x14ac:dyDescent="0.3">
      <c r="J261855"/>
    </row>
    <row r="262064" spans="9:10" x14ac:dyDescent="0.3">
      <c r="I262064" s="139"/>
      <c r="J262064" s="139"/>
    </row>
    <row r="262066" spans="10:10" x14ac:dyDescent="0.3">
      <c r="J262066"/>
    </row>
    <row r="262275" spans="9:10" x14ac:dyDescent="0.3">
      <c r="I262275" s="139"/>
      <c r="J262275" s="139"/>
    </row>
    <row r="262277" spans="9:10" x14ac:dyDescent="0.3">
      <c r="J262277"/>
    </row>
    <row r="262486" spans="9:10" x14ac:dyDescent="0.3">
      <c r="I262486" s="139"/>
      <c r="J262486" s="139"/>
    </row>
    <row r="262488" spans="9:10" x14ac:dyDescent="0.3">
      <c r="J262488"/>
    </row>
    <row r="262697" spans="9:10" x14ac:dyDescent="0.3">
      <c r="I262697" s="139"/>
      <c r="J262697" s="139"/>
    </row>
    <row r="262699" spans="9:10" x14ac:dyDescent="0.3">
      <c r="J262699"/>
    </row>
    <row r="262908" spans="9:10" x14ac:dyDescent="0.3">
      <c r="I262908" s="139"/>
      <c r="J262908" s="139"/>
    </row>
    <row r="262910" spans="9:10" x14ac:dyDescent="0.3">
      <c r="J262910"/>
    </row>
    <row r="263119" spans="9:10" x14ac:dyDescent="0.3">
      <c r="I263119" s="139"/>
      <c r="J263119" s="139"/>
    </row>
    <row r="263121" spans="10:10" x14ac:dyDescent="0.3">
      <c r="J263121"/>
    </row>
    <row r="263330" spans="9:10" x14ac:dyDescent="0.3">
      <c r="I263330" s="139"/>
      <c r="J263330" s="139"/>
    </row>
    <row r="263332" spans="9:10" x14ac:dyDescent="0.3">
      <c r="J263332"/>
    </row>
    <row r="263541" spans="9:10" x14ac:dyDescent="0.3">
      <c r="I263541" s="139"/>
      <c r="J263541" s="139"/>
    </row>
    <row r="263543" spans="9:10" x14ac:dyDescent="0.3">
      <c r="J263543"/>
    </row>
    <row r="263752" spans="9:10" x14ac:dyDescent="0.3">
      <c r="I263752" s="139"/>
      <c r="J263752" s="139"/>
    </row>
    <row r="263754" spans="9:10" x14ac:dyDescent="0.3">
      <c r="J263754"/>
    </row>
    <row r="263963" spans="9:10" x14ac:dyDescent="0.3">
      <c r="I263963" s="139"/>
      <c r="J263963" s="139"/>
    </row>
    <row r="263965" spans="9:10" x14ac:dyDescent="0.3">
      <c r="J263965"/>
    </row>
    <row r="264174" spans="9:10" x14ac:dyDescent="0.3">
      <c r="I264174" s="139"/>
      <c r="J264174" s="139"/>
    </row>
    <row r="264176" spans="9:10" x14ac:dyDescent="0.3">
      <c r="J264176"/>
    </row>
    <row r="264385" spans="9:10" x14ac:dyDescent="0.3">
      <c r="I264385" s="139"/>
      <c r="J264385" s="139"/>
    </row>
    <row r="264387" spans="9:10" x14ac:dyDescent="0.3">
      <c r="J264387"/>
    </row>
    <row r="264596" spans="9:10" x14ac:dyDescent="0.3">
      <c r="I264596" s="139"/>
      <c r="J264596" s="139"/>
    </row>
    <row r="264598" spans="9:10" x14ac:dyDescent="0.3">
      <c r="J264598"/>
    </row>
    <row r="264807" spans="9:10" x14ac:dyDescent="0.3">
      <c r="I264807" s="139"/>
      <c r="J264807" s="139"/>
    </row>
    <row r="264809" spans="9:10" x14ac:dyDescent="0.3">
      <c r="J264809"/>
    </row>
    <row r="265018" spans="9:10" x14ac:dyDescent="0.3">
      <c r="I265018" s="139"/>
      <c r="J265018" s="139"/>
    </row>
    <row r="265020" spans="9:10" x14ac:dyDescent="0.3">
      <c r="J265020"/>
    </row>
    <row r="265229" spans="9:10" x14ac:dyDescent="0.3">
      <c r="I265229" s="139"/>
      <c r="J265229" s="139"/>
    </row>
    <row r="265231" spans="9:10" x14ac:dyDescent="0.3">
      <c r="J265231"/>
    </row>
    <row r="265440" spans="9:10" x14ac:dyDescent="0.3">
      <c r="I265440" s="139"/>
      <c r="J265440" s="139"/>
    </row>
    <row r="265442" spans="10:10" x14ac:dyDescent="0.3">
      <c r="J265442"/>
    </row>
    <row r="265651" spans="9:10" x14ac:dyDescent="0.3">
      <c r="I265651" s="139"/>
      <c r="J265651" s="139"/>
    </row>
    <row r="265653" spans="9:10" x14ac:dyDescent="0.3">
      <c r="J265653"/>
    </row>
    <row r="265862" spans="9:10" x14ac:dyDescent="0.3">
      <c r="I265862" s="139"/>
      <c r="J265862" s="139"/>
    </row>
    <row r="265864" spans="9:10" x14ac:dyDescent="0.3">
      <c r="J265864"/>
    </row>
    <row r="266073" spans="9:10" x14ac:dyDescent="0.3">
      <c r="I266073" s="139"/>
      <c r="J266073" s="139"/>
    </row>
    <row r="266075" spans="9:10" x14ac:dyDescent="0.3">
      <c r="J266075"/>
    </row>
    <row r="266284" spans="9:10" x14ac:dyDescent="0.3">
      <c r="I266284" s="139"/>
      <c r="J266284" s="139"/>
    </row>
    <row r="266286" spans="9:10" x14ac:dyDescent="0.3">
      <c r="J266286"/>
    </row>
    <row r="266495" spans="9:10" x14ac:dyDescent="0.3">
      <c r="I266495" s="139"/>
      <c r="J266495" s="139"/>
    </row>
    <row r="266497" spans="10:10" x14ac:dyDescent="0.3">
      <c r="J266497"/>
    </row>
    <row r="266706" spans="9:10" x14ac:dyDescent="0.3">
      <c r="I266706" s="139"/>
      <c r="J266706" s="139"/>
    </row>
    <row r="266708" spans="9:10" x14ac:dyDescent="0.3">
      <c r="J266708"/>
    </row>
    <row r="266917" spans="9:10" x14ac:dyDescent="0.3">
      <c r="I266917" s="139"/>
      <c r="J266917" s="139"/>
    </row>
    <row r="266919" spans="9:10" x14ac:dyDescent="0.3">
      <c r="J266919"/>
    </row>
    <row r="267128" spans="9:10" x14ac:dyDescent="0.3">
      <c r="I267128" s="139"/>
      <c r="J267128" s="139"/>
    </row>
    <row r="267130" spans="9:10" x14ac:dyDescent="0.3">
      <c r="J267130"/>
    </row>
    <row r="267339" spans="9:10" x14ac:dyDescent="0.3">
      <c r="I267339" s="139"/>
      <c r="J267339" s="139"/>
    </row>
    <row r="267341" spans="9:10" x14ac:dyDescent="0.3">
      <c r="J267341"/>
    </row>
    <row r="267550" spans="9:10" x14ac:dyDescent="0.3">
      <c r="I267550" s="139"/>
      <c r="J267550" s="139"/>
    </row>
    <row r="267552" spans="9:10" x14ac:dyDescent="0.3">
      <c r="J267552"/>
    </row>
    <row r="267761" spans="9:10" x14ac:dyDescent="0.3">
      <c r="I267761" s="139"/>
      <c r="J267761" s="139"/>
    </row>
    <row r="267763" spans="9:10" x14ac:dyDescent="0.3">
      <c r="J267763"/>
    </row>
    <row r="267972" spans="9:10" x14ac:dyDescent="0.3">
      <c r="I267972" s="139"/>
      <c r="J267972" s="139"/>
    </row>
    <row r="267974" spans="9:10" x14ac:dyDescent="0.3">
      <c r="J267974"/>
    </row>
    <row r="268183" spans="9:10" x14ac:dyDescent="0.3">
      <c r="I268183" s="139"/>
      <c r="J268183" s="139"/>
    </row>
    <row r="268185" spans="9:10" x14ac:dyDescent="0.3">
      <c r="J268185"/>
    </row>
    <row r="268394" spans="9:10" x14ac:dyDescent="0.3">
      <c r="I268394" s="139"/>
      <c r="J268394" s="139"/>
    </row>
    <row r="268396" spans="9:10" x14ac:dyDescent="0.3">
      <c r="J268396"/>
    </row>
    <row r="268605" spans="9:10" x14ac:dyDescent="0.3">
      <c r="I268605" s="139"/>
      <c r="J268605" s="139"/>
    </row>
    <row r="268607" spans="9:10" x14ac:dyDescent="0.3">
      <c r="J268607"/>
    </row>
    <row r="268816" spans="9:10" x14ac:dyDescent="0.3">
      <c r="I268816" s="139"/>
      <c r="J268816" s="139"/>
    </row>
    <row r="268818" spans="10:10" x14ac:dyDescent="0.3">
      <c r="J268818"/>
    </row>
    <row r="269027" spans="9:10" x14ac:dyDescent="0.3">
      <c r="I269027" s="139"/>
      <c r="J269027" s="139"/>
    </row>
    <row r="269029" spans="9:10" x14ac:dyDescent="0.3">
      <c r="J269029"/>
    </row>
    <row r="269238" spans="9:10" x14ac:dyDescent="0.3">
      <c r="I269238" s="139"/>
      <c r="J269238" s="139"/>
    </row>
    <row r="269240" spans="9:10" x14ac:dyDescent="0.3">
      <c r="J269240"/>
    </row>
    <row r="269449" spans="9:10" x14ac:dyDescent="0.3">
      <c r="I269449" s="139"/>
      <c r="J269449" s="139"/>
    </row>
    <row r="269451" spans="9:10" x14ac:dyDescent="0.3">
      <c r="J269451"/>
    </row>
    <row r="269660" spans="9:10" x14ac:dyDescent="0.3">
      <c r="I269660" s="139"/>
      <c r="J269660" s="139"/>
    </row>
    <row r="269662" spans="9:10" x14ac:dyDescent="0.3">
      <c r="J269662"/>
    </row>
    <row r="269871" spans="9:10" x14ac:dyDescent="0.3">
      <c r="I269871" s="139"/>
      <c r="J269871" s="139"/>
    </row>
    <row r="269873" spans="10:10" x14ac:dyDescent="0.3">
      <c r="J269873"/>
    </row>
    <row r="270082" spans="9:10" x14ac:dyDescent="0.3">
      <c r="I270082" s="139"/>
      <c r="J270082" s="139"/>
    </row>
    <row r="270084" spans="9:10" x14ac:dyDescent="0.3">
      <c r="J270084"/>
    </row>
    <row r="270293" spans="9:10" x14ac:dyDescent="0.3">
      <c r="I270293" s="139"/>
      <c r="J270293" s="139"/>
    </row>
    <row r="270295" spans="9:10" x14ac:dyDescent="0.3">
      <c r="J270295"/>
    </row>
    <row r="270504" spans="9:10" x14ac:dyDescent="0.3">
      <c r="I270504" s="139"/>
      <c r="J270504" s="139"/>
    </row>
    <row r="270506" spans="9:10" x14ac:dyDescent="0.3">
      <c r="J270506"/>
    </row>
    <row r="270715" spans="9:10" x14ac:dyDescent="0.3">
      <c r="I270715" s="139"/>
      <c r="J270715" s="139"/>
    </row>
    <row r="270717" spans="9:10" x14ac:dyDescent="0.3">
      <c r="J270717"/>
    </row>
    <row r="270926" spans="9:10" x14ac:dyDescent="0.3">
      <c r="I270926" s="139"/>
      <c r="J270926" s="139"/>
    </row>
    <row r="270928" spans="9:10" x14ac:dyDescent="0.3">
      <c r="J270928"/>
    </row>
    <row r="271137" spans="9:10" x14ac:dyDescent="0.3">
      <c r="I271137" s="139"/>
      <c r="J271137" s="139"/>
    </row>
    <row r="271139" spans="9:10" x14ac:dyDescent="0.3">
      <c r="J271139"/>
    </row>
    <row r="271348" spans="9:10" x14ac:dyDescent="0.3">
      <c r="I271348" s="139"/>
      <c r="J271348" s="139"/>
    </row>
    <row r="271350" spans="9:10" x14ac:dyDescent="0.3">
      <c r="J271350"/>
    </row>
    <row r="271559" spans="9:10" x14ac:dyDescent="0.3">
      <c r="I271559" s="139"/>
      <c r="J271559" s="139"/>
    </row>
    <row r="271561" spans="9:10" x14ac:dyDescent="0.3">
      <c r="J271561"/>
    </row>
    <row r="271770" spans="9:10" x14ac:dyDescent="0.3">
      <c r="I271770" s="139"/>
      <c r="J271770" s="139"/>
    </row>
    <row r="271772" spans="9:10" x14ac:dyDescent="0.3">
      <c r="J271772"/>
    </row>
    <row r="271981" spans="9:10" x14ac:dyDescent="0.3">
      <c r="I271981" s="139"/>
      <c r="J271981" s="139"/>
    </row>
    <row r="271983" spans="9:10" x14ac:dyDescent="0.3">
      <c r="J271983"/>
    </row>
    <row r="272192" spans="9:10" x14ac:dyDescent="0.3">
      <c r="I272192" s="139"/>
      <c r="J272192" s="139"/>
    </row>
    <row r="272194" spans="10:10" x14ac:dyDescent="0.3">
      <c r="J272194"/>
    </row>
    <row r="272403" spans="9:10" x14ac:dyDescent="0.3">
      <c r="I272403" s="139"/>
      <c r="J272403" s="139"/>
    </row>
    <row r="272405" spans="9:10" x14ac:dyDescent="0.3">
      <c r="J272405"/>
    </row>
    <row r="272614" spans="9:10" x14ac:dyDescent="0.3">
      <c r="I272614" s="139"/>
      <c r="J272614" s="139"/>
    </row>
    <row r="272616" spans="9:10" x14ac:dyDescent="0.3">
      <c r="J272616"/>
    </row>
    <row r="272825" spans="9:10" x14ac:dyDescent="0.3">
      <c r="I272825" s="139"/>
      <c r="J272825" s="139"/>
    </row>
    <row r="272827" spans="9:10" x14ac:dyDescent="0.3">
      <c r="J272827"/>
    </row>
    <row r="273036" spans="9:10" x14ac:dyDescent="0.3">
      <c r="I273036" s="139"/>
      <c r="J273036" s="139"/>
    </row>
    <row r="273038" spans="9:10" x14ac:dyDescent="0.3">
      <c r="J273038"/>
    </row>
    <row r="273247" spans="9:10" x14ac:dyDescent="0.3">
      <c r="I273247" s="139"/>
      <c r="J273247" s="139"/>
    </row>
    <row r="273249" spans="10:10" x14ac:dyDescent="0.3">
      <c r="J273249"/>
    </row>
    <row r="273458" spans="9:10" x14ac:dyDescent="0.3">
      <c r="I273458" s="139"/>
      <c r="J273458" s="139"/>
    </row>
    <row r="273460" spans="9:10" x14ac:dyDescent="0.3">
      <c r="J273460"/>
    </row>
    <row r="273669" spans="9:10" x14ac:dyDescent="0.3">
      <c r="I273669" s="139"/>
      <c r="J273669" s="139"/>
    </row>
    <row r="273671" spans="9:10" x14ac:dyDescent="0.3">
      <c r="J273671"/>
    </row>
    <row r="273880" spans="9:10" x14ac:dyDescent="0.3">
      <c r="I273880" s="139"/>
      <c r="J273880" s="139"/>
    </row>
    <row r="273882" spans="9:10" x14ac:dyDescent="0.3">
      <c r="J273882"/>
    </row>
    <row r="274091" spans="9:10" x14ac:dyDescent="0.3">
      <c r="I274091" s="139"/>
      <c r="J274091" s="139"/>
    </row>
    <row r="274093" spans="9:10" x14ac:dyDescent="0.3">
      <c r="J274093"/>
    </row>
    <row r="274302" spans="9:10" x14ac:dyDescent="0.3">
      <c r="I274302" s="139"/>
      <c r="J274302" s="139"/>
    </row>
    <row r="274304" spans="9:10" x14ac:dyDescent="0.3">
      <c r="J274304"/>
    </row>
    <row r="274513" spans="9:10" x14ac:dyDescent="0.3">
      <c r="I274513" s="139"/>
      <c r="J274513" s="139"/>
    </row>
    <row r="274515" spans="9:10" x14ac:dyDescent="0.3">
      <c r="J274515"/>
    </row>
    <row r="274724" spans="9:10" x14ac:dyDescent="0.3">
      <c r="I274724" s="139"/>
      <c r="J274724" s="139"/>
    </row>
    <row r="274726" spans="9:10" x14ac:dyDescent="0.3">
      <c r="J274726"/>
    </row>
    <row r="274935" spans="9:10" x14ac:dyDescent="0.3">
      <c r="I274935" s="139"/>
      <c r="J274935" s="139"/>
    </row>
    <row r="274937" spans="9:10" x14ac:dyDescent="0.3">
      <c r="J274937"/>
    </row>
    <row r="275146" spans="9:10" x14ac:dyDescent="0.3">
      <c r="I275146" s="139"/>
      <c r="J275146" s="139"/>
    </row>
    <row r="275148" spans="9:10" x14ac:dyDescent="0.3">
      <c r="J275148"/>
    </row>
    <row r="275357" spans="9:10" x14ac:dyDescent="0.3">
      <c r="I275357" s="139"/>
      <c r="J275357" s="139"/>
    </row>
    <row r="275359" spans="9:10" x14ac:dyDescent="0.3">
      <c r="J275359"/>
    </row>
    <row r="275568" spans="9:10" x14ac:dyDescent="0.3">
      <c r="I275568" s="139"/>
      <c r="J275568" s="139"/>
    </row>
    <row r="275570" spans="10:10" x14ac:dyDescent="0.3">
      <c r="J275570"/>
    </row>
    <row r="275779" spans="9:10" x14ac:dyDescent="0.3">
      <c r="I275779" s="139"/>
      <c r="J275779" s="139"/>
    </row>
    <row r="275781" spans="9:10" x14ac:dyDescent="0.3">
      <c r="J275781"/>
    </row>
    <row r="275990" spans="9:10" x14ac:dyDescent="0.3">
      <c r="I275990" s="139"/>
      <c r="J275990" s="139"/>
    </row>
    <row r="275992" spans="9:10" x14ac:dyDescent="0.3">
      <c r="J275992"/>
    </row>
    <row r="276201" spans="9:10" x14ac:dyDescent="0.3">
      <c r="I276201" s="139"/>
      <c r="J276201" s="139"/>
    </row>
    <row r="276203" spans="9:10" x14ac:dyDescent="0.3">
      <c r="J276203"/>
    </row>
    <row r="276412" spans="9:10" x14ac:dyDescent="0.3">
      <c r="I276412" s="139"/>
      <c r="J276412" s="139"/>
    </row>
    <row r="276414" spans="9:10" x14ac:dyDescent="0.3">
      <c r="J276414"/>
    </row>
    <row r="276623" spans="9:10" x14ac:dyDescent="0.3">
      <c r="I276623" s="139"/>
      <c r="J276623" s="139"/>
    </row>
    <row r="276625" spans="10:10" x14ac:dyDescent="0.3">
      <c r="J276625"/>
    </row>
    <row r="276834" spans="9:10" x14ac:dyDescent="0.3">
      <c r="I276834" s="139"/>
      <c r="J276834" s="139"/>
    </row>
    <row r="276836" spans="9:10" x14ac:dyDescent="0.3">
      <c r="J276836"/>
    </row>
    <row r="277045" spans="9:10" x14ac:dyDescent="0.3">
      <c r="I277045" s="139"/>
      <c r="J277045" s="139"/>
    </row>
    <row r="277047" spans="9:10" x14ac:dyDescent="0.3">
      <c r="J277047"/>
    </row>
    <row r="277256" spans="9:10" x14ac:dyDescent="0.3">
      <c r="I277256" s="139"/>
      <c r="J277256" s="139"/>
    </row>
    <row r="277258" spans="9:10" x14ac:dyDescent="0.3">
      <c r="J277258"/>
    </row>
    <row r="277467" spans="9:10" x14ac:dyDescent="0.3">
      <c r="I277467" s="139"/>
      <c r="J277467" s="139"/>
    </row>
    <row r="277469" spans="9:10" x14ac:dyDescent="0.3">
      <c r="J277469"/>
    </row>
    <row r="277678" spans="9:10" x14ac:dyDescent="0.3">
      <c r="I277678" s="139"/>
      <c r="J277678" s="139"/>
    </row>
    <row r="277680" spans="9:10" x14ac:dyDescent="0.3">
      <c r="J277680"/>
    </row>
    <row r="277889" spans="9:10" x14ac:dyDescent="0.3">
      <c r="I277889" s="139"/>
      <c r="J277889" s="139"/>
    </row>
    <row r="277891" spans="9:10" x14ac:dyDescent="0.3">
      <c r="J277891"/>
    </row>
    <row r="278100" spans="9:10" x14ac:dyDescent="0.3">
      <c r="I278100" s="139"/>
      <c r="J278100" s="139"/>
    </row>
    <row r="278102" spans="9:10" x14ac:dyDescent="0.3">
      <c r="J278102"/>
    </row>
    <row r="278311" spans="9:10" x14ac:dyDescent="0.3">
      <c r="I278311" s="139"/>
      <c r="J278311" s="139"/>
    </row>
    <row r="278313" spans="9:10" x14ac:dyDescent="0.3">
      <c r="J278313"/>
    </row>
    <row r="278522" spans="9:10" x14ac:dyDescent="0.3">
      <c r="I278522" s="139"/>
      <c r="J278522" s="139"/>
    </row>
    <row r="278524" spans="9:10" x14ac:dyDescent="0.3">
      <c r="J278524"/>
    </row>
    <row r="278733" spans="9:10" x14ac:dyDescent="0.3">
      <c r="I278733" s="139"/>
      <c r="J278733" s="139"/>
    </row>
    <row r="278735" spans="9:10" x14ac:dyDescent="0.3">
      <c r="J278735"/>
    </row>
    <row r="278944" spans="9:10" x14ac:dyDescent="0.3">
      <c r="I278944" s="139"/>
      <c r="J278944" s="139"/>
    </row>
    <row r="278946" spans="10:10" x14ac:dyDescent="0.3">
      <c r="J278946"/>
    </row>
    <row r="279155" spans="9:10" x14ac:dyDescent="0.3">
      <c r="I279155" s="139"/>
      <c r="J279155" s="139"/>
    </row>
    <row r="279157" spans="9:10" x14ac:dyDescent="0.3">
      <c r="J279157"/>
    </row>
    <row r="279366" spans="9:10" x14ac:dyDescent="0.3">
      <c r="I279366" s="139"/>
      <c r="J279366" s="139"/>
    </row>
    <row r="279368" spans="9:10" x14ac:dyDescent="0.3">
      <c r="J279368"/>
    </row>
    <row r="279577" spans="9:10" x14ac:dyDescent="0.3">
      <c r="I279577" s="139"/>
      <c r="J279577" s="139"/>
    </row>
    <row r="279579" spans="9:10" x14ac:dyDescent="0.3">
      <c r="J279579"/>
    </row>
    <row r="279788" spans="9:10" x14ac:dyDescent="0.3">
      <c r="I279788" s="139"/>
      <c r="J279788" s="139"/>
    </row>
    <row r="279790" spans="9:10" x14ac:dyDescent="0.3">
      <c r="J279790"/>
    </row>
    <row r="279999" spans="9:10" x14ac:dyDescent="0.3">
      <c r="I279999" s="139"/>
      <c r="J279999" s="139"/>
    </row>
    <row r="280001" spans="10:10" x14ac:dyDescent="0.3">
      <c r="J280001"/>
    </row>
    <row r="280210" spans="9:10" x14ac:dyDescent="0.3">
      <c r="I280210" s="139"/>
      <c r="J280210" s="139"/>
    </row>
    <row r="280212" spans="9:10" x14ac:dyDescent="0.3">
      <c r="J280212"/>
    </row>
    <row r="280421" spans="9:10" x14ac:dyDescent="0.3">
      <c r="I280421" s="139"/>
      <c r="J280421" s="139"/>
    </row>
    <row r="280423" spans="9:10" x14ac:dyDescent="0.3">
      <c r="J280423"/>
    </row>
    <row r="280632" spans="9:10" x14ac:dyDescent="0.3">
      <c r="I280632" s="139"/>
      <c r="J280632" s="139"/>
    </row>
    <row r="280634" spans="9:10" x14ac:dyDescent="0.3">
      <c r="J280634"/>
    </row>
    <row r="280843" spans="9:10" x14ac:dyDescent="0.3">
      <c r="I280843" s="139"/>
      <c r="J280843" s="139"/>
    </row>
    <row r="280845" spans="9:10" x14ac:dyDescent="0.3">
      <c r="J280845"/>
    </row>
    <row r="281054" spans="9:10" x14ac:dyDescent="0.3">
      <c r="I281054" s="139"/>
      <c r="J281054" s="139"/>
    </row>
    <row r="281056" spans="9:10" x14ac:dyDescent="0.3">
      <c r="J281056"/>
    </row>
    <row r="281265" spans="9:10" x14ac:dyDescent="0.3">
      <c r="I281265" s="139"/>
      <c r="J281265" s="139"/>
    </row>
    <row r="281267" spans="9:10" x14ac:dyDescent="0.3">
      <c r="J281267"/>
    </row>
    <row r="281476" spans="9:10" x14ac:dyDescent="0.3">
      <c r="I281476" s="139"/>
      <c r="J281476" s="139"/>
    </row>
    <row r="281478" spans="9:10" x14ac:dyDescent="0.3">
      <c r="J281478"/>
    </row>
    <row r="281687" spans="9:10" x14ac:dyDescent="0.3">
      <c r="I281687" s="139"/>
      <c r="J281687" s="139"/>
    </row>
    <row r="281689" spans="9:10" x14ac:dyDescent="0.3">
      <c r="J281689"/>
    </row>
    <row r="281898" spans="9:10" x14ac:dyDescent="0.3">
      <c r="I281898" s="139"/>
      <c r="J281898" s="139"/>
    </row>
    <row r="281900" spans="9:10" x14ac:dyDescent="0.3">
      <c r="J281900"/>
    </row>
    <row r="282109" spans="9:10" x14ac:dyDescent="0.3">
      <c r="I282109" s="139"/>
      <c r="J282109" s="139"/>
    </row>
    <row r="282111" spans="9:10" x14ac:dyDescent="0.3">
      <c r="J282111"/>
    </row>
    <row r="282320" spans="9:10" x14ac:dyDescent="0.3">
      <c r="I282320" s="139"/>
      <c r="J282320" s="139"/>
    </row>
    <row r="282322" spans="10:10" x14ac:dyDescent="0.3">
      <c r="J282322"/>
    </row>
    <row r="282531" spans="9:10" x14ac:dyDescent="0.3">
      <c r="I282531" s="139"/>
      <c r="J282531" s="139"/>
    </row>
    <row r="282533" spans="9:10" x14ac:dyDescent="0.3">
      <c r="J282533"/>
    </row>
    <row r="282742" spans="9:10" x14ac:dyDescent="0.3">
      <c r="I282742" s="139"/>
      <c r="J282742" s="139"/>
    </row>
    <row r="282744" spans="9:10" x14ac:dyDescent="0.3">
      <c r="J282744"/>
    </row>
    <row r="282953" spans="9:10" x14ac:dyDescent="0.3">
      <c r="I282953" s="139"/>
      <c r="J282953" s="139"/>
    </row>
    <row r="282955" spans="9:10" x14ac:dyDescent="0.3">
      <c r="J282955"/>
    </row>
    <row r="283164" spans="9:10" x14ac:dyDescent="0.3">
      <c r="I283164" s="139"/>
      <c r="J283164" s="139"/>
    </row>
    <row r="283166" spans="9:10" x14ac:dyDescent="0.3">
      <c r="J283166"/>
    </row>
    <row r="283375" spans="9:10" x14ac:dyDescent="0.3">
      <c r="I283375" s="139"/>
      <c r="J283375" s="139"/>
    </row>
    <row r="283377" spans="10:10" x14ac:dyDescent="0.3">
      <c r="J283377"/>
    </row>
    <row r="283586" spans="9:10" x14ac:dyDescent="0.3">
      <c r="I283586" s="139"/>
      <c r="J283586" s="139"/>
    </row>
    <row r="283588" spans="9:10" x14ac:dyDescent="0.3">
      <c r="J283588"/>
    </row>
    <row r="283797" spans="9:10" x14ac:dyDescent="0.3">
      <c r="I283797" s="139"/>
      <c r="J283797" s="139"/>
    </row>
    <row r="283799" spans="9:10" x14ac:dyDescent="0.3">
      <c r="J283799"/>
    </row>
    <row r="284008" spans="9:10" x14ac:dyDescent="0.3">
      <c r="I284008" s="139"/>
      <c r="J284008" s="139"/>
    </row>
    <row r="284010" spans="9:10" x14ac:dyDescent="0.3">
      <c r="J284010"/>
    </row>
    <row r="284219" spans="9:10" x14ac:dyDescent="0.3">
      <c r="I284219" s="139"/>
      <c r="J284219" s="139"/>
    </row>
    <row r="284221" spans="9:10" x14ac:dyDescent="0.3">
      <c r="J284221"/>
    </row>
    <row r="284430" spans="9:10" x14ac:dyDescent="0.3">
      <c r="I284430" s="139"/>
      <c r="J284430" s="139"/>
    </row>
    <row r="284432" spans="9:10" x14ac:dyDescent="0.3">
      <c r="J284432"/>
    </row>
    <row r="284641" spans="9:10" x14ac:dyDescent="0.3">
      <c r="I284641" s="139"/>
      <c r="J284641" s="139"/>
    </row>
    <row r="284643" spans="9:10" x14ac:dyDescent="0.3">
      <c r="J284643"/>
    </row>
    <row r="284852" spans="9:10" x14ac:dyDescent="0.3">
      <c r="I284852" s="139"/>
      <c r="J284852" s="139"/>
    </row>
    <row r="284854" spans="9:10" x14ac:dyDescent="0.3">
      <c r="J284854"/>
    </row>
    <row r="285063" spans="9:10" x14ac:dyDescent="0.3">
      <c r="I285063" s="139"/>
      <c r="J285063" s="139"/>
    </row>
    <row r="285065" spans="9:10" x14ac:dyDescent="0.3">
      <c r="J285065"/>
    </row>
    <row r="285274" spans="9:10" x14ac:dyDescent="0.3">
      <c r="I285274" s="139"/>
      <c r="J285274" s="139"/>
    </row>
    <row r="285276" spans="9:10" x14ac:dyDescent="0.3">
      <c r="J285276"/>
    </row>
    <row r="285485" spans="9:10" x14ac:dyDescent="0.3">
      <c r="I285485" s="139"/>
      <c r="J285485" s="139"/>
    </row>
    <row r="285487" spans="9:10" x14ac:dyDescent="0.3">
      <c r="J285487"/>
    </row>
    <row r="285696" spans="9:10" x14ac:dyDescent="0.3">
      <c r="I285696" s="139"/>
      <c r="J285696" s="139"/>
    </row>
    <row r="285698" spans="10:10" x14ac:dyDescent="0.3">
      <c r="J285698"/>
    </row>
    <row r="285907" spans="9:10" x14ac:dyDescent="0.3">
      <c r="I285907" s="139"/>
      <c r="J285907" s="139"/>
    </row>
    <row r="285909" spans="9:10" x14ac:dyDescent="0.3">
      <c r="J285909"/>
    </row>
    <row r="286118" spans="9:10" x14ac:dyDescent="0.3">
      <c r="I286118" s="139"/>
      <c r="J286118" s="139"/>
    </row>
    <row r="286120" spans="9:10" x14ac:dyDescent="0.3">
      <c r="J286120"/>
    </row>
    <row r="286329" spans="9:10" x14ac:dyDescent="0.3">
      <c r="I286329" s="139"/>
      <c r="J286329" s="139"/>
    </row>
    <row r="286331" spans="9:10" x14ac:dyDescent="0.3">
      <c r="J286331"/>
    </row>
    <row r="286540" spans="9:10" x14ac:dyDescent="0.3">
      <c r="I286540" s="139"/>
      <c r="J286540" s="139"/>
    </row>
    <row r="286542" spans="9:10" x14ac:dyDescent="0.3">
      <c r="J286542"/>
    </row>
    <row r="286751" spans="9:10" x14ac:dyDescent="0.3">
      <c r="I286751" s="139"/>
      <c r="J286751" s="139"/>
    </row>
    <row r="286753" spans="10:10" x14ac:dyDescent="0.3">
      <c r="J286753"/>
    </row>
    <row r="286962" spans="9:10" x14ac:dyDescent="0.3">
      <c r="I286962" s="139"/>
      <c r="J286962" s="139"/>
    </row>
    <row r="286964" spans="9:10" x14ac:dyDescent="0.3">
      <c r="J286964"/>
    </row>
    <row r="287173" spans="9:10" x14ac:dyDescent="0.3">
      <c r="I287173" s="139"/>
      <c r="J287173" s="139"/>
    </row>
    <row r="287175" spans="9:10" x14ac:dyDescent="0.3">
      <c r="J287175"/>
    </row>
    <row r="287384" spans="9:10" x14ac:dyDescent="0.3">
      <c r="I287384" s="139"/>
      <c r="J287384" s="139"/>
    </row>
    <row r="287386" spans="9:10" x14ac:dyDescent="0.3">
      <c r="J287386"/>
    </row>
    <row r="287595" spans="9:10" x14ac:dyDescent="0.3">
      <c r="I287595" s="139"/>
      <c r="J287595" s="139"/>
    </row>
    <row r="287597" spans="9:10" x14ac:dyDescent="0.3">
      <c r="J287597"/>
    </row>
    <row r="287806" spans="9:10" x14ac:dyDescent="0.3">
      <c r="I287806" s="139"/>
      <c r="J287806" s="139"/>
    </row>
    <row r="287808" spans="9:10" x14ac:dyDescent="0.3">
      <c r="J287808"/>
    </row>
    <row r="288017" spans="9:10" x14ac:dyDescent="0.3">
      <c r="I288017" s="139"/>
      <c r="J288017" s="139"/>
    </row>
    <row r="288019" spans="9:10" x14ac:dyDescent="0.3">
      <c r="J288019"/>
    </row>
    <row r="288228" spans="9:10" x14ac:dyDescent="0.3">
      <c r="I288228" s="139"/>
      <c r="J288228" s="139"/>
    </row>
    <row r="288230" spans="9:10" x14ac:dyDescent="0.3">
      <c r="J288230"/>
    </row>
    <row r="288439" spans="9:10" x14ac:dyDescent="0.3">
      <c r="I288439" s="139"/>
      <c r="J288439" s="139"/>
    </row>
    <row r="288441" spans="9:10" x14ac:dyDescent="0.3">
      <c r="J288441"/>
    </row>
    <row r="288650" spans="9:10" x14ac:dyDescent="0.3">
      <c r="I288650" s="139"/>
      <c r="J288650" s="139"/>
    </row>
    <row r="288652" spans="9:10" x14ac:dyDescent="0.3">
      <c r="J288652"/>
    </row>
    <row r="288861" spans="9:10" x14ac:dyDescent="0.3">
      <c r="I288861" s="139"/>
      <c r="J288861" s="139"/>
    </row>
    <row r="288863" spans="9:10" x14ac:dyDescent="0.3">
      <c r="J288863"/>
    </row>
    <row r="289072" spans="9:10" x14ac:dyDescent="0.3">
      <c r="I289072" s="139"/>
      <c r="J289072" s="139"/>
    </row>
    <row r="289074" spans="10:10" x14ac:dyDescent="0.3">
      <c r="J289074"/>
    </row>
    <row r="289283" spans="9:10" x14ac:dyDescent="0.3">
      <c r="I289283" s="139"/>
      <c r="J289283" s="139"/>
    </row>
    <row r="289285" spans="9:10" x14ac:dyDescent="0.3">
      <c r="J289285"/>
    </row>
    <row r="289494" spans="9:10" x14ac:dyDescent="0.3">
      <c r="I289494" s="139"/>
      <c r="J289494" s="139"/>
    </row>
    <row r="289496" spans="9:10" x14ac:dyDescent="0.3">
      <c r="J289496"/>
    </row>
    <row r="289705" spans="9:10" x14ac:dyDescent="0.3">
      <c r="I289705" s="139"/>
      <c r="J289705" s="139"/>
    </row>
    <row r="289707" spans="9:10" x14ac:dyDescent="0.3">
      <c r="J289707"/>
    </row>
    <row r="289916" spans="9:10" x14ac:dyDescent="0.3">
      <c r="I289916" s="139"/>
      <c r="J289916" s="139"/>
    </row>
    <row r="289918" spans="9:10" x14ac:dyDescent="0.3">
      <c r="J289918"/>
    </row>
    <row r="290127" spans="9:10" x14ac:dyDescent="0.3">
      <c r="I290127" s="139"/>
      <c r="J290127" s="139"/>
    </row>
    <row r="290129" spans="10:10" x14ac:dyDescent="0.3">
      <c r="J290129"/>
    </row>
    <row r="290338" spans="9:10" x14ac:dyDescent="0.3">
      <c r="I290338" s="139"/>
      <c r="J290338" s="139"/>
    </row>
    <row r="290340" spans="9:10" x14ac:dyDescent="0.3">
      <c r="J290340"/>
    </row>
    <row r="290549" spans="9:10" x14ac:dyDescent="0.3">
      <c r="I290549" s="139"/>
      <c r="J290549" s="139"/>
    </row>
    <row r="290551" spans="9:10" x14ac:dyDescent="0.3">
      <c r="J290551"/>
    </row>
    <row r="290760" spans="9:10" x14ac:dyDescent="0.3">
      <c r="I290760" s="139"/>
      <c r="J290760" s="139"/>
    </row>
    <row r="290762" spans="9:10" x14ac:dyDescent="0.3">
      <c r="J290762"/>
    </row>
    <row r="290971" spans="9:10" x14ac:dyDescent="0.3">
      <c r="I290971" s="139"/>
      <c r="J290971" s="139"/>
    </row>
    <row r="290973" spans="9:10" x14ac:dyDescent="0.3">
      <c r="J290973"/>
    </row>
    <row r="291182" spans="9:10" x14ac:dyDescent="0.3">
      <c r="I291182" s="139"/>
      <c r="J291182" s="139"/>
    </row>
    <row r="291184" spans="9:10" x14ac:dyDescent="0.3">
      <c r="J291184"/>
    </row>
    <row r="291393" spans="9:10" x14ac:dyDescent="0.3">
      <c r="I291393" s="139"/>
      <c r="J291393" s="139"/>
    </row>
    <row r="291395" spans="9:10" x14ac:dyDescent="0.3">
      <c r="J291395"/>
    </row>
    <row r="291604" spans="9:10" x14ac:dyDescent="0.3">
      <c r="I291604" s="139"/>
      <c r="J291604" s="139"/>
    </row>
    <row r="291606" spans="9:10" x14ac:dyDescent="0.3">
      <c r="J291606"/>
    </row>
    <row r="291815" spans="9:10" x14ac:dyDescent="0.3">
      <c r="I291815" s="139"/>
      <c r="J291815" s="139"/>
    </row>
    <row r="291817" spans="9:10" x14ac:dyDescent="0.3">
      <c r="J291817"/>
    </row>
    <row r="292026" spans="9:10" x14ac:dyDescent="0.3">
      <c r="I292026" s="139"/>
      <c r="J292026" s="139"/>
    </row>
    <row r="292028" spans="9:10" x14ac:dyDescent="0.3">
      <c r="J292028"/>
    </row>
    <row r="292237" spans="9:10" x14ac:dyDescent="0.3">
      <c r="I292237" s="139"/>
      <c r="J292237" s="139"/>
    </row>
    <row r="292239" spans="9:10" x14ac:dyDescent="0.3">
      <c r="J292239"/>
    </row>
    <row r="292448" spans="9:10" x14ac:dyDescent="0.3">
      <c r="I292448" s="139"/>
      <c r="J292448" s="139"/>
    </row>
    <row r="292450" spans="10:10" x14ac:dyDescent="0.3">
      <c r="J292450"/>
    </row>
    <row r="292659" spans="9:10" x14ac:dyDescent="0.3">
      <c r="I292659" s="139"/>
      <c r="J292659" s="139"/>
    </row>
    <row r="292661" spans="9:10" x14ac:dyDescent="0.3">
      <c r="J292661"/>
    </row>
    <row r="292870" spans="9:10" x14ac:dyDescent="0.3">
      <c r="I292870" s="139"/>
      <c r="J292870" s="139"/>
    </row>
    <row r="292872" spans="9:10" x14ac:dyDescent="0.3">
      <c r="J292872"/>
    </row>
    <row r="293081" spans="9:10" x14ac:dyDescent="0.3">
      <c r="I293081" s="139"/>
      <c r="J293081" s="139"/>
    </row>
    <row r="293083" spans="9:10" x14ac:dyDescent="0.3">
      <c r="J293083"/>
    </row>
    <row r="293292" spans="9:10" x14ac:dyDescent="0.3">
      <c r="I293292" s="139"/>
      <c r="J293292" s="139"/>
    </row>
    <row r="293294" spans="9:10" x14ac:dyDescent="0.3">
      <c r="J293294"/>
    </row>
    <row r="293503" spans="9:10" x14ac:dyDescent="0.3">
      <c r="I293503" s="139"/>
      <c r="J293503" s="139"/>
    </row>
    <row r="293505" spans="10:10" x14ac:dyDescent="0.3">
      <c r="J293505"/>
    </row>
    <row r="293714" spans="9:10" x14ac:dyDescent="0.3">
      <c r="I293714" s="139"/>
      <c r="J293714" s="139"/>
    </row>
    <row r="293716" spans="9:10" x14ac:dyDescent="0.3">
      <c r="J293716"/>
    </row>
    <row r="293925" spans="9:10" x14ac:dyDescent="0.3">
      <c r="I293925" s="139"/>
      <c r="J293925" s="139"/>
    </row>
    <row r="293927" spans="9:10" x14ac:dyDescent="0.3">
      <c r="J293927"/>
    </row>
    <row r="294136" spans="9:10" x14ac:dyDescent="0.3">
      <c r="I294136" s="139"/>
      <c r="J294136" s="139"/>
    </row>
    <row r="294138" spans="9:10" x14ac:dyDescent="0.3">
      <c r="J294138"/>
    </row>
    <row r="294347" spans="9:10" x14ac:dyDescent="0.3">
      <c r="I294347" s="139"/>
      <c r="J294347" s="139"/>
    </row>
    <row r="294349" spans="9:10" x14ac:dyDescent="0.3">
      <c r="J294349"/>
    </row>
    <row r="294558" spans="9:10" x14ac:dyDescent="0.3">
      <c r="I294558" s="139"/>
      <c r="J294558" s="139"/>
    </row>
    <row r="294560" spans="9:10" x14ac:dyDescent="0.3">
      <c r="J294560"/>
    </row>
    <row r="294769" spans="9:10" x14ac:dyDescent="0.3">
      <c r="I294769" s="139"/>
      <c r="J294769" s="139"/>
    </row>
    <row r="294771" spans="9:10" x14ac:dyDescent="0.3">
      <c r="J294771"/>
    </row>
    <row r="294980" spans="9:10" x14ac:dyDescent="0.3">
      <c r="I294980" s="139"/>
      <c r="J294980" s="139"/>
    </row>
    <row r="294982" spans="9:10" x14ac:dyDescent="0.3">
      <c r="J294982"/>
    </row>
    <row r="295191" spans="9:10" x14ac:dyDescent="0.3">
      <c r="I295191" s="139"/>
      <c r="J295191" s="139"/>
    </row>
    <row r="295193" spans="9:10" x14ac:dyDescent="0.3">
      <c r="J295193"/>
    </row>
    <row r="295402" spans="9:10" x14ac:dyDescent="0.3">
      <c r="I295402" s="139"/>
      <c r="J295402" s="139"/>
    </row>
    <row r="295404" spans="9:10" x14ac:dyDescent="0.3">
      <c r="J295404"/>
    </row>
    <row r="295613" spans="9:10" x14ac:dyDescent="0.3">
      <c r="I295613" s="139"/>
      <c r="J295613" s="139"/>
    </row>
    <row r="295615" spans="9:10" x14ac:dyDescent="0.3">
      <c r="J295615"/>
    </row>
    <row r="295824" spans="9:10" x14ac:dyDescent="0.3">
      <c r="I295824" s="139"/>
      <c r="J295824" s="139"/>
    </row>
    <row r="295826" spans="10:10" x14ac:dyDescent="0.3">
      <c r="J295826"/>
    </row>
    <row r="296035" spans="9:10" x14ac:dyDescent="0.3">
      <c r="I296035" s="139"/>
      <c r="J296035" s="139"/>
    </row>
    <row r="296037" spans="9:10" x14ac:dyDescent="0.3">
      <c r="J296037"/>
    </row>
    <row r="296246" spans="9:10" x14ac:dyDescent="0.3">
      <c r="I296246" s="139"/>
      <c r="J296246" s="139"/>
    </row>
    <row r="296248" spans="9:10" x14ac:dyDescent="0.3">
      <c r="J296248"/>
    </row>
    <row r="296457" spans="9:10" x14ac:dyDescent="0.3">
      <c r="I296457" s="139"/>
      <c r="J296457" s="139"/>
    </row>
    <row r="296459" spans="9:10" x14ac:dyDescent="0.3">
      <c r="J296459"/>
    </row>
    <row r="296668" spans="9:10" x14ac:dyDescent="0.3">
      <c r="I296668" s="139"/>
      <c r="J296668" s="139"/>
    </row>
    <row r="296670" spans="9:10" x14ac:dyDescent="0.3">
      <c r="J296670"/>
    </row>
    <row r="296879" spans="9:10" x14ac:dyDescent="0.3">
      <c r="I296879" s="139"/>
      <c r="J296879" s="139"/>
    </row>
    <row r="296881" spans="10:10" x14ac:dyDescent="0.3">
      <c r="J296881"/>
    </row>
    <row r="297090" spans="9:10" x14ac:dyDescent="0.3">
      <c r="I297090" s="139"/>
      <c r="J297090" s="139"/>
    </row>
    <row r="297092" spans="9:10" x14ac:dyDescent="0.3">
      <c r="J297092"/>
    </row>
    <row r="297301" spans="9:10" x14ac:dyDescent="0.3">
      <c r="I297301" s="139"/>
      <c r="J297301" s="139"/>
    </row>
    <row r="297303" spans="9:10" x14ac:dyDescent="0.3">
      <c r="J297303"/>
    </row>
    <row r="297512" spans="9:10" x14ac:dyDescent="0.3">
      <c r="I297512" s="139"/>
      <c r="J297512" s="139"/>
    </row>
    <row r="297514" spans="9:10" x14ac:dyDescent="0.3">
      <c r="J297514"/>
    </row>
    <row r="297723" spans="9:10" x14ac:dyDescent="0.3">
      <c r="I297723" s="139"/>
      <c r="J297723" s="139"/>
    </row>
    <row r="297725" spans="9:10" x14ac:dyDescent="0.3">
      <c r="J297725"/>
    </row>
    <row r="297934" spans="9:10" x14ac:dyDescent="0.3">
      <c r="I297934" s="139"/>
      <c r="J297934" s="139"/>
    </row>
    <row r="297936" spans="9:10" x14ac:dyDescent="0.3">
      <c r="J297936"/>
    </row>
    <row r="298145" spans="9:10" x14ac:dyDescent="0.3">
      <c r="I298145" s="139"/>
      <c r="J298145" s="139"/>
    </row>
    <row r="298147" spans="9:10" x14ac:dyDescent="0.3">
      <c r="J298147"/>
    </row>
    <row r="298356" spans="9:10" x14ac:dyDescent="0.3">
      <c r="I298356" s="139"/>
      <c r="J298356" s="139"/>
    </row>
    <row r="298358" spans="9:10" x14ac:dyDescent="0.3">
      <c r="J298358"/>
    </row>
    <row r="298567" spans="9:10" x14ac:dyDescent="0.3">
      <c r="I298567" s="139"/>
      <c r="J298567" s="139"/>
    </row>
    <row r="298569" spans="9:10" x14ac:dyDescent="0.3">
      <c r="J298569"/>
    </row>
    <row r="298778" spans="9:10" x14ac:dyDescent="0.3">
      <c r="I298778" s="139"/>
      <c r="J298778" s="139"/>
    </row>
    <row r="298780" spans="9:10" x14ac:dyDescent="0.3">
      <c r="J298780"/>
    </row>
    <row r="298989" spans="9:10" x14ac:dyDescent="0.3">
      <c r="I298989" s="139"/>
      <c r="J298989" s="139"/>
    </row>
    <row r="298991" spans="9:10" x14ac:dyDescent="0.3">
      <c r="J298991"/>
    </row>
    <row r="299200" spans="9:10" x14ac:dyDescent="0.3">
      <c r="I299200" s="139"/>
      <c r="J299200" s="139"/>
    </row>
    <row r="299202" spans="10:10" x14ac:dyDescent="0.3">
      <c r="J299202"/>
    </row>
    <row r="299411" spans="9:10" x14ac:dyDescent="0.3">
      <c r="I299411" s="139"/>
      <c r="J299411" s="139"/>
    </row>
    <row r="299413" spans="9:10" x14ac:dyDescent="0.3">
      <c r="J299413"/>
    </row>
    <row r="299622" spans="9:10" x14ac:dyDescent="0.3">
      <c r="I299622" s="139"/>
      <c r="J299622" s="139"/>
    </row>
    <row r="299624" spans="9:10" x14ac:dyDescent="0.3">
      <c r="J299624"/>
    </row>
    <row r="299833" spans="9:10" x14ac:dyDescent="0.3">
      <c r="I299833" s="139"/>
      <c r="J299833" s="139"/>
    </row>
    <row r="299835" spans="9:10" x14ac:dyDescent="0.3">
      <c r="J299835"/>
    </row>
    <row r="300044" spans="9:10" x14ac:dyDescent="0.3">
      <c r="I300044" s="139"/>
      <c r="J300044" s="139"/>
    </row>
    <row r="300046" spans="9:10" x14ac:dyDescent="0.3">
      <c r="J300046"/>
    </row>
    <row r="300255" spans="9:10" x14ac:dyDescent="0.3">
      <c r="I300255" s="139"/>
      <c r="J300255" s="139"/>
    </row>
    <row r="300257" spans="10:10" x14ac:dyDescent="0.3">
      <c r="J300257"/>
    </row>
    <row r="300466" spans="9:10" x14ac:dyDescent="0.3">
      <c r="I300466" s="139"/>
      <c r="J300466" s="139"/>
    </row>
    <row r="300468" spans="9:10" x14ac:dyDescent="0.3">
      <c r="J300468"/>
    </row>
    <row r="300677" spans="9:10" x14ac:dyDescent="0.3">
      <c r="I300677" s="139"/>
      <c r="J300677" s="139"/>
    </row>
    <row r="300679" spans="9:10" x14ac:dyDescent="0.3">
      <c r="J300679"/>
    </row>
    <row r="300888" spans="9:10" x14ac:dyDescent="0.3">
      <c r="I300888" s="139"/>
      <c r="J300888" s="139"/>
    </row>
    <row r="300890" spans="9:10" x14ac:dyDescent="0.3">
      <c r="J300890"/>
    </row>
    <row r="301099" spans="9:10" x14ac:dyDescent="0.3">
      <c r="I301099" s="139"/>
      <c r="J301099" s="139"/>
    </row>
    <row r="301101" spans="9:10" x14ac:dyDescent="0.3">
      <c r="J301101"/>
    </row>
    <row r="301310" spans="9:10" x14ac:dyDescent="0.3">
      <c r="I301310" s="139"/>
      <c r="J301310" s="139"/>
    </row>
    <row r="301312" spans="9:10" x14ac:dyDescent="0.3">
      <c r="J301312"/>
    </row>
    <row r="301521" spans="9:10" x14ac:dyDescent="0.3">
      <c r="I301521" s="139"/>
      <c r="J301521" s="139"/>
    </row>
    <row r="301523" spans="9:10" x14ac:dyDescent="0.3">
      <c r="J301523"/>
    </row>
    <row r="301732" spans="9:10" x14ac:dyDescent="0.3">
      <c r="I301732" s="139"/>
      <c r="J301732" s="139"/>
    </row>
    <row r="301734" spans="9:10" x14ac:dyDescent="0.3">
      <c r="J301734"/>
    </row>
    <row r="301943" spans="9:10" x14ac:dyDescent="0.3">
      <c r="I301943" s="139"/>
      <c r="J301943" s="139"/>
    </row>
    <row r="301945" spans="9:10" x14ac:dyDescent="0.3">
      <c r="J301945"/>
    </row>
    <row r="302154" spans="9:10" x14ac:dyDescent="0.3">
      <c r="I302154" s="139"/>
      <c r="J302154" s="139"/>
    </row>
    <row r="302156" spans="9:10" x14ac:dyDescent="0.3">
      <c r="J302156"/>
    </row>
    <row r="302365" spans="9:10" x14ac:dyDescent="0.3">
      <c r="I302365" s="139"/>
      <c r="J302365" s="139"/>
    </row>
    <row r="302367" spans="9:10" x14ac:dyDescent="0.3">
      <c r="J302367"/>
    </row>
    <row r="302576" spans="9:10" x14ac:dyDescent="0.3">
      <c r="I302576" s="139"/>
      <c r="J302576" s="139"/>
    </row>
    <row r="302578" spans="10:10" x14ac:dyDescent="0.3">
      <c r="J302578"/>
    </row>
    <row r="302787" spans="9:10" x14ac:dyDescent="0.3">
      <c r="I302787" s="139"/>
      <c r="J302787" s="139"/>
    </row>
    <row r="302789" spans="9:10" x14ac:dyDescent="0.3">
      <c r="J302789"/>
    </row>
    <row r="302998" spans="9:10" x14ac:dyDescent="0.3">
      <c r="I302998" s="139"/>
      <c r="J302998" s="139"/>
    </row>
    <row r="303000" spans="9:10" x14ac:dyDescent="0.3">
      <c r="J303000"/>
    </row>
    <row r="303209" spans="9:10" x14ac:dyDescent="0.3">
      <c r="I303209" s="139"/>
      <c r="J303209" s="139"/>
    </row>
    <row r="303211" spans="9:10" x14ac:dyDescent="0.3">
      <c r="J303211"/>
    </row>
    <row r="303420" spans="9:10" x14ac:dyDescent="0.3">
      <c r="I303420" s="139"/>
      <c r="J303420" s="139"/>
    </row>
    <row r="303422" spans="9:10" x14ac:dyDescent="0.3">
      <c r="J303422"/>
    </row>
    <row r="303631" spans="9:10" x14ac:dyDescent="0.3">
      <c r="I303631" s="139"/>
      <c r="J303631" s="139"/>
    </row>
    <row r="303633" spans="10:10" x14ac:dyDescent="0.3">
      <c r="J303633"/>
    </row>
    <row r="303842" spans="9:10" x14ac:dyDescent="0.3">
      <c r="I303842" s="139"/>
      <c r="J303842" s="139"/>
    </row>
    <row r="303844" spans="9:10" x14ac:dyDescent="0.3">
      <c r="J303844"/>
    </row>
    <row r="304053" spans="9:10" x14ac:dyDescent="0.3">
      <c r="I304053" s="139"/>
      <c r="J304053" s="139"/>
    </row>
    <row r="304055" spans="9:10" x14ac:dyDescent="0.3">
      <c r="J304055"/>
    </row>
    <row r="304264" spans="9:10" x14ac:dyDescent="0.3">
      <c r="I304264" s="139"/>
      <c r="J304264" s="139"/>
    </row>
    <row r="304266" spans="9:10" x14ac:dyDescent="0.3">
      <c r="J304266"/>
    </row>
    <row r="304475" spans="9:10" x14ac:dyDescent="0.3">
      <c r="I304475" s="139"/>
      <c r="J304475" s="139"/>
    </row>
    <row r="304477" spans="9:10" x14ac:dyDescent="0.3">
      <c r="J304477"/>
    </row>
    <row r="304686" spans="9:10" x14ac:dyDescent="0.3">
      <c r="I304686" s="139"/>
      <c r="J304686" s="139"/>
    </row>
    <row r="304688" spans="9:10" x14ac:dyDescent="0.3">
      <c r="J304688"/>
    </row>
    <row r="304897" spans="9:10" x14ac:dyDescent="0.3">
      <c r="I304897" s="139"/>
      <c r="J304897" s="139"/>
    </row>
    <row r="304899" spans="9:10" x14ac:dyDescent="0.3">
      <c r="J304899"/>
    </row>
    <row r="305108" spans="9:10" x14ac:dyDescent="0.3">
      <c r="I305108" s="139"/>
      <c r="J305108" s="139"/>
    </row>
    <row r="305110" spans="9:10" x14ac:dyDescent="0.3">
      <c r="J305110"/>
    </row>
    <row r="305319" spans="9:10" x14ac:dyDescent="0.3">
      <c r="I305319" s="139"/>
      <c r="J305319" s="139"/>
    </row>
    <row r="305321" spans="9:10" x14ac:dyDescent="0.3">
      <c r="J305321"/>
    </row>
    <row r="305530" spans="9:10" x14ac:dyDescent="0.3">
      <c r="I305530" s="139"/>
      <c r="J305530" s="139"/>
    </row>
    <row r="305532" spans="9:10" x14ac:dyDescent="0.3">
      <c r="J305532"/>
    </row>
    <row r="305741" spans="9:10" x14ac:dyDescent="0.3">
      <c r="I305741" s="139"/>
      <c r="J305741" s="139"/>
    </row>
    <row r="305743" spans="9:10" x14ac:dyDescent="0.3">
      <c r="J305743"/>
    </row>
    <row r="305952" spans="9:10" x14ac:dyDescent="0.3">
      <c r="I305952" s="139"/>
      <c r="J305952" s="139"/>
    </row>
    <row r="305954" spans="10:10" x14ac:dyDescent="0.3">
      <c r="J305954"/>
    </row>
    <row r="306163" spans="9:10" x14ac:dyDescent="0.3">
      <c r="I306163" s="139"/>
      <c r="J306163" s="139"/>
    </row>
    <row r="306165" spans="9:10" x14ac:dyDescent="0.3">
      <c r="J306165"/>
    </row>
    <row r="306374" spans="9:10" x14ac:dyDescent="0.3">
      <c r="I306374" s="139"/>
      <c r="J306374" s="139"/>
    </row>
    <row r="306376" spans="9:10" x14ac:dyDescent="0.3">
      <c r="J306376"/>
    </row>
    <row r="306585" spans="9:10" x14ac:dyDescent="0.3">
      <c r="I306585" s="139"/>
      <c r="J306585" s="139"/>
    </row>
    <row r="306587" spans="9:10" x14ac:dyDescent="0.3">
      <c r="J306587"/>
    </row>
    <row r="306796" spans="9:10" x14ac:dyDescent="0.3">
      <c r="I306796" s="139"/>
      <c r="J306796" s="139"/>
    </row>
    <row r="306798" spans="9:10" x14ac:dyDescent="0.3">
      <c r="J306798"/>
    </row>
    <row r="307007" spans="9:10" x14ac:dyDescent="0.3">
      <c r="I307007" s="139"/>
      <c r="J307007" s="139"/>
    </row>
    <row r="307009" spans="10:10" x14ac:dyDescent="0.3">
      <c r="J307009"/>
    </row>
    <row r="307218" spans="9:10" x14ac:dyDescent="0.3">
      <c r="I307218" s="139"/>
      <c r="J307218" s="139"/>
    </row>
    <row r="307220" spans="9:10" x14ac:dyDescent="0.3">
      <c r="J307220"/>
    </row>
    <row r="307429" spans="9:10" x14ac:dyDescent="0.3">
      <c r="I307429" s="139"/>
      <c r="J307429" s="139"/>
    </row>
    <row r="307431" spans="9:10" x14ac:dyDescent="0.3">
      <c r="J307431"/>
    </row>
    <row r="307640" spans="9:10" x14ac:dyDescent="0.3">
      <c r="I307640" s="139"/>
      <c r="J307640" s="139"/>
    </row>
    <row r="307642" spans="9:10" x14ac:dyDescent="0.3">
      <c r="J307642"/>
    </row>
    <row r="307851" spans="9:10" x14ac:dyDescent="0.3">
      <c r="I307851" s="139"/>
      <c r="J307851" s="139"/>
    </row>
    <row r="307853" spans="9:10" x14ac:dyDescent="0.3">
      <c r="J307853"/>
    </row>
    <row r="308062" spans="9:10" x14ac:dyDescent="0.3">
      <c r="I308062" s="139"/>
      <c r="J308062" s="139"/>
    </row>
    <row r="308064" spans="9:10" x14ac:dyDescent="0.3">
      <c r="J308064"/>
    </row>
    <row r="308273" spans="9:10" x14ac:dyDescent="0.3">
      <c r="I308273" s="139"/>
      <c r="J308273" s="139"/>
    </row>
    <row r="308275" spans="9:10" x14ac:dyDescent="0.3">
      <c r="J308275"/>
    </row>
    <row r="308484" spans="9:10" x14ac:dyDescent="0.3">
      <c r="I308484" s="139"/>
      <c r="J308484" s="139"/>
    </row>
    <row r="308486" spans="9:10" x14ac:dyDescent="0.3">
      <c r="J308486"/>
    </row>
    <row r="308695" spans="9:10" x14ac:dyDescent="0.3">
      <c r="I308695" s="139"/>
      <c r="J308695" s="139"/>
    </row>
    <row r="308697" spans="9:10" x14ac:dyDescent="0.3">
      <c r="J308697"/>
    </row>
    <row r="308906" spans="9:10" x14ac:dyDescent="0.3">
      <c r="I308906" s="139"/>
      <c r="J308906" s="139"/>
    </row>
    <row r="308908" spans="9:10" x14ac:dyDescent="0.3">
      <c r="J308908"/>
    </row>
    <row r="309117" spans="9:10" x14ac:dyDescent="0.3">
      <c r="I309117" s="139"/>
      <c r="J309117" s="139"/>
    </row>
    <row r="309119" spans="9:10" x14ac:dyDescent="0.3">
      <c r="J309119"/>
    </row>
    <row r="309328" spans="9:10" x14ac:dyDescent="0.3">
      <c r="I309328" s="139"/>
      <c r="J309328" s="139"/>
    </row>
    <row r="309330" spans="10:10" x14ac:dyDescent="0.3">
      <c r="J309330"/>
    </row>
    <row r="309539" spans="9:10" x14ac:dyDescent="0.3">
      <c r="I309539" s="139"/>
      <c r="J309539" s="139"/>
    </row>
    <row r="309541" spans="9:10" x14ac:dyDescent="0.3">
      <c r="J309541"/>
    </row>
    <row r="309750" spans="9:10" x14ac:dyDescent="0.3">
      <c r="I309750" s="139"/>
      <c r="J309750" s="139"/>
    </row>
    <row r="309752" spans="9:10" x14ac:dyDescent="0.3">
      <c r="J309752"/>
    </row>
    <row r="309961" spans="9:10" x14ac:dyDescent="0.3">
      <c r="I309961" s="139"/>
      <c r="J309961" s="139"/>
    </row>
    <row r="309963" spans="9:10" x14ac:dyDescent="0.3">
      <c r="J309963"/>
    </row>
    <row r="310172" spans="9:10" x14ac:dyDescent="0.3">
      <c r="I310172" s="139"/>
      <c r="J310172" s="139"/>
    </row>
    <row r="310174" spans="9:10" x14ac:dyDescent="0.3">
      <c r="J310174"/>
    </row>
    <row r="310383" spans="9:10" x14ac:dyDescent="0.3">
      <c r="I310383" s="139"/>
      <c r="J310383" s="139"/>
    </row>
    <row r="310385" spans="10:10" x14ac:dyDescent="0.3">
      <c r="J310385"/>
    </row>
    <row r="310594" spans="9:10" x14ac:dyDescent="0.3">
      <c r="I310594" s="139"/>
      <c r="J310594" s="139"/>
    </row>
    <row r="310596" spans="9:10" x14ac:dyDescent="0.3">
      <c r="J310596"/>
    </row>
    <row r="310805" spans="9:10" x14ac:dyDescent="0.3">
      <c r="I310805" s="139"/>
      <c r="J310805" s="139"/>
    </row>
    <row r="310807" spans="9:10" x14ac:dyDescent="0.3">
      <c r="J310807"/>
    </row>
    <row r="311016" spans="9:10" x14ac:dyDescent="0.3">
      <c r="I311016" s="139"/>
      <c r="J311016" s="139"/>
    </row>
    <row r="311018" spans="9:10" x14ac:dyDescent="0.3">
      <c r="J311018"/>
    </row>
    <row r="311227" spans="9:10" x14ac:dyDescent="0.3">
      <c r="I311227" s="139"/>
      <c r="J311227" s="139"/>
    </row>
    <row r="311229" spans="9:10" x14ac:dyDescent="0.3">
      <c r="J311229"/>
    </row>
    <row r="311438" spans="9:10" x14ac:dyDescent="0.3">
      <c r="I311438" s="139"/>
      <c r="J311438" s="139"/>
    </row>
    <row r="311440" spans="9:10" x14ac:dyDescent="0.3">
      <c r="J311440"/>
    </row>
    <row r="311649" spans="9:10" x14ac:dyDescent="0.3">
      <c r="I311649" s="139"/>
      <c r="J311649" s="139"/>
    </row>
    <row r="311651" spans="9:10" x14ac:dyDescent="0.3">
      <c r="J311651"/>
    </row>
    <row r="311860" spans="9:10" x14ac:dyDescent="0.3">
      <c r="I311860" s="139"/>
      <c r="J311860" s="139"/>
    </row>
    <row r="311862" spans="9:10" x14ac:dyDescent="0.3">
      <c r="J311862"/>
    </row>
    <row r="312071" spans="9:10" x14ac:dyDescent="0.3">
      <c r="I312071" s="139"/>
      <c r="J312071" s="139"/>
    </row>
    <row r="312073" spans="9:10" x14ac:dyDescent="0.3">
      <c r="J312073"/>
    </row>
    <row r="312282" spans="9:10" x14ac:dyDescent="0.3">
      <c r="I312282" s="139"/>
      <c r="J312282" s="139"/>
    </row>
    <row r="312284" spans="9:10" x14ac:dyDescent="0.3">
      <c r="J312284"/>
    </row>
    <row r="312493" spans="9:10" x14ac:dyDescent="0.3">
      <c r="I312493" s="139"/>
      <c r="J312493" s="139"/>
    </row>
    <row r="312495" spans="9:10" x14ac:dyDescent="0.3">
      <c r="J312495"/>
    </row>
    <row r="312704" spans="9:10" x14ac:dyDescent="0.3">
      <c r="I312704" s="139"/>
      <c r="J312704" s="139"/>
    </row>
    <row r="312706" spans="10:10" x14ac:dyDescent="0.3">
      <c r="J312706"/>
    </row>
    <row r="312915" spans="9:10" x14ac:dyDescent="0.3">
      <c r="I312915" s="139"/>
      <c r="J312915" s="139"/>
    </row>
    <row r="312917" spans="9:10" x14ac:dyDescent="0.3">
      <c r="J312917"/>
    </row>
    <row r="313126" spans="9:10" x14ac:dyDescent="0.3">
      <c r="I313126" s="139"/>
      <c r="J313126" s="139"/>
    </row>
    <row r="313128" spans="9:10" x14ac:dyDescent="0.3">
      <c r="J313128"/>
    </row>
    <row r="313337" spans="9:10" x14ac:dyDescent="0.3">
      <c r="I313337" s="139"/>
      <c r="J313337" s="139"/>
    </row>
    <row r="313339" spans="9:10" x14ac:dyDescent="0.3">
      <c r="J313339"/>
    </row>
    <row r="313548" spans="9:10" x14ac:dyDescent="0.3">
      <c r="I313548" s="139"/>
      <c r="J313548" s="139"/>
    </row>
    <row r="313550" spans="9:10" x14ac:dyDescent="0.3">
      <c r="J313550"/>
    </row>
    <row r="313759" spans="9:10" x14ac:dyDescent="0.3">
      <c r="I313759" s="139"/>
      <c r="J313759" s="139"/>
    </row>
    <row r="313761" spans="10:10" x14ac:dyDescent="0.3">
      <c r="J313761"/>
    </row>
    <row r="313970" spans="9:10" x14ac:dyDescent="0.3">
      <c r="I313970" s="139"/>
      <c r="J313970" s="139"/>
    </row>
    <row r="313972" spans="9:10" x14ac:dyDescent="0.3">
      <c r="J313972"/>
    </row>
    <row r="314181" spans="9:10" x14ac:dyDescent="0.3">
      <c r="I314181" s="139"/>
      <c r="J314181" s="139"/>
    </row>
    <row r="314183" spans="9:10" x14ac:dyDescent="0.3">
      <c r="J314183"/>
    </row>
    <row r="314392" spans="9:10" x14ac:dyDescent="0.3">
      <c r="I314392" s="139"/>
      <c r="J314392" s="139"/>
    </row>
    <row r="314394" spans="9:10" x14ac:dyDescent="0.3">
      <c r="J314394"/>
    </row>
    <row r="314603" spans="9:10" x14ac:dyDescent="0.3">
      <c r="I314603" s="139"/>
      <c r="J314603" s="139"/>
    </row>
    <row r="314605" spans="9:10" x14ac:dyDescent="0.3">
      <c r="J314605"/>
    </row>
    <row r="314814" spans="9:10" x14ac:dyDescent="0.3">
      <c r="I314814" s="139"/>
      <c r="J314814" s="139"/>
    </row>
    <row r="314816" spans="9:10" x14ac:dyDescent="0.3">
      <c r="J314816"/>
    </row>
    <row r="315025" spans="9:10" x14ac:dyDescent="0.3">
      <c r="I315025" s="139"/>
      <c r="J315025" s="139"/>
    </row>
    <row r="315027" spans="9:10" x14ac:dyDescent="0.3">
      <c r="J315027"/>
    </row>
    <row r="315236" spans="9:10" x14ac:dyDescent="0.3">
      <c r="I315236" s="139"/>
      <c r="J315236" s="139"/>
    </row>
    <row r="315238" spans="9:10" x14ac:dyDescent="0.3">
      <c r="J315238"/>
    </row>
    <row r="315447" spans="9:10" x14ac:dyDescent="0.3">
      <c r="I315447" s="139"/>
      <c r="J315447" s="139"/>
    </row>
    <row r="315449" spans="9:10" x14ac:dyDescent="0.3">
      <c r="J315449"/>
    </row>
    <row r="315658" spans="9:10" x14ac:dyDescent="0.3">
      <c r="I315658" s="139"/>
      <c r="J315658" s="139"/>
    </row>
    <row r="315660" spans="9:10" x14ac:dyDescent="0.3">
      <c r="J315660"/>
    </row>
    <row r="315869" spans="9:10" x14ac:dyDescent="0.3">
      <c r="I315869" s="139"/>
      <c r="J315869" s="139"/>
    </row>
    <row r="315871" spans="9:10" x14ac:dyDescent="0.3">
      <c r="J315871"/>
    </row>
    <row r="316080" spans="9:10" x14ac:dyDescent="0.3">
      <c r="I316080" s="139"/>
      <c r="J316080" s="139"/>
    </row>
    <row r="316082" spans="10:10" x14ac:dyDescent="0.3">
      <c r="J316082"/>
    </row>
    <row r="316291" spans="9:10" x14ac:dyDescent="0.3">
      <c r="I316291" s="139"/>
      <c r="J316291" s="139"/>
    </row>
    <row r="316293" spans="9:10" x14ac:dyDescent="0.3">
      <c r="J316293"/>
    </row>
    <row r="316502" spans="9:10" x14ac:dyDescent="0.3">
      <c r="I316502" s="139"/>
      <c r="J316502" s="139"/>
    </row>
    <row r="316504" spans="9:10" x14ac:dyDescent="0.3">
      <c r="J316504"/>
    </row>
    <row r="316713" spans="9:10" x14ac:dyDescent="0.3">
      <c r="I316713" s="139"/>
      <c r="J316713" s="139"/>
    </row>
    <row r="316715" spans="9:10" x14ac:dyDescent="0.3">
      <c r="J316715"/>
    </row>
    <row r="316924" spans="9:10" x14ac:dyDescent="0.3">
      <c r="I316924" s="139"/>
      <c r="J316924" s="139"/>
    </row>
    <row r="316926" spans="9:10" x14ac:dyDescent="0.3">
      <c r="J316926"/>
    </row>
    <row r="317135" spans="9:10" x14ac:dyDescent="0.3">
      <c r="I317135" s="139"/>
      <c r="J317135" s="139"/>
    </row>
    <row r="317137" spans="10:10" x14ac:dyDescent="0.3">
      <c r="J317137"/>
    </row>
    <row r="317346" spans="9:10" x14ac:dyDescent="0.3">
      <c r="I317346" s="139"/>
      <c r="J317346" s="139"/>
    </row>
    <row r="317348" spans="9:10" x14ac:dyDescent="0.3">
      <c r="J317348"/>
    </row>
    <row r="317557" spans="9:10" x14ac:dyDescent="0.3">
      <c r="I317557" s="139"/>
      <c r="J317557" s="139"/>
    </row>
    <row r="317559" spans="9:10" x14ac:dyDescent="0.3">
      <c r="J317559"/>
    </row>
    <row r="317768" spans="9:10" x14ac:dyDescent="0.3">
      <c r="I317768" s="139"/>
      <c r="J317768" s="139"/>
    </row>
    <row r="317770" spans="9:10" x14ac:dyDescent="0.3">
      <c r="J317770"/>
    </row>
    <row r="317979" spans="9:10" x14ac:dyDescent="0.3">
      <c r="I317979" s="139"/>
      <c r="J317979" s="139"/>
    </row>
    <row r="317981" spans="9:10" x14ac:dyDescent="0.3">
      <c r="J317981"/>
    </row>
    <row r="318190" spans="9:10" x14ac:dyDescent="0.3">
      <c r="I318190" s="139"/>
      <c r="J318190" s="139"/>
    </row>
    <row r="318192" spans="9:10" x14ac:dyDescent="0.3">
      <c r="J318192"/>
    </row>
    <row r="318401" spans="9:10" x14ac:dyDescent="0.3">
      <c r="I318401" s="139"/>
      <c r="J318401" s="139"/>
    </row>
    <row r="318403" spans="9:10" x14ac:dyDescent="0.3">
      <c r="J318403"/>
    </row>
    <row r="318612" spans="9:10" x14ac:dyDescent="0.3">
      <c r="I318612" s="139"/>
      <c r="J318612" s="139"/>
    </row>
    <row r="318614" spans="9:10" x14ac:dyDescent="0.3">
      <c r="J318614"/>
    </row>
    <row r="318823" spans="9:10" x14ac:dyDescent="0.3">
      <c r="I318823" s="139"/>
      <c r="J318823" s="139"/>
    </row>
    <row r="318825" spans="9:10" x14ac:dyDescent="0.3">
      <c r="J318825"/>
    </row>
    <row r="319034" spans="9:10" x14ac:dyDescent="0.3">
      <c r="I319034" s="139"/>
      <c r="J319034" s="139"/>
    </row>
    <row r="319036" spans="9:10" x14ac:dyDescent="0.3">
      <c r="J319036"/>
    </row>
    <row r="319245" spans="9:10" x14ac:dyDescent="0.3">
      <c r="I319245" s="139"/>
      <c r="J319245" s="139"/>
    </row>
    <row r="319247" spans="9:10" x14ac:dyDescent="0.3">
      <c r="J319247"/>
    </row>
    <row r="319456" spans="9:10" x14ac:dyDescent="0.3">
      <c r="I319456" s="139"/>
      <c r="J319456" s="139"/>
    </row>
    <row r="319458" spans="10:10" x14ac:dyDescent="0.3">
      <c r="J319458"/>
    </row>
    <row r="319667" spans="9:10" x14ac:dyDescent="0.3">
      <c r="I319667" s="139"/>
      <c r="J319667" s="139"/>
    </row>
    <row r="319669" spans="9:10" x14ac:dyDescent="0.3">
      <c r="J319669"/>
    </row>
    <row r="319878" spans="9:10" x14ac:dyDescent="0.3">
      <c r="I319878" s="139"/>
      <c r="J319878" s="139"/>
    </row>
    <row r="319880" spans="9:10" x14ac:dyDescent="0.3">
      <c r="J319880"/>
    </row>
    <row r="320089" spans="9:10" x14ac:dyDescent="0.3">
      <c r="I320089" s="139"/>
      <c r="J320089" s="139"/>
    </row>
    <row r="320091" spans="9:10" x14ac:dyDescent="0.3">
      <c r="J320091"/>
    </row>
    <row r="320300" spans="9:10" x14ac:dyDescent="0.3">
      <c r="I320300" s="139"/>
      <c r="J320300" s="139"/>
    </row>
    <row r="320302" spans="9:10" x14ac:dyDescent="0.3">
      <c r="J320302"/>
    </row>
    <row r="320511" spans="9:10" x14ac:dyDescent="0.3">
      <c r="I320511" s="139"/>
      <c r="J320511" s="139"/>
    </row>
    <row r="320513" spans="10:10" x14ac:dyDescent="0.3">
      <c r="J320513"/>
    </row>
    <row r="320722" spans="9:10" x14ac:dyDescent="0.3">
      <c r="I320722" s="139"/>
      <c r="J320722" s="139"/>
    </row>
    <row r="320724" spans="9:10" x14ac:dyDescent="0.3">
      <c r="J320724"/>
    </row>
    <row r="320933" spans="9:10" x14ac:dyDescent="0.3">
      <c r="I320933" s="139"/>
      <c r="J320933" s="139"/>
    </row>
    <row r="320935" spans="9:10" x14ac:dyDescent="0.3">
      <c r="J320935"/>
    </row>
    <row r="321144" spans="9:10" x14ac:dyDescent="0.3">
      <c r="I321144" s="139"/>
      <c r="J321144" s="139"/>
    </row>
    <row r="321146" spans="9:10" x14ac:dyDescent="0.3">
      <c r="J321146"/>
    </row>
    <row r="321355" spans="9:10" x14ac:dyDescent="0.3">
      <c r="I321355" s="139"/>
      <c r="J321355" s="139"/>
    </row>
    <row r="321357" spans="9:10" x14ac:dyDescent="0.3">
      <c r="J321357"/>
    </row>
    <row r="321566" spans="9:10" x14ac:dyDescent="0.3">
      <c r="I321566" s="139"/>
      <c r="J321566" s="139"/>
    </row>
    <row r="321568" spans="9:10" x14ac:dyDescent="0.3">
      <c r="J321568"/>
    </row>
    <row r="321777" spans="9:10" x14ac:dyDescent="0.3">
      <c r="I321777" s="139"/>
      <c r="J321777" s="139"/>
    </row>
    <row r="321779" spans="9:10" x14ac:dyDescent="0.3">
      <c r="J321779"/>
    </row>
    <row r="321988" spans="9:10" x14ac:dyDescent="0.3">
      <c r="I321988" s="139"/>
      <c r="J321988" s="139"/>
    </row>
    <row r="321990" spans="9:10" x14ac:dyDescent="0.3">
      <c r="J321990"/>
    </row>
    <row r="322199" spans="9:10" x14ac:dyDescent="0.3">
      <c r="I322199" s="139"/>
      <c r="J322199" s="139"/>
    </row>
    <row r="322201" spans="9:10" x14ac:dyDescent="0.3">
      <c r="J322201"/>
    </row>
    <row r="322410" spans="9:10" x14ac:dyDescent="0.3">
      <c r="I322410" s="139"/>
      <c r="J322410" s="139"/>
    </row>
    <row r="322412" spans="9:10" x14ac:dyDescent="0.3">
      <c r="J322412"/>
    </row>
    <row r="322621" spans="9:10" x14ac:dyDescent="0.3">
      <c r="I322621" s="139"/>
      <c r="J322621" s="139"/>
    </row>
    <row r="322623" spans="9:10" x14ac:dyDescent="0.3">
      <c r="J322623"/>
    </row>
    <row r="322832" spans="9:10" x14ac:dyDescent="0.3">
      <c r="I322832" s="139"/>
      <c r="J322832" s="139"/>
    </row>
    <row r="322834" spans="10:10" x14ac:dyDescent="0.3">
      <c r="J322834"/>
    </row>
    <row r="323043" spans="9:10" x14ac:dyDescent="0.3">
      <c r="I323043" s="139"/>
      <c r="J323043" s="139"/>
    </row>
    <row r="323045" spans="9:10" x14ac:dyDescent="0.3">
      <c r="J323045"/>
    </row>
    <row r="323254" spans="9:10" x14ac:dyDescent="0.3">
      <c r="I323254" s="139"/>
      <c r="J323254" s="139"/>
    </row>
    <row r="323256" spans="9:10" x14ac:dyDescent="0.3">
      <c r="J323256"/>
    </row>
    <row r="323465" spans="9:10" x14ac:dyDescent="0.3">
      <c r="I323465" s="139"/>
      <c r="J323465" s="139"/>
    </row>
    <row r="323467" spans="9:10" x14ac:dyDescent="0.3">
      <c r="J323467"/>
    </row>
    <row r="323676" spans="9:10" x14ac:dyDescent="0.3">
      <c r="I323676" s="139"/>
      <c r="J323676" s="139"/>
    </row>
    <row r="323678" spans="9:10" x14ac:dyDescent="0.3">
      <c r="J323678"/>
    </row>
    <row r="323887" spans="9:10" x14ac:dyDescent="0.3">
      <c r="I323887" s="139"/>
      <c r="J323887" s="139"/>
    </row>
    <row r="323889" spans="10:10" x14ac:dyDescent="0.3">
      <c r="J323889"/>
    </row>
    <row r="324098" spans="9:10" x14ac:dyDescent="0.3">
      <c r="I324098" s="139"/>
      <c r="J324098" s="139"/>
    </row>
    <row r="324100" spans="9:10" x14ac:dyDescent="0.3">
      <c r="J324100"/>
    </row>
    <row r="324309" spans="9:10" x14ac:dyDescent="0.3">
      <c r="I324309" s="139"/>
      <c r="J324309" s="139"/>
    </row>
    <row r="324311" spans="9:10" x14ac:dyDescent="0.3">
      <c r="J324311"/>
    </row>
    <row r="324520" spans="9:10" x14ac:dyDescent="0.3">
      <c r="I324520" s="139"/>
      <c r="J324520" s="139"/>
    </row>
    <row r="324522" spans="9:10" x14ac:dyDescent="0.3">
      <c r="J324522"/>
    </row>
    <row r="324731" spans="9:10" x14ac:dyDescent="0.3">
      <c r="I324731" s="139"/>
      <c r="J324731" s="139"/>
    </row>
    <row r="324733" spans="9:10" x14ac:dyDescent="0.3">
      <c r="J324733"/>
    </row>
    <row r="324942" spans="9:10" x14ac:dyDescent="0.3">
      <c r="I324942" s="139"/>
      <c r="J324942" s="139"/>
    </row>
    <row r="324944" spans="9:10" x14ac:dyDescent="0.3">
      <c r="J324944"/>
    </row>
    <row r="325153" spans="9:10" x14ac:dyDescent="0.3">
      <c r="I325153" s="139"/>
      <c r="J325153" s="139"/>
    </row>
    <row r="325155" spans="9:10" x14ac:dyDescent="0.3">
      <c r="J325155"/>
    </row>
    <row r="325364" spans="9:10" x14ac:dyDescent="0.3">
      <c r="I325364" s="139"/>
      <c r="J325364" s="139"/>
    </row>
    <row r="325366" spans="9:10" x14ac:dyDescent="0.3">
      <c r="J325366"/>
    </row>
    <row r="325575" spans="9:10" x14ac:dyDescent="0.3">
      <c r="I325575" s="139"/>
      <c r="J325575" s="139"/>
    </row>
    <row r="325577" spans="9:10" x14ac:dyDescent="0.3">
      <c r="J325577"/>
    </row>
    <row r="325786" spans="9:10" x14ac:dyDescent="0.3">
      <c r="I325786" s="139"/>
      <c r="J325786" s="139"/>
    </row>
    <row r="325788" spans="9:10" x14ac:dyDescent="0.3">
      <c r="J325788"/>
    </row>
    <row r="325997" spans="9:10" x14ac:dyDescent="0.3">
      <c r="I325997" s="139"/>
      <c r="J325997" s="139"/>
    </row>
    <row r="325999" spans="9:10" x14ac:dyDescent="0.3">
      <c r="J325999"/>
    </row>
    <row r="326208" spans="9:10" x14ac:dyDescent="0.3">
      <c r="I326208" s="139"/>
      <c r="J326208" s="139"/>
    </row>
    <row r="326210" spans="10:10" x14ac:dyDescent="0.3">
      <c r="J326210"/>
    </row>
    <row r="326419" spans="9:10" x14ac:dyDescent="0.3">
      <c r="I326419" s="139"/>
      <c r="J326419" s="139"/>
    </row>
    <row r="326421" spans="9:10" x14ac:dyDescent="0.3">
      <c r="J326421"/>
    </row>
    <row r="326630" spans="9:10" x14ac:dyDescent="0.3">
      <c r="I326630" s="139"/>
      <c r="J326630" s="139"/>
    </row>
    <row r="326632" spans="9:10" x14ac:dyDescent="0.3">
      <c r="J326632"/>
    </row>
    <row r="326841" spans="9:10" x14ac:dyDescent="0.3">
      <c r="I326841" s="139"/>
      <c r="J326841" s="139"/>
    </row>
    <row r="326843" spans="9:10" x14ac:dyDescent="0.3">
      <c r="J326843"/>
    </row>
    <row r="327052" spans="9:10" x14ac:dyDescent="0.3">
      <c r="I327052" s="139"/>
      <c r="J327052" s="139"/>
    </row>
    <row r="327054" spans="9:10" x14ac:dyDescent="0.3">
      <c r="J327054"/>
    </row>
    <row r="327263" spans="9:10" x14ac:dyDescent="0.3">
      <c r="I327263" s="139"/>
      <c r="J327263" s="139"/>
    </row>
    <row r="327265" spans="10:10" x14ac:dyDescent="0.3">
      <c r="J327265"/>
    </row>
    <row r="327474" spans="9:10" x14ac:dyDescent="0.3">
      <c r="I327474" s="139"/>
      <c r="J327474" s="139"/>
    </row>
    <row r="327476" spans="9:10" x14ac:dyDescent="0.3">
      <c r="J327476"/>
    </row>
    <row r="327685" spans="9:10" x14ac:dyDescent="0.3">
      <c r="I327685" s="139"/>
      <c r="J327685" s="139"/>
    </row>
    <row r="327687" spans="9:10" x14ac:dyDescent="0.3">
      <c r="J327687"/>
    </row>
    <row r="327896" spans="9:10" x14ac:dyDescent="0.3">
      <c r="I327896" s="139"/>
      <c r="J327896" s="139"/>
    </row>
    <row r="327898" spans="9:10" x14ac:dyDescent="0.3">
      <c r="J327898"/>
    </row>
    <row r="328107" spans="9:10" x14ac:dyDescent="0.3">
      <c r="I328107" s="139"/>
      <c r="J328107" s="139"/>
    </row>
    <row r="328109" spans="9:10" x14ac:dyDescent="0.3">
      <c r="J328109"/>
    </row>
    <row r="328318" spans="9:10" x14ac:dyDescent="0.3">
      <c r="I328318" s="139"/>
      <c r="J328318" s="139"/>
    </row>
    <row r="328320" spans="9:10" x14ac:dyDescent="0.3">
      <c r="J328320"/>
    </row>
    <row r="328529" spans="9:10" x14ac:dyDescent="0.3">
      <c r="I328529" s="139"/>
      <c r="J328529" s="139"/>
    </row>
    <row r="328531" spans="9:10" x14ac:dyDescent="0.3">
      <c r="J328531"/>
    </row>
    <row r="328740" spans="9:10" x14ac:dyDescent="0.3">
      <c r="I328740" s="139"/>
      <c r="J328740" s="139"/>
    </row>
    <row r="328742" spans="9:10" x14ac:dyDescent="0.3">
      <c r="J328742"/>
    </row>
    <row r="328951" spans="9:10" x14ac:dyDescent="0.3">
      <c r="I328951" s="139"/>
      <c r="J328951" s="139"/>
    </row>
    <row r="328953" spans="9:10" x14ac:dyDescent="0.3">
      <c r="J328953"/>
    </row>
    <row r="329162" spans="9:10" x14ac:dyDescent="0.3">
      <c r="I329162" s="139"/>
      <c r="J329162" s="139"/>
    </row>
    <row r="329164" spans="9:10" x14ac:dyDescent="0.3">
      <c r="J329164"/>
    </row>
    <row r="329373" spans="9:10" x14ac:dyDescent="0.3">
      <c r="I329373" s="139"/>
      <c r="J329373" s="139"/>
    </row>
    <row r="329375" spans="9:10" x14ac:dyDescent="0.3">
      <c r="J329375"/>
    </row>
    <row r="329584" spans="9:10" x14ac:dyDescent="0.3">
      <c r="I329584" s="139"/>
      <c r="J329584" s="139"/>
    </row>
    <row r="329586" spans="10:10" x14ac:dyDescent="0.3">
      <c r="J329586"/>
    </row>
    <row r="329795" spans="9:10" x14ac:dyDescent="0.3">
      <c r="I329795" s="139"/>
      <c r="J329795" s="139"/>
    </row>
    <row r="329797" spans="9:10" x14ac:dyDescent="0.3">
      <c r="J329797"/>
    </row>
    <row r="330006" spans="9:10" x14ac:dyDescent="0.3">
      <c r="I330006" s="139"/>
      <c r="J330006" s="139"/>
    </row>
    <row r="330008" spans="9:10" x14ac:dyDescent="0.3">
      <c r="J330008"/>
    </row>
    <row r="330217" spans="9:10" x14ac:dyDescent="0.3">
      <c r="I330217" s="139"/>
      <c r="J330217" s="139"/>
    </row>
    <row r="330219" spans="9:10" x14ac:dyDescent="0.3">
      <c r="J330219"/>
    </row>
    <row r="330428" spans="9:10" x14ac:dyDescent="0.3">
      <c r="I330428" s="139"/>
      <c r="J330428" s="139"/>
    </row>
    <row r="330430" spans="9:10" x14ac:dyDescent="0.3">
      <c r="J330430"/>
    </row>
    <row r="330639" spans="9:10" x14ac:dyDescent="0.3">
      <c r="I330639" s="139"/>
      <c r="J330639" s="139"/>
    </row>
    <row r="330641" spans="10:10" x14ac:dyDescent="0.3">
      <c r="J330641"/>
    </row>
    <row r="330850" spans="9:10" x14ac:dyDescent="0.3">
      <c r="I330850" s="139"/>
      <c r="J330850" s="139"/>
    </row>
    <row r="330852" spans="9:10" x14ac:dyDescent="0.3">
      <c r="J330852"/>
    </row>
    <row r="331061" spans="9:10" x14ac:dyDescent="0.3">
      <c r="I331061" s="139"/>
      <c r="J331061" s="139"/>
    </row>
    <row r="331063" spans="9:10" x14ac:dyDescent="0.3">
      <c r="J331063"/>
    </row>
    <row r="331272" spans="9:10" x14ac:dyDescent="0.3">
      <c r="I331272" s="139"/>
      <c r="J331272" s="139"/>
    </row>
    <row r="331274" spans="9:10" x14ac:dyDescent="0.3">
      <c r="J331274"/>
    </row>
    <row r="331483" spans="9:10" x14ac:dyDescent="0.3">
      <c r="I331483" s="139"/>
      <c r="J331483" s="139"/>
    </row>
    <row r="331485" spans="9:10" x14ac:dyDescent="0.3">
      <c r="J331485"/>
    </row>
    <row r="331694" spans="9:10" x14ac:dyDescent="0.3">
      <c r="I331694" s="139"/>
      <c r="J331694" s="139"/>
    </row>
    <row r="331696" spans="9:10" x14ac:dyDescent="0.3">
      <c r="J331696"/>
    </row>
    <row r="331905" spans="9:10" x14ac:dyDescent="0.3">
      <c r="I331905" s="139"/>
      <c r="J331905" s="139"/>
    </row>
    <row r="331907" spans="9:10" x14ac:dyDescent="0.3">
      <c r="J331907"/>
    </row>
    <row r="332116" spans="9:10" x14ac:dyDescent="0.3">
      <c r="I332116" s="139"/>
      <c r="J332116" s="139"/>
    </row>
    <row r="332118" spans="9:10" x14ac:dyDescent="0.3">
      <c r="J332118"/>
    </row>
    <row r="332327" spans="9:10" x14ac:dyDescent="0.3">
      <c r="I332327" s="139"/>
      <c r="J332327" s="139"/>
    </row>
    <row r="332329" spans="9:10" x14ac:dyDescent="0.3">
      <c r="J332329"/>
    </row>
    <row r="332538" spans="9:10" x14ac:dyDescent="0.3">
      <c r="I332538" s="139"/>
      <c r="J332538" s="139"/>
    </row>
    <row r="332540" spans="9:10" x14ac:dyDescent="0.3">
      <c r="J332540"/>
    </row>
    <row r="332749" spans="9:10" x14ac:dyDescent="0.3">
      <c r="I332749" s="139"/>
      <c r="J332749" s="139"/>
    </row>
    <row r="332751" spans="9:10" x14ac:dyDescent="0.3">
      <c r="J332751"/>
    </row>
    <row r="332960" spans="9:10" x14ac:dyDescent="0.3">
      <c r="I332960" s="139"/>
      <c r="J332960" s="139"/>
    </row>
    <row r="332962" spans="10:10" x14ac:dyDescent="0.3">
      <c r="J332962"/>
    </row>
    <row r="333171" spans="9:10" x14ac:dyDescent="0.3">
      <c r="I333171" s="139"/>
      <c r="J333171" s="139"/>
    </row>
    <row r="333173" spans="9:10" x14ac:dyDescent="0.3">
      <c r="J333173"/>
    </row>
    <row r="333382" spans="9:10" x14ac:dyDescent="0.3">
      <c r="I333382" s="139"/>
      <c r="J333382" s="139"/>
    </row>
    <row r="333384" spans="9:10" x14ac:dyDescent="0.3">
      <c r="J333384"/>
    </row>
    <row r="333593" spans="9:10" x14ac:dyDescent="0.3">
      <c r="I333593" s="139"/>
      <c r="J333593" s="139"/>
    </row>
    <row r="333595" spans="9:10" x14ac:dyDescent="0.3">
      <c r="J333595"/>
    </row>
    <row r="333804" spans="9:10" x14ac:dyDescent="0.3">
      <c r="I333804" s="139"/>
      <c r="J333804" s="139"/>
    </row>
    <row r="333806" spans="9:10" x14ac:dyDescent="0.3">
      <c r="J333806"/>
    </row>
    <row r="334015" spans="9:10" x14ac:dyDescent="0.3">
      <c r="I334015" s="139"/>
      <c r="J334015" s="139"/>
    </row>
    <row r="334017" spans="10:10" x14ac:dyDescent="0.3">
      <c r="J334017"/>
    </row>
    <row r="334226" spans="9:10" x14ac:dyDescent="0.3">
      <c r="I334226" s="139"/>
      <c r="J334226" s="139"/>
    </row>
    <row r="334228" spans="9:10" x14ac:dyDescent="0.3">
      <c r="J334228"/>
    </row>
    <row r="334437" spans="9:10" x14ac:dyDescent="0.3">
      <c r="I334437" s="139"/>
      <c r="J334437" s="139"/>
    </row>
    <row r="334439" spans="9:10" x14ac:dyDescent="0.3">
      <c r="J334439"/>
    </row>
    <row r="334648" spans="9:10" x14ac:dyDescent="0.3">
      <c r="I334648" s="139"/>
      <c r="J334648" s="139"/>
    </row>
    <row r="334650" spans="9:10" x14ac:dyDescent="0.3">
      <c r="J334650"/>
    </row>
    <row r="334859" spans="9:10" x14ac:dyDescent="0.3">
      <c r="I334859" s="139"/>
      <c r="J334859" s="139"/>
    </row>
    <row r="334861" spans="9:10" x14ac:dyDescent="0.3">
      <c r="J334861"/>
    </row>
    <row r="335070" spans="9:10" x14ac:dyDescent="0.3">
      <c r="I335070" s="139"/>
      <c r="J335070" s="139"/>
    </row>
    <row r="335072" spans="9:10" x14ac:dyDescent="0.3">
      <c r="J335072"/>
    </row>
    <row r="335281" spans="9:10" x14ac:dyDescent="0.3">
      <c r="I335281" s="139"/>
      <c r="J335281" s="139"/>
    </row>
    <row r="335283" spans="9:10" x14ac:dyDescent="0.3">
      <c r="J335283"/>
    </row>
    <row r="335492" spans="9:10" x14ac:dyDescent="0.3">
      <c r="I335492" s="139"/>
      <c r="J335492" s="139"/>
    </row>
    <row r="335494" spans="9:10" x14ac:dyDescent="0.3">
      <c r="J335494"/>
    </row>
    <row r="335703" spans="9:10" x14ac:dyDescent="0.3">
      <c r="I335703" s="139"/>
      <c r="J335703" s="139"/>
    </row>
    <row r="335705" spans="9:10" x14ac:dyDescent="0.3">
      <c r="J335705"/>
    </row>
    <row r="335914" spans="9:10" x14ac:dyDescent="0.3">
      <c r="I335914" s="139"/>
      <c r="J335914" s="139"/>
    </row>
    <row r="335916" spans="9:10" x14ac:dyDescent="0.3">
      <c r="J335916"/>
    </row>
    <row r="336125" spans="9:10" x14ac:dyDescent="0.3">
      <c r="I336125" s="139"/>
      <c r="J336125" s="139"/>
    </row>
    <row r="336127" spans="9:10" x14ac:dyDescent="0.3">
      <c r="J336127"/>
    </row>
    <row r="336336" spans="9:10" x14ac:dyDescent="0.3">
      <c r="I336336" s="139"/>
      <c r="J336336" s="139"/>
    </row>
    <row r="336338" spans="10:10" x14ac:dyDescent="0.3">
      <c r="J336338"/>
    </row>
    <row r="336547" spans="9:10" x14ac:dyDescent="0.3">
      <c r="I336547" s="139"/>
      <c r="J336547" s="139"/>
    </row>
    <row r="336549" spans="9:10" x14ac:dyDescent="0.3">
      <c r="J336549"/>
    </row>
    <row r="336758" spans="9:10" x14ac:dyDescent="0.3">
      <c r="I336758" s="139"/>
      <c r="J336758" s="139"/>
    </row>
    <row r="336760" spans="9:10" x14ac:dyDescent="0.3">
      <c r="J336760"/>
    </row>
    <row r="336969" spans="9:10" x14ac:dyDescent="0.3">
      <c r="I336969" s="139"/>
      <c r="J336969" s="139"/>
    </row>
    <row r="336971" spans="9:10" x14ac:dyDescent="0.3">
      <c r="J336971"/>
    </row>
    <row r="337180" spans="9:10" x14ac:dyDescent="0.3">
      <c r="I337180" s="139"/>
      <c r="J337180" s="139"/>
    </row>
    <row r="337182" spans="9:10" x14ac:dyDescent="0.3">
      <c r="J337182"/>
    </row>
    <row r="337391" spans="9:10" x14ac:dyDescent="0.3">
      <c r="I337391" s="139"/>
      <c r="J337391" s="139"/>
    </row>
    <row r="337393" spans="10:10" x14ac:dyDescent="0.3">
      <c r="J337393"/>
    </row>
    <row r="337602" spans="9:10" x14ac:dyDescent="0.3">
      <c r="I337602" s="139"/>
      <c r="J337602" s="139"/>
    </row>
    <row r="337604" spans="9:10" x14ac:dyDescent="0.3">
      <c r="J337604"/>
    </row>
    <row r="337813" spans="9:10" x14ac:dyDescent="0.3">
      <c r="I337813" s="139"/>
      <c r="J337813" s="139"/>
    </row>
    <row r="337815" spans="9:10" x14ac:dyDescent="0.3">
      <c r="J337815"/>
    </row>
    <row r="338024" spans="9:10" x14ac:dyDescent="0.3">
      <c r="I338024" s="139"/>
      <c r="J338024" s="139"/>
    </row>
    <row r="338026" spans="9:10" x14ac:dyDescent="0.3">
      <c r="J338026"/>
    </row>
    <row r="338235" spans="9:10" x14ac:dyDescent="0.3">
      <c r="I338235" s="139"/>
      <c r="J338235" s="139"/>
    </row>
    <row r="338237" spans="9:10" x14ac:dyDescent="0.3">
      <c r="J338237"/>
    </row>
    <row r="338446" spans="9:10" x14ac:dyDescent="0.3">
      <c r="I338446" s="139"/>
      <c r="J338446" s="139"/>
    </row>
    <row r="338448" spans="9:10" x14ac:dyDescent="0.3">
      <c r="J338448"/>
    </row>
    <row r="338657" spans="9:10" x14ac:dyDescent="0.3">
      <c r="I338657" s="139"/>
      <c r="J338657" s="139"/>
    </row>
    <row r="338659" spans="9:10" x14ac:dyDescent="0.3">
      <c r="J338659"/>
    </row>
    <row r="338868" spans="9:10" x14ac:dyDescent="0.3">
      <c r="I338868" s="139"/>
      <c r="J338868" s="139"/>
    </row>
    <row r="338870" spans="9:10" x14ac:dyDescent="0.3">
      <c r="J338870"/>
    </row>
    <row r="339079" spans="9:10" x14ac:dyDescent="0.3">
      <c r="I339079" s="139"/>
      <c r="J339079" s="139"/>
    </row>
    <row r="339081" spans="9:10" x14ac:dyDescent="0.3">
      <c r="J339081"/>
    </row>
    <row r="339290" spans="9:10" x14ac:dyDescent="0.3">
      <c r="I339290" s="139"/>
      <c r="J339290" s="139"/>
    </row>
    <row r="339292" spans="9:10" x14ac:dyDescent="0.3">
      <c r="J339292"/>
    </row>
    <row r="339501" spans="9:10" x14ac:dyDescent="0.3">
      <c r="I339501" s="139"/>
      <c r="J339501" s="139"/>
    </row>
    <row r="339503" spans="9:10" x14ac:dyDescent="0.3">
      <c r="J339503"/>
    </row>
    <row r="339712" spans="9:10" x14ac:dyDescent="0.3">
      <c r="I339712" s="139"/>
      <c r="J339712" s="139"/>
    </row>
    <row r="339714" spans="10:10" x14ac:dyDescent="0.3">
      <c r="J339714"/>
    </row>
    <row r="339923" spans="9:10" x14ac:dyDescent="0.3">
      <c r="I339923" s="139"/>
      <c r="J339923" s="139"/>
    </row>
    <row r="339925" spans="9:10" x14ac:dyDescent="0.3">
      <c r="J339925"/>
    </row>
    <row r="340134" spans="9:10" x14ac:dyDescent="0.3">
      <c r="I340134" s="139"/>
      <c r="J340134" s="139"/>
    </row>
    <row r="340136" spans="9:10" x14ac:dyDescent="0.3">
      <c r="J340136"/>
    </row>
    <row r="340345" spans="9:10" x14ac:dyDescent="0.3">
      <c r="I340345" s="139"/>
      <c r="J340345" s="139"/>
    </row>
    <row r="340347" spans="9:10" x14ac:dyDescent="0.3">
      <c r="J340347"/>
    </row>
    <row r="340556" spans="9:10" x14ac:dyDescent="0.3">
      <c r="I340556" s="139"/>
      <c r="J340556" s="139"/>
    </row>
    <row r="340558" spans="9:10" x14ac:dyDescent="0.3">
      <c r="J340558"/>
    </row>
    <row r="340767" spans="9:10" x14ac:dyDescent="0.3">
      <c r="I340767" s="139"/>
      <c r="J340767" s="139"/>
    </row>
    <row r="340769" spans="10:10" x14ac:dyDescent="0.3">
      <c r="J340769"/>
    </row>
    <row r="340978" spans="9:10" x14ac:dyDescent="0.3">
      <c r="I340978" s="139"/>
      <c r="J340978" s="139"/>
    </row>
    <row r="340980" spans="9:10" x14ac:dyDescent="0.3">
      <c r="J340980"/>
    </row>
    <row r="341189" spans="9:10" x14ac:dyDescent="0.3">
      <c r="I341189" s="139"/>
      <c r="J341189" s="139"/>
    </row>
    <row r="341191" spans="9:10" x14ac:dyDescent="0.3">
      <c r="J341191"/>
    </row>
    <row r="341400" spans="9:10" x14ac:dyDescent="0.3">
      <c r="I341400" s="139"/>
      <c r="J341400" s="139"/>
    </row>
    <row r="341402" spans="9:10" x14ac:dyDescent="0.3">
      <c r="J341402"/>
    </row>
    <row r="341611" spans="9:10" x14ac:dyDescent="0.3">
      <c r="I341611" s="139"/>
      <c r="J341611" s="139"/>
    </row>
    <row r="341613" spans="9:10" x14ac:dyDescent="0.3">
      <c r="J341613"/>
    </row>
    <row r="341822" spans="9:10" x14ac:dyDescent="0.3">
      <c r="I341822" s="139"/>
      <c r="J341822" s="139"/>
    </row>
    <row r="341824" spans="9:10" x14ac:dyDescent="0.3">
      <c r="J341824"/>
    </row>
    <row r="342033" spans="9:10" x14ac:dyDescent="0.3">
      <c r="I342033" s="139"/>
      <c r="J342033" s="139"/>
    </row>
    <row r="342035" spans="9:10" x14ac:dyDescent="0.3">
      <c r="J342035"/>
    </row>
    <row r="342244" spans="9:10" x14ac:dyDescent="0.3">
      <c r="I342244" s="139"/>
      <c r="J342244" s="139"/>
    </row>
    <row r="342246" spans="9:10" x14ac:dyDescent="0.3">
      <c r="J342246"/>
    </row>
    <row r="342455" spans="9:10" x14ac:dyDescent="0.3">
      <c r="I342455" s="139"/>
      <c r="J342455" s="139"/>
    </row>
    <row r="342457" spans="9:10" x14ac:dyDescent="0.3">
      <c r="J342457"/>
    </row>
    <row r="342666" spans="9:10" x14ac:dyDescent="0.3">
      <c r="I342666" s="139"/>
      <c r="J342666" s="139"/>
    </row>
    <row r="342668" spans="9:10" x14ac:dyDescent="0.3">
      <c r="J342668"/>
    </row>
    <row r="342877" spans="9:10" x14ac:dyDescent="0.3">
      <c r="I342877" s="139"/>
      <c r="J342877" s="139"/>
    </row>
    <row r="342879" spans="9:10" x14ac:dyDescent="0.3">
      <c r="J342879"/>
    </row>
    <row r="343088" spans="9:10" x14ac:dyDescent="0.3">
      <c r="I343088" s="139"/>
      <c r="J343088" s="139"/>
    </row>
    <row r="343090" spans="10:10" x14ac:dyDescent="0.3">
      <c r="J343090"/>
    </row>
    <row r="343299" spans="9:10" x14ac:dyDescent="0.3">
      <c r="I343299" s="139"/>
      <c r="J343299" s="139"/>
    </row>
    <row r="343301" spans="9:10" x14ac:dyDescent="0.3">
      <c r="J343301"/>
    </row>
    <row r="343510" spans="9:10" x14ac:dyDescent="0.3">
      <c r="I343510" s="139"/>
      <c r="J343510" s="139"/>
    </row>
    <row r="343512" spans="9:10" x14ac:dyDescent="0.3">
      <c r="J343512"/>
    </row>
    <row r="343721" spans="9:10" x14ac:dyDescent="0.3">
      <c r="I343721" s="139"/>
      <c r="J343721" s="139"/>
    </row>
    <row r="343723" spans="9:10" x14ac:dyDescent="0.3">
      <c r="J343723"/>
    </row>
    <row r="343932" spans="9:10" x14ac:dyDescent="0.3">
      <c r="I343932" s="139"/>
      <c r="J343932" s="139"/>
    </row>
    <row r="343934" spans="9:10" x14ac:dyDescent="0.3">
      <c r="J343934"/>
    </row>
    <row r="344143" spans="9:10" x14ac:dyDescent="0.3">
      <c r="I344143" s="139"/>
      <c r="J344143" s="139"/>
    </row>
    <row r="344145" spans="10:10" x14ac:dyDescent="0.3">
      <c r="J344145"/>
    </row>
    <row r="344354" spans="9:10" x14ac:dyDescent="0.3">
      <c r="I344354" s="139"/>
      <c r="J344354" s="139"/>
    </row>
    <row r="344356" spans="9:10" x14ac:dyDescent="0.3">
      <c r="J344356"/>
    </row>
    <row r="344565" spans="9:10" x14ac:dyDescent="0.3">
      <c r="I344565" s="139"/>
      <c r="J344565" s="139"/>
    </row>
    <row r="344567" spans="9:10" x14ac:dyDescent="0.3">
      <c r="J344567"/>
    </row>
    <row r="344776" spans="9:10" x14ac:dyDescent="0.3">
      <c r="I344776" s="139"/>
      <c r="J344776" s="139"/>
    </row>
    <row r="344778" spans="9:10" x14ac:dyDescent="0.3">
      <c r="J344778"/>
    </row>
    <row r="344987" spans="9:10" x14ac:dyDescent="0.3">
      <c r="I344987" s="139"/>
      <c r="J344987" s="139"/>
    </row>
    <row r="344989" spans="9:10" x14ac:dyDescent="0.3">
      <c r="J344989"/>
    </row>
    <row r="345198" spans="9:10" x14ac:dyDescent="0.3">
      <c r="I345198" s="139"/>
      <c r="J345198" s="139"/>
    </row>
    <row r="345200" spans="9:10" x14ac:dyDescent="0.3">
      <c r="J345200"/>
    </row>
    <row r="345409" spans="9:10" x14ac:dyDescent="0.3">
      <c r="I345409" s="139"/>
      <c r="J345409" s="139"/>
    </row>
    <row r="345411" spans="9:10" x14ac:dyDescent="0.3">
      <c r="J345411"/>
    </row>
    <row r="345620" spans="9:10" x14ac:dyDescent="0.3">
      <c r="I345620" s="139"/>
      <c r="J345620" s="139"/>
    </row>
    <row r="345622" spans="9:10" x14ac:dyDescent="0.3">
      <c r="J345622"/>
    </row>
    <row r="345831" spans="9:10" x14ac:dyDescent="0.3">
      <c r="I345831" s="139"/>
      <c r="J345831" s="139"/>
    </row>
    <row r="345833" spans="9:10" x14ac:dyDescent="0.3">
      <c r="J345833"/>
    </row>
    <row r="346042" spans="9:10" x14ac:dyDescent="0.3">
      <c r="I346042" s="139"/>
      <c r="J346042" s="139"/>
    </row>
    <row r="346044" spans="9:10" x14ac:dyDescent="0.3">
      <c r="J346044"/>
    </row>
    <row r="346253" spans="9:10" x14ac:dyDescent="0.3">
      <c r="I346253" s="139"/>
      <c r="J346253" s="139"/>
    </row>
    <row r="346255" spans="9:10" x14ac:dyDescent="0.3">
      <c r="J346255"/>
    </row>
    <row r="346464" spans="9:10" x14ac:dyDescent="0.3">
      <c r="I346464" s="139"/>
      <c r="J346464" s="139"/>
    </row>
    <row r="346466" spans="10:10" x14ac:dyDescent="0.3">
      <c r="J346466"/>
    </row>
    <row r="346675" spans="9:10" x14ac:dyDescent="0.3">
      <c r="I346675" s="139"/>
      <c r="J346675" s="139"/>
    </row>
    <row r="346677" spans="9:10" x14ac:dyDescent="0.3">
      <c r="J346677"/>
    </row>
    <row r="346886" spans="9:10" x14ac:dyDescent="0.3">
      <c r="I346886" s="139"/>
      <c r="J346886" s="139"/>
    </row>
    <row r="346888" spans="9:10" x14ac:dyDescent="0.3">
      <c r="J346888"/>
    </row>
    <row r="347097" spans="9:10" x14ac:dyDescent="0.3">
      <c r="I347097" s="139"/>
      <c r="J347097" s="139"/>
    </row>
    <row r="347099" spans="9:10" x14ac:dyDescent="0.3">
      <c r="J347099"/>
    </row>
    <row r="347308" spans="9:10" x14ac:dyDescent="0.3">
      <c r="I347308" s="139"/>
      <c r="J347308" s="139"/>
    </row>
    <row r="347310" spans="9:10" x14ac:dyDescent="0.3">
      <c r="J347310"/>
    </row>
    <row r="347519" spans="9:10" x14ac:dyDescent="0.3">
      <c r="I347519" s="139"/>
      <c r="J347519" s="139"/>
    </row>
    <row r="347521" spans="10:10" x14ac:dyDescent="0.3">
      <c r="J347521"/>
    </row>
    <row r="347730" spans="9:10" x14ac:dyDescent="0.3">
      <c r="I347730" s="139"/>
      <c r="J347730" s="139"/>
    </row>
    <row r="347732" spans="9:10" x14ac:dyDescent="0.3">
      <c r="J347732"/>
    </row>
    <row r="347941" spans="9:10" x14ac:dyDescent="0.3">
      <c r="I347941" s="139"/>
      <c r="J347941" s="139"/>
    </row>
    <row r="347943" spans="9:10" x14ac:dyDescent="0.3">
      <c r="J347943"/>
    </row>
    <row r="348152" spans="9:10" x14ac:dyDescent="0.3">
      <c r="I348152" s="139"/>
      <c r="J348152" s="139"/>
    </row>
    <row r="348154" spans="9:10" x14ac:dyDescent="0.3">
      <c r="J348154"/>
    </row>
    <row r="348363" spans="9:10" x14ac:dyDescent="0.3">
      <c r="I348363" s="139"/>
      <c r="J348363" s="139"/>
    </row>
    <row r="348365" spans="9:10" x14ac:dyDescent="0.3">
      <c r="J348365"/>
    </row>
    <row r="348574" spans="9:10" x14ac:dyDescent="0.3">
      <c r="I348574" s="139"/>
      <c r="J348574" s="139"/>
    </row>
    <row r="348576" spans="9:10" x14ac:dyDescent="0.3">
      <c r="J348576"/>
    </row>
    <row r="348785" spans="9:10" x14ac:dyDescent="0.3">
      <c r="I348785" s="139"/>
      <c r="J348785" s="139"/>
    </row>
    <row r="348787" spans="9:10" x14ac:dyDescent="0.3">
      <c r="J348787"/>
    </row>
    <row r="348996" spans="9:10" x14ac:dyDescent="0.3">
      <c r="I348996" s="139"/>
      <c r="J348996" s="139"/>
    </row>
    <row r="348998" spans="9:10" x14ac:dyDescent="0.3">
      <c r="J348998"/>
    </row>
    <row r="349207" spans="9:10" x14ac:dyDescent="0.3">
      <c r="I349207" s="139"/>
      <c r="J349207" s="139"/>
    </row>
    <row r="349209" spans="9:10" x14ac:dyDescent="0.3">
      <c r="J349209"/>
    </row>
    <row r="349418" spans="9:10" x14ac:dyDescent="0.3">
      <c r="I349418" s="139"/>
      <c r="J349418" s="139"/>
    </row>
    <row r="349420" spans="9:10" x14ac:dyDescent="0.3">
      <c r="J349420"/>
    </row>
    <row r="349629" spans="9:10" x14ac:dyDescent="0.3">
      <c r="I349629" s="139"/>
      <c r="J349629" s="139"/>
    </row>
    <row r="349631" spans="9:10" x14ac:dyDescent="0.3">
      <c r="J349631"/>
    </row>
    <row r="349840" spans="9:10" x14ac:dyDescent="0.3">
      <c r="I349840" s="139"/>
      <c r="J349840" s="139"/>
    </row>
    <row r="349842" spans="10:10" x14ac:dyDescent="0.3">
      <c r="J349842"/>
    </row>
    <row r="350051" spans="9:10" x14ac:dyDescent="0.3">
      <c r="I350051" s="139"/>
      <c r="J350051" s="139"/>
    </row>
    <row r="350053" spans="9:10" x14ac:dyDescent="0.3">
      <c r="J350053"/>
    </row>
    <row r="350262" spans="9:10" x14ac:dyDescent="0.3">
      <c r="I350262" s="139"/>
      <c r="J350262" s="139"/>
    </row>
    <row r="350264" spans="9:10" x14ac:dyDescent="0.3">
      <c r="J350264"/>
    </row>
    <row r="350473" spans="9:10" x14ac:dyDescent="0.3">
      <c r="I350473" s="139"/>
      <c r="J350473" s="139"/>
    </row>
    <row r="350475" spans="9:10" x14ac:dyDescent="0.3">
      <c r="J350475"/>
    </row>
    <row r="350684" spans="9:10" x14ac:dyDescent="0.3">
      <c r="I350684" s="139"/>
      <c r="J350684" s="139"/>
    </row>
    <row r="350686" spans="9:10" x14ac:dyDescent="0.3">
      <c r="J350686"/>
    </row>
    <row r="350895" spans="9:10" x14ac:dyDescent="0.3">
      <c r="I350895" s="139"/>
      <c r="J350895" s="139"/>
    </row>
    <row r="350897" spans="10:10" x14ac:dyDescent="0.3">
      <c r="J350897"/>
    </row>
    <row r="351106" spans="9:10" x14ac:dyDescent="0.3">
      <c r="I351106" s="139"/>
      <c r="J351106" s="139"/>
    </row>
    <row r="351108" spans="9:10" x14ac:dyDescent="0.3">
      <c r="J351108"/>
    </row>
    <row r="351317" spans="9:10" x14ac:dyDescent="0.3">
      <c r="I351317" s="139"/>
      <c r="J351317" s="139"/>
    </row>
    <row r="351319" spans="9:10" x14ac:dyDescent="0.3">
      <c r="J351319"/>
    </row>
    <row r="351528" spans="9:10" x14ac:dyDescent="0.3">
      <c r="I351528" s="139"/>
      <c r="J351528" s="139"/>
    </row>
    <row r="351530" spans="9:10" x14ac:dyDescent="0.3">
      <c r="J351530"/>
    </row>
    <row r="351739" spans="9:10" x14ac:dyDescent="0.3">
      <c r="I351739" s="139"/>
      <c r="J351739" s="139"/>
    </row>
    <row r="351741" spans="9:10" x14ac:dyDescent="0.3">
      <c r="J351741"/>
    </row>
    <row r="351950" spans="9:10" x14ac:dyDescent="0.3">
      <c r="I351950" s="139"/>
      <c r="J351950" s="139"/>
    </row>
    <row r="351952" spans="9:10" x14ac:dyDescent="0.3">
      <c r="J351952"/>
    </row>
    <row r="352161" spans="9:10" x14ac:dyDescent="0.3">
      <c r="I352161" s="139"/>
      <c r="J352161" s="139"/>
    </row>
    <row r="352163" spans="9:10" x14ac:dyDescent="0.3">
      <c r="J352163"/>
    </row>
    <row r="352372" spans="9:10" x14ac:dyDescent="0.3">
      <c r="I352372" s="139"/>
      <c r="J352372" s="139"/>
    </row>
    <row r="352374" spans="9:10" x14ac:dyDescent="0.3">
      <c r="J352374"/>
    </row>
    <row r="352583" spans="9:10" x14ac:dyDescent="0.3">
      <c r="I352583" s="139"/>
      <c r="J352583" s="139"/>
    </row>
    <row r="352585" spans="9:10" x14ac:dyDescent="0.3">
      <c r="J352585"/>
    </row>
    <row r="352794" spans="9:10" x14ac:dyDescent="0.3">
      <c r="I352794" s="139"/>
      <c r="J352794" s="139"/>
    </row>
    <row r="352796" spans="9:10" x14ac:dyDescent="0.3">
      <c r="J352796"/>
    </row>
    <row r="353005" spans="9:10" x14ac:dyDescent="0.3">
      <c r="I353005" s="139"/>
      <c r="J353005" s="139"/>
    </row>
    <row r="353007" spans="9:10" x14ac:dyDescent="0.3">
      <c r="J353007"/>
    </row>
    <row r="353216" spans="9:10" x14ac:dyDescent="0.3">
      <c r="I353216" s="139"/>
      <c r="J353216" s="139"/>
    </row>
    <row r="353218" spans="10:10" x14ac:dyDescent="0.3">
      <c r="J353218"/>
    </row>
    <row r="353427" spans="9:10" x14ac:dyDescent="0.3">
      <c r="I353427" s="139"/>
      <c r="J353427" s="139"/>
    </row>
    <row r="353429" spans="9:10" x14ac:dyDescent="0.3">
      <c r="J353429"/>
    </row>
    <row r="353638" spans="9:10" x14ac:dyDescent="0.3">
      <c r="I353638" s="139"/>
      <c r="J353638" s="139"/>
    </row>
    <row r="353640" spans="9:10" x14ac:dyDescent="0.3">
      <c r="J353640"/>
    </row>
    <row r="353849" spans="9:10" x14ac:dyDescent="0.3">
      <c r="I353849" s="139"/>
      <c r="J353849" s="139"/>
    </row>
    <row r="353851" spans="9:10" x14ac:dyDescent="0.3">
      <c r="J353851"/>
    </row>
    <row r="354060" spans="9:10" x14ac:dyDescent="0.3">
      <c r="I354060" s="139"/>
      <c r="J354060" s="139"/>
    </row>
    <row r="354062" spans="9:10" x14ac:dyDescent="0.3">
      <c r="J354062"/>
    </row>
    <row r="354271" spans="9:10" x14ac:dyDescent="0.3">
      <c r="I354271" s="139"/>
      <c r="J354271" s="139"/>
    </row>
    <row r="354273" spans="10:10" x14ac:dyDescent="0.3">
      <c r="J354273"/>
    </row>
    <row r="354482" spans="9:10" x14ac:dyDescent="0.3">
      <c r="I354482" s="139"/>
      <c r="J354482" s="139"/>
    </row>
    <row r="354484" spans="9:10" x14ac:dyDescent="0.3">
      <c r="J354484"/>
    </row>
    <row r="354693" spans="9:10" x14ac:dyDescent="0.3">
      <c r="I354693" s="139"/>
      <c r="J354693" s="139"/>
    </row>
    <row r="354695" spans="9:10" x14ac:dyDescent="0.3">
      <c r="J354695"/>
    </row>
    <row r="354904" spans="9:10" x14ac:dyDescent="0.3">
      <c r="I354904" s="139"/>
      <c r="J354904" s="139"/>
    </row>
    <row r="354906" spans="9:10" x14ac:dyDescent="0.3">
      <c r="J354906"/>
    </row>
    <row r="355115" spans="9:10" x14ac:dyDescent="0.3">
      <c r="I355115" s="139"/>
      <c r="J355115" s="139"/>
    </row>
    <row r="355117" spans="9:10" x14ac:dyDescent="0.3">
      <c r="J355117"/>
    </row>
    <row r="355326" spans="9:10" x14ac:dyDescent="0.3">
      <c r="I355326" s="139"/>
      <c r="J355326" s="139"/>
    </row>
    <row r="355328" spans="9:10" x14ac:dyDescent="0.3">
      <c r="J355328"/>
    </row>
    <row r="355537" spans="9:10" x14ac:dyDescent="0.3">
      <c r="I355537" s="139"/>
      <c r="J355537" s="139"/>
    </row>
    <row r="355539" spans="9:10" x14ac:dyDescent="0.3">
      <c r="J355539"/>
    </row>
    <row r="355748" spans="9:10" x14ac:dyDescent="0.3">
      <c r="I355748" s="139"/>
      <c r="J355748" s="139"/>
    </row>
    <row r="355750" spans="9:10" x14ac:dyDescent="0.3">
      <c r="J355750"/>
    </row>
    <row r="355959" spans="9:10" x14ac:dyDescent="0.3">
      <c r="I355959" s="139"/>
      <c r="J355959" s="139"/>
    </row>
    <row r="355961" spans="9:10" x14ac:dyDescent="0.3">
      <c r="J355961"/>
    </row>
    <row r="356170" spans="9:10" x14ac:dyDescent="0.3">
      <c r="I356170" s="139"/>
      <c r="J356170" s="139"/>
    </row>
    <row r="356172" spans="9:10" x14ac:dyDescent="0.3">
      <c r="J356172"/>
    </row>
    <row r="356381" spans="9:10" x14ac:dyDescent="0.3">
      <c r="I356381" s="139"/>
      <c r="J356381" s="139"/>
    </row>
    <row r="356383" spans="9:10" x14ac:dyDescent="0.3">
      <c r="J356383"/>
    </row>
    <row r="356592" spans="9:10" x14ac:dyDescent="0.3">
      <c r="I356592" s="139"/>
      <c r="J356592" s="139"/>
    </row>
    <row r="356594" spans="10:10" x14ac:dyDescent="0.3">
      <c r="J356594"/>
    </row>
    <row r="356803" spans="9:10" x14ac:dyDescent="0.3">
      <c r="I356803" s="139"/>
      <c r="J356803" s="139"/>
    </row>
    <row r="356805" spans="9:10" x14ac:dyDescent="0.3">
      <c r="J356805"/>
    </row>
    <row r="357014" spans="9:10" x14ac:dyDescent="0.3">
      <c r="I357014" s="139"/>
      <c r="J357014" s="139"/>
    </row>
    <row r="357016" spans="9:10" x14ac:dyDescent="0.3">
      <c r="J357016"/>
    </row>
    <row r="357225" spans="9:10" x14ac:dyDescent="0.3">
      <c r="I357225" s="139"/>
      <c r="J357225" s="139"/>
    </row>
    <row r="357227" spans="9:10" x14ac:dyDescent="0.3">
      <c r="J357227"/>
    </row>
    <row r="357436" spans="9:10" x14ac:dyDescent="0.3">
      <c r="I357436" s="139"/>
      <c r="J357436" s="139"/>
    </row>
    <row r="357438" spans="9:10" x14ac:dyDescent="0.3">
      <c r="J357438"/>
    </row>
    <row r="357647" spans="9:10" x14ac:dyDescent="0.3">
      <c r="I357647" s="139"/>
      <c r="J357647" s="139"/>
    </row>
    <row r="357649" spans="10:10" x14ac:dyDescent="0.3">
      <c r="J357649"/>
    </row>
    <row r="357858" spans="9:10" x14ac:dyDescent="0.3">
      <c r="I357858" s="139"/>
      <c r="J357858" s="139"/>
    </row>
    <row r="357860" spans="9:10" x14ac:dyDescent="0.3">
      <c r="J357860"/>
    </row>
    <row r="358069" spans="9:10" x14ac:dyDescent="0.3">
      <c r="I358069" s="139"/>
      <c r="J358069" s="139"/>
    </row>
    <row r="358071" spans="9:10" x14ac:dyDescent="0.3">
      <c r="J358071"/>
    </row>
    <row r="358280" spans="9:10" x14ac:dyDescent="0.3">
      <c r="I358280" s="139"/>
      <c r="J358280" s="139"/>
    </row>
    <row r="358282" spans="9:10" x14ac:dyDescent="0.3">
      <c r="J358282"/>
    </row>
    <row r="358491" spans="9:10" x14ac:dyDescent="0.3">
      <c r="I358491" s="139"/>
      <c r="J358491" s="139"/>
    </row>
    <row r="358493" spans="9:10" x14ac:dyDescent="0.3">
      <c r="J358493"/>
    </row>
    <row r="358702" spans="9:10" x14ac:dyDescent="0.3">
      <c r="I358702" s="139"/>
      <c r="J358702" s="139"/>
    </row>
    <row r="358704" spans="9:10" x14ac:dyDescent="0.3">
      <c r="J358704"/>
    </row>
    <row r="358913" spans="9:10" x14ac:dyDescent="0.3">
      <c r="I358913" s="139"/>
      <c r="J358913" s="139"/>
    </row>
    <row r="358915" spans="9:10" x14ac:dyDescent="0.3">
      <c r="J358915"/>
    </row>
    <row r="359124" spans="9:10" x14ac:dyDescent="0.3">
      <c r="I359124" s="139"/>
      <c r="J359124" s="139"/>
    </row>
    <row r="359126" spans="9:10" x14ac:dyDescent="0.3">
      <c r="J359126"/>
    </row>
    <row r="359335" spans="9:10" x14ac:dyDescent="0.3">
      <c r="I359335" s="139"/>
      <c r="J359335" s="139"/>
    </row>
    <row r="359337" spans="9:10" x14ac:dyDescent="0.3">
      <c r="J359337"/>
    </row>
    <row r="359546" spans="9:10" x14ac:dyDescent="0.3">
      <c r="I359546" s="139"/>
      <c r="J359546" s="139"/>
    </row>
    <row r="359548" spans="9:10" x14ac:dyDescent="0.3">
      <c r="J359548"/>
    </row>
    <row r="359757" spans="9:10" x14ac:dyDescent="0.3">
      <c r="I359757" s="139"/>
      <c r="J359757" s="139"/>
    </row>
    <row r="359759" spans="9:10" x14ac:dyDescent="0.3">
      <c r="J359759"/>
    </row>
    <row r="359968" spans="9:10" x14ac:dyDescent="0.3">
      <c r="I359968" s="139"/>
      <c r="J359968" s="139"/>
    </row>
    <row r="359970" spans="10:10" x14ac:dyDescent="0.3">
      <c r="J359970"/>
    </row>
    <row r="360179" spans="9:10" x14ac:dyDescent="0.3">
      <c r="I360179" s="139"/>
      <c r="J360179" s="139"/>
    </row>
    <row r="360181" spans="9:10" x14ac:dyDescent="0.3">
      <c r="J360181"/>
    </row>
    <row r="360390" spans="9:10" x14ac:dyDescent="0.3">
      <c r="I360390" s="139"/>
      <c r="J360390" s="139"/>
    </row>
    <row r="360392" spans="9:10" x14ac:dyDescent="0.3">
      <c r="J360392"/>
    </row>
    <row r="360601" spans="9:10" x14ac:dyDescent="0.3">
      <c r="I360601" s="139"/>
      <c r="J360601" s="139"/>
    </row>
    <row r="360603" spans="9:10" x14ac:dyDescent="0.3">
      <c r="J360603"/>
    </row>
    <row r="360812" spans="9:10" x14ac:dyDescent="0.3">
      <c r="I360812" s="139"/>
      <c r="J360812" s="139"/>
    </row>
    <row r="360814" spans="9:10" x14ac:dyDescent="0.3">
      <c r="J360814"/>
    </row>
    <row r="361023" spans="9:10" x14ac:dyDescent="0.3">
      <c r="I361023" s="139"/>
      <c r="J361023" s="139"/>
    </row>
    <row r="361025" spans="10:10" x14ac:dyDescent="0.3">
      <c r="J361025"/>
    </row>
    <row r="361234" spans="9:10" x14ac:dyDescent="0.3">
      <c r="I361234" s="139"/>
      <c r="J361234" s="139"/>
    </row>
    <row r="361236" spans="9:10" x14ac:dyDescent="0.3">
      <c r="J361236"/>
    </row>
    <row r="361445" spans="9:10" x14ac:dyDescent="0.3">
      <c r="I361445" s="139"/>
      <c r="J361445" s="139"/>
    </row>
    <row r="361447" spans="9:10" x14ac:dyDescent="0.3">
      <c r="J361447"/>
    </row>
    <row r="361656" spans="9:10" x14ac:dyDescent="0.3">
      <c r="I361656" s="139"/>
      <c r="J361656" s="139"/>
    </row>
    <row r="361658" spans="9:10" x14ac:dyDescent="0.3">
      <c r="J361658"/>
    </row>
    <row r="361867" spans="9:10" x14ac:dyDescent="0.3">
      <c r="I361867" s="139"/>
      <c r="J361867" s="139"/>
    </row>
    <row r="361869" spans="9:10" x14ac:dyDescent="0.3">
      <c r="J361869"/>
    </row>
    <row r="362078" spans="9:10" x14ac:dyDescent="0.3">
      <c r="I362078" s="139"/>
      <c r="J362078" s="139"/>
    </row>
    <row r="362080" spans="9:10" x14ac:dyDescent="0.3">
      <c r="J362080"/>
    </row>
    <row r="362289" spans="9:10" x14ac:dyDescent="0.3">
      <c r="I362289" s="139"/>
      <c r="J362289" s="139"/>
    </row>
    <row r="362291" spans="9:10" x14ac:dyDescent="0.3">
      <c r="J362291"/>
    </row>
    <row r="362500" spans="9:10" x14ac:dyDescent="0.3">
      <c r="I362500" s="139"/>
      <c r="J362500" s="139"/>
    </row>
    <row r="362502" spans="9:10" x14ac:dyDescent="0.3">
      <c r="J362502"/>
    </row>
    <row r="362711" spans="9:10" x14ac:dyDescent="0.3">
      <c r="I362711" s="139"/>
      <c r="J362711" s="139"/>
    </row>
    <row r="362713" spans="9:10" x14ac:dyDescent="0.3">
      <c r="J362713"/>
    </row>
    <row r="362922" spans="9:10" x14ac:dyDescent="0.3">
      <c r="I362922" s="139"/>
      <c r="J362922" s="139"/>
    </row>
    <row r="362924" spans="9:10" x14ac:dyDescent="0.3">
      <c r="J362924"/>
    </row>
    <row r="363133" spans="9:10" x14ac:dyDescent="0.3">
      <c r="I363133" s="139"/>
      <c r="J363133" s="139"/>
    </row>
    <row r="363135" spans="9:10" x14ac:dyDescent="0.3">
      <c r="J363135"/>
    </row>
    <row r="363344" spans="9:10" x14ac:dyDescent="0.3">
      <c r="I363344" s="139"/>
      <c r="J363344" s="139"/>
    </row>
    <row r="363346" spans="10:10" x14ac:dyDescent="0.3">
      <c r="J363346"/>
    </row>
    <row r="363555" spans="9:10" x14ac:dyDescent="0.3">
      <c r="I363555" s="139"/>
      <c r="J363555" s="139"/>
    </row>
    <row r="363557" spans="9:10" x14ac:dyDescent="0.3">
      <c r="J363557"/>
    </row>
    <row r="363766" spans="9:10" x14ac:dyDescent="0.3">
      <c r="I363766" s="139"/>
      <c r="J363766" s="139"/>
    </row>
    <row r="363768" spans="9:10" x14ac:dyDescent="0.3">
      <c r="J363768"/>
    </row>
    <row r="363977" spans="9:10" x14ac:dyDescent="0.3">
      <c r="I363977" s="139"/>
      <c r="J363977" s="139"/>
    </row>
    <row r="363979" spans="9:10" x14ac:dyDescent="0.3">
      <c r="J363979"/>
    </row>
    <row r="364188" spans="9:10" x14ac:dyDescent="0.3">
      <c r="I364188" s="139"/>
      <c r="J364188" s="139"/>
    </row>
    <row r="364190" spans="9:10" x14ac:dyDescent="0.3">
      <c r="J364190"/>
    </row>
    <row r="364399" spans="9:10" x14ac:dyDescent="0.3">
      <c r="I364399" s="139"/>
      <c r="J364399" s="139"/>
    </row>
    <row r="364401" spans="10:10" x14ac:dyDescent="0.3">
      <c r="J364401"/>
    </row>
    <row r="364610" spans="9:10" x14ac:dyDescent="0.3">
      <c r="I364610" s="139"/>
      <c r="J364610" s="139"/>
    </row>
    <row r="364612" spans="9:10" x14ac:dyDescent="0.3">
      <c r="J364612"/>
    </row>
    <row r="364821" spans="9:10" x14ac:dyDescent="0.3">
      <c r="I364821" s="139"/>
      <c r="J364821" s="139"/>
    </row>
    <row r="364823" spans="9:10" x14ac:dyDescent="0.3">
      <c r="J364823"/>
    </row>
    <row r="365032" spans="9:10" x14ac:dyDescent="0.3">
      <c r="I365032" s="139"/>
      <c r="J365032" s="139"/>
    </row>
    <row r="365034" spans="9:10" x14ac:dyDescent="0.3">
      <c r="J365034"/>
    </row>
    <row r="365243" spans="9:10" x14ac:dyDescent="0.3">
      <c r="I365243" s="139"/>
      <c r="J365243" s="139"/>
    </row>
    <row r="365245" spans="9:10" x14ac:dyDescent="0.3">
      <c r="J365245"/>
    </row>
    <row r="365454" spans="9:10" x14ac:dyDescent="0.3">
      <c r="I365454" s="139"/>
      <c r="J365454" s="139"/>
    </row>
    <row r="365456" spans="9:10" x14ac:dyDescent="0.3">
      <c r="J365456"/>
    </row>
    <row r="365665" spans="9:10" x14ac:dyDescent="0.3">
      <c r="I365665" s="139"/>
      <c r="J365665" s="139"/>
    </row>
    <row r="365667" spans="9:10" x14ac:dyDescent="0.3">
      <c r="J365667"/>
    </row>
    <row r="365876" spans="9:10" x14ac:dyDescent="0.3">
      <c r="I365876" s="139"/>
      <c r="J365876" s="139"/>
    </row>
    <row r="365878" spans="9:10" x14ac:dyDescent="0.3">
      <c r="J365878"/>
    </row>
    <row r="366087" spans="9:10" x14ac:dyDescent="0.3">
      <c r="I366087" s="139"/>
      <c r="J366087" s="139"/>
    </row>
    <row r="366089" spans="9:10" x14ac:dyDescent="0.3">
      <c r="J366089"/>
    </row>
    <row r="366298" spans="9:10" x14ac:dyDescent="0.3">
      <c r="I366298" s="139"/>
      <c r="J366298" s="139"/>
    </row>
    <row r="366300" spans="9:10" x14ac:dyDescent="0.3">
      <c r="J366300"/>
    </row>
    <row r="366509" spans="9:10" x14ac:dyDescent="0.3">
      <c r="I366509" s="139"/>
      <c r="J366509" s="139"/>
    </row>
    <row r="366511" spans="9:10" x14ac:dyDescent="0.3">
      <c r="J366511"/>
    </row>
    <row r="366720" spans="9:10" x14ac:dyDescent="0.3">
      <c r="I366720" s="139"/>
      <c r="J366720" s="139"/>
    </row>
    <row r="366722" spans="10:10" x14ac:dyDescent="0.3">
      <c r="J366722"/>
    </row>
    <row r="366931" spans="9:10" x14ac:dyDescent="0.3">
      <c r="I366931" s="139"/>
      <c r="J366931" s="139"/>
    </row>
    <row r="366933" spans="9:10" x14ac:dyDescent="0.3">
      <c r="J366933"/>
    </row>
    <row r="367142" spans="9:10" x14ac:dyDescent="0.3">
      <c r="I367142" s="139"/>
      <c r="J367142" s="139"/>
    </row>
    <row r="367144" spans="9:10" x14ac:dyDescent="0.3">
      <c r="J367144"/>
    </row>
    <row r="367353" spans="9:10" x14ac:dyDescent="0.3">
      <c r="I367353" s="139"/>
      <c r="J367353" s="139"/>
    </row>
    <row r="367355" spans="9:10" x14ac:dyDescent="0.3">
      <c r="J367355"/>
    </row>
    <row r="367564" spans="9:10" x14ac:dyDescent="0.3">
      <c r="I367564" s="139"/>
      <c r="J367564" s="139"/>
    </row>
    <row r="367566" spans="9:10" x14ac:dyDescent="0.3">
      <c r="J367566"/>
    </row>
    <row r="367775" spans="9:10" x14ac:dyDescent="0.3">
      <c r="I367775" s="139"/>
      <c r="J367775" s="139"/>
    </row>
    <row r="367777" spans="10:10" x14ac:dyDescent="0.3">
      <c r="J367777"/>
    </row>
    <row r="367986" spans="9:10" x14ac:dyDescent="0.3">
      <c r="I367986" s="139"/>
      <c r="J367986" s="139"/>
    </row>
    <row r="367988" spans="9:10" x14ac:dyDescent="0.3">
      <c r="J367988"/>
    </row>
    <row r="368197" spans="9:10" x14ac:dyDescent="0.3">
      <c r="I368197" s="139"/>
      <c r="J368197" s="139"/>
    </row>
    <row r="368199" spans="9:10" x14ac:dyDescent="0.3">
      <c r="J368199"/>
    </row>
    <row r="368408" spans="9:10" x14ac:dyDescent="0.3">
      <c r="I368408" s="139"/>
      <c r="J368408" s="139"/>
    </row>
    <row r="368410" spans="9:10" x14ac:dyDescent="0.3">
      <c r="J368410"/>
    </row>
    <row r="368619" spans="9:10" x14ac:dyDescent="0.3">
      <c r="I368619" s="139"/>
      <c r="J368619" s="139"/>
    </row>
    <row r="368621" spans="9:10" x14ac:dyDescent="0.3">
      <c r="J368621"/>
    </row>
    <row r="368830" spans="9:10" x14ac:dyDescent="0.3">
      <c r="I368830" s="139"/>
      <c r="J368830" s="139"/>
    </row>
    <row r="368832" spans="9:10" x14ac:dyDescent="0.3">
      <c r="J368832"/>
    </row>
    <row r="369041" spans="9:10" x14ac:dyDescent="0.3">
      <c r="I369041" s="139"/>
      <c r="J369041" s="139"/>
    </row>
    <row r="369043" spans="9:10" x14ac:dyDescent="0.3">
      <c r="J369043"/>
    </row>
    <row r="369252" spans="9:10" x14ac:dyDescent="0.3">
      <c r="I369252" s="139"/>
      <c r="J369252" s="139"/>
    </row>
    <row r="369254" spans="9:10" x14ac:dyDescent="0.3">
      <c r="J369254"/>
    </row>
    <row r="369463" spans="9:10" x14ac:dyDescent="0.3">
      <c r="I369463" s="139"/>
      <c r="J369463" s="139"/>
    </row>
    <row r="369465" spans="9:10" x14ac:dyDescent="0.3">
      <c r="J369465"/>
    </row>
    <row r="369674" spans="9:10" x14ac:dyDescent="0.3">
      <c r="I369674" s="139"/>
      <c r="J369674" s="139"/>
    </row>
    <row r="369676" spans="9:10" x14ac:dyDescent="0.3">
      <c r="J369676"/>
    </row>
    <row r="369885" spans="9:10" x14ac:dyDescent="0.3">
      <c r="I369885" s="139"/>
      <c r="J369885" s="139"/>
    </row>
    <row r="369887" spans="9:10" x14ac:dyDescent="0.3">
      <c r="J369887"/>
    </row>
    <row r="370096" spans="9:10" x14ac:dyDescent="0.3">
      <c r="I370096" s="139"/>
      <c r="J370096" s="139"/>
    </row>
    <row r="370098" spans="10:10" x14ac:dyDescent="0.3">
      <c r="J370098"/>
    </row>
    <row r="370307" spans="9:10" x14ac:dyDescent="0.3">
      <c r="I370307" s="139"/>
      <c r="J370307" s="139"/>
    </row>
    <row r="370309" spans="9:10" x14ac:dyDescent="0.3">
      <c r="J370309"/>
    </row>
    <row r="370518" spans="9:10" x14ac:dyDescent="0.3">
      <c r="I370518" s="139"/>
      <c r="J370518" s="139"/>
    </row>
    <row r="370520" spans="9:10" x14ac:dyDescent="0.3">
      <c r="J370520"/>
    </row>
    <row r="370729" spans="9:10" x14ac:dyDescent="0.3">
      <c r="I370729" s="139"/>
      <c r="J370729" s="139"/>
    </row>
    <row r="370731" spans="9:10" x14ac:dyDescent="0.3">
      <c r="J370731"/>
    </row>
    <row r="370940" spans="9:10" x14ac:dyDescent="0.3">
      <c r="I370940" s="139"/>
      <c r="J370940" s="139"/>
    </row>
    <row r="370942" spans="9:10" x14ac:dyDescent="0.3">
      <c r="J370942"/>
    </row>
    <row r="371151" spans="9:10" x14ac:dyDescent="0.3">
      <c r="I371151" s="139"/>
      <c r="J371151" s="139"/>
    </row>
    <row r="371153" spans="10:10" x14ac:dyDescent="0.3">
      <c r="J371153"/>
    </row>
    <row r="371362" spans="9:10" x14ac:dyDescent="0.3">
      <c r="I371362" s="139"/>
      <c r="J371362" s="139"/>
    </row>
    <row r="371364" spans="9:10" x14ac:dyDescent="0.3">
      <c r="J371364"/>
    </row>
    <row r="371573" spans="9:10" x14ac:dyDescent="0.3">
      <c r="I371573" s="139"/>
      <c r="J371573" s="139"/>
    </row>
    <row r="371575" spans="9:10" x14ac:dyDescent="0.3">
      <c r="J371575"/>
    </row>
    <row r="371784" spans="9:10" x14ac:dyDescent="0.3">
      <c r="I371784" s="139"/>
      <c r="J371784" s="139"/>
    </row>
    <row r="371786" spans="9:10" x14ac:dyDescent="0.3">
      <c r="J371786"/>
    </row>
    <row r="371995" spans="9:10" x14ac:dyDescent="0.3">
      <c r="I371995" s="139"/>
      <c r="J371995" s="139"/>
    </row>
    <row r="371997" spans="9:10" x14ac:dyDescent="0.3">
      <c r="J371997"/>
    </row>
    <row r="372206" spans="9:10" x14ac:dyDescent="0.3">
      <c r="I372206" s="139"/>
      <c r="J372206" s="139"/>
    </row>
    <row r="372208" spans="9:10" x14ac:dyDescent="0.3">
      <c r="J372208"/>
    </row>
    <row r="372417" spans="9:10" x14ac:dyDescent="0.3">
      <c r="I372417" s="139"/>
      <c r="J372417" s="139"/>
    </row>
    <row r="372419" spans="9:10" x14ac:dyDescent="0.3">
      <c r="J372419"/>
    </row>
    <row r="372628" spans="9:10" x14ac:dyDescent="0.3">
      <c r="I372628" s="139"/>
      <c r="J372628" s="139"/>
    </row>
    <row r="372630" spans="9:10" x14ac:dyDescent="0.3">
      <c r="J372630"/>
    </row>
    <row r="372839" spans="9:10" x14ac:dyDescent="0.3">
      <c r="I372839" s="139"/>
      <c r="J372839" s="139"/>
    </row>
    <row r="372841" spans="9:10" x14ac:dyDescent="0.3">
      <c r="J372841"/>
    </row>
    <row r="373050" spans="9:10" x14ac:dyDescent="0.3">
      <c r="I373050" s="139"/>
      <c r="J373050" s="139"/>
    </row>
    <row r="373052" spans="9:10" x14ac:dyDescent="0.3">
      <c r="J373052"/>
    </row>
    <row r="373261" spans="9:10" x14ac:dyDescent="0.3">
      <c r="I373261" s="139"/>
      <c r="J373261" s="139"/>
    </row>
    <row r="373263" spans="9:10" x14ac:dyDescent="0.3">
      <c r="J373263"/>
    </row>
    <row r="373472" spans="9:10" x14ac:dyDescent="0.3">
      <c r="I373472" s="139"/>
      <c r="J373472" s="139"/>
    </row>
    <row r="373474" spans="10:10" x14ac:dyDescent="0.3">
      <c r="J373474"/>
    </row>
    <row r="373683" spans="9:10" x14ac:dyDescent="0.3">
      <c r="I373683" s="139"/>
      <c r="J373683" s="139"/>
    </row>
    <row r="373685" spans="9:10" x14ac:dyDescent="0.3">
      <c r="J373685"/>
    </row>
    <row r="373894" spans="9:10" x14ac:dyDescent="0.3">
      <c r="I373894" s="139"/>
      <c r="J373894" s="139"/>
    </row>
    <row r="373896" spans="9:10" x14ac:dyDescent="0.3">
      <c r="J373896"/>
    </row>
    <row r="374105" spans="9:10" x14ac:dyDescent="0.3">
      <c r="I374105" s="139"/>
      <c r="J374105" s="139"/>
    </row>
    <row r="374107" spans="9:10" x14ac:dyDescent="0.3">
      <c r="J374107"/>
    </row>
    <row r="374316" spans="9:10" x14ac:dyDescent="0.3">
      <c r="I374316" s="139"/>
      <c r="J374316" s="139"/>
    </row>
    <row r="374318" spans="9:10" x14ac:dyDescent="0.3">
      <c r="J374318"/>
    </row>
    <row r="374527" spans="9:10" x14ac:dyDescent="0.3">
      <c r="I374527" s="139"/>
      <c r="J374527" s="139"/>
    </row>
    <row r="374529" spans="10:10" x14ac:dyDescent="0.3">
      <c r="J374529"/>
    </row>
    <row r="374738" spans="9:10" x14ac:dyDescent="0.3">
      <c r="I374738" s="139"/>
      <c r="J374738" s="139"/>
    </row>
    <row r="374740" spans="9:10" x14ac:dyDescent="0.3">
      <c r="J374740"/>
    </row>
    <row r="374949" spans="9:10" x14ac:dyDescent="0.3">
      <c r="I374949" s="139"/>
      <c r="J374949" s="139"/>
    </row>
    <row r="374951" spans="9:10" x14ac:dyDescent="0.3">
      <c r="J374951"/>
    </row>
    <row r="375160" spans="9:10" x14ac:dyDescent="0.3">
      <c r="I375160" s="139"/>
      <c r="J375160" s="139"/>
    </row>
    <row r="375162" spans="9:10" x14ac:dyDescent="0.3">
      <c r="J375162"/>
    </row>
    <row r="375371" spans="9:10" x14ac:dyDescent="0.3">
      <c r="I375371" s="139"/>
      <c r="J375371" s="139"/>
    </row>
    <row r="375373" spans="9:10" x14ac:dyDescent="0.3">
      <c r="J375373"/>
    </row>
    <row r="375582" spans="9:10" x14ac:dyDescent="0.3">
      <c r="I375582" s="139"/>
      <c r="J375582" s="139"/>
    </row>
    <row r="375584" spans="9:10" x14ac:dyDescent="0.3">
      <c r="J375584"/>
    </row>
    <row r="375793" spans="9:10" x14ac:dyDescent="0.3">
      <c r="I375793" s="139"/>
      <c r="J375793" s="139"/>
    </row>
    <row r="375795" spans="9:10" x14ac:dyDescent="0.3">
      <c r="J375795"/>
    </row>
    <row r="376004" spans="9:10" x14ac:dyDescent="0.3">
      <c r="I376004" s="139"/>
      <c r="J376004" s="139"/>
    </row>
    <row r="376006" spans="9:10" x14ac:dyDescent="0.3">
      <c r="J376006"/>
    </row>
    <row r="376215" spans="9:10" x14ac:dyDescent="0.3">
      <c r="I376215" s="139"/>
      <c r="J376215" s="139"/>
    </row>
    <row r="376217" spans="9:10" x14ac:dyDescent="0.3">
      <c r="J376217"/>
    </row>
    <row r="376426" spans="9:10" x14ac:dyDescent="0.3">
      <c r="I376426" s="139"/>
      <c r="J376426" s="139"/>
    </row>
    <row r="376428" spans="9:10" x14ac:dyDescent="0.3">
      <c r="J376428"/>
    </row>
    <row r="376637" spans="9:10" x14ac:dyDescent="0.3">
      <c r="I376637" s="139"/>
      <c r="J376637" s="139"/>
    </row>
    <row r="376639" spans="9:10" x14ac:dyDescent="0.3">
      <c r="J376639"/>
    </row>
    <row r="376848" spans="9:10" x14ac:dyDescent="0.3">
      <c r="I376848" s="139"/>
      <c r="J376848" s="139"/>
    </row>
    <row r="376850" spans="10:10" x14ac:dyDescent="0.3">
      <c r="J376850"/>
    </row>
    <row r="377059" spans="9:10" x14ac:dyDescent="0.3">
      <c r="I377059" s="139"/>
      <c r="J377059" s="139"/>
    </row>
    <row r="377061" spans="9:10" x14ac:dyDescent="0.3">
      <c r="J377061"/>
    </row>
    <row r="377270" spans="9:10" x14ac:dyDescent="0.3">
      <c r="I377270" s="139"/>
      <c r="J377270" s="139"/>
    </row>
    <row r="377272" spans="9:10" x14ac:dyDescent="0.3">
      <c r="J377272"/>
    </row>
    <row r="377481" spans="9:10" x14ac:dyDescent="0.3">
      <c r="I377481" s="139"/>
      <c r="J377481" s="139"/>
    </row>
    <row r="377483" spans="9:10" x14ac:dyDescent="0.3">
      <c r="J377483"/>
    </row>
    <row r="377692" spans="9:10" x14ac:dyDescent="0.3">
      <c r="I377692" s="139"/>
      <c r="J377692" s="139"/>
    </row>
    <row r="377694" spans="9:10" x14ac:dyDescent="0.3">
      <c r="J377694"/>
    </row>
    <row r="377903" spans="9:10" x14ac:dyDescent="0.3">
      <c r="I377903" s="139"/>
      <c r="J377903" s="139"/>
    </row>
    <row r="377905" spans="10:10" x14ac:dyDescent="0.3">
      <c r="J377905"/>
    </row>
    <row r="378114" spans="9:10" x14ac:dyDescent="0.3">
      <c r="I378114" s="139"/>
      <c r="J378114" s="139"/>
    </row>
    <row r="378116" spans="9:10" x14ac:dyDescent="0.3">
      <c r="J378116"/>
    </row>
    <row r="378325" spans="9:10" x14ac:dyDescent="0.3">
      <c r="I378325" s="139"/>
      <c r="J378325" s="139"/>
    </row>
    <row r="378327" spans="9:10" x14ac:dyDescent="0.3">
      <c r="J378327"/>
    </row>
    <row r="378536" spans="9:10" x14ac:dyDescent="0.3">
      <c r="I378536" s="139"/>
      <c r="J378536" s="139"/>
    </row>
    <row r="378538" spans="9:10" x14ac:dyDescent="0.3">
      <c r="J378538"/>
    </row>
    <row r="378747" spans="9:10" x14ac:dyDescent="0.3">
      <c r="I378747" s="139"/>
      <c r="J378747" s="139"/>
    </row>
    <row r="378749" spans="9:10" x14ac:dyDescent="0.3">
      <c r="J378749"/>
    </row>
    <row r="378958" spans="9:10" x14ac:dyDescent="0.3">
      <c r="I378958" s="139"/>
      <c r="J378958" s="139"/>
    </row>
    <row r="378960" spans="9:10" x14ac:dyDescent="0.3">
      <c r="J378960"/>
    </row>
    <row r="379169" spans="9:10" x14ac:dyDescent="0.3">
      <c r="I379169" s="139"/>
      <c r="J379169" s="139"/>
    </row>
    <row r="379171" spans="9:10" x14ac:dyDescent="0.3">
      <c r="J379171"/>
    </row>
    <row r="379380" spans="9:10" x14ac:dyDescent="0.3">
      <c r="I379380" s="139"/>
      <c r="J379380" s="139"/>
    </row>
    <row r="379382" spans="9:10" x14ac:dyDescent="0.3">
      <c r="J379382"/>
    </row>
    <row r="379591" spans="9:10" x14ac:dyDescent="0.3">
      <c r="I379591" s="139"/>
      <c r="J379591" s="139"/>
    </row>
    <row r="379593" spans="9:10" x14ac:dyDescent="0.3">
      <c r="J379593"/>
    </row>
    <row r="379802" spans="9:10" x14ac:dyDescent="0.3">
      <c r="I379802" s="139"/>
      <c r="J379802" s="139"/>
    </row>
    <row r="379804" spans="9:10" x14ac:dyDescent="0.3">
      <c r="J379804"/>
    </row>
    <row r="380013" spans="9:10" x14ac:dyDescent="0.3">
      <c r="I380013" s="139"/>
      <c r="J380013" s="139"/>
    </row>
    <row r="380015" spans="9:10" x14ac:dyDescent="0.3">
      <c r="J380015"/>
    </row>
    <row r="380224" spans="9:10" x14ac:dyDescent="0.3">
      <c r="I380224" s="139"/>
      <c r="J380224" s="139"/>
    </row>
    <row r="380226" spans="10:10" x14ac:dyDescent="0.3">
      <c r="J380226"/>
    </row>
    <row r="380435" spans="9:10" x14ac:dyDescent="0.3">
      <c r="I380435" s="139"/>
      <c r="J380435" s="139"/>
    </row>
    <row r="380437" spans="9:10" x14ac:dyDescent="0.3">
      <c r="J380437"/>
    </row>
    <row r="380646" spans="9:10" x14ac:dyDescent="0.3">
      <c r="I380646" s="139"/>
      <c r="J380646" s="139"/>
    </row>
    <row r="380648" spans="9:10" x14ac:dyDescent="0.3">
      <c r="J380648"/>
    </row>
    <row r="380857" spans="9:10" x14ac:dyDescent="0.3">
      <c r="I380857" s="139"/>
      <c r="J380857" s="139"/>
    </row>
    <row r="380859" spans="9:10" x14ac:dyDescent="0.3">
      <c r="J380859"/>
    </row>
    <row r="381068" spans="9:10" x14ac:dyDescent="0.3">
      <c r="I381068" s="139"/>
      <c r="J381068" s="139"/>
    </row>
    <row r="381070" spans="9:10" x14ac:dyDescent="0.3">
      <c r="J381070"/>
    </row>
    <row r="381279" spans="9:10" x14ac:dyDescent="0.3">
      <c r="I381279" s="139"/>
      <c r="J381279" s="139"/>
    </row>
    <row r="381281" spans="10:10" x14ac:dyDescent="0.3">
      <c r="J381281"/>
    </row>
    <row r="381490" spans="9:10" x14ac:dyDescent="0.3">
      <c r="I381490" s="139"/>
      <c r="J381490" s="139"/>
    </row>
    <row r="381492" spans="9:10" x14ac:dyDescent="0.3">
      <c r="J381492"/>
    </row>
    <row r="381701" spans="9:10" x14ac:dyDescent="0.3">
      <c r="I381701" s="139"/>
      <c r="J381701" s="139"/>
    </row>
    <row r="381703" spans="9:10" x14ac:dyDescent="0.3">
      <c r="J381703"/>
    </row>
    <row r="381912" spans="9:10" x14ac:dyDescent="0.3">
      <c r="I381912" s="139"/>
      <c r="J381912" s="139"/>
    </row>
    <row r="381914" spans="9:10" x14ac:dyDescent="0.3">
      <c r="J381914"/>
    </row>
    <row r="382123" spans="9:10" x14ac:dyDescent="0.3">
      <c r="I382123" s="139"/>
      <c r="J382123" s="139"/>
    </row>
    <row r="382125" spans="9:10" x14ac:dyDescent="0.3">
      <c r="J382125"/>
    </row>
    <row r="382334" spans="9:10" x14ac:dyDescent="0.3">
      <c r="I382334" s="139"/>
      <c r="J382334" s="139"/>
    </row>
    <row r="382336" spans="9:10" x14ac:dyDescent="0.3">
      <c r="J382336"/>
    </row>
    <row r="382545" spans="9:10" x14ac:dyDescent="0.3">
      <c r="I382545" s="139"/>
      <c r="J382545" s="139"/>
    </row>
    <row r="382547" spans="9:10" x14ac:dyDescent="0.3">
      <c r="J382547"/>
    </row>
    <row r="382756" spans="9:10" x14ac:dyDescent="0.3">
      <c r="I382756" s="139"/>
      <c r="J382756" s="139"/>
    </row>
    <row r="382758" spans="9:10" x14ac:dyDescent="0.3">
      <c r="J382758"/>
    </row>
    <row r="382967" spans="9:10" x14ac:dyDescent="0.3">
      <c r="I382967" s="139"/>
      <c r="J382967" s="139"/>
    </row>
    <row r="382969" spans="9:10" x14ac:dyDescent="0.3">
      <c r="J382969"/>
    </row>
    <row r="383178" spans="9:10" x14ac:dyDescent="0.3">
      <c r="I383178" s="139"/>
      <c r="J383178" s="139"/>
    </row>
    <row r="383180" spans="9:10" x14ac:dyDescent="0.3">
      <c r="J383180"/>
    </row>
    <row r="383389" spans="9:10" x14ac:dyDescent="0.3">
      <c r="I383389" s="139"/>
      <c r="J383389" s="139"/>
    </row>
    <row r="383391" spans="9:10" x14ac:dyDescent="0.3">
      <c r="J383391"/>
    </row>
    <row r="383600" spans="9:10" x14ac:dyDescent="0.3">
      <c r="I383600" s="139"/>
      <c r="J383600" s="139"/>
    </row>
    <row r="383602" spans="10:10" x14ac:dyDescent="0.3">
      <c r="J383602"/>
    </row>
    <row r="383811" spans="9:10" x14ac:dyDescent="0.3">
      <c r="I383811" s="139"/>
      <c r="J383811" s="139"/>
    </row>
    <row r="383813" spans="9:10" x14ac:dyDescent="0.3">
      <c r="J383813"/>
    </row>
    <row r="384022" spans="9:10" x14ac:dyDescent="0.3">
      <c r="I384022" s="139"/>
      <c r="J384022" s="139"/>
    </row>
    <row r="384024" spans="9:10" x14ac:dyDescent="0.3">
      <c r="J384024"/>
    </row>
    <row r="384233" spans="9:10" x14ac:dyDescent="0.3">
      <c r="I384233" s="139"/>
      <c r="J384233" s="139"/>
    </row>
    <row r="384235" spans="9:10" x14ac:dyDescent="0.3">
      <c r="J384235"/>
    </row>
    <row r="384444" spans="9:10" x14ac:dyDescent="0.3">
      <c r="I384444" s="139"/>
      <c r="J384444" s="139"/>
    </row>
    <row r="384446" spans="9:10" x14ac:dyDescent="0.3">
      <c r="J384446"/>
    </row>
    <row r="384655" spans="9:10" x14ac:dyDescent="0.3">
      <c r="I384655" s="139"/>
      <c r="J384655" s="139"/>
    </row>
    <row r="384657" spans="10:10" x14ac:dyDescent="0.3">
      <c r="J384657"/>
    </row>
    <row r="384866" spans="9:10" x14ac:dyDescent="0.3">
      <c r="I384866" s="139"/>
      <c r="J384866" s="139"/>
    </row>
    <row r="384868" spans="9:10" x14ac:dyDescent="0.3">
      <c r="J384868"/>
    </row>
    <row r="385077" spans="9:10" x14ac:dyDescent="0.3">
      <c r="I385077" s="139"/>
      <c r="J385077" s="139"/>
    </row>
    <row r="385079" spans="9:10" x14ac:dyDescent="0.3">
      <c r="J385079"/>
    </row>
    <row r="385288" spans="9:10" x14ac:dyDescent="0.3">
      <c r="I385288" s="139"/>
      <c r="J385288" s="139"/>
    </row>
    <row r="385290" spans="9:10" x14ac:dyDescent="0.3">
      <c r="J385290"/>
    </row>
    <row r="385499" spans="9:10" x14ac:dyDescent="0.3">
      <c r="I385499" s="139"/>
      <c r="J385499" s="139"/>
    </row>
    <row r="385501" spans="9:10" x14ac:dyDescent="0.3">
      <c r="J385501"/>
    </row>
    <row r="385710" spans="9:10" x14ac:dyDescent="0.3">
      <c r="I385710" s="139"/>
      <c r="J385710" s="139"/>
    </row>
    <row r="385712" spans="9:10" x14ac:dyDescent="0.3">
      <c r="J385712"/>
    </row>
    <row r="385921" spans="9:10" x14ac:dyDescent="0.3">
      <c r="I385921" s="139"/>
      <c r="J385921" s="139"/>
    </row>
    <row r="385923" spans="9:10" x14ac:dyDescent="0.3">
      <c r="J385923"/>
    </row>
    <row r="386132" spans="9:10" x14ac:dyDescent="0.3">
      <c r="I386132" s="139"/>
      <c r="J386132" s="139"/>
    </row>
    <row r="386134" spans="9:10" x14ac:dyDescent="0.3">
      <c r="J386134"/>
    </row>
    <row r="386343" spans="9:10" x14ac:dyDescent="0.3">
      <c r="I386343" s="139"/>
      <c r="J386343" s="139"/>
    </row>
    <row r="386345" spans="9:10" x14ac:dyDescent="0.3">
      <c r="J386345"/>
    </row>
    <row r="386554" spans="9:10" x14ac:dyDescent="0.3">
      <c r="I386554" s="139"/>
      <c r="J386554" s="139"/>
    </row>
    <row r="386556" spans="9:10" x14ac:dyDescent="0.3">
      <c r="J386556"/>
    </row>
    <row r="386765" spans="9:10" x14ac:dyDescent="0.3">
      <c r="I386765" s="139"/>
      <c r="J386765" s="139"/>
    </row>
    <row r="386767" spans="9:10" x14ac:dyDescent="0.3">
      <c r="J386767"/>
    </row>
    <row r="386976" spans="9:10" x14ac:dyDescent="0.3">
      <c r="I386976" s="139"/>
      <c r="J386976" s="139"/>
    </row>
    <row r="386978" spans="10:10" x14ac:dyDescent="0.3">
      <c r="J386978"/>
    </row>
    <row r="387187" spans="9:10" x14ac:dyDescent="0.3">
      <c r="I387187" s="139"/>
      <c r="J387187" s="139"/>
    </row>
    <row r="387189" spans="9:10" x14ac:dyDescent="0.3">
      <c r="J387189"/>
    </row>
    <row r="387398" spans="9:10" x14ac:dyDescent="0.3">
      <c r="I387398" s="139"/>
      <c r="J387398" s="139"/>
    </row>
    <row r="387400" spans="9:10" x14ac:dyDescent="0.3">
      <c r="J387400"/>
    </row>
    <row r="387609" spans="9:10" x14ac:dyDescent="0.3">
      <c r="I387609" s="139"/>
      <c r="J387609" s="139"/>
    </row>
    <row r="387611" spans="9:10" x14ac:dyDescent="0.3">
      <c r="J387611"/>
    </row>
    <row r="387820" spans="9:10" x14ac:dyDescent="0.3">
      <c r="I387820" s="139"/>
      <c r="J387820" s="139"/>
    </row>
    <row r="387822" spans="9:10" x14ac:dyDescent="0.3">
      <c r="J387822"/>
    </row>
    <row r="388031" spans="9:10" x14ac:dyDescent="0.3">
      <c r="I388031" s="139"/>
      <c r="J388031" s="139"/>
    </row>
    <row r="388033" spans="10:10" x14ac:dyDescent="0.3">
      <c r="J388033"/>
    </row>
    <row r="388242" spans="9:10" x14ac:dyDescent="0.3">
      <c r="I388242" s="139"/>
      <c r="J388242" s="139"/>
    </row>
    <row r="388244" spans="9:10" x14ac:dyDescent="0.3">
      <c r="J388244"/>
    </row>
    <row r="388453" spans="9:10" x14ac:dyDescent="0.3">
      <c r="I388453" s="139"/>
      <c r="J388453" s="139"/>
    </row>
    <row r="388455" spans="9:10" x14ac:dyDescent="0.3">
      <c r="J388455"/>
    </row>
    <row r="388664" spans="9:10" x14ac:dyDescent="0.3">
      <c r="I388664" s="139"/>
      <c r="J388664" s="139"/>
    </row>
    <row r="388666" spans="9:10" x14ac:dyDescent="0.3">
      <c r="J388666"/>
    </row>
    <row r="388875" spans="9:10" x14ac:dyDescent="0.3">
      <c r="I388875" s="139"/>
      <c r="J388875" s="139"/>
    </row>
    <row r="388877" spans="9:10" x14ac:dyDescent="0.3">
      <c r="J388877"/>
    </row>
    <row r="389086" spans="9:10" x14ac:dyDescent="0.3">
      <c r="I389086" s="139"/>
      <c r="J389086" s="139"/>
    </row>
    <row r="389088" spans="9:10" x14ac:dyDescent="0.3">
      <c r="J389088"/>
    </row>
    <row r="389297" spans="9:10" x14ac:dyDescent="0.3">
      <c r="I389297" s="139"/>
      <c r="J389297" s="139"/>
    </row>
    <row r="389299" spans="9:10" x14ac:dyDescent="0.3">
      <c r="J389299"/>
    </row>
    <row r="389508" spans="9:10" x14ac:dyDescent="0.3">
      <c r="I389508" s="139"/>
      <c r="J389508" s="139"/>
    </row>
    <row r="389510" spans="9:10" x14ac:dyDescent="0.3">
      <c r="J389510"/>
    </row>
    <row r="389719" spans="9:10" x14ac:dyDescent="0.3">
      <c r="I389719" s="139"/>
      <c r="J389719" s="139"/>
    </row>
    <row r="389721" spans="9:10" x14ac:dyDescent="0.3">
      <c r="J389721"/>
    </row>
    <row r="389930" spans="9:10" x14ac:dyDescent="0.3">
      <c r="I389930" s="139"/>
      <c r="J389930" s="139"/>
    </row>
    <row r="389932" spans="9:10" x14ac:dyDescent="0.3">
      <c r="J389932"/>
    </row>
    <row r="390141" spans="9:10" x14ac:dyDescent="0.3">
      <c r="I390141" s="139"/>
      <c r="J390141" s="139"/>
    </row>
    <row r="390143" spans="9:10" x14ac:dyDescent="0.3">
      <c r="J390143"/>
    </row>
    <row r="390352" spans="9:10" x14ac:dyDescent="0.3">
      <c r="I390352" s="139"/>
      <c r="J390352" s="139"/>
    </row>
    <row r="390354" spans="10:10" x14ac:dyDescent="0.3">
      <c r="J390354"/>
    </row>
    <row r="390563" spans="9:10" x14ac:dyDescent="0.3">
      <c r="I390563" s="139"/>
      <c r="J390563" s="139"/>
    </row>
    <row r="390565" spans="9:10" x14ac:dyDescent="0.3">
      <c r="J390565"/>
    </row>
    <row r="390774" spans="9:10" x14ac:dyDescent="0.3">
      <c r="I390774" s="139"/>
      <c r="J390774" s="139"/>
    </row>
    <row r="390776" spans="9:10" x14ac:dyDescent="0.3">
      <c r="J390776"/>
    </row>
    <row r="390985" spans="9:10" x14ac:dyDescent="0.3">
      <c r="I390985" s="139"/>
      <c r="J390985" s="139"/>
    </row>
    <row r="390987" spans="9:10" x14ac:dyDescent="0.3">
      <c r="J390987"/>
    </row>
    <row r="391196" spans="9:10" x14ac:dyDescent="0.3">
      <c r="I391196" s="139"/>
      <c r="J391196" s="139"/>
    </row>
    <row r="391198" spans="9:10" x14ac:dyDescent="0.3">
      <c r="J391198"/>
    </row>
    <row r="391407" spans="9:10" x14ac:dyDescent="0.3">
      <c r="I391407" s="139"/>
      <c r="J391407" s="139"/>
    </row>
    <row r="391409" spans="10:10" x14ac:dyDescent="0.3">
      <c r="J391409"/>
    </row>
    <row r="391618" spans="9:10" x14ac:dyDescent="0.3">
      <c r="I391618" s="139"/>
      <c r="J391618" s="139"/>
    </row>
    <row r="391620" spans="9:10" x14ac:dyDescent="0.3">
      <c r="J391620"/>
    </row>
    <row r="391829" spans="9:10" x14ac:dyDescent="0.3">
      <c r="I391829" s="139"/>
      <c r="J391829" s="139"/>
    </row>
    <row r="391831" spans="9:10" x14ac:dyDescent="0.3">
      <c r="J391831"/>
    </row>
    <row r="392040" spans="9:10" x14ac:dyDescent="0.3">
      <c r="I392040" s="139"/>
      <c r="J392040" s="139"/>
    </row>
    <row r="392042" spans="9:10" x14ac:dyDescent="0.3">
      <c r="J392042"/>
    </row>
    <row r="392251" spans="9:10" x14ac:dyDescent="0.3">
      <c r="I392251" s="139"/>
      <c r="J392251" s="139"/>
    </row>
    <row r="392253" spans="9:10" x14ac:dyDescent="0.3">
      <c r="J392253"/>
    </row>
    <row r="392462" spans="9:10" x14ac:dyDescent="0.3">
      <c r="I392462" s="139"/>
      <c r="J392462" s="139"/>
    </row>
    <row r="392464" spans="9:10" x14ac:dyDescent="0.3">
      <c r="J392464"/>
    </row>
    <row r="392673" spans="9:10" x14ac:dyDescent="0.3">
      <c r="I392673" s="139"/>
      <c r="J392673" s="139"/>
    </row>
    <row r="392675" spans="9:10" x14ac:dyDescent="0.3">
      <c r="J392675"/>
    </row>
    <row r="392884" spans="9:10" x14ac:dyDescent="0.3">
      <c r="I392884" s="139"/>
      <c r="J392884" s="139"/>
    </row>
    <row r="392886" spans="9:10" x14ac:dyDescent="0.3">
      <c r="J392886"/>
    </row>
    <row r="393095" spans="9:10" x14ac:dyDescent="0.3">
      <c r="I393095" s="139"/>
      <c r="J393095" s="139"/>
    </row>
    <row r="393097" spans="9:10" x14ac:dyDescent="0.3">
      <c r="J393097"/>
    </row>
    <row r="393306" spans="9:10" x14ac:dyDescent="0.3">
      <c r="I393306" s="139"/>
      <c r="J393306" s="139"/>
    </row>
    <row r="393308" spans="9:10" x14ac:dyDescent="0.3">
      <c r="J393308"/>
    </row>
    <row r="393517" spans="9:10" x14ac:dyDescent="0.3">
      <c r="I393517" s="139"/>
      <c r="J393517" s="139"/>
    </row>
    <row r="393519" spans="9:10" x14ac:dyDescent="0.3">
      <c r="J393519"/>
    </row>
    <row r="393728" spans="9:10" x14ac:dyDescent="0.3">
      <c r="I393728" s="139"/>
      <c r="J393728" s="139"/>
    </row>
    <row r="393730" spans="10:10" x14ac:dyDescent="0.3">
      <c r="J393730"/>
    </row>
    <row r="393939" spans="9:10" x14ac:dyDescent="0.3">
      <c r="I393939" s="139"/>
      <c r="J393939" s="139"/>
    </row>
    <row r="393941" spans="9:10" x14ac:dyDescent="0.3">
      <c r="J393941"/>
    </row>
    <row r="394150" spans="9:10" x14ac:dyDescent="0.3">
      <c r="I394150" s="139"/>
      <c r="J394150" s="139"/>
    </row>
    <row r="394152" spans="9:10" x14ac:dyDescent="0.3">
      <c r="J394152"/>
    </row>
    <row r="394361" spans="9:10" x14ac:dyDescent="0.3">
      <c r="I394361" s="139"/>
      <c r="J394361" s="139"/>
    </row>
    <row r="394363" spans="9:10" x14ac:dyDescent="0.3">
      <c r="J394363"/>
    </row>
    <row r="394572" spans="9:10" x14ac:dyDescent="0.3">
      <c r="I394572" s="139"/>
      <c r="J394572" s="139"/>
    </row>
    <row r="394574" spans="9:10" x14ac:dyDescent="0.3">
      <c r="J394574"/>
    </row>
    <row r="394783" spans="9:10" x14ac:dyDescent="0.3">
      <c r="I394783" s="139"/>
      <c r="J394783" s="139"/>
    </row>
    <row r="394785" spans="10:10" x14ac:dyDescent="0.3">
      <c r="J394785"/>
    </row>
    <row r="394994" spans="9:10" x14ac:dyDescent="0.3">
      <c r="I394994" s="139"/>
      <c r="J394994" s="139"/>
    </row>
    <row r="394996" spans="9:10" x14ac:dyDescent="0.3">
      <c r="J394996"/>
    </row>
    <row r="395205" spans="9:10" x14ac:dyDescent="0.3">
      <c r="I395205" s="139"/>
      <c r="J395205" s="139"/>
    </row>
    <row r="395207" spans="9:10" x14ac:dyDescent="0.3">
      <c r="J395207"/>
    </row>
    <row r="395416" spans="9:10" x14ac:dyDescent="0.3">
      <c r="I395416" s="139"/>
      <c r="J395416" s="139"/>
    </row>
    <row r="395418" spans="9:10" x14ac:dyDescent="0.3">
      <c r="J395418"/>
    </row>
    <row r="395627" spans="9:10" x14ac:dyDescent="0.3">
      <c r="I395627" s="139"/>
      <c r="J395627" s="139"/>
    </row>
    <row r="395629" spans="9:10" x14ac:dyDescent="0.3">
      <c r="J395629"/>
    </row>
    <row r="395838" spans="9:10" x14ac:dyDescent="0.3">
      <c r="I395838" s="139"/>
      <c r="J395838" s="139"/>
    </row>
    <row r="395840" spans="9:10" x14ac:dyDescent="0.3">
      <c r="J395840"/>
    </row>
    <row r="396049" spans="9:10" x14ac:dyDescent="0.3">
      <c r="I396049" s="139"/>
      <c r="J396049" s="139"/>
    </row>
    <row r="396051" spans="9:10" x14ac:dyDescent="0.3">
      <c r="J396051"/>
    </row>
    <row r="396260" spans="9:10" x14ac:dyDescent="0.3">
      <c r="I396260" s="139"/>
      <c r="J396260" s="139"/>
    </row>
    <row r="396262" spans="9:10" x14ac:dyDescent="0.3">
      <c r="J396262"/>
    </row>
    <row r="396471" spans="9:10" x14ac:dyDescent="0.3">
      <c r="I396471" s="139"/>
      <c r="J396471" s="139"/>
    </row>
    <row r="396473" spans="9:10" x14ac:dyDescent="0.3">
      <c r="J396473"/>
    </row>
    <row r="396682" spans="9:10" x14ac:dyDescent="0.3">
      <c r="I396682" s="139"/>
      <c r="J396682" s="139"/>
    </row>
    <row r="396684" spans="9:10" x14ac:dyDescent="0.3">
      <c r="J396684"/>
    </row>
    <row r="396893" spans="9:10" x14ac:dyDescent="0.3">
      <c r="I396893" s="139"/>
      <c r="J396893" s="139"/>
    </row>
    <row r="396895" spans="9:10" x14ac:dyDescent="0.3">
      <c r="J396895"/>
    </row>
    <row r="397104" spans="9:10" x14ac:dyDescent="0.3">
      <c r="I397104" s="139"/>
      <c r="J397104" s="139"/>
    </row>
    <row r="397106" spans="10:10" x14ac:dyDescent="0.3">
      <c r="J397106"/>
    </row>
    <row r="397315" spans="9:10" x14ac:dyDescent="0.3">
      <c r="I397315" s="139"/>
      <c r="J397315" s="139"/>
    </row>
    <row r="397317" spans="9:10" x14ac:dyDescent="0.3">
      <c r="J397317"/>
    </row>
    <row r="397526" spans="9:10" x14ac:dyDescent="0.3">
      <c r="I397526" s="139"/>
      <c r="J397526" s="139"/>
    </row>
    <row r="397528" spans="9:10" x14ac:dyDescent="0.3">
      <c r="J397528"/>
    </row>
    <row r="397737" spans="9:10" x14ac:dyDescent="0.3">
      <c r="I397737" s="139"/>
      <c r="J397737" s="139"/>
    </row>
    <row r="397739" spans="9:10" x14ac:dyDescent="0.3">
      <c r="J397739"/>
    </row>
    <row r="397948" spans="9:10" x14ac:dyDescent="0.3">
      <c r="I397948" s="139"/>
      <c r="J397948" s="139"/>
    </row>
    <row r="397950" spans="9:10" x14ac:dyDescent="0.3">
      <c r="J397950"/>
    </row>
    <row r="398159" spans="9:10" x14ac:dyDescent="0.3">
      <c r="I398159" s="139"/>
      <c r="J398159" s="139"/>
    </row>
    <row r="398161" spans="10:10" x14ac:dyDescent="0.3">
      <c r="J398161"/>
    </row>
    <row r="398370" spans="9:10" x14ac:dyDescent="0.3">
      <c r="I398370" s="139"/>
      <c r="J398370" s="139"/>
    </row>
    <row r="398372" spans="9:10" x14ac:dyDescent="0.3">
      <c r="J398372"/>
    </row>
    <row r="398581" spans="9:10" x14ac:dyDescent="0.3">
      <c r="I398581" s="139"/>
      <c r="J398581" s="139"/>
    </row>
    <row r="398583" spans="9:10" x14ac:dyDescent="0.3">
      <c r="J398583"/>
    </row>
    <row r="398792" spans="9:10" x14ac:dyDescent="0.3">
      <c r="I398792" s="139"/>
      <c r="J398792" s="139"/>
    </row>
    <row r="398794" spans="9:10" x14ac:dyDescent="0.3">
      <c r="J398794"/>
    </row>
    <row r="399003" spans="9:10" x14ac:dyDescent="0.3">
      <c r="I399003" s="139"/>
      <c r="J399003" s="139"/>
    </row>
    <row r="399005" spans="9:10" x14ac:dyDescent="0.3">
      <c r="J399005"/>
    </row>
    <row r="399214" spans="9:10" x14ac:dyDescent="0.3">
      <c r="I399214" s="139"/>
      <c r="J399214" s="139"/>
    </row>
    <row r="399216" spans="9:10" x14ac:dyDescent="0.3">
      <c r="J399216"/>
    </row>
    <row r="399425" spans="9:10" x14ac:dyDescent="0.3">
      <c r="I399425" s="139"/>
      <c r="J399425" s="139"/>
    </row>
    <row r="399427" spans="9:10" x14ac:dyDescent="0.3">
      <c r="J399427"/>
    </row>
    <row r="399636" spans="9:10" x14ac:dyDescent="0.3">
      <c r="I399636" s="139"/>
      <c r="J399636" s="139"/>
    </row>
    <row r="399638" spans="9:10" x14ac:dyDescent="0.3">
      <c r="J399638"/>
    </row>
    <row r="399847" spans="9:10" x14ac:dyDescent="0.3">
      <c r="I399847" s="139"/>
      <c r="J399847" s="139"/>
    </row>
    <row r="399849" spans="9:10" x14ac:dyDescent="0.3">
      <c r="J399849"/>
    </row>
    <row r="400058" spans="9:10" x14ac:dyDescent="0.3">
      <c r="I400058" s="139"/>
      <c r="J400058" s="139"/>
    </row>
    <row r="400060" spans="9:10" x14ac:dyDescent="0.3">
      <c r="J400060"/>
    </row>
    <row r="400269" spans="9:10" x14ac:dyDescent="0.3">
      <c r="I400269" s="139"/>
      <c r="J400269" s="139"/>
    </row>
    <row r="400271" spans="9:10" x14ac:dyDescent="0.3">
      <c r="J400271"/>
    </row>
    <row r="400480" spans="9:10" x14ac:dyDescent="0.3">
      <c r="I400480" s="139"/>
      <c r="J400480" s="139"/>
    </row>
    <row r="400482" spans="10:10" x14ac:dyDescent="0.3">
      <c r="J400482"/>
    </row>
    <row r="400691" spans="9:10" x14ac:dyDescent="0.3">
      <c r="I400691" s="139"/>
      <c r="J400691" s="139"/>
    </row>
    <row r="400693" spans="9:10" x14ac:dyDescent="0.3">
      <c r="J400693"/>
    </row>
    <row r="400902" spans="9:10" x14ac:dyDescent="0.3">
      <c r="I400902" s="139"/>
      <c r="J400902" s="139"/>
    </row>
    <row r="400904" spans="9:10" x14ac:dyDescent="0.3">
      <c r="J400904"/>
    </row>
    <row r="401113" spans="9:10" x14ac:dyDescent="0.3">
      <c r="I401113" s="139"/>
      <c r="J401113" s="139"/>
    </row>
    <row r="401115" spans="9:10" x14ac:dyDescent="0.3">
      <c r="J401115"/>
    </row>
    <row r="401324" spans="9:10" x14ac:dyDescent="0.3">
      <c r="I401324" s="139"/>
      <c r="J401324" s="139"/>
    </row>
    <row r="401326" spans="9:10" x14ac:dyDescent="0.3">
      <c r="J401326"/>
    </row>
    <row r="401535" spans="9:10" x14ac:dyDescent="0.3">
      <c r="I401535" s="139"/>
      <c r="J401535" s="139"/>
    </row>
    <row r="401537" spans="10:10" x14ac:dyDescent="0.3">
      <c r="J401537"/>
    </row>
    <row r="401746" spans="9:10" x14ac:dyDescent="0.3">
      <c r="I401746" s="139"/>
      <c r="J401746" s="139"/>
    </row>
    <row r="401748" spans="9:10" x14ac:dyDescent="0.3">
      <c r="J401748"/>
    </row>
    <row r="401957" spans="9:10" x14ac:dyDescent="0.3">
      <c r="I401957" s="139"/>
      <c r="J401957" s="139"/>
    </row>
    <row r="401959" spans="9:10" x14ac:dyDescent="0.3">
      <c r="J401959"/>
    </row>
    <row r="402168" spans="9:10" x14ac:dyDescent="0.3">
      <c r="I402168" s="139"/>
      <c r="J402168" s="139"/>
    </row>
    <row r="402170" spans="9:10" x14ac:dyDescent="0.3">
      <c r="J402170"/>
    </row>
    <row r="402379" spans="9:10" x14ac:dyDescent="0.3">
      <c r="I402379" s="139"/>
      <c r="J402379" s="139"/>
    </row>
    <row r="402381" spans="9:10" x14ac:dyDescent="0.3">
      <c r="J402381"/>
    </row>
    <row r="402590" spans="9:10" x14ac:dyDescent="0.3">
      <c r="I402590" s="139"/>
      <c r="J402590" s="139"/>
    </row>
    <row r="402592" spans="9:10" x14ac:dyDescent="0.3">
      <c r="J402592"/>
    </row>
    <row r="402801" spans="9:10" x14ac:dyDescent="0.3">
      <c r="I402801" s="139"/>
      <c r="J402801" s="139"/>
    </row>
    <row r="402803" spans="9:10" x14ac:dyDescent="0.3">
      <c r="J402803"/>
    </row>
    <row r="403012" spans="9:10" x14ac:dyDescent="0.3">
      <c r="I403012" s="139"/>
      <c r="J403012" s="139"/>
    </row>
    <row r="403014" spans="9:10" x14ac:dyDescent="0.3">
      <c r="J403014"/>
    </row>
    <row r="403223" spans="9:10" x14ac:dyDescent="0.3">
      <c r="I403223" s="139"/>
      <c r="J403223" s="139"/>
    </row>
    <row r="403225" spans="9:10" x14ac:dyDescent="0.3">
      <c r="J403225"/>
    </row>
    <row r="403434" spans="9:10" x14ac:dyDescent="0.3">
      <c r="I403434" s="139"/>
      <c r="J403434" s="139"/>
    </row>
    <row r="403436" spans="9:10" x14ac:dyDescent="0.3">
      <c r="J403436"/>
    </row>
    <row r="403645" spans="9:10" x14ac:dyDescent="0.3">
      <c r="I403645" s="139"/>
      <c r="J403645" s="139"/>
    </row>
    <row r="403647" spans="9:10" x14ac:dyDescent="0.3">
      <c r="J403647"/>
    </row>
    <row r="403856" spans="9:10" x14ac:dyDescent="0.3">
      <c r="I403856" s="139"/>
      <c r="J403856" s="139"/>
    </row>
    <row r="403858" spans="10:10" x14ac:dyDescent="0.3">
      <c r="J403858"/>
    </row>
    <row r="404067" spans="9:10" x14ac:dyDescent="0.3">
      <c r="I404067" s="139"/>
      <c r="J404067" s="139"/>
    </row>
    <row r="404069" spans="9:10" x14ac:dyDescent="0.3">
      <c r="J404069"/>
    </row>
    <row r="404278" spans="9:10" x14ac:dyDescent="0.3">
      <c r="I404278" s="139"/>
      <c r="J404278" s="139"/>
    </row>
    <row r="404280" spans="9:10" x14ac:dyDescent="0.3">
      <c r="J404280"/>
    </row>
    <row r="404489" spans="9:10" x14ac:dyDescent="0.3">
      <c r="I404489" s="139"/>
      <c r="J404489" s="139"/>
    </row>
    <row r="404491" spans="9:10" x14ac:dyDescent="0.3">
      <c r="J404491"/>
    </row>
    <row r="404700" spans="9:10" x14ac:dyDescent="0.3">
      <c r="I404700" s="139"/>
      <c r="J404700" s="139"/>
    </row>
    <row r="404702" spans="9:10" x14ac:dyDescent="0.3">
      <c r="J404702"/>
    </row>
    <row r="404911" spans="9:10" x14ac:dyDescent="0.3">
      <c r="I404911" s="139"/>
      <c r="J404911" s="139"/>
    </row>
    <row r="404913" spans="10:10" x14ac:dyDescent="0.3">
      <c r="J404913"/>
    </row>
    <row r="405122" spans="9:10" x14ac:dyDescent="0.3">
      <c r="I405122" s="139"/>
      <c r="J405122" s="139"/>
    </row>
    <row r="405124" spans="9:10" x14ac:dyDescent="0.3">
      <c r="J405124"/>
    </row>
    <row r="405333" spans="9:10" x14ac:dyDescent="0.3">
      <c r="I405333" s="139"/>
      <c r="J405333" s="139"/>
    </row>
    <row r="405335" spans="9:10" x14ac:dyDescent="0.3">
      <c r="J405335"/>
    </row>
    <row r="405544" spans="9:10" x14ac:dyDescent="0.3">
      <c r="I405544" s="139"/>
      <c r="J405544" s="139"/>
    </row>
    <row r="405546" spans="9:10" x14ac:dyDescent="0.3">
      <c r="J405546"/>
    </row>
    <row r="405755" spans="9:10" x14ac:dyDescent="0.3">
      <c r="I405755" s="139"/>
      <c r="J405755" s="139"/>
    </row>
    <row r="405757" spans="9:10" x14ac:dyDescent="0.3">
      <c r="J405757"/>
    </row>
    <row r="405966" spans="9:10" x14ac:dyDescent="0.3">
      <c r="I405966" s="139"/>
      <c r="J405966" s="139"/>
    </row>
    <row r="405968" spans="9:10" x14ac:dyDescent="0.3">
      <c r="J405968"/>
    </row>
    <row r="406177" spans="9:10" x14ac:dyDescent="0.3">
      <c r="I406177" s="139"/>
      <c r="J406177" s="139"/>
    </row>
    <row r="406179" spans="9:10" x14ac:dyDescent="0.3">
      <c r="J406179"/>
    </row>
    <row r="406388" spans="9:10" x14ac:dyDescent="0.3">
      <c r="I406388" s="139"/>
      <c r="J406388" s="139"/>
    </row>
    <row r="406390" spans="9:10" x14ac:dyDescent="0.3">
      <c r="J406390"/>
    </row>
    <row r="406599" spans="9:10" x14ac:dyDescent="0.3">
      <c r="I406599" s="139"/>
      <c r="J406599" s="139"/>
    </row>
    <row r="406601" spans="9:10" x14ac:dyDescent="0.3">
      <c r="J406601"/>
    </row>
    <row r="406810" spans="9:10" x14ac:dyDescent="0.3">
      <c r="I406810" s="139"/>
      <c r="J406810" s="139"/>
    </row>
    <row r="406812" spans="9:10" x14ac:dyDescent="0.3">
      <c r="J406812"/>
    </row>
    <row r="407021" spans="9:10" x14ac:dyDescent="0.3">
      <c r="I407021" s="139"/>
      <c r="J407021" s="139"/>
    </row>
    <row r="407023" spans="9:10" x14ac:dyDescent="0.3">
      <c r="J407023"/>
    </row>
    <row r="407232" spans="9:10" x14ac:dyDescent="0.3">
      <c r="I407232" s="139"/>
      <c r="J407232" s="139"/>
    </row>
    <row r="407234" spans="10:10" x14ac:dyDescent="0.3">
      <c r="J407234"/>
    </row>
    <row r="407443" spans="9:10" x14ac:dyDescent="0.3">
      <c r="I407443" s="139"/>
      <c r="J407443" s="139"/>
    </row>
    <row r="407445" spans="9:10" x14ac:dyDescent="0.3">
      <c r="J407445"/>
    </row>
    <row r="407654" spans="9:10" x14ac:dyDescent="0.3">
      <c r="I407654" s="139"/>
      <c r="J407654" s="139"/>
    </row>
    <row r="407656" spans="9:10" x14ac:dyDescent="0.3">
      <c r="J407656"/>
    </row>
    <row r="407865" spans="9:10" x14ac:dyDescent="0.3">
      <c r="I407865" s="139"/>
      <c r="J407865" s="139"/>
    </row>
    <row r="407867" spans="9:10" x14ac:dyDescent="0.3">
      <c r="J407867"/>
    </row>
    <row r="408076" spans="9:10" x14ac:dyDescent="0.3">
      <c r="I408076" s="139"/>
      <c r="J408076" s="139"/>
    </row>
    <row r="408078" spans="9:10" x14ac:dyDescent="0.3">
      <c r="J408078"/>
    </row>
    <row r="408287" spans="9:10" x14ac:dyDescent="0.3">
      <c r="I408287" s="139"/>
      <c r="J408287" s="139"/>
    </row>
    <row r="408289" spans="10:10" x14ac:dyDescent="0.3">
      <c r="J408289"/>
    </row>
    <row r="408498" spans="9:10" x14ac:dyDescent="0.3">
      <c r="I408498" s="139"/>
      <c r="J408498" s="139"/>
    </row>
    <row r="408500" spans="9:10" x14ac:dyDescent="0.3">
      <c r="J408500"/>
    </row>
    <row r="408709" spans="9:10" x14ac:dyDescent="0.3">
      <c r="I408709" s="139"/>
      <c r="J408709" s="139"/>
    </row>
    <row r="408711" spans="9:10" x14ac:dyDescent="0.3">
      <c r="J408711"/>
    </row>
    <row r="408920" spans="9:10" x14ac:dyDescent="0.3">
      <c r="I408920" s="139"/>
      <c r="J408920" s="139"/>
    </row>
    <row r="408922" spans="9:10" x14ac:dyDescent="0.3">
      <c r="J408922"/>
    </row>
    <row r="409131" spans="9:10" x14ac:dyDescent="0.3">
      <c r="I409131" s="139"/>
      <c r="J409131" s="139"/>
    </row>
    <row r="409133" spans="9:10" x14ac:dyDescent="0.3">
      <c r="J409133"/>
    </row>
    <row r="409342" spans="9:10" x14ac:dyDescent="0.3">
      <c r="I409342" s="139"/>
      <c r="J409342" s="139"/>
    </row>
    <row r="409344" spans="9:10" x14ac:dyDescent="0.3">
      <c r="J409344"/>
    </row>
    <row r="409553" spans="9:10" x14ac:dyDescent="0.3">
      <c r="I409553" s="139"/>
      <c r="J409553" s="139"/>
    </row>
    <row r="409555" spans="9:10" x14ac:dyDescent="0.3">
      <c r="J409555"/>
    </row>
    <row r="409764" spans="9:10" x14ac:dyDescent="0.3">
      <c r="I409764" s="139"/>
      <c r="J409764" s="139"/>
    </row>
    <row r="409766" spans="9:10" x14ac:dyDescent="0.3">
      <c r="J409766"/>
    </row>
    <row r="409975" spans="9:10" x14ac:dyDescent="0.3">
      <c r="I409975" s="139"/>
      <c r="J409975" s="139"/>
    </row>
    <row r="409977" spans="9:10" x14ac:dyDescent="0.3">
      <c r="J409977"/>
    </row>
    <row r="410186" spans="9:10" x14ac:dyDescent="0.3">
      <c r="I410186" s="139"/>
      <c r="J410186" s="139"/>
    </row>
    <row r="410188" spans="9:10" x14ac:dyDescent="0.3">
      <c r="J410188"/>
    </row>
    <row r="410397" spans="9:10" x14ac:dyDescent="0.3">
      <c r="I410397" s="139"/>
      <c r="J410397" s="139"/>
    </row>
    <row r="410399" spans="9:10" x14ac:dyDescent="0.3">
      <c r="J410399"/>
    </row>
    <row r="410608" spans="9:10" x14ac:dyDescent="0.3">
      <c r="I410608" s="139"/>
      <c r="J410608" s="139"/>
    </row>
    <row r="410610" spans="10:10" x14ac:dyDescent="0.3">
      <c r="J410610"/>
    </row>
    <row r="410819" spans="9:10" x14ac:dyDescent="0.3">
      <c r="I410819" s="139"/>
      <c r="J410819" s="139"/>
    </row>
    <row r="410821" spans="9:10" x14ac:dyDescent="0.3">
      <c r="J410821"/>
    </row>
    <row r="411030" spans="9:10" x14ac:dyDescent="0.3">
      <c r="I411030" s="139"/>
      <c r="J411030" s="139"/>
    </row>
    <row r="411032" spans="9:10" x14ac:dyDescent="0.3">
      <c r="J411032"/>
    </row>
    <row r="411241" spans="9:10" x14ac:dyDescent="0.3">
      <c r="I411241" s="139"/>
      <c r="J411241" s="139"/>
    </row>
    <row r="411243" spans="9:10" x14ac:dyDescent="0.3">
      <c r="J411243"/>
    </row>
    <row r="411452" spans="9:10" x14ac:dyDescent="0.3">
      <c r="I411452" s="139"/>
      <c r="J411452" s="139"/>
    </row>
    <row r="411454" spans="9:10" x14ac:dyDescent="0.3">
      <c r="J411454"/>
    </row>
    <row r="411663" spans="9:10" x14ac:dyDescent="0.3">
      <c r="I411663" s="139"/>
      <c r="J411663" s="139"/>
    </row>
    <row r="411665" spans="10:10" x14ac:dyDescent="0.3">
      <c r="J411665"/>
    </row>
    <row r="411874" spans="9:10" x14ac:dyDescent="0.3">
      <c r="I411874" s="139"/>
      <c r="J411874" s="139"/>
    </row>
    <row r="411876" spans="9:10" x14ac:dyDescent="0.3">
      <c r="J411876"/>
    </row>
    <row r="412085" spans="9:10" x14ac:dyDescent="0.3">
      <c r="I412085" s="139"/>
      <c r="J412085" s="139"/>
    </row>
    <row r="412087" spans="9:10" x14ac:dyDescent="0.3">
      <c r="J412087"/>
    </row>
    <row r="412296" spans="9:10" x14ac:dyDescent="0.3">
      <c r="I412296" s="139"/>
      <c r="J412296" s="139"/>
    </row>
    <row r="412298" spans="9:10" x14ac:dyDescent="0.3">
      <c r="J412298"/>
    </row>
    <row r="412507" spans="9:10" x14ac:dyDescent="0.3">
      <c r="I412507" s="139"/>
      <c r="J412507" s="139"/>
    </row>
    <row r="412509" spans="9:10" x14ac:dyDescent="0.3">
      <c r="J412509"/>
    </row>
    <row r="412718" spans="9:10" x14ac:dyDescent="0.3">
      <c r="I412718" s="139"/>
      <c r="J412718" s="139"/>
    </row>
    <row r="412720" spans="9:10" x14ac:dyDescent="0.3">
      <c r="J412720"/>
    </row>
    <row r="412929" spans="9:10" x14ac:dyDescent="0.3">
      <c r="I412929" s="139"/>
      <c r="J412929" s="139"/>
    </row>
    <row r="412931" spans="9:10" x14ac:dyDescent="0.3">
      <c r="J412931"/>
    </row>
    <row r="413140" spans="9:10" x14ac:dyDescent="0.3">
      <c r="I413140" s="139"/>
      <c r="J413140" s="139"/>
    </row>
    <row r="413142" spans="9:10" x14ac:dyDescent="0.3">
      <c r="J413142"/>
    </row>
    <row r="413351" spans="9:10" x14ac:dyDescent="0.3">
      <c r="I413351" s="139"/>
      <c r="J413351" s="139"/>
    </row>
    <row r="413353" spans="9:10" x14ac:dyDescent="0.3">
      <c r="J413353"/>
    </row>
    <row r="413562" spans="9:10" x14ac:dyDescent="0.3">
      <c r="I413562" s="139"/>
      <c r="J413562" s="139"/>
    </row>
    <row r="413564" spans="9:10" x14ac:dyDescent="0.3">
      <c r="J413564"/>
    </row>
    <row r="413773" spans="9:10" x14ac:dyDescent="0.3">
      <c r="I413773" s="139"/>
      <c r="J413773" s="139"/>
    </row>
    <row r="413775" spans="9:10" x14ac:dyDescent="0.3">
      <c r="J413775"/>
    </row>
    <row r="413984" spans="9:10" x14ac:dyDescent="0.3">
      <c r="I413984" s="139"/>
      <c r="J413984" s="139"/>
    </row>
    <row r="413986" spans="10:10" x14ac:dyDescent="0.3">
      <c r="J413986"/>
    </row>
    <row r="414195" spans="9:10" x14ac:dyDescent="0.3">
      <c r="I414195" s="139"/>
      <c r="J414195" s="139"/>
    </row>
    <row r="414197" spans="9:10" x14ac:dyDescent="0.3">
      <c r="J414197"/>
    </row>
    <row r="414406" spans="9:10" x14ac:dyDescent="0.3">
      <c r="I414406" s="139"/>
      <c r="J414406" s="139"/>
    </row>
    <row r="414408" spans="9:10" x14ac:dyDescent="0.3">
      <c r="J414408"/>
    </row>
    <row r="414617" spans="9:10" x14ac:dyDescent="0.3">
      <c r="I414617" s="139"/>
      <c r="J414617" s="139"/>
    </row>
    <row r="414619" spans="9:10" x14ac:dyDescent="0.3">
      <c r="J414619"/>
    </row>
    <row r="414828" spans="9:10" x14ac:dyDescent="0.3">
      <c r="I414828" s="139"/>
      <c r="J414828" s="139"/>
    </row>
    <row r="414830" spans="9:10" x14ac:dyDescent="0.3">
      <c r="J414830"/>
    </row>
    <row r="415039" spans="9:10" x14ac:dyDescent="0.3">
      <c r="I415039" s="139"/>
      <c r="J415039" s="139"/>
    </row>
    <row r="415041" spans="10:10" x14ac:dyDescent="0.3">
      <c r="J415041"/>
    </row>
    <row r="415250" spans="9:10" x14ac:dyDescent="0.3">
      <c r="I415250" s="139"/>
      <c r="J415250" s="139"/>
    </row>
    <row r="415252" spans="9:10" x14ac:dyDescent="0.3">
      <c r="J415252"/>
    </row>
    <row r="415461" spans="9:10" x14ac:dyDescent="0.3">
      <c r="I415461" s="139"/>
      <c r="J415461" s="139"/>
    </row>
    <row r="415463" spans="9:10" x14ac:dyDescent="0.3">
      <c r="J415463"/>
    </row>
    <row r="415672" spans="9:10" x14ac:dyDescent="0.3">
      <c r="I415672" s="139"/>
      <c r="J415672" s="139"/>
    </row>
    <row r="415674" spans="9:10" x14ac:dyDescent="0.3">
      <c r="J415674"/>
    </row>
    <row r="415883" spans="9:10" x14ac:dyDescent="0.3">
      <c r="I415883" s="139"/>
      <c r="J415883" s="139"/>
    </row>
    <row r="415885" spans="9:10" x14ac:dyDescent="0.3">
      <c r="J415885"/>
    </row>
    <row r="416094" spans="9:10" x14ac:dyDescent="0.3">
      <c r="I416094" s="139"/>
      <c r="J416094" s="139"/>
    </row>
    <row r="416096" spans="9:10" x14ac:dyDescent="0.3">
      <c r="J416096"/>
    </row>
    <row r="416305" spans="9:10" x14ac:dyDescent="0.3">
      <c r="I416305" s="139"/>
      <c r="J416305" s="139"/>
    </row>
    <row r="416307" spans="9:10" x14ac:dyDescent="0.3">
      <c r="J416307"/>
    </row>
    <row r="416516" spans="9:10" x14ac:dyDescent="0.3">
      <c r="I416516" s="139"/>
      <c r="J416516" s="139"/>
    </row>
    <row r="416518" spans="9:10" x14ac:dyDescent="0.3">
      <c r="J416518"/>
    </row>
    <row r="416727" spans="9:10" x14ac:dyDescent="0.3">
      <c r="I416727" s="139"/>
      <c r="J416727" s="139"/>
    </row>
    <row r="416729" spans="9:10" x14ac:dyDescent="0.3">
      <c r="J416729"/>
    </row>
    <row r="416938" spans="9:10" x14ac:dyDescent="0.3">
      <c r="I416938" s="139"/>
      <c r="J416938" s="139"/>
    </row>
    <row r="416940" spans="9:10" x14ac:dyDescent="0.3">
      <c r="J416940"/>
    </row>
    <row r="417149" spans="9:10" x14ac:dyDescent="0.3">
      <c r="I417149" s="139"/>
      <c r="J417149" s="139"/>
    </row>
    <row r="417151" spans="9:10" x14ac:dyDescent="0.3">
      <c r="J417151"/>
    </row>
    <row r="417360" spans="9:10" x14ac:dyDescent="0.3">
      <c r="I417360" s="139"/>
      <c r="J417360" s="139"/>
    </row>
    <row r="417362" spans="10:10" x14ac:dyDescent="0.3">
      <c r="J417362"/>
    </row>
    <row r="417571" spans="9:10" x14ac:dyDescent="0.3">
      <c r="I417571" s="139"/>
      <c r="J417571" s="139"/>
    </row>
    <row r="417573" spans="9:10" x14ac:dyDescent="0.3">
      <c r="J417573"/>
    </row>
    <row r="417782" spans="9:10" x14ac:dyDescent="0.3">
      <c r="I417782" s="139"/>
      <c r="J417782" s="139"/>
    </row>
    <row r="417784" spans="9:10" x14ac:dyDescent="0.3">
      <c r="J417784"/>
    </row>
    <row r="417993" spans="9:10" x14ac:dyDescent="0.3">
      <c r="I417993" s="139"/>
      <c r="J417993" s="139"/>
    </row>
    <row r="417995" spans="9:10" x14ac:dyDescent="0.3">
      <c r="J417995"/>
    </row>
    <row r="418204" spans="9:10" x14ac:dyDescent="0.3">
      <c r="I418204" s="139"/>
      <c r="J418204" s="139"/>
    </row>
    <row r="418206" spans="9:10" x14ac:dyDescent="0.3">
      <c r="J418206"/>
    </row>
    <row r="418415" spans="9:10" x14ac:dyDescent="0.3">
      <c r="I418415" s="139"/>
      <c r="J418415" s="139"/>
    </row>
    <row r="418417" spans="10:10" x14ac:dyDescent="0.3">
      <c r="J418417"/>
    </row>
    <row r="418626" spans="9:10" x14ac:dyDescent="0.3">
      <c r="I418626" s="139"/>
      <c r="J418626" s="139"/>
    </row>
    <row r="418628" spans="9:10" x14ac:dyDescent="0.3">
      <c r="J418628"/>
    </row>
    <row r="418837" spans="9:10" x14ac:dyDescent="0.3">
      <c r="I418837" s="139"/>
      <c r="J418837" s="139"/>
    </row>
    <row r="418839" spans="9:10" x14ac:dyDescent="0.3">
      <c r="J418839"/>
    </row>
    <row r="419048" spans="9:10" x14ac:dyDescent="0.3">
      <c r="I419048" s="139"/>
      <c r="J419048" s="139"/>
    </row>
    <row r="419050" spans="9:10" x14ac:dyDescent="0.3">
      <c r="J419050"/>
    </row>
    <row r="419259" spans="9:10" x14ac:dyDescent="0.3">
      <c r="I419259" s="139"/>
      <c r="J419259" s="139"/>
    </row>
    <row r="419261" spans="9:10" x14ac:dyDescent="0.3">
      <c r="J419261"/>
    </row>
    <row r="419470" spans="9:10" x14ac:dyDescent="0.3">
      <c r="I419470" s="139"/>
      <c r="J419470" s="139"/>
    </row>
    <row r="419472" spans="9:10" x14ac:dyDescent="0.3">
      <c r="J419472"/>
    </row>
    <row r="419681" spans="9:10" x14ac:dyDescent="0.3">
      <c r="I419681" s="139"/>
      <c r="J419681" s="139"/>
    </row>
    <row r="419683" spans="9:10" x14ac:dyDescent="0.3">
      <c r="J419683"/>
    </row>
    <row r="419892" spans="9:10" x14ac:dyDescent="0.3">
      <c r="I419892" s="139"/>
      <c r="J419892" s="139"/>
    </row>
    <row r="419894" spans="9:10" x14ac:dyDescent="0.3">
      <c r="J419894"/>
    </row>
    <row r="420103" spans="9:10" x14ac:dyDescent="0.3">
      <c r="I420103" s="139"/>
      <c r="J420103" s="139"/>
    </row>
    <row r="420105" spans="9:10" x14ac:dyDescent="0.3">
      <c r="J420105"/>
    </row>
    <row r="420314" spans="9:10" x14ac:dyDescent="0.3">
      <c r="I420314" s="139"/>
      <c r="J420314" s="139"/>
    </row>
    <row r="420316" spans="9:10" x14ac:dyDescent="0.3">
      <c r="J420316"/>
    </row>
    <row r="420525" spans="9:10" x14ac:dyDescent="0.3">
      <c r="I420525" s="139"/>
      <c r="J420525" s="139"/>
    </row>
    <row r="420527" spans="9:10" x14ac:dyDescent="0.3">
      <c r="J420527"/>
    </row>
    <row r="420736" spans="9:10" x14ac:dyDescent="0.3">
      <c r="I420736" s="139"/>
      <c r="J420736" s="139"/>
    </row>
    <row r="420738" spans="10:10" x14ac:dyDescent="0.3">
      <c r="J420738"/>
    </row>
    <row r="420947" spans="9:10" x14ac:dyDescent="0.3">
      <c r="I420947" s="139"/>
      <c r="J420947" s="139"/>
    </row>
    <row r="420949" spans="9:10" x14ac:dyDescent="0.3">
      <c r="J420949"/>
    </row>
    <row r="421158" spans="9:10" x14ac:dyDescent="0.3">
      <c r="I421158" s="139"/>
      <c r="J421158" s="139"/>
    </row>
    <row r="421160" spans="9:10" x14ac:dyDescent="0.3">
      <c r="J421160"/>
    </row>
    <row r="421369" spans="9:10" x14ac:dyDescent="0.3">
      <c r="I421369" s="139"/>
      <c r="J421369" s="139"/>
    </row>
    <row r="421371" spans="9:10" x14ac:dyDescent="0.3">
      <c r="J421371"/>
    </row>
    <row r="421580" spans="9:10" x14ac:dyDescent="0.3">
      <c r="I421580" s="139"/>
      <c r="J421580" s="139"/>
    </row>
    <row r="421582" spans="9:10" x14ac:dyDescent="0.3">
      <c r="J421582"/>
    </row>
    <row r="421791" spans="9:10" x14ac:dyDescent="0.3">
      <c r="I421791" s="139"/>
      <c r="J421791" s="139"/>
    </row>
    <row r="421793" spans="10:10" x14ac:dyDescent="0.3">
      <c r="J421793"/>
    </row>
    <row r="422002" spans="9:10" x14ac:dyDescent="0.3">
      <c r="I422002" s="139"/>
      <c r="J422002" s="139"/>
    </row>
    <row r="422004" spans="9:10" x14ac:dyDescent="0.3">
      <c r="J422004"/>
    </row>
    <row r="422213" spans="9:10" x14ac:dyDescent="0.3">
      <c r="I422213" s="139"/>
      <c r="J422213" s="139"/>
    </row>
    <row r="422215" spans="9:10" x14ac:dyDescent="0.3">
      <c r="J422215"/>
    </row>
    <row r="422424" spans="9:10" x14ac:dyDescent="0.3">
      <c r="I422424" s="139"/>
      <c r="J422424" s="139"/>
    </row>
    <row r="422426" spans="9:10" x14ac:dyDescent="0.3">
      <c r="J422426"/>
    </row>
    <row r="422635" spans="9:10" x14ac:dyDescent="0.3">
      <c r="I422635" s="139"/>
      <c r="J422635" s="139"/>
    </row>
    <row r="422637" spans="9:10" x14ac:dyDescent="0.3">
      <c r="J422637"/>
    </row>
    <row r="422846" spans="9:10" x14ac:dyDescent="0.3">
      <c r="I422846" s="139"/>
      <c r="J422846" s="139"/>
    </row>
    <row r="422848" spans="9:10" x14ac:dyDescent="0.3">
      <c r="J422848"/>
    </row>
    <row r="423057" spans="9:10" x14ac:dyDescent="0.3">
      <c r="I423057" s="139"/>
      <c r="J423057" s="139"/>
    </row>
    <row r="423059" spans="9:10" x14ac:dyDescent="0.3">
      <c r="J423059"/>
    </row>
    <row r="423268" spans="9:10" x14ac:dyDescent="0.3">
      <c r="I423268" s="139"/>
      <c r="J423268" s="139"/>
    </row>
    <row r="423270" spans="9:10" x14ac:dyDescent="0.3">
      <c r="J423270"/>
    </row>
    <row r="423479" spans="9:10" x14ac:dyDescent="0.3">
      <c r="I423479" s="139"/>
      <c r="J423479" s="139"/>
    </row>
    <row r="423481" spans="9:10" x14ac:dyDescent="0.3">
      <c r="J423481"/>
    </row>
    <row r="423690" spans="9:10" x14ac:dyDescent="0.3">
      <c r="I423690" s="139"/>
      <c r="J423690" s="139"/>
    </row>
    <row r="423692" spans="9:10" x14ac:dyDescent="0.3">
      <c r="J423692"/>
    </row>
    <row r="423901" spans="9:10" x14ac:dyDescent="0.3">
      <c r="I423901" s="139"/>
      <c r="J423901" s="139"/>
    </row>
    <row r="423903" spans="9:10" x14ac:dyDescent="0.3">
      <c r="J423903"/>
    </row>
    <row r="424112" spans="9:10" x14ac:dyDescent="0.3">
      <c r="I424112" s="139"/>
      <c r="J424112" s="139"/>
    </row>
    <row r="424114" spans="10:10" x14ac:dyDescent="0.3">
      <c r="J424114"/>
    </row>
    <row r="424323" spans="9:10" x14ac:dyDescent="0.3">
      <c r="I424323" s="139"/>
      <c r="J424323" s="139"/>
    </row>
    <row r="424325" spans="9:10" x14ac:dyDescent="0.3">
      <c r="J424325"/>
    </row>
    <row r="424534" spans="9:10" x14ac:dyDescent="0.3">
      <c r="I424534" s="139"/>
      <c r="J424534" s="139"/>
    </row>
    <row r="424536" spans="9:10" x14ac:dyDescent="0.3">
      <c r="J424536"/>
    </row>
    <row r="424745" spans="9:10" x14ac:dyDescent="0.3">
      <c r="I424745" s="139"/>
      <c r="J424745" s="139"/>
    </row>
    <row r="424747" spans="9:10" x14ac:dyDescent="0.3">
      <c r="J424747"/>
    </row>
    <row r="424956" spans="9:10" x14ac:dyDescent="0.3">
      <c r="I424956" s="139"/>
      <c r="J424956" s="139"/>
    </row>
    <row r="424958" spans="9:10" x14ac:dyDescent="0.3">
      <c r="J424958"/>
    </row>
    <row r="425167" spans="9:10" x14ac:dyDescent="0.3">
      <c r="I425167" s="139"/>
      <c r="J425167" s="139"/>
    </row>
    <row r="425169" spans="10:10" x14ac:dyDescent="0.3">
      <c r="J425169"/>
    </row>
    <row r="425378" spans="9:10" x14ac:dyDescent="0.3">
      <c r="I425378" s="139"/>
      <c r="J425378" s="139"/>
    </row>
    <row r="425380" spans="9:10" x14ac:dyDescent="0.3">
      <c r="J425380"/>
    </row>
    <row r="425589" spans="9:10" x14ac:dyDescent="0.3">
      <c r="I425589" s="139"/>
      <c r="J425589" s="139"/>
    </row>
    <row r="425591" spans="9:10" x14ac:dyDescent="0.3">
      <c r="J425591"/>
    </row>
    <row r="425800" spans="9:10" x14ac:dyDescent="0.3">
      <c r="I425800" s="139"/>
      <c r="J425800" s="139"/>
    </row>
    <row r="425802" spans="9:10" x14ac:dyDescent="0.3">
      <c r="J425802"/>
    </row>
    <row r="426011" spans="9:10" x14ac:dyDescent="0.3">
      <c r="I426011" s="139"/>
      <c r="J426011" s="139"/>
    </row>
    <row r="426013" spans="9:10" x14ac:dyDescent="0.3">
      <c r="J426013"/>
    </row>
    <row r="426222" spans="9:10" x14ac:dyDescent="0.3">
      <c r="I426222" s="139"/>
      <c r="J426222" s="139"/>
    </row>
    <row r="426224" spans="9:10" x14ac:dyDescent="0.3">
      <c r="J426224"/>
    </row>
    <row r="426433" spans="9:10" x14ac:dyDescent="0.3">
      <c r="I426433" s="139"/>
      <c r="J426433" s="139"/>
    </row>
    <row r="426435" spans="9:10" x14ac:dyDescent="0.3">
      <c r="J426435"/>
    </row>
    <row r="426644" spans="9:10" x14ac:dyDescent="0.3">
      <c r="I426644" s="139"/>
      <c r="J426644" s="139"/>
    </row>
    <row r="426646" spans="9:10" x14ac:dyDescent="0.3">
      <c r="J426646"/>
    </row>
    <row r="426855" spans="9:10" x14ac:dyDescent="0.3">
      <c r="I426855" s="139"/>
      <c r="J426855" s="139"/>
    </row>
    <row r="426857" spans="9:10" x14ac:dyDescent="0.3">
      <c r="J426857"/>
    </row>
    <row r="427066" spans="9:10" x14ac:dyDescent="0.3">
      <c r="I427066" s="139"/>
      <c r="J427066" s="139"/>
    </row>
    <row r="427068" spans="9:10" x14ac:dyDescent="0.3">
      <c r="J427068"/>
    </row>
    <row r="427277" spans="9:10" x14ac:dyDescent="0.3">
      <c r="I427277" s="139"/>
      <c r="J427277" s="139"/>
    </row>
    <row r="427279" spans="9:10" x14ac:dyDescent="0.3">
      <c r="J427279"/>
    </row>
    <row r="427488" spans="9:10" x14ac:dyDescent="0.3">
      <c r="I427488" s="139"/>
      <c r="J427488" s="139"/>
    </row>
    <row r="427490" spans="10:10" x14ac:dyDescent="0.3">
      <c r="J427490"/>
    </row>
    <row r="427699" spans="9:10" x14ac:dyDescent="0.3">
      <c r="I427699" s="139"/>
      <c r="J427699" s="139"/>
    </row>
    <row r="427701" spans="9:10" x14ac:dyDescent="0.3">
      <c r="J427701"/>
    </row>
    <row r="427910" spans="9:10" x14ac:dyDescent="0.3">
      <c r="I427910" s="139"/>
      <c r="J427910" s="139"/>
    </row>
    <row r="427912" spans="9:10" x14ac:dyDescent="0.3">
      <c r="J427912"/>
    </row>
    <row r="428121" spans="9:10" x14ac:dyDescent="0.3">
      <c r="I428121" s="139"/>
      <c r="J428121" s="139"/>
    </row>
    <row r="428123" spans="9:10" x14ac:dyDescent="0.3">
      <c r="J428123"/>
    </row>
    <row r="428332" spans="9:10" x14ac:dyDescent="0.3">
      <c r="I428332" s="139"/>
      <c r="J428332" s="139"/>
    </row>
    <row r="428334" spans="9:10" x14ac:dyDescent="0.3">
      <c r="J428334"/>
    </row>
    <row r="428543" spans="9:10" x14ac:dyDescent="0.3">
      <c r="I428543" s="139"/>
      <c r="J428543" s="139"/>
    </row>
    <row r="428545" spans="10:10" x14ac:dyDescent="0.3">
      <c r="J428545"/>
    </row>
    <row r="428754" spans="9:10" x14ac:dyDescent="0.3">
      <c r="I428754" s="139"/>
      <c r="J428754" s="139"/>
    </row>
    <row r="428756" spans="9:10" x14ac:dyDescent="0.3">
      <c r="J428756"/>
    </row>
    <row r="428965" spans="9:10" x14ac:dyDescent="0.3">
      <c r="I428965" s="139"/>
      <c r="J428965" s="139"/>
    </row>
    <row r="428967" spans="9:10" x14ac:dyDescent="0.3">
      <c r="J428967"/>
    </row>
    <row r="429176" spans="9:10" x14ac:dyDescent="0.3">
      <c r="I429176" s="139"/>
      <c r="J429176" s="139"/>
    </row>
    <row r="429178" spans="9:10" x14ac:dyDescent="0.3">
      <c r="J429178"/>
    </row>
    <row r="429387" spans="9:10" x14ac:dyDescent="0.3">
      <c r="I429387" s="139"/>
      <c r="J429387" s="139"/>
    </row>
    <row r="429389" spans="9:10" x14ac:dyDescent="0.3">
      <c r="J429389"/>
    </row>
    <row r="429598" spans="9:10" x14ac:dyDescent="0.3">
      <c r="I429598" s="139"/>
      <c r="J429598" s="139"/>
    </row>
    <row r="429600" spans="9:10" x14ac:dyDescent="0.3">
      <c r="J429600"/>
    </row>
    <row r="429809" spans="9:10" x14ac:dyDescent="0.3">
      <c r="I429809" s="139"/>
      <c r="J429809" s="139"/>
    </row>
    <row r="429811" spans="9:10" x14ac:dyDescent="0.3">
      <c r="J429811"/>
    </row>
    <row r="430020" spans="9:10" x14ac:dyDescent="0.3">
      <c r="I430020" s="139"/>
      <c r="J430020" s="139"/>
    </row>
    <row r="430022" spans="9:10" x14ac:dyDescent="0.3">
      <c r="J430022"/>
    </row>
    <row r="430231" spans="9:10" x14ac:dyDescent="0.3">
      <c r="I430231" s="139"/>
      <c r="J430231" s="139"/>
    </row>
    <row r="430233" spans="9:10" x14ac:dyDescent="0.3">
      <c r="J430233"/>
    </row>
    <row r="430442" spans="9:10" x14ac:dyDescent="0.3">
      <c r="I430442" s="139"/>
      <c r="J430442" s="139"/>
    </row>
    <row r="430444" spans="9:10" x14ac:dyDescent="0.3">
      <c r="J430444"/>
    </row>
    <row r="430653" spans="9:10" x14ac:dyDescent="0.3">
      <c r="I430653" s="139"/>
      <c r="J430653" s="139"/>
    </row>
    <row r="430655" spans="9:10" x14ac:dyDescent="0.3">
      <c r="J430655"/>
    </row>
    <row r="430864" spans="9:10" x14ac:dyDescent="0.3">
      <c r="I430864" s="139"/>
      <c r="J430864" s="139"/>
    </row>
    <row r="430866" spans="10:10" x14ac:dyDescent="0.3">
      <c r="J430866"/>
    </row>
    <row r="431075" spans="9:10" x14ac:dyDescent="0.3">
      <c r="I431075" s="139"/>
      <c r="J431075" s="139"/>
    </row>
    <row r="431077" spans="9:10" x14ac:dyDescent="0.3">
      <c r="J431077"/>
    </row>
    <row r="431286" spans="9:10" x14ac:dyDescent="0.3">
      <c r="I431286" s="139"/>
      <c r="J431286" s="139"/>
    </row>
    <row r="431288" spans="9:10" x14ac:dyDescent="0.3">
      <c r="J431288"/>
    </row>
    <row r="431497" spans="9:10" x14ac:dyDescent="0.3">
      <c r="I431497" s="139"/>
      <c r="J431497" s="139"/>
    </row>
    <row r="431499" spans="9:10" x14ac:dyDescent="0.3">
      <c r="J431499"/>
    </row>
    <row r="431708" spans="9:10" x14ac:dyDescent="0.3">
      <c r="I431708" s="139"/>
      <c r="J431708" s="139"/>
    </row>
    <row r="431710" spans="9:10" x14ac:dyDescent="0.3">
      <c r="J431710"/>
    </row>
    <row r="431919" spans="9:10" x14ac:dyDescent="0.3">
      <c r="I431919" s="139"/>
      <c r="J431919" s="139"/>
    </row>
    <row r="431921" spans="10:10" x14ac:dyDescent="0.3">
      <c r="J431921"/>
    </row>
    <row r="432130" spans="9:10" x14ac:dyDescent="0.3">
      <c r="I432130" s="139"/>
      <c r="J432130" s="139"/>
    </row>
    <row r="432132" spans="9:10" x14ac:dyDescent="0.3">
      <c r="J432132"/>
    </row>
    <row r="432341" spans="9:10" x14ac:dyDescent="0.3">
      <c r="I432341" s="139"/>
      <c r="J432341" s="139"/>
    </row>
    <row r="432343" spans="9:10" x14ac:dyDescent="0.3">
      <c r="J432343"/>
    </row>
    <row r="432552" spans="9:10" x14ac:dyDescent="0.3">
      <c r="I432552" s="139"/>
      <c r="J432552" s="139"/>
    </row>
    <row r="432554" spans="9:10" x14ac:dyDescent="0.3">
      <c r="J432554"/>
    </row>
    <row r="432763" spans="9:10" x14ac:dyDescent="0.3">
      <c r="I432763" s="139"/>
      <c r="J432763" s="139"/>
    </row>
    <row r="432765" spans="9:10" x14ac:dyDescent="0.3">
      <c r="J432765"/>
    </row>
    <row r="432974" spans="9:10" x14ac:dyDescent="0.3">
      <c r="I432974" s="139"/>
      <c r="J432974" s="139"/>
    </row>
    <row r="432976" spans="9:10" x14ac:dyDescent="0.3">
      <c r="J432976"/>
    </row>
    <row r="433185" spans="9:10" x14ac:dyDescent="0.3">
      <c r="I433185" s="139"/>
      <c r="J433185" s="139"/>
    </row>
    <row r="433187" spans="9:10" x14ac:dyDescent="0.3">
      <c r="J433187"/>
    </row>
    <row r="433396" spans="9:10" x14ac:dyDescent="0.3">
      <c r="I433396" s="139"/>
      <c r="J433396" s="139"/>
    </row>
    <row r="433398" spans="9:10" x14ac:dyDescent="0.3">
      <c r="J433398"/>
    </row>
    <row r="433607" spans="9:10" x14ac:dyDescent="0.3">
      <c r="I433607" s="139"/>
      <c r="J433607" s="139"/>
    </row>
    <row r="433609" spans="9:10" x14ac:dyDescent="0.3">
      <c r="J433609"/>
    </row>
    <row r="433818" spans="9:10" x14ac:dyDescent="0.3">
      <c r="I433818" s="139"/>
      <c r="J433818" s="139"/>
    </row>
    <row r="433820" spans="9:10" x14ac:dyDescent="0.3">
      <c r="J433820"/>
    </row>
    <row r="434029" spans="9:10" x14ac:dyDescent="0.3">
      <c r="I434029" s="139"/>
      <c r="J434029" s="139"/>
    </row>
    <row r="434031" spans="9:10" x14ac:dyDescent="0.3">
      <c r="J434031"/>
    </row>
    <row r="434240" spans="9:10" x14ac:dyDescent="0.3">
      <c r="I434240" s="139"/>
      <c r="J434240" s="139"/>
    </row>
    <row r="434242" spans="10:10" x14ac:dyDescent="0.3">
      <c r="J434242"/>
    </row>
    <row r="434451" spans="9:10" x14ac:dyDescent="0.3">
      <c r="I434451" s="139"/>
      <c r="J434451" s="139"/>
    </row>
    <row r="434453" spans="9:10" x14ac:dyDescent="0.3">
      <c r="J434453"/>
    </row>
    <row r="434662" spans="9:10" x14ac:dyDescent="0.3">
      <c r="I434662" s="139"/>
      <c r="J434662" s="139"/>
    </row>
    <row r="434664" spans="9:10" x14ac:dyDescent="0.3">
      <c r="J434664"/>
    </row>
    <row r="434873" spans="9:10" x14ac:dyDescent="0.3">
      <c r="I434873" s="139"/>
      <c r="J434873" s="139"/>
    </row>
    <row r="434875" spans="9:10" x14ac:dyDescent="0.3">
      <c r="J434875"/>
    </row>
    <row r="435084" spans="9:10" x14ac:dyDescent="0.3">
      <c r="I435084" s="139"/>
      <c r="J435084" s="139"/>
    </row>
    <row r="435086" spans="9:10" x14ac:dyDescent="0.3">
      <c r="J435086"/>
    </row>
    <row r="435295" spans="9:10" x14ac:dyDescent="0.3">
      <c r="I435295" s="139"/>
      <c r="J435295" s="139"/>
    </row>
    <row r="435297" spans="10:10" x14ac:dyDescent="0.3">
      <c r="J435297"/>
    </row>
    <row r="435506" spans="9:10" x14ac:dyDescent="0.3">
      <c r="I435506" s="139"/>
      <c r="J435506" s="139"/>
    </row>
    <row r="435508" spans="9:10" x14ac:dyDescent="0.3">
      <c r="J435508"/>
    </row>
    <row r="435717" spans="9:10" x14ac:dyDescent="0.3">
      <c r="I435717" s="139"/>
      <c r="J435717" s="139"/>
    </row>
    <row r="435719" spans="9:10" x14ac:dyDescent="0.3">
      <c r="J435719"/>
    </row>
    <row r="435928" spans="9:10" x14ac:dyDescent="0.3">
      <c r="I435928" s="139"/>
      <c r="J435928" s="139"/>
    </row>
    <row r="435930" spans="9:10" x14ac:dyDescent="0.3">
      <c r="J435930"/>
    </row>
    <row r="436139" spans="9:10" x14ac:dyDescent="0.3">
      <c r="I436139" s="139"/>
      <c r="J436139" s="139"/>
    </row>
    <row r="436141" spans="9:10" x14ac:dyDescent="0.3">
      <c r="J436141"/>
    </row>
    <row r="436350" spans="9:10" x14ac:dyDescent="0.3">
      <c r="I436350" s="139"/>
      <c r="J436350" s="139"/>
    </row>
    <row r="436352" spans="9:10" x14ac:dyDescent="0.3">
      <c r="J436352"/>
    </row>
    <row r="436561" spans="9:10" x14ac:dyDescent="0.3">
      <c r="I436561" s="139"/>
      <c r="J436561" s="139"/>
    </row>
    <row r="436563" spans="9:10" x14ac:dyDescent="0.3">
      <c r="J436563"/>
    </row>
    <row r="436772" spans="9:10" x14ac:dyDescent="0.3">
      <c r="I436772" s="139"/>
      <c r="J436772" s="139"/>
    </row>
    <row r="436774" spans="9:10" x14ac:dyDescent="0.3">
      <c r="J436774"/>
    </row>
    <row r="436983" spans="9:10" x14ac:dyDescent="0.3">
      <c r="I436983" s="139"/>
      <c r="J436983" s="139"/>
    </row>
    <row r="436985" spans="9:10" x14ac:dyDescent="0.3">
      <c r="J436985"/>
    </row>
    <row r="437194" spans="9:10" x14ac:dyDescent="0.3">
      <c r="I437194" s="139"/>
      <c r="J437194" s="139"/>
    </row>
    <row r="437196" spans="9:10" x14ac:dyDescent="0.3">
      <c r="J437196"/>
    </row>
    <row r="437405" spans="9:10" x14ac:dyDescent="0.3">
      <c r="I437405" s="139"/>
      <c r="J437405" s="139"/>
    </row>
    <row r="437407" spans="9:10" x14ac:dyDescent="0.3">
      <c r="J437407"/>
    </row>
    <row r="437616" spans="9:10" x14ac:dyDescent="0.3">
      <c r="I437616" s="139"/>
      <c r="J437616" s="139"/>
    </row>
    <row r="437618" spans="10:10" x14ac:dyDescent="0.3">
      <c r="J437618"/>
    </row>
    <row r="437827" spans="9:10" x14ac:dyDescent="0.3">
      <c r="I437827" s="139"/>
      <c r="J437827" s="139"/>
    </row>
    <row r="437829" spans="9:10" x14ac:dyDescent="0.3">
      <c r="J437829"/>
    </row>
    <row r="438038" spans="9:10" x14ac:dyDescent="0.3">
      <c r="I438038" s="139"/>
      <c r="J438038" s="139"/>
    </row>
    <row r="438040" spans="9:10" x14ac:dyDescent="0.3">
      <c r="J438040"/>
    </row>
    <row r="438249" spans="9:10" x14ac:dyDescent="0.3">
      <c r="I438249" s="139"/>
      <c r="J438249" s="139"/>
    </row>
    <row r="438251" spans="9:10" x14ac:dyDescent="0.3">
      <c r="J438251"/>
    </row>
    <row r="438460" spans="9:10" x14ac:dyDescent="0.3">
      <c r="I438460" s="139"/>
      <c r="J438460" s="139"/>
    </row>
    <row r="438462" spans="9:10" x14ac:dyDescent="0.3">
      <c r="J438462"/>
    </row>
    <row r="438671" spans="9:10" x14ac:dyDescent="0.3">
      <c r="I438671" s="139"/>
      <c r="J438671" s="139"/>
    </row>
    <row r="438673" spans="10:10" x14ac:dyDescent="0.3">
      <c r="J438673"/>
    </row>
    <row r="438882" spans="9:10" x14ac:dyDescent="0.3">
      <c r="I438882" s="139"/>
      <c r="J438882" s="139"/>
    </row>
    <row r="438884" spans="9:10" x14ac:dyDescent="0.3">
      <c r="J438884"/>
    </row>
    <row r="439093" spans="9:10" x14ac:dyDescent="0.3">
      <c r="I439093" s="139"/>
      <c r="J439093" s="139"/>
    </row>
    <row r="439095" spans="9:10" x14ac:dyDescent="0.3">
      <c r="J439095"/>
    </row>
    <row r="439304" spans="9:10" x14ac:dyDescent="0.3">
      <c r="I439304" s="139"/>
      <c r="J439304" s="139"/>
    </row>
    <row r="439306" spans="9:10" x14ac:dyDescent="0.3">
      <c r="J439306"/>
    </row>
    <row r="439515" spans="9:10" x14ac:dyDescent="0.3">
      <c r="I439515" s="139"/>
      <c r="J439515" s="139"/>
    </row>
    <row r="439517" spans="9:10" x14ac:dyDescent="0.3">
      <c r="J439517"/>
    </row>
    <row r="439726" spans="9:10" x14ac:dyDescent="0.3">
      <c r="I439726" s="139"/>
      <c r="J439726" s="139"/>
    </row>
    <row r="439728" spans="9:10" x14ac:dyDescent="0.3">
      <c r="J439728"/>
    </row>
    <row r="439937" spans="9:10" x14ac:dyDescent="0.3">
      <c r="I439937" s="139"/>
      <c r="J439937" s="139"/>
    </row>
    <row r="439939" spans="9:10" x14ac:dyDescent="0.3">
      <c r="J439939"/>
    </row>
    <row r="440148" spans="9:10" x14ac:dyDescent="0.3">
      <c r="I440148" s="139"/>
      <c r="J440148" s="139"/>
    </row>
    <row r="440150" spans="9:10" x14ac:dyDescent="0.3">
      <c r="J440150"/>
    </row>
    <row r="440359" spans="9:10" x14ac:dyDescent="0.3">
      <c r="I440359" s="139"/>
      <c r="J440359" s="139"/>
    </row>
    <row r="440361" spans="9:10" x14ac:dyDescent="0.3">
      <c r="J440361"/>
    </row>
    <row r="440570" spans="9:10" x14ac:dyDescent="0.3">
      <c r="I440570" s="139"/>
      <c r="J440570" s="139"/>
    </row>
    <row r="440572" spans="9:10" x14ac:dyDescent="0.3">
      <c r="J440572"/>
    </row>
    <row r="440781" spans="9:10" x14ac:dyDescent="0.3">
      <c r="I440781" s="139"/>
      <c r="J440781" s="139"/>
    </row>
    <row r="440783" spans="9:10" x14ac:dyDescent="0.3">
      <c r="J440783"/>
    </row>
    <row r="440992" spans="9:10" x14ac:dyDescent="0.3">
      <c r="I440992" s="139"/>
      <c r="J440992" s="139"/>
    </row>
    <row r="440994" spans="10:10" x14ac:dyDescent="0.3">
      <c r="J440994"/>
    </row>
    <row r="441203" spans="9:10" x14ac:dyDescent="0.3">
      <c r="I441203" s="139"/>
      <c r="J441203" s="139"/>
    </row>
    <row r="441205" spans="9:10" x14ac:dyDescent="0.3">
      <c r="J441205"/>
    </row>
    <row r="441414" spans="9:10" x14ac:dyDescent="0.3">
      <c r="I441414" s="139"/>
      <c r="J441414" s="139"/>
    </row>
    <row r="441416" spans="9:10" x14ac:dyDescent="0.3">
      <c r="J441416"/>
    </row>
    <row r="441625" spans="9:10" x14ac:dyDescent="0.3">
      <c r="I441625" s="139"/>
      <c r="J441625" s="139"/>
    </row>
    <row r="441627" spans="9:10" x14ac:dyDescent="0.3">
      <c r="J441627"/>
    </row>
    <row r="441836" spans="9:10" x14ac:dyDescent="0.3">
      <c r="I441836" s="139"/>
      <c r="J441836" s="139"/>
    </row>
    <row r="441838" spans="9:10" x14ac:dyDescent="0.3">
      <c r="J441838"/>
    </row>
    <row r="442047" spans="9:10" x14ac:dyDescent="0.3">
      <c r="I442047" s="139"/>
      <c r="J442047" s="139"/>
    </row>
    <row r="442049" spans="10:10" x14ac:dyDescent="0.3">
      <c r="J442049"/>
    </row>
    <row r="442258" spans="9:10" x14ac:dyDescent="0.3">
      <c r="I442258" s="139"/>
      <c r="J442258" s="139"/>
    </row>
    <row r="442260" spans="9:10" x14ac:dyDescent="0.3">
      <c r="J442260"/>
    </row>
    <row r="442469" spans="9:10" x14ac:dyDescent="0.3">
      <c r="I442469" s="139"/>
      <c r="J442469" s="139"/>
    </row>
    <row r="442471" spans="9:10" x14ac:dyDescent="0.3">
      <c r="J442471"/>
    </row>
    <row r="442680" spans="9:10" x14ac:dyDescent="0.3">
      <c r="I442680" s="139"/>
      <c r="J442680" s="139"/>
    </row>
    <row r="442682" spans="9:10" x14ac:dyDescent="0.3">
      <c r="J442682"/>
    </row>
    <row r="442891" spans="9:10" x14ac:dyDescent="0.3">
      <c r="I442891" s="139"/>
      <c r="J442891" s="139"/>
    </row>
    <row r="442893" spans="9:10" x14ac:dyDescent="0.3">
      <c r="J442893"/>
    </row>
    <row r="443102" spans="9:10" x14ac:dyDescent="0.3">
      <c r="I443102" s="139"/>
      <c r="J443102" s="139"/>
    </row>
    <row r="443104" spans="9:10" x14ac:dyDescent="0.3">
      <c r="J443104"/>
    </row>
    <row r="443313" spans="9:10" x14ac:dyDescent="0.3">
      <c r="I443313" s="139"/>
      <c r="J443313" s="139"/>
    </row>
    <row r="443315" spans="9:10" x14ac:dyDescent="0.3">
      <c r="J443315"/>
    </row>
    <row r="443524" spans="9:10" x14ac:dyDescent="0.3">
      <c r="I443524" s="139"/>
      <c r="J443524" s="139"/>
    </row>
    <row r="443526" spans="9:10" x14ac:dyDescent="0.3">
      <c r="J443526"/>
    </row>
    <row r="443735" spans="9:10" x14ac:dyDescent="0.3">
      <c r="I443735" s="139"/>
      <c r="J443735" s="139"/>
    </row>
    <row r="443737" spans="9:10" x14ac:dyDescent="0.3">
      <c r="J443737"/>
    </row>
    <row r="443946" spans="9:10" x14ac:dyDescent="0.3">
      <c r="I443946" s="139"/>
      <c r="J443946" s="139"/>
    </row>
    <row r="443948" spans="9:10" x14ac:dyDescent="0.3">
      <c r="J443948"/>
    </row>
    <row r="444157" spans="9:10" x14ac:dyDescent="0.3">
      <c r="I444157" s="139"/>
      <c r="J444157" s="139"/>
    </row>
    <row r="444159" spans="9:10" x14ac:dyDescent="0.3">
      <c r="J444159"/>
    </row>
    <row r="444368" spans="9:10" x14ac:dyDescent="0.3">
      <c r="I444368" s="139"/>
      <c r="J444368" s="139"/>
    </row>
    <row r="444370" spans="10:10" x14ac:dyDescent="0.3">
      <c r="J444370"/>
    </row>
    <row r="444579" spans="9:10" x14ac:dyDescent="0.3">
      <c r="I444579" s="139"/>
      <c r="J444579" s="139"/>
    </row>
    <row r="444581" spans="9:10" x14ac:dyDescent="0.3">
      <c r="J444581"/>
    </row>
    <row r="444790" spans="9:10" x14ac:dyDescent="0.3">
      <c r="I444790" s="139"/>
      <c r="J444790" s="139"/>
    </row>
    <row r="444792" spans="9:10" x14ac:dyDescent="0.3">
      <c r="J444792"/>
    </row>
    <row r="445001" spans="9:10" x14ac:dyDescent="0.3">
      <c r="I445001" s="139"/>
      <c r="J445001" s="139"/>
    </row>
    <row r="445003" spans="9:10" x14ac:dyDescent="0.3">
      <c r="J445003"/>
    </row>
    <row r="445212" spans="9:10" x14ac:dyDescent="0.3">
      <c r="I445212" s="139"/>
      <c r="J445212" s="139"/>
    </row>
    <row r="445214" spans="9:10" x14ac:dyDescent="0.3">
      <c r="J445214"/>
    </row>
    <row r="445423" spans="9:10" x14ac:dyDescent="0.3">
      <c r="I445423" s="139"/>
      <c r="J445423" s="139"/>
    </row>
    <row r="445425" spans="10:10" x14ac:dyDescent="0.3">
      <c r="J445425"/>
    </row>
    <row r="445634" spans="9:10" x14ac:dyDescent="0.3">
      <c r="I445634" s="139"/>
      <c r="J445634" s="139"/>
    </row>
    <row r="445636" spans="9:10" x14ac:dyDescent="0.3">
      <c r="J445636"/>
    </row>
    <row r="445845" spans="9:10" x14ac:dyDescent="0.3">
      <c r="I445845" s="139"/>
      <c r="J445845" s="139"/>
    </row>
    <row r="445847" spans="9:10" x14ac:dyDescent="0.3">
      <c r="J445847"/>
    </row>
    <row r="446056" spans="9:10" x14ac:dyDescent="0.3">
      <c r="I446056" s="139"/>
      <c r="J446056" s="139"/>
    </row>
    <row r="446058" spans="9:10" x14ac:dyDescent="0.3">
      <c r="J446058"/>
    </row>
    <row r="446267" spans="9:10" x14ac:dyDescent="0.3">
      <c r="I446267" s="139"/>
      <c r="J446267" s="139"/>
    </row>
    <row r="446269" spans="9:10" x14ac:dyDescent="0.3">
      <c r="J446269"/>
    </row>
    <row r="446478" spans="9:10" x14ac:dyDescent="0.3">
      <c r="I446478" s="139"/>
      <c r="J446478" s="139"/>
    </row>
    <row r="446480" spans="9:10" x14ac:dyDescent="0.3">
      <c r="J446480"/>
    </row>
    <row r="446689" spans="9:10" x14ac:dyDescent="0.3">
      <c r="I446689" s="139"/>
      <c r="J446689" s="139"/>
    </row>
    <row r="446691" spans="9:10" x14ac:dyDescent="0.3">
      <c r="J446691"/>
    </row>
    <row r="446900" spans="9:10" x14ac:dyDescent="0.3">
      <c r="I446900" s="139"/>
      <c r="J446900" s="139"/>
    </row>
    <row r="446902" spans="9:10" x14ac:dyDescent="0.3">
      <c r="J446902"/>
    </row>
    <row r="447111" spans="9:10" x14ac:dyDescent="0.3">
      <c r="I447111" s="139"/>
      <c r="J447111" s="139"/>
    </row>
    <row r="447113" spans="9:10" x14ac:dyDescent="0.3">
      <c r="J447113"/>
    </row>
    <row r="447322" spans="9:10" x14ac:dyDescent="0.3">
      <c r="I447322" s="139"/>
      <c r="J447322" s="139"/>
    </row>
    <row r="447324" spans="9:10" x14ac:dyDescent="0.3">
      <c r="J447324"/>
    </row>
    <row r="447533" spans="9:10" x14ac:dyDescent="0.3">
      <c r="I447533" s="139"/>
      <c r="J447533" s="139"/>
    </row>
    <row r="447535" spans="9:10" x14ac:dyDescent="0.3">
      <c r="J447535"/>
    </row>
    <row r="447744" spans="9:10" x14ac:dyDescent="0.3">
      <c r="I447744" s="139"/>
      <c r="J447744" s="139"/>
    </row>
    <row r="447746" spans="10:10" x14ac:dyDescent="0.3">
      <c r="J447746"/>
    </row>
    <row r="447955" spans="9:10" x14ac:dyDescent="0.3">
      <c r="I447955" s="139"/>
      <c r="J447955" s="139"/>
    </row>
    <row r="447957" spans="9:10" x14ac:dyDescent="0.3">
      <c r="J447957"/>
    </row>
    <row r="448166" spans="9:10" x14ac:dyDescent="0.3">
      <c r="I448166" s="139"/>
      <c r="J448166" s="139"/>
    </row>
    <row r="448168" spans="9:10" x14ac:dyDescent="0.3">
      <c r="J448168"/>
    </row>
    <row r="448377" spans="9:10" x14ac:dyDescent="0.3">
      <c r="I448377" s="139"/>
      <c r="J448377" s="139"/>
    </row>
    <row r="448379" spans="9:10" x14ac:dyDescent="0.3">
      <c r="J448379"/>
    </row>
    <row r="448588" spans="9:10" x14ac:dyDescent="0.3">
      <c r="I448588" s="139"/>
      <c r="J448588" s="139"/>
    </row>
    <row r="448590" spans="9:10" x14ac:dyDescent="0.3">
      <c r="J448590"/>
    </row>
    <row r="448799" spans="9:10" x14ac:dyDescent="0.3">
      <c r="I448799" s="139"/>
      <c r="J448799" s="139"/>
    </row>
    <row r="448801" spans="10:10" x14ac:dyDescent="0.3">
      <c r="J448801"/>
    </row>
    <row r="449010" spans="9:10" x14ac:dyDescent="0.3">
      <c r="I449010" s="139"/>
      <c r="J449010" s="139"/>
    </row>
    <row r="449012" spans="9:10" x14ac:dyDescent="0.3">
      <c r="J449012"/>
    </row>
    <row r="449221" spans="9:10" x14ac:dyDescent="0.3">
      <c r="I449221" s="139"/>
      <c r="J449221" s="139"/>
    </row>
    <row r="449223" spans="9:10" x14ac:dyDescent="0.3">
      <c r="J449223"/>
    </row>
    <row r="449432" spans="9:10" x14ac:dyDescent="0.3">
      <c r="I449432" s="139"/>
      <c r="J449432" s="139"/>
    </row>
    <row r="449434" spans="9:10" x14ac:dyDescent="0.3">
      <c r="J449434"/>
    </row>
    <row r="449643" spans="9:10" x14ac:dyDescent="0.3">
      <c r="I449643" s="139"/>
      <c r="J449643" s="139"/>
    </row>
    <row r="449645" spans="9:10" x14ac:dyDescent="0.3">
      <c r="J449645"/>
    </row>
    <row r="449854" spans="9:10" x14ac:dyDescent="0.3">
      <c r="I449854" s="139"/>
      <c r="J449854" s="139"/>
    </row>
    <row r="449856" spans="9:10" x14ac:dyDescent="0.3">
      <c r="J449856"/>
    </row>
    <row r="450065" spans="9:10" x14ac:dyDescent="0.3">
      <c r="I450065" s="139"/>
      <c r="J450065" s="139"/>
    </row>
    <row r="450067" spans="9:10" x14ac:dyDescent="0.3">
      <c r="J450067"/>
    </row>
    <row r="450276" spans="9:10" x14ac:dyDescent="0.3">
      <c r="I450276" s="139"/>
      <c r="J450276" s="139"/>
    </row>
    <row r="450278" spans="9:10" x14ac:dyDescent="0.3">
      <c r="J450278"/>
    </row>
    <row r="450487" spans="9:10" x14ac:dyDescent="0.3">
      <c r="I450487" s="139"/>
      <c r="J450487" s="139"/>
    </row>
    <row r="450489" spans="9:10" x14ac:dyDescent="0.3">
      <c r="J450489"/>
    </row>
    <row r="450698" spans="9:10" x14ac:dyDescent="0.3">
      <c r="I450698" s="139"/>
      <c r="J450698" s="139"/>
    </row>
    <row r="450700" spans="9:10" x14ac:dyDescent="0.3">
      <c r="J450700"/>
    </row>
    <row r="450909" spans="9:10" x14ac:dyDescent="0.3">
      <c r="I450909" s="139"/>
      <c r="J450909" s="139"/>
    </row>
    <row r="450911" spans="9:10" x14ac:dyDescent="0.3">
      <c r="J450911"/>
    </row>
    <row r="451120" spans="9:10" x14ac:dyDescent="0.3">
      <c r="I451120" s="139"/>
      <c r="J451120" s="139"/>
    </row>
    <row r="451122" spans="10:10" x14ac:dyDescent="0.3">
      <c r="J451122"/>
    </row>
    <row r="451331" spans="9:10" x14ac:dyDescent="0.3">
      <c r="I451331" s="139"/>
      <c r="J451331" s="139"/>
    </row>
    <row r="451333" spans="9:10" x14ac:dyDescent="0.3">
      <c r="J451333"/>
    </row>
    <row r="451542" spans="9:10" x14ac:dyDescent="0.3">
      <c r="I451542" s="139"/>
      <c r="J451542" s="139"/>
    </row>
    <row r="451544" spans="9:10" x14ac:dyDescent="0.3">
      <c r="J451544"/>
    </row>
    <row r="451753" spans="9:10" x14ac:dyDescent="0.3">
      <c r="I451753" s="139"/>
      <c r="J451753" s="139"/>
    </row>
    <row r="451755" spans="9:10" x14ac:dyDescent="0.3">
      <c r="J451755"/>
    </row>
    <row r="451964" spans="9:10" x14ac:dyDescent="0.3">
      <c r="I451964" s="139"/>
      <c r="J451964" s="139"/>
    </row>
    <row r="451966" spans="9:10" x14ac:dyDescent="0.3">
      <c r="J451966"/>
    </row>
    <row r="452175" spans="9:10" x14ac:dyDescent="0.3">
      <c r="I452175" s="139"/>
      <c r="J452175" s="139"/>
    </row>
    <row r="452177" spans="10:10" x14ac:dyDescent="0.3">
      <c r="J452177"/>
    </row>
    <row r="452386" spans="9:10" x14ac:dyDescent="0.3">
      <c r="I452386" s="139"/>
      <c r="J452386" s="139"/>
    </row>
    <row r="452388" spans="9:10" x14ac:dyDescent="0.3">
      <c r="J452388"/>
    </row>
    <row r="452597" spans="9:10" x14ac:dyDescent="0.3">
      <c r="I452597" s="139"/>
      <c r="J452597" s="139"/>
    </row>
    <row r="452599" spans="9:10" x14ac:dyDescent="0.3">
      <c r="J452599"/>
    </row>
    <row r="452808" spans="9:10" x14ac:dyDescent="0.3">
      <c r="I452808" s="139"/>
      <c r="J452808" s="139"/>
    </row>
    <row r="452810" spans="9:10" x14ac:dyDescent="0.3">
      <c r="J452810"/>
    </row>
    <row r="453019" spans="9:10" x14ac:dyDescent="0.3">
      <c r="I453019" s="139"/>
      <c r="J453019" s="139"/>
    </row>
    <row r="453021" spans="9:10" x14ac:dyDescent="0.3">
      <c r="J453021"/>
    </row>
    <row r="453230" spans="9:10" x14ac:dyDescent="0.3">
      <c r="I453230" s="139"/>
      <c r="J453230" s="139"/>
    </row>
    <row r="453232" spans="9:10" x14ac:dyDescent="0.3">
      <c r="J453232"/>
    </row>
    <row r="453441" spans="9:10" x14ac:dyDescent="0.3">
      <c r="I453441" s="139"/>
      <c r="J453441" s="139"/>
    </row>
    <row r="453443" spans="9:10" x14ac:dyDescent="0.3">
      <c r="J453443"/>
    </row>
    <row r="453652" spans="9:10" x14ac:dyDescent="0.3">
      <c r="I453652" s="139"/>
      <c r="J453652" s="139"/>
    </row>
    <row r="453654" spans="9:10" x14ac:dyDescent="0.3">
      <c r="J453654"/>
    </row>
    <row r="453863" spans="9:10" x14ac:dyDescent="0.3">
      <c r="I453863" s="139"/>
      <c r="J453863" s="139"/>
    </row>
    <row r="453865" spans="9:10" x14ac:dyDescent="0.3">
      <c r="J453865"/>
    </row>
    <row r="454074" spans="9:10" x14ac:dyDescent="0.3">
      <c r="I454074" s="139"/>
      <c r="J454074" s="139"/>
    </row>
    <row r="454076" spans="9:10" x14ac:dyDescent="0.3">
      <c r="J454076"/>
    </row>
    <row r="454285" spans="9:10" x14ac:dyDescent="0.3">
      <c r="I454285" s="139"/>
      <c r="J454285" s="139"/>
    </row>
    <row r="454287" spans="9:10" x14ac:dyDescent="0.3">
      <c r="J454287"/>
    </row>
    <row r="454496" spans="9:10" x14ac:dyDescent="0.3">
      <c r="I454496" s="139"/>
      <c r="J454496" s="139"/>
    </row>
    <row r="454498" spans="10:10" x14ac:dyDescent="0.3">
      <c r="J454498"/>
    </row>
    <row r="454707" spans="9:10" x14ac:dyDescent="0.3">
      <c r="I454707" s="139"/>
      <c r="J454707" s="139"/>
    </row>
    <row r="454709" spans="9:10" x14ac:dyDescent="0.3">
      <c r="J454709"/>
    </row>
    <row r="454918" spans="9:10" x14ac:dyDescent="0.3">
      <c r="I454918" s="139"/>
      <c r="J454918" s="139"/>
    </row>
    <row r="454920" spans="9:10" x14ac:dyDescent="0.3">
      <c r="J454920"/>
    </row>
    <row r="455129" spans="9:10" x14ac:dyDescent="0.3">
      <c r="I455129" s="139"/>
      <c r="J455129" s="139"/>
    </row>
    <row r="455131" spans="9:10" x14ac:dyDescent="0.3">
      <c r="J455131"/>
    </row>
    <row r="455340" spans="9:10" x14ac:dyDescent="0.3">
      <c r="I455340" s="139"/>
      <c r="J455340" s="139"/>
    </row>
    <row r="455342" spans="9:10" x14ac:dyDescent="0.3">
      <c r="J455342"/>
    </row>
    <row r="455551" spans="9:10" x14ac:dyDescent="0.3">
      <c r="I455551" s="139"/>
      <c r="J455551" s="139"/>
    </row>
    <row r="455553" spans="10:10" x14ac:dyDescent="0.3">
      <c r="J455553"/>
    </row>
    <row r="455762" spans="9:10" x14ac:dyDescent="0.3">
      <c r="I455762" s="139"/>
      <c r="J455762" s="139"/>
    </row>
    <row r="455764" spans="9:10" x14ac:dyDescent="0.3">
      <c r="J455764"/>
    </row>
    <row r="455973" spans="9:10" x14ac:dyDescent="0.3">
      <c r="I455973" s="139"/>
      <c r="J455973" s="139"/>
    </row>
    <row r="455975" spans="9:10" x14ac:dyDescent="0.3">
      <c r="J455975"/>
    </row>
    <row r="456184" spans="9:10" x14ac:dyDescent="0.3">
      <c r="I456184" s="139"/>
      <c r="J456184" s="139"/>
    </row>
    <row r="456186" spans="9:10" x14ac:dyDescent="0.3">
      <c r="J456186"/>
    </row>
    <row r="456395" spans="9:10" x14ac:dyDescent="0.3">
      <c r="I456395" s="139"/>
      <c r="J456395" s="139"/>
    </row>
    <row r="456397" spans="9:10" x14ac:dyDescent="0.3">
      <c r="J456397"/>
    </row>
    <row r="456606" spans="9:10" x14ac:dyDescent="0.3">
      <c r="I456606" s="139"/>
      <c r="J456606" s="139"/>
    </row>
    <row r="456608" spans="9:10" x14ac:dyDescent="0.3">
      <c r="J456608"/>
    </row>
    <row r="456817" spans="9:10" x14ac:dyDescent="0.3">
      <c r="I456817" s="139"/>
      <c r="J456817" s="139"/>
    </row>
    <row r="456819" spans="9:10" x14ac:dyDescent="0.3">
      <c r="J456819"/>
    </row>
    <row r="457028" spans="9:10" x14ac:dyDescent="0.3">
      <c r="I457028" s="139"/>
      <c r="J457028" s="139"/>
    </row>
    <row r="457030" spans="9:10" x14ac:dyDescent="0.3">
      <c r="J457030"/>
    </row>
    <row r="457239" spans="9:10" x14ac:dyDescent="0.3">
      <c r="I457239" s="139"/>
      <c r="J457239" s="139"/>
    </row>
    <row r="457241" spans="9:10" x14ac:dyDescent="0.3">
      <c r="J457241"/>
    </row>
    <row r="457450" spans="9:10" x14ac:dyDescent="0.3">
      <c r="I457450" s="139"/>
      <c r="J457450" s="139"/>
    </row>
    <row r="457452" spans="9:10" x14ac:dyDescent="0.3">
      <c r="J457452"/>
    </row>
    <row r="457661" spans="9:10" x14ac:dyDescent="0.3">
      <c r="I457661" s="139"/>
      <c r="J457661" s="139"/>
    </row>
    <row r="457663" spans="9:10" x14ac:dyDescent="0.3">
      <c r="J457663"/>
    </row>
    <row r="457872" spans="9:10" x14ac:dyDescent="0.3">
      <c r="I457872" s="139"/>
      <c r="J457872" s="139"/>
    </row>
    <row r="457874" spans="10:10" x14ac:dyDescent="0.3">
      <c r="J457874"/>
    </row>
    <row r="458083" spans="9:10" x14ac:dyDescent="0.3">
      <c r="I458083" s="139"/>
      <c r="J458083" s="139"/>
    </row>
    <row r="458085" spans="9:10" x14ac:dyDescent="0.3">
      <c r="J458085"/>
    </row>
    <row r="458294" spans="9:10" x14ac:dyDescent="0.3">
      <c r="I458294" s="139"/>
      <c r="J458294" s="139"/>
    </row>
    <row r="458296" spans="9:10" x14ac:dyDescent="0.3">
      <c r="J458296"/>
    </row>
    <row r="458505" spans="9:10" x14ac:dyDescent="0.3">
      <c r="I458505" s="139"/>
      <c r="J458505" s="139"/>
    </row>
    <row r="458507" spans="9:10" x14ac:dyDescent="0.3">
      <c r="J458507"/>
    </row>
    <row r="458716" spans="9:10" x14ac:dyDescent="0.3">
      <c r="I458716" s="139"/>
      <c r="J458716" s="139"/>
    </row>
    <row r="458718" spans="9:10" x14ac:dyDescent="0.3">
      <c r="J458718"/>
    </row>
    <row r="458927" spans="9:10" x14ac:dyDescent="0.3">
      <c r="I458927" s="139"/>
      <c r="J458927" s="139"/>
    </row>
    <row r="458929" spans="10:10" x14ac:dyDescent="0.3">
      <c r="J458929"/>
    </row>
    <row r="459138" spans="9:10" x14ac:dyDescent="0.3">
      <c r="I459138" s="139"/>
      <c r="J459138" s="139"/>
    </row>
    <row r="459140" spans="9:10" x14ac:dyDescent="0.3">
      <c r="J459140"/>
    </row>
    <row r="459349" spans="9:10" x14ac:dyDescent="0.3">
      <c r="I459349" s="139"/>
      <c r="J459349" s="139"/>
    </row>
    <row r="459351" spans="9:10" x14ac:dyDescent="0.3">
      <c r="J459351"/>
    </row>
    <row r="459560" spans="9:10" x14ac:dyDescent="0.3">
      <c r="I459560" s="139"/>
      <c r="J459560" s="139"/>
    </row>
    <row r="459562" spans="9:10" x14ac:dyDescent="0.3">
      <c r="J459562"/>
    </row>
    <row r="459771" spans="9:10" x14ac:dyDescent="0.3">
      <c r="I459771" s="139"/>
      <c r="J459771" s="139"/>
    </row>
    <row r="459773" spans="9:10" x14ac:dyDescent="0.3">
      <c r="J459773"/>
    </row>
    <row r="459982" spans="9:10" x14ac:dyDescent="0.3">
      <c r="I459982" s="139"/>
      <c r="J459982" s="139"/>
    </row>
    <row r="459984" spans="9:10" x14ac:dyDescent="0.3">
      <c r="J459984"/>
    </row>
    <row r="460193" spans="9:10" x14ac:dyDescent="0.3">
      <c r="I460193" s="139"/>
      <c r="J460193" s="139"/>
    </row>
    <row r="460195" spans="9:10" x14ac:dyDescent="0.3">
      <c r="J460195"/>
    </row>
    <row r="460404" spans="9:10" x14ac:dyDescent="0.3">
      <c r="I460404" s="139"/>
      <c r="J460404" s="139"/>
    </row>
    <row r="460406" spans="9:10" x14ac:dyDescent="0.3">
      <c r="J460406"/>
    </row>
    <row r="460615" spans="9:10" x14ac:dyDescent="0.3">
      <c r="I460615" s="139"/>
      <c r="J460615" s="139"/>
    </row>
    <row r="460617" spans="9:10" x14ac:dyDescent="0.3">
      <c r="J460617"/>
    </row>
    <row r="460826" spans="9:10" x14ac:dyDescent="0.3">
      <c r="I460826" s="139"/>
      <c r="J460826" s="139"/>
    </row>
    <row r="460828" spans="9:10" x14ac:dyDescent="0.3">
      <c r="J460828"/>
    </row>
    <row r="461037" spans="9:10" x14ac:dyDescent="0.3">
      <c r="I461037" s="139"/>
      <c r="J461037" s="139"/>
    </row>
    <row r="461039" spans="9:10" x14ac:dyDescent="0.3">
      <c r="J461039"/>
    </row>
    <row r="461248" spans="9:10" x14ac:dyDescent="0.3">
      <c r="I461248" s="139"/>
      <c r="J461248" s="139"/>
    </row>
    <row r="461250" spans="10:10" x14ac:dyDescent="0.3">
      <c r="J461250"/>
    </row>
    <row r="461459" spans="9:10" x14ac:dyDescent="0.3">
      <c r="I461459" s="139"/>
      <c r="J461459" s="139"/>
    </row>
    <row r="461461" spans="9:10" x14ac:dyDescent="0.3">
      <c r="J461461"/>
    </row>
    <row r="461670" spans="9:10" x14ac:dyDescent="0.3">
      <c r="I461670" s="139"/>
      <c r="J461670" s="139"/>
    </row>
    <row r="461672" spans="9:10" x14ac:dyDescent="0.3">
      <c r="J461672"/>
    </row>
    <row r="461881" spans="9:10" x14ac:dyDescent="0.3">
      <c r="I461881" s="139"/>
      <c r="J461881" s="139"/>
    </row>
    <row r="461883" spans="9:10" x14ac:dyDescent="0.3">
      <c r="J461883"/>
    </row>
    <row r="462092" spans="9:10" x14ac:dyDescent="0.3">
      <c r="I462092" s="139"/>
      <c r="J462092" s="139"/>
    </row>
    <row r="462094" spans="9:10" x14ac:dyDescent="0.3">
      <c r="J462094"/>
    </row>
    <row r="462303" spans="9:10" x14ac:dyDescent="0.3">
      <c r="I462303" s="139"/>
      <c r="J462303" s="139"/>
    </row>
    <row r="462305" spans="10:10" x14ac:dyDescent="0.3">
      <c r="J462305"/>
    </row>
    <row r="462514" spans="9:10" x14ac:dyDescent="0.3">
      <c r="I462514" s="139"/>
      <c r="J462514" s="139"/>
    </row>
    <row r="462516" spans="9:10" x14ac:dyDescent="0.3">
      <c r="J462516"/>
    </row>
    <row r="462725" spans="9:10" x14ac:dyDescent="0.3">
      <c r="I462725" s="139"/>
      <c r="J462725" s="139"/>
    </row>
    <row r="462727" spans="9:10" x14ac:dyDescent="0.3">
      <c r="J462727"/>
    </row>
    <row r="462936" spans="9:10" x14ac:dyDescent="0.3">
      <c r="I462936" s="139"/>
      <c r="J462936" s="139"/>
    </row>
    <row r="462938" spans="9:10" x14ac:dyDescent="0.3">
      <c r="J462938"/>
    </row>
    <row r="463147" spans="9:10" x14ac:dyDescent="0.3">
      <c r="I463147" s="139"/>
      <c r="J463147" s="139"/>
    </row>
    <row r="463149" spans="9:10" x14ac:dyDescent="0.3">
      <c r="J463149"/>
    </row>
    <row r="463358" spans="9:10" x14ac:dyDescent="0.3">
      <c r="I463358" s="139"/>
      <c r="J463358" s="139"/>
    </row>
    <row r="463360" spans="9:10" x14ac:dyDescent="0.3">
      <c r="J463360"/>
    </row>
    <row r="463569" spans="9:10" x14ac:dyDescent="0.3">
      <c r="I463569" s="139"/>
      <c r="J463569" s="139"/>
    </row>
    <row r="463571" spans="9:10" x14ac:dyDescent="0.3">
      <c r="J463571"/>
    </row>
    <row r="463780" spans="9:10" x14ac:dyDescent="0.3">
      <c r="I463780" s="139"/>
      <c r="J463780" s="139"/>
    </row>
    <row r="463782" spans="9:10" x14ac:dyDescent="0.3">
      <c r="J463782"/>
    </row>
    <row r="463991" spans="9:10" x14ac:dyDescent="0.3">
      <c r="I463991" s="139"/>
      <c r="J463991" s="139"/>
    </row>
    <row r="463993" spans="9:10" x14ac:dyDescent="0.3">
      <c r="J463993"/>
    </row>
    <row r="464202" spans="9:10" x14ac:dyDescent="0.3">
      <c r="I464202" s="139"/>
      <c r="J464202" s="139"/>
    </row>
    <row r="464204" spans="9:10" x14ac:dyDescent="0.3">
      <c r="J464204"/>
    </row>
    <row r="464413" spans="9:10" x14ac:dyDescent="0.3">
      <c r="I464413" s="139"/>
      <c r="J464413" s="139"/>
    </row>
    <row r="464415" spans="9:10" x14ac:dyDescent="0.3">
      <c r="J464415"/>
    </row>
    <row r="464624" spans="9:10" x14ac:dyDescent="0.3">
      <c r="I464624" s="139"/>
      <c r="J464624" s="139"/>
    </row>
    <row r="464626" spans="10:10" x14ac:dyDescent="0.3">
      <c r="J464626"/>
    </row>
    <row r="464835" spans="9:10" x14ac:dyDescent="0.3">
      <c r="I464835" s="139"/>
      <c r="J464835" s="139"/>
    </row>
    <row r="464837" spans="9:10" x14ac:dyDescent="0.3">
      <c r="J464837"/>
    </row>
    <row r="465046" spans="9:10" x14ac:dyDescent="0.3">
      <c r="I465046" s="139"/>
      <c r="J465046" s="139"/>
    </row>
    <row r="465048" spans="9:10" x14ac:dyDescent="0.3">
      <c r="J465048"/>
    </row>
    <row r="465257" spans="9:10" x14ac:dyDescent="0.3">
      <c r="I465257" s="139"/>
      <c r="J465257" s="139"/>
    </row>
    <row r="465259" spans="9:10" x14ac:dyDescent="0.3">
      <c r="J465259"/>
    </row>
    <row r="465468" spans="9:10" x14ac:dyDescent="0.3">
      <c r="I465468" s="139"/>
      <c r="J465468" s="139"/>
    </row>
    <row r="465470" spans="9:10" x14ac:dyDescent="0.3">
      <c r="J465470"/>
    </row>
    <row r="465679" spans="9:10" x14ac:dyDescent="0.3">
      <c r="I465679" s="139"/>
      <c r="J465679" s="139"/>
    </row>
    <row r="465681" spans="10:10" x14ac:dyDescent="0.3">
      <c r="J465681"/>
    </row>
    <row r="465890" spans="9:10" x14ac:dyDescent="0.3">
      <c r="I465890" s="139"/>
      <c r="J465890" s="139"/>
    </row>
    <row r="465892" spans="9:10" x14ac:dyDescent="0.3">
      <c r="J465892"/>
    </row>
    <row r="466101" spans="9:10" x14ac:dyDescent="0.3">
      <c r="I466101" s="139"/>
      <c r="J466101" s="139"/>
    </row>
    <row r="466103" spans="9:10" x14ac:dyDescent="0.3">
      <c r="J466103"/>
    </row>
    <row r="466312" spans="9:10" x14ac:dyDescent="0.3">
      <c r="I466312" s="139"/>
      <c r="J466312" s="139"/>
    </row>
    <row r="466314" spans="9:10" x14ac:dyDescent="0.3">
      <c r="J466314"/>
    </row>
    <row r="466523" spans="9:10" x14ac:dyDescent="0.3">
      <c r="I466523" s="139"/>
      <c r="J466523" s="139"/>
    </row>
    <row r="466525" spans="9:10" x14ac:dyDescent="0.3">
      <c r="J466525"/>
    </row>
    <row r="466734" spans="9:10" x14ac:dyDescent="0.3">
      <c r="I466734" s="139"/>
      <c r="J466734" s="139"/>
    </row>
    <row r="466736" spans="9:10" x14ac:dyDescent="0.3">
      <c r="J466736"/>
    </row>
    <row r="466945" spans="9:10" x14ac:dyDescent="0.3">
      <c r="I466945" s="139"/>
      <c r="J466945" s="139"/>
    </row>
    <row r="466947" spans="9:10" x14ac:dyDescent="0.3">
      <c r="J466947"/>
    </row>
    <row r="467156" spans="9:10" x14ac:dyDescent="0.3">
      <c r="I467156" s="139"/>
      <c r="J467156" s="139"/>
    </row>
    <row r="467158" spans="9:10" x14ac:dyDescent="0.3">
      <c r="J467158"/>
    </row>
    <row r="467367" spans="9:10" x14ac:dyDescent="0.3">
      <c r="I467367" s="139"/>
      <c r="J467367" s="139"/>
    </row>
    <row r="467369" spans="9:10" x14ac:dyDescent="0.3">
      <c r="J467369"/>
    </row>
    <row r="467578" spans="9:10" x14ac:dyDescent="0.3">
      <c r="I467578" s="139"/>
      <c r="J467578" s="139"/>
    </row>
    <row r="467580" spans="9:10" x14ac:dyDescent="0.3">
      <c r="J467580"/>
    </row>
    <row r="467789" spans="9:10" x14ac:dyDescent="0.3">
      <c r="I467789" s="139"/>
      <c r="J467789" s="139"/>
    </row>
    <row r="467791" spans="9:10" x14ac:dyDescent="0.3">
      <c r="J467791"/>
    </row>
    <row r="468000" spans="9:10" x14ac:dyDescent="0.3">
      <c r="I468000" s="139"/>
      <c r="J468000" s="139"/>
    </row>
    <row r="468002" spans="10:10" x14ac:dyDescent="0.3">
      <c r="J468002"/>
    </row>
    <row r="468211" spans="9:10" x14ac:dyDescent="0.3">
      <c r="I468211" s="139"/>
      <c r="J468211" s="139"/>
    </row>
    <row r="468213" spans="9:10" x14ac:dyDescent="0.3">
      <c r="J468213"/>
    </row>
    <row r="468422" spans="9:10" x14ac:dyDescent="0.3">
      <c r="I468422" s="139"/>
      <c r="J468422" s="139"/>
    </row>
    <row r="468424" spans="9:10" x14ac:dyDescent="0.3">
      <c r="J468424"/>
    </row>
    <row r="468633" spans="9:10" x14ac:dyDescent="0.3">
      <c r="I468633" s="139"/>
      <c r="J468633" s="139"/>
    </row>
    <row r="468635" spans="9:10" x14ac:dyDescent="0.3">
      <c r="J468635"/>
    </row>
    <row r="468844" spans="9:10" x14ac:dyDescent="0.3">
      <c r="I468844" s="139"/>
      <c r="J468844" s="139"/>
    </row>
    <row r="468846" spans="9:10" x14ac:dyDescent="0.3">
      <c r="J468846"/>
    </row>
    <row r="469055" spans="9:10" x14ac:dyDescent="0.3">
      <c r="I469055" s="139"/>
      <c r="J469055" s="139"/>
    </row>
    <row r="469057" spans="10:10" x14ac:dyDescent="0.3">
      <c r="J469057"/>
    </row>
    <row r="469266" spans="9:10" x14ac:dyDescent="0.3">
      <c r="I469266" s="139"/>
      <c r="J469266" s="139"/>
    </row>
    <row r="469268" spans="9:10" x14ac:dyDescent="0.3">
      <c r="J469268"/>
    </row>
    <row r="469477" spans="9:10" x14ac:dyDescent="0.3">
      <c r="I469477" s="139"/>
      <c r="J469477" s="139"/>
    </row>
    <row r="469479" spans="9:10" x14ac:dyDescent="0.3">
      <c r="J469479"/>
    </row>
    <row r="469688" spans="9:10" x14ac:dyDescent="0.3">
      <c r="I469688" s="139"/>
      <c r="J469688" s="139"/>
    </row>
    <row r="469690" spans="9:10" x14ac:dyDescent="0.3">
      <c r="J469690"/>
    </row>
    <row r="469899" spans="9:10" x14ac:dyDescent="0.3">
      <c r="I469899" s="139"/>
      <c r="J469899" s="139"/>
    </row>
    <row r="469901" spans="9:10" x14ac:dyDescent="0.3">
      <c r="J469901"/>
    </row>
    <row r="470110" spans="9:10" x14ac:dyDescent="0.3">
      <c r="I470110" s="139"/>
      <c r="J470110" s="139"/>
    </row>
    <row r="470112" spans="9:10" x14ac:dyDescent="0.3">
      <c r="J470112"/>
    </row>
    <row r="470321" spans="9:10" x14ac:dyDescent="0.3">
      <c r="I470321" s="139"/>
      <c r="J470321" s="139"/>
    </row>
    <row r="470323" spans="9:10" x14ac:dyDescent="0.3">
      <c r="J470323"/>
    </row>
    <row r="470532" spans="9:10" x14ac:dyDescent="0.3">
      <c r="I470532" s="139"/>
      <c r="J470532" s="139"/>
    </row>
    <row r="470534" spans="9:10" x14ac:dyDescent="0.3">
      <c r="J470534"/>
    </row>
    <row r="470743" spans="9:10" x14ac:dyDescent="0.3">
      <c r="I470743" s="139"/>
      <c r="J470743" s="139"/>
    </row>
    <row r="470745" spans="9:10" x14ac:dyDescent="0.3">
      <c r="J470745"/>
    </row>
    <row r="470954" spans="9:10" x14ac:dyDescent="0.3">
      <c r="I470954" s="139"/>
      <c r="J470954" s="139"/>
    </row>
    <row r="470956" spans="9:10" x14ac:dyDescent="0.3">
      <c r="J470956"/>
    </row>
    <row r="471165" spans="9:10" x14ac:dyDescent="0.3">
      <c r="I471165" s="139"/>
      <c r="J471165" s="139"/>
    </row>
    <row r="471167" spans="9:10" x14ac:dyDescent="0.3">
      <c r="J471167"/>
    </row>
    <row r="471376" spans="9:10" x14ac:dyDescent="0.3">
      <c r="I471376" s="139"/>
      <c r="J471376" s="139"/>
    </row>
    <row r="471378" spans="10:10" x14ac:dyDescent="0.3">
      <c r="J471378"/>
    </row>
    <row r="471587" spans="9:10" x14ac:dyDescent="0.3">
      <c r="I471587" s="139"/>
      <c r="J471587" s="139"/>
    </row>
    <row r="471589" spans="9:10" x14ac:dyDescent="0.3">
      <c r="J471589"/>
    </row>
    <row r="471798" spans="9:10" x14ac:dyDescent="0.3">
      <c r="I471798" s="139"/>
      <c r="J471798" s="139"/>
    </row>
    <row r="471800" spans="9:10" x14ac:dyDescent="0.3">
      <c r="J471800"/>
    </row>
    <row r="472009" spans="9:10" x14ac:dyDescent="0.3">
      <c r="I472009" s="139"/>
      <c r="J472009" s="139"/>
    </row>
    <row r="472011" spans="9:10" x14ac:dyDescent="0.3">
      <c r="J472011"/>
    </row>
    <row r="472220" spans="9:10" x14ac:dyDescent="0.3">
      <c r="I472220" s="139"/>
      <c r="J472220" s="139"/>
    </row>
    <row r="472222" spans="9:10" x14ac:dyDescent="0.3">
      <c r="J472222"/>
    </row>
    <row r="472431" spans="9:10" x14ac:dyDescent="0.3">
      <c r="I472431" s="139"/>
      <c r="J472431" s="139"/>
    </row>
    <row r="472433" spans="10:10" x14ac:dyDescent="0.3">
      <c r="J472433"/>
    </row>
    <row r="472642" spans="9:10" x14ac:dyDescent="0.3">
      <c r="I472642" s="139"/>
      <c r="J472642" s="139"/>
    </row>
    <row r="472644" spans="9:10" x14ac:dyDescent="0.3">
      <c r="J472644"/>
    </row>
    <row r="472853" spans="9:10" x14ac:dyDescent="0.3">
      <c r="I472853" s="139"/>
      <c r="J472853" s="139"/>
    </row>
    <row r="472855" spans="9:10" x14ac:dyDescent="0.3">
      <c r="J472855"/>
    </row>
    <row r="473064" spans="9:10" x14ac:dyDescent="0.3">
      <c r="I473064" s="139"/>
      <c r="J473064" s="139"/>
    </row>
    <row r="473066" spans="9:10" x14ac:dyDescent="0.3">
      <c r="J473066"/>
    </row>
    <row r="473275" spans="9:10" x14ac:dyDescent="0.3">
      <c r="I473275" s="139"/>
      <c r="J473275" s="139"/>
    </row>
    <row r="473277" spans="9:10" x14ac:dyDescent="0.3">
      <c r="J473277"/>
    </row>
    <row r="473486" spans="9:10" x14ac:dyDescent="0.3">
      <c r="I473486" s="139"/>
      <c r="J473486" s="139"/>
    </row>
    <row r="473488" spans="9:10" x14ac:dyDescent="0.3">
      <c r="J473488"/>
    </row>
    <row r="473697" spans="9:10" x14ac:dyDescent="0.3">
      <c r="I473697" s="139"/>
      <c r="J473697" s="139"/>
    </row>
    <row r="473699" spans="9:10" x14ac:dyDescent="0.3">
      <c r="J473699"/>
    </row>
    <row r="473908" spans="9:10" x14ac:dyDescent="0.3">
      <c r="I473908" s="139"/>
      <c r="J473908" s="139"/>
    </row>
    <row r="473910" spans="9:10" x14ac:dyDescent="0.3">
      <c r="J473910"/>
    </row>
    <row r="474119" spans="9:10" x14ac:dyDescent="0.3">
      <c r="I474119" s="139"/>
      <c r="J474119" s="139"/>
    </row>
    <row r="474121" spans="9:10" x14ac:dyDescent="0.3">
      <c r="J474121"/>
    </row>
    <row r="474330" spans="9:10" x14ac:dyDescent="0.3">
      <c r="I474330" s="139"/>
      <c r="J474330" s="139"/>
    </row>
    <row r="474332" spans="9:10" x14ac:dyDescent="0.3">
      <c r="J474332"/>
    </row>
    <row r="474541" spans="9:10" x14ac:dyDescent="0.3">
      <c r="I474541" s="139"/>
      <c r="J474541" s="139"/>
    </row>
    <row r="474543" spans="9:10" x14ac:dyDescent="0.3">
      <c r="J474543"/>
    </row>
    <row r="474752" spans="9:10" x14ac:dyDescent="0.3">
      <c r="I474752" s="139"/>
      <c r="J474752" s="139"/>
    </row>
    <row r="474754" spans="10:10" x14ac:dyDescent="0.3">
      <c r="J474754"/>
    </row>
    <row r="474963" spans="9:10" x14ac:dyDescent="0.3">
      <c r="I474963" s="139"/>
      <c r="J474963" s="139"/>
    </row>
    <row r="474965" spans="9:10" x14ac:dyDescent="0.3">
      <c r="J474965"/>
    </row>
    <row r="475174" spans="9:10" x14ac:dyDescent="0.3">
      <c r="I475174" s="139"/>
      <c r="J475174" s="139"/>
    </row>
    <row r="475176" spans="9:10" x14ac:dyDescent="0.3">
      <c r="J475176"/>
    </row>
    <row r="475385" spans="9:10" x14ac:dyDescent="0.3">
      <c r="I475385" s="139"/>
      <c r="J475385" s="139"/>
    </row>
    <row r="475387" spans="9:10" x14ac:dyDescent="0.3">
      <c r="J475387"/>
    </row>
    <row r="475596" spans="9:10" x14ac:dyDescent="0.3">
      <c r="I475596" s="139"/>
      <c r="J475596" s="139"/>
    </row>
    <row r="475598" spans="9:10" x14ac:dyDescent="0.3">
      <c r="J475598"/>
    </row>
    <row r="475807" spans="9:10" x14ac:dyDescent="0.3">
      <c r="I475807" s="139"/>
      <c r="J475807" s="139"/>
    </row>
    <row r="475809" spans="10:10" x14ac:dyDescent="0.3">
      <c r="J475809"/>
    </row>
    <row r="476018" spans="9:10" x14ac:dyDescent="0.3">
      <c r="I476018" s="139"/>
      <c r="J476018" s="139"/>
    </row>
    <row r="476020" spans="9:10" x14ac:dyDescent="0.3">
      <c r="J476020"/>
    </row>
    <row r="476229" spans="9:10" x14ac:dyDescent="0.3">
      <c r="I476229" s="139"/>
      <c r="J476229" s="139"/>
    </row>
    <row r="476231" spans="9:10" x14ac:dyDescent="0.3">
      <c r="J476231"/>
    </row>
    <row r="476440" spans="9:10" x14ac:dyDescent="0.3">
      <c r="I476440" s="139"/>
      <c r="J476440" s="139"/>
    </row>
    <row r="476442" spans="9:10" x14ac:dyDescent="0.3">
      <c r="J476442"/>
    </row>
    <row r="476651" spans="9:10" x14ac:dyDescent="0.3">
      <c r="I476651" s="139"/>
      <c r="J476651" s="139"/>
    </row>
    <row r="476653" spans="9:10" x14ac:dyDescent="0.3">
      <c r="J476653"/>
    </row>
    <row r="476862" spans="9:10" x14ac:dyDescent="0.3">
      <c r="I476862" s="139"/>
      <c r="J476862" s="139"/>
    </row>
    <row r="476864" spans="9:10" x14ac:dyDescent="0.3">
      <c r="J476864"/>
    </row>
    <row r="477073" spans="9:10" x14ac:dyDescent="0.3">
      <c r="I477073" s="139"/>
      <c r="J477073" s="139"/>
    </row>
    <row r="477075" spans="9:10" x14ac:dyDescent="0.3">
      <c r="J477075"/>
    </row>
    <row r="477284" spans="9:10" x14ac:dyDescent="0.3">
      <c r="I477284" s="139"/>
      <c r="J477284" s="139"/>
    </row>
    <row r="477286" spans="9:10" x14ac:dyDescent="0.3">
      <c r="J477286"/>
    </row>
    <row r="477495" spans="9:10" x14ac:dyDescent="0.3">
      <c r="I477495" s="139"/>
      <c r="J477495" s="139"/>
    </row>
    <row r="477497" spans="9:10" x14ac:dyDescent="0.3">
      <c r="J477497"/>
    </row>
    <row r="477706" spans="9:10" x14ac:dyDescent="0.3">
      <c r="I477706" s="139"/>
      <c r="J477706" s="139"/>
    </row>
    <row r="477708" spans="9:10" x14ac:dyDescent="0.3">
      <c r="J477708"/>
    </row>
    <row r="477917" spans="9:10" x14ac:dyDescent="0.3">
      <c r="I477917" s="139"/>
      <c r="J477917" s="139"/>
    </row>
    <row r="477919" spans="9:10" x14ac:dyDescent="0.3">
      <c r="J477919"/>
    </row>
    <row r="478128" spans="9:10" x14ac:dyDescent="0.3">
      <c r="I478128" s="139"/>
      <c r="J478128" s="139"/>
    </row>
    <row r="478130" spans="10:10" x14ac:dyDescent="0.3">
      <c r="J478130"/>
    </row>
    <row r="478339" spans="9:10" x14ac:dyDescent="0.3">
      <c r="I478339" s="139"/>
      <c r="J478339" s="139"/>
    </row>
    <row r="478341" spans="9:10" x14ac:dyDescent="0.3">
      <c r="J478341"/>
    </row>
    <row r="478550" spans="9:10" x14ac:dyDescent="0.3">
      <c r="I478550" s="139"/>
      <c r="J478550" s="139"/>
    </row>
    <row r="478552" spans="9:10" x14ac:dyDescent="0.3">
      <c r="J478552"/>
    </row>
    <row r="478761" spans="9:10" x14ac:dyDescent="0.3">
      <c r="I478761" s="139"/>
      <c r="J478761" s="139"/>
    </row>
    <row r="478763" spans="9:10" x14ac:dyDescent="0.3">
      <c r="J478763"/>
    </row>
    <row r="478972" spans="9:10" x14ac:dyDescent="0.3">
      <c r="I478972" s="139"/>
      <c r="J478972" s="139"/>
    </row>
    <row r="478974" spans="9:10" x14ac:dyDescent="0.3">
      <c r="J478974"/>
    </row>
    <row r="479183" spans="9:10" x14ac:dyDescent="0.3">
      <c r="I479183" s="139"/>
      <c r="J479183" s="139"/>
    </row>
    <row r="479185" spans="10:10" x14ac:dyDescent="0.3">
      <c r="J479185"/>
    </row>
    <row r="479394" spans="9:10" x14ac:dyDescent="0.3">
      <c r="I479394" s="139"/>
      <c r="J479394" s="139"/>
    </row>
    <row r="479396" spans="9:10" x14ac:dyDescent="0.3">
      <c r="J479396"/>
    </row>
    <row r="479605" spans="9:10" x14ac:dyDescent="0.3">
      <c r="I479605" s="139"/>
      <c r="J479605" s="139"/>
    </row>
    <row r="479607" spans="9:10" x14ac:dyDescent="0.3">
      <c r="J479607"/>
    </row>
    <row r="479816" spans="9:10" x14ac:dyDescent="0.3">
      <c r="I479816" s="139"/>
      <c r="J479816" s="139"/>
    </row>
    <row r="479818" spans="9:10" x14ac:dyDescent="0.3">
      <c r="J479818"/>
    </row>
    <row r="480027" spans="9:10" x14ac:dyDescent="0.3">
      <c r="I480027" s="139"/>
      <c r="J480027" s="139"/>
    </row>
    <row r="480029" spans="9:10" x14ac:dyDescent="0.3">
      <c r="J480029"/>
    </row>
    <row r="480238" spans="9:10" x14ac:dyDescent="0.3">
      <c r="I480238" s="139"/>
      <c r="J480238" s="139"/>
    </row>
    <row r="480240" spans="9:10" x14ac:dyDescent="0.3">
      <c r="J480240"/>
    </row>
    <row r="480449" spans="9:10" x14ac:dyDescent="0.3">
      <c r="I480449" s="139"/>
      <c r="J480449" s="139"/>
    </row>
    <row r="480451" spans="9:10" x14ac:dyDescent="0.3">
      <c r="J480451"/>
    </row>
    <row r="480660" spans="9:10" x14ac:dyDescent="0.3">
      <c r="I480660" s="139"/>
      <c r="J480660" s="139"/>
    </row>
    <row r="480662" spans="9:10" x14ac:dyDescent="0.3">
      <c r="J480662"/>
    </row>
    <row r="480871" spans="9:10" x14ac:dyDescent="0.3">
      <c r="I480871" s="139"/>
      <c r="J480871" s="139"/>
    </row>
    <row r="480873" spans="9:10" x14ac:dyDescent="0.3">
      <c r="J480873"/>
    </row>
    <row r="481082" spans="9:10" x14ac:dyDescent="0.3">
      <c r="I481082" s="139"/>
      <c r="J481082" s="139"/>
    </row>
    <row r="481084" spans="9:10" x14ac:dyDescent="0.3">
      <c r="J481084"/>
    </row>
    <row r="481293" spans="9:10" x14ac:dyDescent="0.3">
      <c r="I481293" s="139"/>
      <c r="J481293" s="139"/>
    </row>
    <row r="481295" spans="9:10" x14ac:dyDescent="0.3">
      <c r="J481295"/>
    </row>
    <row r="481504" spans="9:10" x14ac:dyDescent="0.3">
      <c r="I481504" s="139"/>
      <c r="J481504" s="139"/>
    </row>
    <row r="481506" spans="10:10" x14ac:dyDescent="0.3">
      <c r="J481506"/>
    </row>
    <row r="481715" spans="9:10" x14ac:dyDescent="0.3">
      <c r="I481715" s="139"/>
      <c r="J481715" s="139"/>
    </row>
    <row r="481717" spans="9:10" x14ac:dyDescent="0.3">
      <c r="J481717"/>
    </row>
    <row r="481926" spans="9:10" x14ac:dyDescent="0.3">
      <c r="I481926" s="139"/>
      <c r="J481926" s="139"/>
    </row>
    <row r="481928" spans="9:10" x14ac:dyDescent="0.3">
      <c r="J481928"/>
    </row>
    <row r="482137" spans="9:10" x14ac:dyDescent="0.3">
      <c r="I482137" s="139"/>
      <c r="J482137" s="139"/>
    </row>
    <row r="482139" spans="9:10" x14ac:dyDescent="0.3">
      <c r="J482139"/>
    </row>
    <row r="482348" spans="9:10" x14ac:dyDescent="0.3">
      <c r="I482348" s="139"/>
      <c r="J482348" s="139"/>
    </row>
    <row r="482350" spans="9:10" x14ac:dyDescent="0.3">
      <c r="J482350"/>
    </row>
    <row r="482559" spans="9:10" x14ac:dyDescent="0.3">
      <c r="I482559" s="139"/>
      <c r="J482559" s="139"/>
    </row>
    <row r="482561" spans="10:10" x14ac:dyDescent="0.3">
      <c r="J482561"/>
    </row>
    <row r="482770" spans="9:10" x14ac:dyDescent="0.3">
      <c r="I482770" s="139"/>
      <c r="J482770" s="139"/>
    </row>
    <row r="482772" spans="9:10" x14ac:dyDescent="0.3">
      <c r="J482772"/>
    </row>
    <row r="482981" spans="9:10" x14ac:dyDescent="0.3">
      <c r="I482981" s="139"/>
      <c r="J482981" s="139"/>
    </row>
    <row r="482983" spans="9:10" x14ac:dyDescent="0.3">
      <c r="J482983"/>
    </row>
    <row r="483192" spans="9:10" x14ac:dyDescent="0.3">
      <c r="I483192" s="139"/>
      <c r="J483192" s="139"/>
    </row>
    <row r="483194" spans="9:10" x14ac:dyDescent="0.3">
      <c r="J483194"/>
    </row>
    <row r="483403" spans="9:10" x14ac:dyDescent="0.3">
      <c r="I483403" s="139"/>
      <c r="J483403" s="139"/>
    </row>
    <row r="483405" spans="9:10" x14ac:dyDescent="0.3">
      <c r="J483405"/>
    </row>
    <row r="483614" spans="9:10" x14ac:dyDescent="0.3">
      <c r="I483614" s="139"/>
      <c r="J483614" s="139"/>
    </row>
    <row r="483616" spans="9:10" x14ac:dyDescent="0.3">
      <c r="J483616"/>
    </row>
    <row r="483825" spans="9:10" x14ac:dyDescent="0.3">
      <c r="I483825" s="139"/>
      <c r="J483825" s="139"/>
    </row>
    <row r="483827" spans="9:10" x14ac:dyDescent="0.3">
      <c r="J483827"/>
    </row>
    <row r="484036" spans="9:10" x14ac:dyDescent="0.3">
      <c r="I484036" s="139"/>
      <c r="J484036" s="139"/>
    </row>
    <row r="484038" spans="9:10" x14ac:dyDescent="0.3">
      <c r="J484038"/>
    </row>
    <row r="484247" spans="9:10" x14ac:dyDescent="0.3">
      <c r="I484247" s="139"/>
      <c r="J484247" s="139"/>
    </row>
    <row r="484249" spans="9:10" x14ac:dyDescent="0.3">
      <c r="J484249"/>
    </row>
    <row r="484458" spans="9:10" x14ac:dyDescent="0.3">
      <c r="I484458" s="139"/>
      <c r="J484458" s="139"/>
    </row>
    <row r="484460" spans="9:10" x14ac:dyDescent="0.3">
      <c r="J484460"/>
    </row>
    <row r="484669" spans="9:10" x14ac:dyDescent="0.3">
      <c r="I484669" s="139"/>
      <c r="J484669" s="139"/>
    </row>
    <row r="484671" spans="9:10" x14ac:dyDescent="0.3">
      <c r="J484671"/>
    </row>
    <row r="484880" spans="9:10" x14ac:dyDescent="0.3">
      <c r="I484880" s="139"/>
      <c r="J484880" s="139"/>
    </row>
    <row r="484882" spans="10:10" x14ac:dyDescent="0.3">
      <c r="J484882"/>
    </row>
    <row r="485091" spans="9:10" x14ac:dyDescent="0.3">
      <c r="I485091" s="139"/>
      <c r="J485091" s="139"/>
    </row>
    <row r="485093" spans="9:10" x14ac:dyDescent="0.3">
      <c r="J485093"/>
    </row>
    <row r="485302" spans="9:10" x14ac:dyDescent="0.3">
      <c r="I485302" s="139"/>
      <c r="J485302" s="139"/>
    </row>
    <row r="485304" spans="9:10" x14ac:dyDescent="0.3">
      <c r="J485304"/>
    </row>
    <row r="485513" spans="9:10" x14ac:dyDescent="0.3">
      <c r="I485513" s="139"/>
      <c r="J485513" s="139"/>
    </row>
    <row r="485515" spans="9:10" x14ac:dyDescent="0.3">
      <c r="J485515"/>
    </row>
    <row r="485724" spans="9:10" x14ac:dyDescent="0.3">
      <c r="I485724" s="139"/>
      <c r="J485724" s="139"/>
    </row>
    <row r="485726" spans="9:10" x14ac:dyDescent="0.3">
      <c r="J485726"/>
    </row>
    <row r="485935" spans="9:10" x14ac:dyDescent="0.3">
      <c r="I485935" s="139"/>
      <c r="J485935" s="139"/>
    </row>
    <row r="485937" spans="10:10" x14ac:dyDescent="0.3">
      <c r="J485937"/>
    </row>
    <row r="486146" spans="9:10" x14ac:dyDescent="0.3">
      <c r="I486146" s="139"/>
      <c r="J486146" s="139"/>
    </row>
    <row r="486148" spans="9:10" x14ac:dyDescent="0.3">
      <c r="J486148"/>
    </row>
    <row r="486357" spans="9:10" x14ac:dyDescent="0.3">
      <c r="I486357" s="139"/>
      <c r="J486357" s="139"/>
    </row>
    <row r="486359" spans="9:10" x14ac:dyDescent="0.3">
      <c r="J486359"/>
    </row>
    <row r="486568" spans="9:10" x14ac:dyDescent="0.3">
      <c r="I486568" s="139"/>
      <c r="J486568" s="139"/>
    </row>
    <row r="486570" spans="9:10" x14ac:dyDescent="0.3">
      <c r="J486570"/>
    </row>
    <row r="486779" spans="9:10" x14ac:dyDescent="0.3">
      <c r="I486779" s="139"/>
      <c r="J486779" s="139"/>
    </row>
    <row r="486781" spans="9:10" x14ac:dyDescent="0.3">
      <c r="J486781"/>
    </row>
    <row r="486990" spans="9:10" x14ac:dyDescent="0.3">
      <c r="I486990" s="139"/>
      <c r="J486990" s="139"/>
    </row>
    <row r="486992" spans="9:10" x14ac:dyDescent="0.3">
      <c r="J486992"/>
    </row>
    <row r="487201" spans="9:10" x14ac:dyDescent="0.3">
      <c r="I487201" s="139"/>
      <c r="J487201" s="139"/>
    </row>
    <row r="487203" spans="9:10" x14ac:dyDescent="0.3">
      <c r="J487203"/>
    </row>
    <row r="487412" spans="9:10" x14ac:dyDescent="0.3">
      <c r="I487412" s="139"/>
      <c r="J487412" s="139"/>
    </row>
    <row r="487414" spans="9:10" x14ac:dyDescent="0.3">
      <c r="J487414"/>
    </row>
    <row r="487623" spans="9:10" x14ac:dyDescent="0.3">
      <c r="I487623" s="139"/>
      <c r="J487623" s="139"/>
    </row>
    <row r="487625" spans="9:10" x14ac:dyDescent="0.3">
      <c r="J487625"/>
    </row>
    <row r="487834" spans="9:10" x14ac:dyDescent="0.3">
      <c r="I487834" s="139"/>
      <c r="J487834" s="139"/>
    </row>
    <row r="487836" spans="9:10" x14ac:dyDescent="0.3">
      <c r="J487836"/>
    </row>
    <row r="488045" spans="9:10" x14ac:dyDescent="0.3">
      <c r="I488045" s="139"/>
      <c r="J488045" s="139"/>
    </row>
    <row r="488047" spans="9:10" x14ac:dyDescent="0.3">
      <c r="J488047"/>
    </row>
    <row r="488256" spans="9:10" x14ac:dyDescent="0.3">
      <c r="I488256" s="139"/>
      <c r="J488256" s="139"/>
    </row>
    <row r="488258" spans="10:10" x14ac:dyDescent="0.3">
      <c r="J488258"/>
    </row>
    <row r="488467" spans="9:10" x14ac:dyDescent="0.3">
      <c r="I488467" s="139"/>
      <c r="J488467" s="139"/>
    </row>
    <row r="488469" spans="9:10" x14ac:dyDescent="0.3">
      <c r="J488469"/>
    </row>
    <row r="488678" spans="9:10" x14ac:dyDescent="0.3">
      <c r="I488678" s="139"/>
      <c r="J488678" s="139"/>
    </row>
    <row r="488680" spans="9:10" x14ac:dyDescent="0.3">
      <c r="J488680"/>
    </row>
    <row r="488889" spans="9:10" x14ac:dyDescent="0.3">
      <c r="I488889" s="139"/>
      <c r="J488889" s="139"/>
    </row>
    <row r="488891" spans="9:10" x14ac:dyDescent="0.3">
      <c r="J488891"/>
    </row>
    <row r="489100" spans="9:10" x14ac:dyDescent="0.3">
      <c r="I489100" s="139"/>
      <c r="J489100" s="139"/>
    </row>
    <row r="489102" spans="9:10" x14ac:dyDescent="0.3">
      <c r="J489102"/>
    </row>
    <row r="489311" spans="9:10" x14ac:dyDescent="0.3">
      <c r="I489311" s="139"/>
      <c r="J489311" s="139"/>
    </row>
    <row r="489313" spans="10:10" x14ac:dyDescent="0.3">
      <c r="J489313"/>
    </row>
    <row r="489522" spans="9:10" x14ac:dyDescent="0.3">
      <c r="I489522" s="139"/>
      <c r="J489522" s="139"/>
    </row>
    <row r="489524" spans="9:10" x14ac:dyDescent="0.3">
      <c r="J489524"/>
    </row>
    <row r="489733" spans="9:10" x14ac:dyDescent="0.3">
      <c r="I489733" s="139"/>
      <c r="J489733" s="139"/>
    </row>
    <row r="489735" spans="9:10" x14ac:dyDescent="0.3">
      <c r="J489735"/>
    </row>
    <row r="489944" spans="9:10" x14ac:dyDescent="0.3">
      <c r="I489944" s="139"/>
      <c r="J489944" s="139"/>
    </row>
    <row r="489946" spans="9:10" x14ac:dyDescent="0.3">
      <c r="J489946"/>
    </row>
    <row r="490155" spans="9:10" x14ac:dyDescent="0.3">
      <c r="I490155" s="139"/>
      <c r="J490155" s="139"/>
    </row>
    <row r="490157" spans="9:10" x14ac:dyDescent="0.3">
      <c r="J490157"/>
    </row>
    <row r="490366" spans="9:10" x14ac:dyDescent="0.3">
      <c r="I490366" s="139"/>
      <c r="J490366" s="139"/>
    </row>
    <row r="490368" spans="9:10" x14ac:dyDescent="0.3">
      <c r="J490368"/>
    </row>
    <row r="490577" spans="9:10" x14ac:dyDescent="0.3">
      <c r="I490577" s="139"/>
      <c r="J490577" s="139"/>
    </row>
    <row r="490579" spans="9:10" x14ac:dyDescent="0.3">
      <c r="J490579"/>
    </row>
    <row r="490788" spans="9:10" x14ac:dyDescent="0.3">
      <c r="I490788" s="139"/>
      <c r="J490788" s="139"/>
    </row>
    <row r="490790" spans="9:10" x14ac:dyDescent="0.3">
      <c r="J490790"/>
    </row>
    <row r="490999" spans="9:10" x14ac:dyDescent="0.3">
      <c r="I490999" s="139"/>
      <c r="J490999" s="139"/>
    </row>
    <row r="491001" spans="9:10" x14ac:dyDescent="0.3">
      <c r="J491001"/>
    </row>
    <row r="491210" spans="9:10" x14ac:dyDescent="0.3">
      <c r="I491210" s="139"/>
      <c r="J491210" s="139"/>
    </row>
    <row r="491212" spans="9:10" x14ac:dyDescent="0.3">
      <c r="J491212"/>
    </row>
    <row r="491421" spans="9:10" x14ac:dyDescent="0.3">
      <c r="I491421" s="139"/>
      <c r="J491421" s="139"/>
    </row>
    <row r="491423" spans="9:10" x14ac:dyDescent="0.3">
      <c r="J491423"/>
    </row>
    <row r="491632" spans="9:10" x14ac:dyDescent="0.3">
      <c r="I491632" s="139"/>
      <c r="J491632" s="139"/>
    </row>
    <row r="491634" spans="10:10" x14ac:dyDescent="0.3">
      <c r="J491634"/>
    </row>
    <row r="491843" spans="9:10" x14ac:dyDescent="0.3">
      <c r="I491843" s="139"/>
      <c r="J491843" s="139"/>
    </row>
    <row r="491845" spans="9:10" x14ac:dyDescent="0.3">
      <c r="J491845"/>
    </row>
    <row r="492054" spans="9:10" x14ac:dyDescent="0.3">
      <c r="I492054" s="139"/>
      <c r="J492054" s="139"/>
    </row>
    <row r="492056" spans="9:10" x14ac:dyDescent="0.3">
      <c r="J492056"/>
    </row>
    <row r="492265" spans="9:10" x14ac:dyDescent="0.3">
      <c r="I492265" s="139"/>
      <c r="J492265" s="139"/>
    </row>
    <row r="492267" spans="9:10" x14ac:dyDescent="0.3">
      <c r="J492267"/>
    </row>
    <row r="492476" spans="9:10" x14ac:dyDescent="0.3">
      <c r="I492476" s="139"/>
      <c r="J492476" s="139"/>
    </row>
    <row r="492478" spans="9:10" x14ac:dyDescent="0.3">
      <c r="J492478"/>
    </row>
    <row r="492687" spans="9:10" x14ac:dyDescent="0.3">
      <c r="I492687" s="139"/>
      <c r="J492687" s="139"/>
    </row>
    <row r="492689" spans="10:10" x14ac:dyDescent="0.3">
      <c r="J492689"/>
    </row>
    <row r="492898" spans="9:10" x14ac:dyDescent="0.3">
      <c r="I492898" s="139"/>
      <c r="J492898" s="139"/>
    </row>
    <row r="492900" spans="9:10" x14ac:dyDescent="0.3">
      <c r="J492900"/>
    </row>
    <row r="493109" spans="9:10" x14ac:dyDescent="0.3">
      <c r="I493109" s="139"/>
      <c r="J493109" s="139"/>
    </row>
    <row r="493111" spans="9:10" x14ac:dyDescent="0.3">
      <c r="J493111"/>
    </row>
    <row r="493320" spans="9:10" x14ac:dyDescent="0.3">
      <c r="I493320" s="139"/>
      <c r="J493320" s="139"/>
    </row>
    <row r="493322" spans="9:10" x14ac:dyDescent="0.3">
      <c r="J493322"/>
    </row>
    <row r="493531" spans="9:10" x14ac:dyDescent="0.3">
      <c r="I493531" s="139"/>
      <c r="J493531" s="139"/>
    </row>
    <row r="493533" spans="9:10" x14ac:dyDescent="0.3">
      <c r="J493533"/>
    </row>
    <row r="493742" spans="9:10" x14ac:dyDescent="0.3">
      <c r="I493742" s="139"/>
      <c r="J493742" s="139"/>
    </row>
    <row r="493744" spans="9:10" x14ac:dyDescent="0.3">
      <c r="J493744"/>
    </row>
    <row r="493953" spans="9:10" x14ac:dyDescent="0.3">
      <c r="I493953" s="139"/>
      <c r="J493953" s="139"/>
    </row>
    <row r="493955" spans="9:10" x14ac:dyDescent="0.3">
      <c r="J493955"/>
    </row>
    <row r="494164" spans="9:10" x14ac:dyDescent="0.3">
      <c r="I494164" s="139"/>
      <c r="J494164" s="139"/>
    </row>
    <row r="494166" spans="9:10" x14ac:dyDescent="0.3">
      <c r="J494166"/>
    </row>
    <row r="494375" spans="9:10" x14ac:dyDescent="0.3">
      <c r="I494375" s="139"/>
      <c r="J494375" s="139"/>
    </row>
    <row r="494377" spans="9:10" x14ac:dyDescent="0.3">
      <c r="J494377"/>
    </row>
    <row r="494586" spans="9:10" x14ac:dyDescent="0.3">
      <c r="I494586" s="139"/>
      <c r="J494586" s="139"/>
    </row>
    <row r="494588" spans="9:10" x14ac:dyDescent="0.3">
      <c r="J494588"/>
    </row>
    <row r="494797" spans="9:10" x14ac:dyDescent="0.3">
      <c r="I494797" s="139"/>
      <c r="J494797" s="139"/>
    </row>
    <row r="494799" spans="9:10" x14ac:dyDescent="0.3">
      <c r="J494799"/>
    </row>
    <row r="495008" spans="9:10" x14ac:dyDescent="0.3">
      <c r="I495008" s="139"/>
      <c r="J495008" s="139"/>
    </row>
    <row r="495010" spans="10:10" x14ac:dyDescent="0.3">
      <c r="J495010"/>
    </row>
    <row r="495219" spans="9:10" x14ac:dyDescent="0.3">
      <c r="I495219" s="139"/>
      <c r="J495219" s="139"/>
    </row>
    <row r="495221" spans="9:10" x14ac:dyDescent="0.3">
      <c r="J495221"/>
    </row>
    <row r="495430" spans="9:10" x14ac:dyDescent="0.3">
      <c r="I495430" s="139"/>
      <c r="J495430" s="139"/>
    </row>
    <row r="495432" spans="9:10" x14ac:dyDescent="0.3">
      <c r="J495432"/>
    </row>
    <row r="495641" spans="9:10" x14ac:dyDescent="0.3">
      <c r="I495641" s="139"/>
      <c r="J495641" s="139"/>
    </row>
    <row r="495643" spans="9:10" x14ac:dyDescent="0.3">
      <c r="J495643"/>
    </row>
    <row r="495852" spans="9:10" x14ac:dyDescent="0.3">
      <c r="I495852" s="139"/>
      <c r="J495852" s="139"/>
    </row>
    <row r="495854" spans="9:10" x14ac:dyDescent="0.3">
      <c r="J495854"/>
    </row>
    <row r="496063" spans="9:10" x14ac:dyDescent="0.3">
      <c r="I496063" s="139"/>
      <c r="J496063" s="139"/>
    </row>
    <row r="496065" spans="10:10" x14ac:dyDescent="0.3">
      <c r="J496065"/>
    </row>
    <row r="496274" spans="9:10" x14ac:dyDescent="0.3">
      <c r="I496274" s="139"/>
      <c r="J496274" s="139"/>
    </row>
    <row r="496276" spans="9:10" x14ac:dyDescent="0.3">
      <c r="J496276"/>
    </row>
    <row r="496485" spans="9:10" x14ac:dyDescent="0.3">
      <c r="I496485" s="139"/>
      <c r="J496485" s="139"/>
    </row>
    <row r="496487" spans="9:10" x14ac:dyDescent="0.3">
      <c r="J496487"/>
    </row>
    <row r="496696" spans="9:10" x14ac:dyDescent="0.3">
      <c r="I496696" s="139"/>
      <c r="J496696" s="139"/>
    </row>
    <row r="496698" spans="9:10" x14ac:dyDescent="0.3">
      <c r="J496698"/>
    </row>
    <row r="496907" spans="9:10" x14ac:dyDescent="0.3">
      <c r="I496907" s="139"/>
      <c r="J496907" s="139"/>
    </row>
    <row r="496909" spans="9:10" x14ac:dyDescent="0.3">
      <c r="J496909"/>
    </row>
    <row r="497118" spans="9:10" x14ac:dyDescent="0.3">
      <c r="I497118" s="139"/>
      <c r="J497118" s="139"/>
    </row>
    <row r="497120" spans="9:10" x14ac:dyDescent="0.3">
      <c r="J497120"/>
    </row>
    <row r="497329" spans="9:10" x14ac:dyDescent="0.3">
      <c r="I497329" s="139"/>
      <c r="J497329" s="139"/>
    </row>
    <row r="497331" spans="9:10" x14ac:dyDescent="0.3">
      <c r="J497331"/>
    </row>
    <row r="497540" spans="9:10" x14ac:dyDescent="0.3">
      <c r="I497540" s="139"/>
      <c r="J497540" s="139"/>
    </row>
    <row r="497542" spans="9:10" x14ac:dyDescent="0.3">
      <c r="J497542"/>
    </row>
    <row r="497751" spans="9:10" x14ac:dyDescent="0.3">
      <c r="I497751" s="139"/>
      <c r="J497751" s="139"/>
    </row>
    <row r="497753" spans="9:10" x14ac:dyDescent="0.3">
      <c r="J497753"/>
    </row>
    <row r="497962" spans="9:10" x14ac:dyDescent="0.3">
      <c r="I497962" s="139"/>
      <c r="J497962" s="139"/>
    </row>
    <row r="497964" spans="9:10" x14ac:dyDescent="0.3">
      <c r="J497964"/>
    </row>
    <row r="498173" spans="9:10" x14ac:dyDescent="0.3">
      <c r="I498173" s="139"/>
      <c r="J498173" s="139"/>
    </row>
    <row r="498175" spans="9:10" x14ac:dyDescent="0.3">
      <c r="J498175"/>
    </row>
    <row r="498384" spans="9:10" x14ac:dyDescent="0.3">
      <c r="I498384" s="139"/>
      <c r="J498384" s="139"/>
    </row>
    <row r="498386" spans="10:10" x14ac:dyDescent="0.3">
      <c r="J498386"/>
    </row>
    <row r="498595" spans="9:10" x14ac:dyDescent="0.3">
      <c r="I498595" s="139"/>
      <c r="J498595" s="139"/>
    </row>
    <row r="498597" spans="9:10" x14ac:dyDescent="0.3">
      <c r="J498597"/>
    </row>
    <row r="498806" spans="9:10" x14ac:dyDescent="0.3">
      <c r="I498806" s="139"/>
      <c r="J498806" s="139"/>
    </row>
    <row r="498808" spans="9:10" x14ac:dyDescent="0.3">
      <c r="J498808"/>
    </row>
    <row r="499017" spans="9:10" x14ac:dyDescent="0.3">
      <c r="I499017" s="139"/>
      <c r="J499017" s="139"/>
    </row>
    <row r="499019" spans="9:10" x14ac:dyDescent="0.3">
      <c r="J499019"/>
    </row>
    <row r="499228" spans="9:10" x14ac:dyDescent="0.3">
      <c r="I499228" s="139"/>
      <c r="J499228" s="139"/>
    </row>
    <row r="499230" spans="9:10" x14ac:dyDescent="0.3">
      <c r="J499230"/>
    </row>
    <row r="499439" spans="9:10" x14ac:dyDescent="0.3">
      <c r="I499439" s="139"/>
      <c r="J499439" s="139"/>
    </row>
    <row r="499441" spans="10:10" x14ac:dyDescent="0.3">
      <c r="J499441"/>
    </row>
    <row r="499650" spans="9:10" x14ac:dyDescent="0.3">
      <c r="I499650" s="139"/>
      <c r="J499650" s="139"/>
    </row>
    <row r="499652" spans="9:10" x14ac:dyDescent="0.3">
      <c r="J499652"/>
    </row>
    <row r="499861" spans="9:10" x14ac:dyDescent="0.3">
      <c r="I499861" s="139"/>
      <c r="J499861" s="139"/>
    </row>
    <row r="499863" spans="9:10" x14ac:dyDescent="0.3">
      <c r="J499863"/>
    </row>
    <row r="500072" spans="9:10" x14ac:dyDescent="0.3">
      <c r="I500072" s="139"/>
      <c r="J500072" s="139"/>
    </row>
    <row r="500074" spans="9:10" x14ac:dyDescent="0.3">
      <c r="J500074"/>
    </row>
    <row r="500283" spans="9:10" x14ac:dyDescent="0.3">
      <c r="I500283" s="139"/>
      <c r="J500283" s="139"/>
    </row>
    <row r="500285" spans="9:10" x14ac:dyDescent="0.3">
      <c r="J500285"/>
    </row>
    <row r="500494" spans="9:10" x14ac:dyDescent="0.3">
      <c r="I500494" s="139"/>
      <c r="J500494" s="139"/>
    </row>
    <row r="500496" spans="9:10" x14ac:dyDescent="0.3">
      <c r="J500496"/>
    </row>
    <row r="500705" spans="9:10" x14ac:dyDescent="0.3">
      <c r="I500705" s="139"/>
      <c r="J500705" s="139"/>
    </row>
    <row r="500707" spans="9:10" x14ac:dyDescent="0.3">
      <c r="J500707"/>
    </row>
    <row r="500916" spans="9:10" x14ac:dyDescent="0.3">
      <c r="I500916" s="139"/>
      <c r="J500916" s="139"/>
    </row>
    <row r="500918" spans="9:10" x14ac:dyDescent="0.3">
      <c r="J500918"/>
    </row>
    <row r="501127" spans="9:10" x14ac:dyDescent="0.3">
      <c r="I501127" s="139"/>
      <c r="J501127" s="139"/>
    </row>
    <row r="501129" spans="9:10" x14ac:dyDescent="0.3">
      <c r="J501129"/>
    </row>
    <row r="501338" spans="9:10" x14ac:dyDescent="0.3">
      <c r="I501338" s="139"/>
      <c r="J501338" s="139"/>
    </row>
    <row r="501340" spans="9:10" x14ac:dyDescent="0.3">
      <c r="J501340"/>
    </row>
    <row r="501549" spans="9:10" x14ac:dyDescent="0.3">
      <c r="I501549" s="139"/>
      <c r="J501549" s="139"/>
    </row>
    <row r="501551" spans="9:10" x14ac:dyDescent="0.3">
      <c r="J501551"/>
    </row>
    <row r="501760" spans="9:10" x14ac:dyDescent="0.3">
      <c r="I501760" s="139"/>
      <c r="J501760" s="139"/>
    </row>
    <row r="501762" spans="10:10" x14ac:dyDescent="0.3">
      <c r="J501762"/>
    </row>
    <row r="501971" spans="9:10" x14ac:dyDescent="0.3">
      <c r="I501971" s="139"/>
      <c r="J501971" s="139"/>
    </row>
    <row r="501973" spans="9:10" x14ac:dyDescent="0.3">
      <c r="J501973"/>
    </row>
    <row r="502182" spans="9:10" x14ac:dyDescent="0.3">
      <c r="I502182" s="139"/>
      <c r="J502182" s="139"/>
    </row>
    <row r="502184" spans="9:10" x14ac:dyDescent="0.3">
      <c r="J502184"/>
    </row>
    <row r="502393" spans="9:10" x14ac:dyDescent="0.3">
      <c r="I502393" s="139"/>
      <c r="J502393" s="139"/>
    </row>
    <row r="502395" spans="9:10" x14ac:dyDescent="0.3">
      <c r="J502395"/>
    </row>
    <row r="502604" spans="9:10" x14ac:dyDescent="0.3">
      <c r="I502604" s="139"/>
      <c r="J502604" s="139"/>
    </row>
    <row r="502606" spans="9:10" x14ac:dyDescent="0.3">
      <c r="J502606"/>
    </row>
    <row r="502815" spans="9:10" x14ac:dyDescent="0.3">
      <c r="I502815" s="139"/>
      <c r="J502815" s="139"/>
    </row>
    <row r="502817" spans="10:10" x14ac:dyDescent="0.3">
      <c r="J502817"/>
    </row>
    <row r="503026" spans="9:10" x14ac:dyDescent="0.3">
      <c r="I503026" s="139"/>
      <c r="J503026" s="139"/>
    </row>
    <row r="503028" spans="9:10" x14ac:dyDescent="0.3">
      <c r="J503028"/>
    </row>
    <row r="503237" spans="9:10" x14ac:dyDescent="0.3">
      <c r="I503237" s="139"/>
      <c r="J503237" s="139"/>
    </row>
    <row r="503239" spans="9:10" x14ac:dyDescent="0.3">
      <c r="J503239"/>
    </row>
    <row r="503448" spans="9:10" x14ac:dyDescent="0.3">
      <c r="I503448" s="139"/>
      <c r="J503448" s="139"/>
    </row>
    <row r="503450" spans="9:10" x14ac:dyDescent="0.3">
      <c r="J503450"/>
    </row>
    <row r="503659" spans="9:10" x14ac:dyDescent="0.3">
      <c r="I503659" s="139"/>
      <c r="J503659" s="139"/>
    </row>
    <row r="503661" spans="9:10" x14ac:dyDescent="0.3">
      <c r="J503661"/>
    </row>
    <row r="503870" spans="9:10" x14ac:dyDescent="0.3">
      <c r="I503870" s="139"/>
      <c r="J503870" s="139"/>
    </row>
    <row r="503872" spans="9:10" x14ac:dyDescent="0.3">
      <c r="J503872"/>
    </row>
    <row r="504081" spans="9:10" x14ac:dyDescent="0.3">
      <c r="I504081" s="139"/>
      <c r="J504081" s="139"/>
    </row>
    <row r="504083" spans="9:10" x14ac:dyDescent="0.3">
      <c r="J504083"/>
    </row>
    <row r="504292" spans="9:10" x14ac:dyDescent="0.3">
      <c r="I504292" s="139"/>
      <c r="J504292" s="139"/>
    </row>
    <row r="504294" spans="9:10" x14ac:dyDescent="0.3">
      <c r="J504294"/>
    </row>
    <row r="504503" spans="9:10" x14ac:dyDescent="0.3">
      <c r="I504503" s="139"/>
      <c r="J504503" s="139"/>
    </row>
    <row r="504505" spans="9:10" x14ac:dyDescent="0.3">
      <c r="J504505"/>
    </row>
    <row r="504714" spans="9:10" x14ac:dyDescent="0.3">
      <c r="I504714" s="139"/>
      <c r="J504714" s="139"/>
    </row>
    <row r="504716" spans="9:10" x14ac:dyDescent="0.3">
      <c r="J504716"/>
    </row>
    <row r="504925" spans="9:10" x14ac:dyDescent="0.3">
      <c r="I504925" s="139"/>
      <c r="J504925" s="139"/>
    </row>
    <row r="504927" spans="9:10" x14ac:dyDescent="0.3">
      <c r="J504927"/>
    </row>
    <row r="505136" spans="9:10" x14ac:dyDescent="0.3">
      <c r="I505136" s="139"/>
      <c r="J505136" s="139"/>
    </row>
    <row r="505138" spans="10:10" x14ac:dyDescent="0.3">
      <c r="J505138"/>
    </row>
    <row r="505347" spans="9:10" x14ac:dyDescent="0.3">
      <c r="I505347" s="139"/>
      <c r="J505347" s="139"/>
    </row>
    <row r="505349" spans="9:10" x14ac:dyDescent="0.3">
      <c r="J505349"/>
    </row>
    <row r="505558" spans="9:10" x14ac:dyDescent="0.3">
      <c r="I505558" s="139"/>
      <c r="J505558" s="139"/>
    </row>
    <row r="505560" spans="9:10" x14ac:dyDescent="0.3">
      <c r="J505560"/>
    </row>
    <row r="505769" spans="9:10" x14ac:dyDescent="0.3">
      <c r="I505769" s="139"/>
      <c r="J505769" s="139"/>
    </row>
    <row r="505771" spans="9:10" x14ac:dyDescent="0.3">
      <c r="J505771"/>
    </row>
    <row r="505980" spans="9:10" x14ac:dyDescent="0.3">
      <c r="I505980" s="139"/>
      <c r="J505980" s="139"/>
    </row>
    <row r="505982" spans="9:10" x14ac:dyDescent="0.3">
      <c r="J505982"/>
    </row>
    <row r="506191" spans="9:10" x14ac:dyDescent="0.3">
      <c r="I506191" s="139"/>
      <c r="J506191" s="139"/>
    </row>
    <row r="506193" spans="10:10" x14ac:dyDescent="0.3">
      <c r="J506193"/>
    </row>
    <row r="506402" spans="9:10" x14ac:dyDescent="0.3">
      <c r="I506402" s="139"/>
      <c r="J506402" s="139"/>
    </row>
    <row r="506404" spans="9:10" x14ac:dyDescent="0.3">
      <c r="J506404"/>
    </row>
    <row r="506613" spans="9:10" x14ac:dyDescent="0.3">
      <c r="I506613" s="139"/>
      <c r="J506613" s="139"/>
    </row>
    <row r="506615" spans="9:10" x14ac:dyDescent="0.3">
      <c r="J506615"/>
    </row>
    <row r="506824" spans="9:10" x14ac:dyDescent="0.3">
      <c r="I506824" s="139"/>
      <c r="J506824" s="139"/>
    </row>
    <row r="506826" spans="9:10" x14ac:dyDescent="0.3">
      <c r="J506826"/>
    </row>
    <row r="507035" spans="9:10" x14ac:dyDescent="0.3">
      <c r="I507035" s="139"/>
      <c r="J507035" s="139"/>
    </row>
    <row r="507037" spans="9:10" x14ac:dyDescent="0.3">
      <c r="J507037"/>
    </row>
    <row r="507246" spans="9:10" x14ac:dyDescent="0.3">
      <c r="I507246" s="139"/>
      <c r="J507246" s="139"/>
    </row>
    <row r="507248" spans="9:10" x14ac:dyDescent="0.3">
      <c r="J507248"/>
    </row>
    <row r="507457" spans="9:10" x14ac:dyDescent="0.3">
      <c r="I507457" s="139"/>
      <c r="J507457" s="139"/>
    </row>
    <row r="507459" spans="9:10" x14ac:dyDescent="0.3">
      <c r="J507459"/>
    </row>
    <row r="507668" spans="9:10" x14ac:dyDescent="0.3">
      <c r="I507668" s="139"/>
      <c r="J507668" s="139"/>
    </row>
    <row r="507670" spans="9:10" x14ac:dyDescent="0.3">
      <c r="J507670"/>
    </row>
    <row r="507879" spans="9:10" x14ac:dyDescent="0.3">
      <c r="I507879" s="139"/>
      <c r="J507879" s="139"/>
    </row>
    <row r="507881" spans="9:10" x14ac:dyDescent="0.3">
      <c r="J507881"/>
    </row>
    <row r="508090" spans="9:10" x14ac:dyDescent="0.3">
      <c r="I508090" s="139"/>
      <c r="J508090" s="139"/>
    </row>
    <row r="508092" spans="9:10" x14ac:dyDescent="0.3">
      <c r="J508092"/>
    </row>
    <row r="508301" spans="9:10" x14ac:dyDescent="0.3">
      <c r="I508301" s="139"/>
      <c r="J508301" s="139"/>
    </row>
    <row r="508303" spans="9:10" x14ac:dyDescent="0.3">
      <c r="J508303"/>
    </row>
    <row r="508512" spans="9:10" x14ac:dyDescent="0.3">
      <c r="I508512" s="139"/>
      <c r="J508512" s="139"/>
    </row>
    <row r="508514" spans="10:10" x14ac:dyDescent="0.3">
      <c r="J508514"/>
    </row>
    <row r="508723" spans="9:10" x14ac:dyDescent="0.3">
      <c r="I508723" s="139"/>
      <c r="J508723" s="139"/>
    </row>
    <row r="508725" spans="9:10" x14ac:dyDescent="0.3">
      <c r="J508725"/>
    </row>
    <row r="508934" spans="9:10" x14ac:dyDescent="0.3">
      <c r="I508934" s="139"/>
      <c r="J508934" s="139"/>
    </row>
    <row r="508936" spans="9:10" x14ac:dyDescent="0.3">
      <c r="J508936"/>
    </row>
    <row r="509145" spans="9:10" x14ac:dyDescent="0.3">
      <c r="I509145" s="139"/>
      <c r="J509145" s="139"/>
    </row>
    <row r="509147" spans="9:10" x14ac:dyDescent="0.3">
      <c r="J509147"/>
    </row>
    <row r="509356" spans="9:10" x14ac:dyDescent="0.3">
      <c r="I509356" s="139"/>
      <c r="J509356" s="139"/>
    </row>
    <row r="509358" spans="9:10" x14ac:dyDescent="0.3">
      <c r="J509358"/>
    </row>
    <row r="509567" spans="9:10" x14ac:dyDescent="0.3">
      <c r="I509567" s="139"/>
      <c r="J509567" s="139"/>
    </row>
    <row r="509569" spans="10:10" x14ac:dyDescent="0.3">
      <c r="J509569"/>
    </row>
    <row r="509778" spans="9:10" x14ac:dyDescent="0.3">
      <c r="I509778" s="139"/>
      <c r="J509778" s="139"/>
    </row>
    <row r="509780" spans="9:10" x14ac:dyDescent="0.3">
      <c r="J509780"/>
    </row>
    <row r="509989" spans="9:10" x14ac:dyDescent="0.3">
      <c r="I509989" s="139"/>
      <c r="J509989" s="139"/>
    </row>
    <row r="509991" spans="9:10" x14ac:dyDescent="0.3">
      <c r="J509991"/>
    </row>
    <row r="510200" spans="9:10" x14ac:dyDescent="0.3">
      <c r="I510200" s="139"/>
      <c r="J510200" s="139"/>
    </row>
    <row r="510202" spans="9:10" x14ac:dyDescent="0.3">
      <c r="J510202"/>
    </row>
    <row r="510411" spans="9:10" x14ac:dyDescent="0.3">
      <c r="I510411" s="139"/>
      <c r="J510411" s="139"/>
    </row>
    <row r="510413" spans="9:10" x14ac:dyDescent="0.3">
      <c r="J510413"/>
    </row>
    <row r="510622" spans="9:10" x14ac:dyDescent="0.3">
      <c r="I510622" s="139"/>
      <c r="J510622" s="139"/>
    </row>
    <row r="510624" spans="9:10" x14ac:dyDescent="0.3">
      <c r="J510624"/>
    </row>
    <row r="510833" spans="9:10" x14ac:dyDescent="0.3">
      <c r="I510833" s="139"/>
      <c r="J510833" s="139"/>
    </row>
    <row r="510835" spans="9:10" x14ac:dyDescent="0.3">
      <c r="J510835"/>
    </row>
    <row r="511044" spans="9:10" x14ac:dyDescent="0.3">
      <c r="I511044" s="139"/>
      <c r="J511044" s="139"/>
    </row>
    <row r="511046" spans="9:10" x14ac:dyDescent="0.3">
      <c r="J511046"/>
    </row>
    <row r="511255" spans="9:10" x14ac:dyDescent="0.3">
      <c r="I511255" s="139"/>
      <c r="J511255" s="139"/>
    </row>
    <row r="511257" spans="9:10" x14ac:dyDescent="0.3">
      <c r="J511257"/>
    </row>
    <row r="511466" spans="9:10" x14ac:dyDescent="0.3">
      <c r="I511466" s="139"/>
      <c r="J511466" s="139"/>
    </row>
    <row r="511468" spans="9:10" x14ac:dyDescent="0.3">
      <c r="J511468"/>
    </row>
    <row r="511677" spans="9:10" x14ac:dyDescent="0.3">
      <c r="I511677" s="139"/>
      <c r="J511677" s="139"/>
    </row>
    <row r="511679" spans="9:10" x14ac:dyDescent="0.3">
      <c r="J511679"/>
    </row>
    <row r="511888" spans="9:10" x14ac:dyDescent="0.3">
      <c r="I511888" s="139"/>
      <c r="J511888" s="139"/>
    </row>
    <row r="511890" spans="10:10" x14ac:dyDescent="0.3">
      <c r="J511890"/>
    </row>
    <row r="512099" spans="9:10" x14ac:dyDescent="0.3">
      <c r="I512099" s="139"/>
      <c r="J512099" s="139"/>
    </row>
    <row r="512101" spans="9:10" x14ac:dyDescent="0.3">
      <c r="J512101"/>
    </row>
    <row r="512310" spans="9:10" x14ac:dyDescent="0.3">
      <c r="I512310" s="139"/>
      <c r="J512310" s="139"/>
    </row>
    <row r="512312" spans="9:10" x14ac:dyDescent="0.3">
      <c r="J512312"/>
    </row>
    <row r="512521" spans="9:10" x14ac:dyDescent="0.3">
      <c r="I512521" s="139"/>
      <c r="J512521" s="139"/>
    </row>
    <row r="512523" spans="9:10" x14ac:dyDescent="0.3">
      <c r="J512523"/>
    </row>
    <row r="512732" spans="9:10" x14ac:dyDescent="0.3">
      <c r="I512732" s="139"/>
      <c r="J512732" s="139"/>
    </row>
    <row r="512734" spans="9:10" x14ac:dyDescent="0.3">
      <c r="J512734"/>
    </row>
    <row r="512943" spans="9:10" x14ac:dyDescent="0.3">
      <c r="I512943" s="139"/>
      <c r="J512943" s="139"/>
    </row>
    <row r="512945" spans="10:10" x14ac:dyDescent="0.3">
      <c r="J512945"/>
    </row>
    <row r="513154" spans="9:10" x14ac:dyDescent="0.3">
      <c r="I513154" s="139"/>
      <c r="J513154" s="139"/>
    </row>
    <row r="513156" spans="9:10" x14ac:dyDescent="0.3">
      <c r="J513156"/>
    </row>
    <row r="513365" spans="9:10" x14ac:dyDescent="0.3">
      <c r="I513365" s="139"/>
      <c r="J513365" s="139"/>
    </row>
    <row r="513367" spans="9:10" x14ac:dyDescent="0.3">
      <c r="J513367"/>
    </row>
    <row r="513576" spans="9:10" x14ac:dyDescent="0.3">
      <c r="I513576" s="139"/>
      <c r="J513576" s="139"/>
    </row>
    <row r="513578" spans="9:10" x14ac:dyDescent="0.3">
      <c r="J513578"/>
    </row>
    <row r="513787" spans="9:10" x14ac:dyDescent="0.3">
      <c r="I513787" s="139"/>
      <c r="J513787" s="139"/>
    </row>
    <row r="513789" spans="9:10" x14ac:dyDescent="0.3">
      <c r="J513789"/>
    </row>
    <row r="513998" spans="9:10" x14ac:dyDescent="0.3">
      <c r="I513998" s="139"/>
      <c r="J513998" s="139"/>
    </row>
    <row r="514000" spans="9:10" x14ac:dyDescent="0.3">
      <c r="J514000"/>
    </row>
    <row r="514209" spans="9:10" x14ac:dyDescent="0.3">
      <c r="I514209" s="139"/>
      <c r="J514209" s="139"/>
    </row>
    <row r="514211" spans="9:10" x14ac:dyDescent="0.3">
      <c r="J514211"/>
    </row>
    <row r="514420" spans="9:10" x14ac:dyDescent="0.3">
      <c r="I514420" s="139"/>
      <c r="J514420" s="139"/>
    </row>
    <row r="514422" spans="9:10" x14ac:dyDescent="0.3">
      <c r="J514422"/>
    </row>
    <row r="514631" spans="9:10" x14ac:dyDescent="0.3">
      <c r="I514631" s="139"/>
      <c r="J514631" s="139"/>
    </row>
    <row r="514633" spans="9:10" x14ac:dyDescent="0.3">
      <c r="J514633"/>
    </row>
    <row r="514842" spans="9:10" x14ac:dyDescent="0.3">
      <c r="I514842" s="139"/>
      <c r="J514842" s="139"/>
    </row>
    <row r="514844" spans="9:10" x14ac:dyDescent="0.3">
      <c r="J514844"/>
    </row>
    <row r="515053" spans="9:10" x14ac:dyDescent="0.3">
      <c r="I515053" s="139"/>
      <c r="J515053" s="139"/>
    </row>
    <row r="515055" spans="9:10" x14ac:dyDescent="0.3">
      <c r="J515055"/>
    </row>
    <row r="515264" spans="9:10" x14ac:dyDescent="0.3">
      <c r="I515264" s="139"/>
      <c r="J515264" s="139"/>
    </row>
    <row r="515266" spans="10:10" x14ac:dyDescent="0.3">
      <c r="J515266"/>
    </row>
    <row r="515475" spans="9:10" x14ac:dyDescent="0.3">
      <c r="I515475" s="139"/>
      <c r="J515475" s="139"/>
    </row>
    <row r="515477" spans="9:10" x14ac:dyDescent="0.3">
      <c r="J515477"/>
    </row>
    <row r="515686" spans="9:10" x14ac:dyDescent="0.3">
      <c r="I515686" s="139"/>
      <c r="J515686" s="139"/>
    </row>
    <row r="515688" spans="9:10" x14ac:dyDescent="0.3">
      <c r="J515688"/>
    </row>
    <row r="515897" spans="9:10" x14ac:dyDescent="0.3">
      <c r="I515897" s="139"/>
      <c r="J515897" s="139"/>
    </row>
    <row r="515899" spans="9:10" x14ac:dyDescent="0.3">
      <c r="J515899"/>
    </row>
    <row r="516108" spans="9:10" x14ac:dyDescent="0.3">
      <c r="I516108" s="139"/>
      <c r="J516108" s="139"/>
    </row>
    <row r="516110" spans="9:10" x14ac:dyDescent="0.3">
      <c r="J516110"/>
    </row>
    <row r="516319" spans="9:10" x14ac:dyDescent="0.3">
      <c r="I516319" s="139"/>
      <c r="J516319" s="139"/>
    </row>
    <row r="516321" spans="10:10" x14ac:dyDescent="0.3">
      <c r="J516321"/>
    </row>
    <row r="516530" spans="9:10" x14ac:dyDescent="0.3">
      <c r="I516530" s="139"/>
      <c r="J516530" s="139"/>
    </row>
    <row r="516532" spans="9:10" x14ac:dyDescent="0.3">
      <c r="J516532"/>
    </row>
    <row r="516741" spans="9:10" x14ac:dyDescent="0.3">
      <c r="I516741" s="139"/>
      <c r="J516741" s="139"/>
    </row>
    <row r="516743" spans="9:10" x14ac:dyDescent="0.3">
      <c r="J516743"/>
    </row>
    <row r="516952" spans="9:10" x14ac:dyDescent="0.3">
      <c r="I516952" s="139"/>
      <c r="J516952" s="139"/>
    </row>
    <row r="516954" spans="9:10" x14ac:dyDescent="0.3">
      <c r="J516954"/>
    </row>
    <row r="517163" spans="9:10" x14ac:dyDescent="0.3">
      <c r="I517163" s="139"/>
      <c r="J517163" s="139"/>
    </row>
    <row r="517165" spans="9:10" x14ac:dyDescent="0.3">
      <c r="J517165"/>
    </row>
    <row r="517374" spans="9:10" x14ac:dyDescent="0.3">
      <c r="I517374" s="139"/>
      <c r="J517374" s="139"/>
    </row>
    <row r="517376" spans="9:10" x14ac:dyDescent="0.3">
      <c r="J517376"/>
    </row>
    <row r="517585" spans="9:10" x14ac:dyDescent="0.3">
      <c r="I517585" s="139"/>
      <c r="J517585" s="139"/>
    </row>
    <row r="517587" spans="9:10" x14ac:dyDescent="0.3">
      <c r="J517587"/>
    </row>
    <row r="517796" spans="9:10" x14ac:dyDescent="0.3">
      <c r="I517796" s="139"/>
      <c r="J517796" s="139"/>
    </row>
    <row r="517798" spans="9:10" x14ac:dyDescent="0.3">
      <c r="J517798"/>
    </row>
    <row r="518007" spans="9:10" x14ac:dyDescent="0.3">
      <c r="I518007" s="139"/>
      <c r="J518007" s="139"/>
    </row>
    <row r="518009" spans="9:10" x14ac:dyDescent="0.3">
      <c r="J518009"/>
    </row>
    <row r="518218" spans="9:10" x14ac:dyDescent="0.3">
      <c r="I518218" s="139"/>
      <c r="J518218" s="139"/>
    </row>
    <row r="518220" spans="9:10" x14ac:dyDescent="0.3">
      <c r="J518220"/>
    </row>
    <row r="518429" spans="9:10" x14ac:dyDescent="0.3">
      <c r="I518429" s="139"/>
      <c r="J518429" s="139"/>
    </row>
    <row r="518431" spans="9:10" x14ac:dyDescent="0.3">
      <c r="J518431"/>
    </row>
    <row r="518640" spans="9:10" x14ac:dyDescent="0.3">
      <c r="I518640" s="139"/>
      <c r="J518640" s="139"/>
    </row>
    <row r="518642" spans="10:10" x14ac:dyDescent="0.3">
      <c r="J518642"/>
    </row>
    <row r="518851" spans="9:10" x14ac:dyDescent="0.3">
      <c r="I518851" s="139"/>
      <c r="J518851" s="139"/>
    </row>
    <row r="518853" spans="9:10" x14ac:dyDescent="0.3">
      <c r="J518853"/>
    </row>
    <row r="519062" spans="9:10" x14ac:dyDescent="0.3">
      <c r="I519062" s="139"/>
      <c r="J519062" s="139"/>
    </row>
    <row r="519064" spans="9:10" x14ac:dyDescent="0.3">
      <c r="J519064"/>
    </row>
    <row r="519273" spans="9:10" x14ac:dyDescent="0.3">
      <c r="I519273" s="139"/>
      <c r="J519273" s="139"/>
    </row>
    <row r="519275" spans="9:10" x14ac:dyDescent="0.3">
      <c r="J519275"/>
    </row>
    <row r="519484" spans="9:10" x14ac:dyDescent="0.3">
      <c r="I519484" s="139"/>
      <c r="J519484" s="139"/>
    </row>
    <row r="519486" spans="9:10" x14ac:dyDescent="0.3">
      <c r="J519486"/>
    </row>
    <row r="519695" spans="9:10" x14ac:dyDescent="0.3">
      <c r="I519695" s="139"/>
      <c r="J519695" s="139"/>
    </row>
    <row r="519697" spans="10:10" x14ac:dyDescent="0.3">
      <c r="J519697"/>
    </row>
    <row r="519906" spans="9:10" x14ac:dyDescent="0.3">
      <c r="I519906" s="139"/>
      <c r="J519906" s="139"/>
    </row>
    <row r="519908" spans="9:10" x14ac:dyDescent="0.3">
      <c r="J519908"/>
    </row>
    <row r="520117" spans="9:10" x14ac:dyDescent="0.3">
      <c r="I520117" s="139"/>
      <c r="J520117" s="139"/>
    </row>
    <row r="520119" spans="9:10" x14ac:dyDescent="0.3">
      <c r="J520119"/>
    </row>
    <row r="520328" spans="9:10" x14ac:dyDescent="0.3">
      <c r="I520328" s="139"/>
      <c r="J520328" s="139"/>
    </row>
    <row r="520330" spans="9:10" x14ac:dyDescent="0.3">
      <c r="J520330"/>
    </row>
    <row r="520539" spans="9:10" x14ac:dyDescent="0.3">
      <c r="I520539" s="139"/>
      <c r="J520539" s="139"/>
    </row>
    <row r="520541" spans="9:10" x14ac:dyDescent="0.3">
      <c r="J520541"/>
    </row>
    <row r="520750" spans="9:10" x14ac:dyDescent="0.3">
      <c r="I520750" s="139"/>
      <c r="J520750" s="139"/>
    </row>
    <row r="520752" spans="9:10" x14ac:dyDescent="0.3">
      <c r="J520752"/>
    </row>
    <row r="520961" spans="9:10" x14ac:dyDescent="0.3">
      <c r="I520961" s="139"/>
      <c r="J520961" s="139"/>
    </row>
    <row r="520963" spans="9:10" x14ac:dyDescent="0.3">
      <c r="J520963"/>
    </row>
    <row r="521172" spans="9:10" x14ac:dyDescent="0.3">
      <c r="I521172" s="139"/>
      <c r="J521172" s="139"/>
    </row>
    <row r="521174" spans="9:10" x14ac:dyDescent="0.3">
      <c r="J521174"/>
    </row>
    <row r="521383" spans="9:10" x14ac:dyDescent="0.3">
      <c r="I521383" s="139"/>
      <c r="J521383" s="139"/>
    </row>
    <row r="521385" spans="9:10" x14ac:dyDescent="0.3">
      <c r="J521385"/>
    </row>
    <row r="521594" spans="9:10" x14ac:dyDescent="0.3">
      <c r="I521594" s="139"/>
      <c r="J521594" s="139"/>
    </row>
    <row r="521596" spans="9:10" x14ac:dyDescent="0.3">
      <c r="J521596"/>
    </row>
    <row r="521805" spans="9:10" x14ac:dyDescent="0.3">
      <c r="I521805" s="139"/>
      <c r="J521805" s="139"/>
    </row>
    <row r="521807" spans="9:10" x14ac:dyDescent="0.3">
      <c r="J521807"/>
    </row>
    <row r="522016" spans="9:10" x14ac:dyDescent="0.3">
      <c r="I522016" s="139"/>
      <c r="J522016" s="139"/>
    </row>
    <row r="522018" spans="10:10" x14ac:dyDescent="0.3">
      <c r="J522018"/>
    </row>
    <row r="522227" spans="9:10" x14ac:dyDescent="0.3">
      <c r="I522227" s="139"/>
      <c r="J522227" s="139"/>
    </row>
    <row r="522229" spans="9:10" x14ac:dyDescent="0.3">
      <c r="J522229"/>
    </row>
    <row r="522438" spans="9:10" x14ac:dyDescent="0.3">
      <c r="I522438" s="139"/>
      <c r="J522438" s="139"/>
    </row>
    <row r="522440" spans="9:10" x14ac:dyDescent="0.3">
      <c r="J522440"/>
    </row>
    <row r="522649" spans="9:10" x14ac:dyDescent="0.3">
      <c r="I522649" s="139"/>
      <c r="J522649" s="139"/>
    </row>
    <row r="522651" spans="9:10" x14ac:dyDescent="0.3">
      <c r="J522651"/>
    </row>
    <row r="522860" spans="9:10" x14ac:dyDescent="0.3">
      <c r="I522860" s="139"/>
      <c r="J522860" s="139"/>
    </row>
    <row r="522862" spans="9:10" x14ac:dyDescent="0.3">
      <c r="J522862"/>
    </row>
    <row r="523071" spans="9:10" x14ac:dyDescent="0.3">
      <c r="I523071" s="139"/>
      <c r="J523071" s="139"/>
    </row>
    <row r="523073" spans="10:10" x14ac:dyDescent="0.3">
      <c r="J523073"/>
    </row>
    <row r="523282" spans="9:10" x14ac:dyDescent="0.3">
      <c r="I523282" s="139"/>
      <c r="J523282" s="139"/>
    </row>
    <row r="523284" spans="9:10" x14ac:dyDescent="0.3">
      <c r="J523284"/>
    </row>
    <row r="523493" spans="9:10" x14ac:dyDescent="0.3">
      <c r="I523493" s="139"/>
      <c r="J523493" s="139"/>
    </row>
    <row r="523495" spans="9:10" x14ac:dyDescent="0.3">
      <c r="J523495"/>
    </row>
    <row r="523704" spans="9:10" x14ac:dyDescent="0.3">
      <c r="I523704" s="139"/>
      <c r="J523704" s="139"/>
    </row>
    <row r="523706" spans="9:10" x14ac:dyDescent="0.3">
      <c r="J523706"/>
    </row>
    <row r="523915" spans="9:10" x14ac:dyDescent="0.3">
      <c r="I523915" s="139"/>
      <c r="J523915" s="139"/>
    </row>
    <row r="523917" spans="9:10" x14ac:dyDescent="0.3">
      <c r="J523917"/>
    </row>
    <row r="524126" spans="9:10" x14ac:dyDescent="0.3">
      <c r="I524126" s="139"/>
      <c r="J524126" s="139"/>
    </row>
    <row r="524128" spans="9:10" x14ac:dyDescent="0.3">
      <c r="J524128"/>
    </row>
    <row r="524337" spans="9:10" x14ac:dyDescent="0.3">
      <c r="I524337" s="139"/>
      <c r="J524337" s="139"/>
    </row>
    <row r="524339" spans="9:10" x14ac:dyDescent="0.3">
      <c r="J524339"/>
    </row>
    <row r="524548" spans="9:10" x14ac:dyDescent="0.3">
      <c r="I524548" s="139"/>
      <c r="J524548" s="139"/>
    </row>
    <row r="524550" spans="9:10" x14ac:dyDescent="0.3">
      <c r="J524550"/>
    </row>
    <row r="524759" spans="9:10" x14ac:dyDescent="0.3">
      <c r="I524759" s="139"/>
      <c r="J524759" s="139"/>
    </row>
    <row r="524761" spans="9:10" x14ac:dyDescent="0.3">
      <c r="J524761"/>
    </row>
    <row r="524970" spans="9:10" x14ac:dyDescent="0.3">
      <c r="I524970" s="139"/>
      <c r="J524970" s="139"/>
    </row>
    <row r="524972" spans="9:10" x14ac:dyDescent="0.3">
      <c r="J524972"/>
    </row>
    <row r="525181" spans="9:10" x14ac:dyDescent="0.3">
      <c r="I525181" s="139"/>
      <c r="J525181" s="139"/>
    </row>
    <row r="525183" spans="9:10" x14ac:dyDescent="0.3">
      <c r="J525183"/>
    </row>
    <row r="525392" spans="9:10" x14ac:dyDescent="0.3">
      <c r="I525392" s="139"/>
      <c r="J525392" s="139"/>
    </row>
    <row r="525394" spans="10:10" x14ac:dyDescent="0.3">
      <c r="J525394"/>
    </row>
    <row r="525603" spans="9:10" x14ac:dyDescent="0.3">
      <c r="I525603" s="139"/>
      <c r="J525603" s="139"/>
    </row>
    <row r="525605" spans="9:10" x14ac:dyDescent="0.3">
      <c r="J525605"/>
    </row>
    <row r="525814" spans="9:10" x14ac:dyDescent="0.3">
      <c r="I525814" s="139"/>
      <c r="J525814" s="139"/>
    </row>
    <row r="525816" spans="9:10" x14ac:dyDescent="0.3">
      <c r="J525816"/>
    </row>
    <row r="526025" spans="9:10" x14ac:dyDescent="0.3">
      <c r="I526025" s="139"/>
      <c r="J526025" s="139"/>
    </row>
    <row r="526027" spans="9:10" x14ac:dyDescent="0.3">
      <c r="J526027"/>
    </row>
    <row r="526236" spans="9:10" x14ac:dyDescent="0.3">
      <c r="I526236" s="139"/>
      <c r="J526236" s="139"/>
    </row>
    <row r="526238" spans="9:10" x14ac:dyDescent="0.3">
      <c r="J526238"/>
    </row>
    <row r="526447" spans="9:10" x14ac:dyDescent="0.3">
      <c r="I526447" s="139"/>
      <c r="J526447" s="139"/>
    </row>
    <row r="526449" spans="10:10" x14ac:dyDescent="0.3">
      <c r="J526449"/>
    </row>
    <row r="526658" spans="9:10" x14ac:dyDescent="0.3">
      <c r="I526658" s="139"/>
      <c r="J526658" s="139"/>
    </row>
    <row r="526660" spans="9:10" x14ac:dyDescent="0.3">
      <c r="J526660"/>
    </row>
    <row r="526869" spans="9:10" x14ac:dyDescent="0.3">
      <c r="I526869" s="139"/>
      <c r="J526869" s="139"/>
    </row>
    <row r="526871" spans="9:10" x14ac:dyDescent="0.3">
      <c r="J526871"/>
    </row>
    <row r="527080" spans="9:10" x14ac:dyDescent="0.3">
      <c r="I527080" s="139"/>
      <c r="J527080" s="139"/>
    </row>
    <row r="527082" spans="9:10" x14ac:dyDescent="0.3">
      <c r="J527082"/>
    </row>
    <row r="527291" spans="9:10" x14ac:dyDescent="0.3">
      <c r="I527291" s="139"/>
      <c r="J527291" s="139"/>
    </row>
    <row r="527293" spans="9:10" x14ac:dyDescent="0.3">
      <c r="J527293"/>
    </row>
    <row r="527502" spans="9:10" x14ac:dyDescent="0.3">
      <c r="I527502" s="139"/>
      <c r="J527502" s="139"/>
    </row>
    <row r="527504" spans="9:10" x14ac:dyDescent="0.3">
      <c r="J527504"/>
    </row>
    <row r="527713" spans="9:10" x14ac:dyDescent="0.3">
      <c r="I527713" s="139"/>
      <c r="J527713" s="139"/>
    </row>
    <row r="527715" spans="9:10" x14ac:dyDescent="0.3">
      <c r="J527715"/>
    </row>
    <row r="527924" spans="9:10" x14ac:dyDescent="0.3">
      <c r="I527924" s="139"/>
      <c r="J527924" s="139"/>
    </row>
    <row r="527926" spans="9:10" x14ac:dyDescent="0.3">
      <c r="J527926"/>
    </row>
    <row r="528135" spans="9:10" x14ac:dyDescent="0.3">
      <c r="I528135" s="139"/>
      <c r="J528135" s="139"/>
    </row>
    <row r="528137" spans="9:10" x14ac:dyDescent="0.3">
      <c r="J528137"/>
    </row>
    <row r="528346" spans="9:10" x14ac:dyDescent="0.3">
      <c r="I528346" s="139"/>
      <c r="J528346" s="139"/>
    </row>
    <row r="528348" spans="9:10" x14ac:dyDescent="0.3">
      <c r="J528348"/>
    </row>
    <row r="528557" spans="9:10" x14ac:dyDescent="0.3">
      <c r="I528557" s="139"/>
      <c r="J528557" s="139"/>
    </row>
    <row r="528559" spans="9:10" x14ac:dyDescent="0.3">
      <c r="J528559"/>
    </row>
    <row r="528768" spans="9:10" x14ac:dyDescent="0.3">
      <c r="I528768" s="139"/>
      <c r="J528768" s="139"/>
    </row>
    <row r="528770" spans="10:10" x14ac:dyDescent="0.3">
      <c r="J528770"/>
    </row>
    <row r="528979" spans="9:10" x14ac:dyDescent="0.3">
      <c r="I528979" s="139"/>
      <c r="J528979" s="139"/>
    </row>
    <row r="528981" spans="9:10" x14ac:dyDescent="0.3">
      <c r="J528981"/>
    </row>
    <row r="529190" spans="9:10" x14ac:dyDescent="0.3">
      <c r="I529190" s="139"/>
      <c r="J529190" s="139"/>
    </row>
    <row r="529192" spans="9:10" x14ac:dyDescent="0.3">
      <c r="J529192"/>
    </row>
    <row r="529401" spans="9:10" x14ac:dyDescent="0.3">
      <c r="I529401" s="139"/>
      <c r="J529401" s="139"/>
    </row>
    <row r="529403" spans="9:10" x14ac:dyDescent="0.3">
      <c r="J529403"/>
    </row>
    <row r="529612" spans="9:10" x14ac:dyDescent="0.3">
      <c r="I529612" s="139"/>
      <c r="J529612" s="139"/>
    </row>
    <row r="529614" spans="9:10" x14ac:dyDescent="0.3">
      <c r="J529614"/>
    </row>
    <row r="529823" spans="9:10" x14ac:dyDescent="0.3">
      <c r="I529823" s="139"/>
      <c r="J529823" s="139"/>
    </row>
    <row r="529825" spans="10:10" x14ac:dyDescent="0.3">
      <c r="J529825"/>
    </row>
    <row r="530034" spans="9:10" x14ac:dyDescent="0.3">
      <c r="I530034" s="139"/>
      <c r="J530034" s="139"/>
    </row>
    <row r="530036" spans="9:10" x14ac:dyDescent="0.3">
      <c r="J530036"/>
    </row>
    <row r="530245" spans="9:10" x14ac:dyDescent="0.3">
      <c r="I530245" s="139"/>
      <c r="J530245" s="139"/>
    </row>
    <row r="530247" spans="9:10" x14ac:dyDescent="0.3">
      <c r="J530247"/>
    </row>
    <row r="530456" spans="9:10" x14ac:dyDescent="0.3">
      <c r="I530456" s="139"/>
      <c r="J530456" s="139"/>
    </row>
    <row r="530458" spans="9:10" x14ac:dyDescent="0.3">
      <c r="J530458"/>
    </row>
    <row r="530667" spans="9:10" x14ac:dyDescent="0.3">
      <c r="I530667" s="139"/>
      <c r="J530667" s="139"/>
    </row>
    <row r="530669" spans="9:10" x14ac:dyDescent="0.3">
      <c r="J530669"/>
    </row>
    <row r="530878" spans="9:10" x14ac:dyDescent="0.3">
      <c r="I530878" s="139"/>
      <c r="J530878" s="139"/>
    </row>
    <row r="530880" spans="9:10" x14ac:dyDescent="0.3">
      <c r="J530880"/>
    </row>
    <row r="531089" spans="9:10" x14ac:dyDescent="0.3">
      <c r="I531089" s="139"/>
      <c r="J531089" s="139"/>
    </row>
    <row r="531091" spans="9:10" x14ac:dyDescent="0.3">
      <c r="J531091"/>
    </row>
    <row r="531300" spans="9:10" x14ac:dyDescent="0.3">
      <c r="I531300" s="139"/>
      <c r="J531300" s="139"/>
    </row>
    <row r="531302" spans="9:10" x14ac:dyDescent="0.3">
      <c r="J531302"/>
    </row>
    <row r="531511" spans="9:10" x14ac:dyDescent="0.3">
      <c r="I531511" s="139"/>
      <c r="J531511" s="139"/>
    </row>
    <row r="531513" spans="9:10" x14ac:dyDescent="0.3">
      <c r="J531513"/>
    </row>
    <row r="531722" spans="9:10" x14ac:dyDescent="0.3">
      <c r="I531722" s="139"/>
      <c r="J531722" s="139"/>
    </row>
    <row r="531724" spans="9:10" x14ac:dyDescent="0.3">
      <c r="J531724"/>
    </row>
    <row r="531933" spans="9:10" x14ac:dyDescent="0.3">
      <c r="I531933" s="139"/>
      <c r="J531933" s="139"/>
    </row>
    <row r="531935" spans="9:10" x14ac:dyDescent="0.3">
      <c r="J531935"/>
    </row>
    <row r="532144" spans="9:10" x14ac:dyDescent="0.3">
      <c r="I532144" s="139"/>
      <c r="J532144" s="139"/>
    </row>
    <row r="532146" spans="10:10" x14ac:dyDescent="0.3">
      <c r="J532146"/>
    </row>
    <row r="532355" spans="9:10" x14ac:dyDescent="0.3">
      <c r="I532355" s="139"/>
      <c r="J532355" s="139"/>
    </row>
    <row r="532357" spans="9:10" x14ac:dyDescent="0.3">
      <c r="J532357"/>
    </row>
    <row r="532566" spans="9:10" x14ac:dyDescent="0.3">
      <c r="I532566" s="139"/>
      <c r="J532566" s="139"/>
    </row>
    <row r="532568" spans="9:10" x14ac:dyDescent="0.3">
      <c r="J532568"/>
    </row>
    <row r="532777" spans="9:10" x14ac:dyDescent="0.3">
      <c r="I532777" s="139"/>
      <c r="J532777" s="139"/>
    </row>
    <row r="532779" spans="9:10" x14ac:dyDescent="0.3">
      <c r="J532779"/>
    </row>
    <row r="532988" spans="9:10" x14ac:dyDescent="0.3">
      <c r="I532988" s="139"/>
      <c r="J532988" s="139"/>
    </row>
    <row r="532990" spans="9:10" x14ac:dyDescent="0.3">
      <c r="J532990"/>
    </row>
    <row r="533199" spans="9:10" x14ac:dyDescent="0.3">
      <c r="I533199" s="139"/>
      <c r="J533199" s="139"/>
    </row>
    <row r="533201" spans="10:10" x14ac:dyDescent="0.3">
      <c r="J533201"/>
    </row>
    <row r="533410" spans="9:10" x14ac:dyDescent="0.3">
      <c r="I533410" s="139"/>
      <c r="J533410" s="139"/>
    </row>
    <row r="533412" spans="9:10" x14ac:dyDescent="0.3">
      <c r="J533412"/>
    </row>
    <row r="533621" spans="9:10" x14ac:dyDescent="0.3">
      <c r="I533621" s="139"/>
      <c r="J533621" s="139"/>
    </row>
    <row r="533623" spans="9:10" x14ac:dyDescent="0.3">
      <c r="J533623"/>
    </row>
    <row r="533832" spans="9:10" x14ac:dyDescent="0.3">
      <c r="I533832" s="139"/>
      <c r="J533832" s="139"/>
    </row>
    <row r="533834" spans="9:10" x14ac:dyDescent="0.3">
      <c r="J533834"/>
    </row>
    <row r="534043" spans="9:10" x14ac:dyDescent="0.3">
      <c r="I534043" s="139"/>
      <c r="J534043" s="139"/>
    </row>
    <row r="534045" spans="9:10" x14ac:dyDescent="0.3">
      <c r="J534045"/>
    </row>
    <row r="534254" spans="9:10" x14ac:dyDescent="0.3">
      <c r="I534254" s="139"/>
      <c r="J534254" s="139"/>
    </row>
    <row r="534256" spans="9:10" x14ac:dyDescent="0.3">
      <c r="J534256"/>
    </row>
    <row r="534465" spans="9:10" x14ac:dyDescent="0.3">
      <c r="I534465" s="139"/>
      <c r="J534465" s="139"/>
    </row>
    <row r="534467" spans="9:10" x14ac:dyDescent="0.3">
      <c r="J534467"/>
    </row>
    <row r="534676" spans="9:10" x14ac:dyDescent="0.3">
      <c r="I534676" s="139"/>
      <c r="J534676" s="139"/>
    </row>
    <row r="534678" spans="9:10" x14ac:dyDescent="0.3">
      <c r="J534678"/>
    </row>
    <row r="534887" spans="9:10" x14ac:dyDescent="0.3">
      <c r="I534887" s="139"/>
      <c r="J534887" s="139"/>
    </row>
    <row r="534889" spans="9:10" x14ac:dyDescent="0.3">
      <c r="J534889"/>
    </row>
    <row r="535098" spans="9:10" x14ac:dyDescent="0.3">
      <c r="I535098" s="139"/>
      <c r="J535098" s="139"/>
    </row>
    <row r="535100" spans="9:10" x14ac:dyDescent="0.3">
      <c r="J535100"/>
    </row>
    <row r="535309" spans="9:10" x14ac:dyDescent="0.3">
      <c r="I535309" s="139"/>
      <c r="J535309" s="139"/>
    </row>
    <row r="535311" spans="9:10" x14ac:dyDescent="0.3">
      <c r="J535311"/>
    </row>
    <row r="535520" spans="9:10" x14ac:dyDescent="0.3">
      <c r="I535520" s="139"/>
      <c r="J535520" s="139"/>
    </row>
    <row r="535522" spans="10:10" x14ac:dyDescent="0.3">
      <c r="J535522"/>
    </row>
    <row r="535731" spans="9:10" x14ac:dyDescent="0.3">
      <c r="I535731" s="139"/>
      <c r="J535731" s="139"/>
    </row>
    <row r="535733" spans="9:10" x14ac:dyDescent="0.3">
      <c r="J535733"/>
    </row>
    <row r="535942" spans="9:10" x14ac:dyDescent="0.3">
      <c r="I535942" s="139"/>
      <c r="J535942" s="139"/>
    </row>
    <row r="535944" spans="9:10" x14ac:dyDescent="0.3">
      <c r="J535944"/>
    </row>
    <row r="536153" spans="9:10" x14ac:dyDescent="0.3">
      <c r="I536153" s="139"/>
      <c r="J536153" s="139"/>
    </row>
    <row r="536155" spans="9:10" x14ac:dyDescent="0.3">
      <c r="J536155"/>
    </row>
    <row r="536364" spans="9:10" x14ac:dyDescent="0.3">
      <c r="I536364" s="139"/>
      <c r="J536364" s="139"/>
    </row>
    <row r="536366" spans="9:10" x14ac:dyDescent="0.3">
      <c r="J536366"/>
    </row>
    <row r="536575" spans="9:10" x14ac:dyDescent="0.3">
      <c r="I536575" s="139"/>
      <c r="J536575" s="139"/>
    </row>
    <row r="536577" spans="10:10" x14ac:dyDescent="0.3">
      <c r="J536577"/>
    </row>
    <row r="536786" spans="9:10" x14ac:dyDescent="0.3">
      <c r="I536786" s="139"/>
      <c r="J536786" s="139"/>
    </row>
    <row r="536788" spans="9:10" x14ac:dyDescent="0.3">
      <c r="J536788"/>
    </row>
    <row r="536997" spans="9:10" x14ac:dyDescent="0.3">
      <c r="I536997" s="139"/>
      <c r="J536997" s="139"/>
    </row>
    <row r="536999" spans="9:10" x14ac:dyDescent="0.3">
      <c r="J536999"/>
    </row>
    <row r="537208" spans="9:10" x14ac:dyDescent="0.3">
      <c r="I537208" s="139"/>
      <c r="J537208" s="139"/>
    </row>
    <row r="537210" spans="9:10" x14ac:dyDescent="0.3">
      <c r="J537210"/>
    </row>
    <row r="537419" spans="9:10" x14ac:dyDescent="0.3">
      <c r="I537419" s="139"/>
      <c r="J537419" s="139"/>
    </row>
    <row r="537421" spans="9:10" x14ac:dyDescent="0.3">
      <c r="J537421"/>
    </row>
    <row r="537630" spans="9:10" x14ac:dyDescent="0.3">
      <c r="I537630" s="139"/>
      <c r="J537630" s="139"/>
    </row>
    <row r="537632" spans="9:10" x14ac:dyDescent="0.3">
      <c r="J537632"/>
    </row>
    <row r="537841" spans="9:10" x14ac:dyDescent="0.3">
      <c r="I537841" s="139"/>
      <c r="J537841" s="139"/>
    </row>
    <row r="537843" spans="9:10" x14ac:dyDescent="0.3">
      <c r="J537843"/>
    </row>
    <row r="538052" spans="9:10" x14ac:dyDescent="0.3">
      <c r="I538052" s="139"/>
      <c r="J538052" s="139"/>
    </row>
    <row r="538054" spans="9:10" x14ac:dyDescent="0.3">
      <c r="J538054"/>
    </row>
    <row r="538263" spans="9:10" x14ac:dyDescent="0.3">
      <c r="I538263" s="139"/>
      <c r="J538263" s="139"/>
    </row>
    <row r="538265" spans="9:10" x14ac:dyDescent="0.3">
      <c r="J538265"/>
    </row>
    <row r="538474" spans="9:10" x14ac:dyDescent="0.3">
      <c r="I538474" s="139"/>
      <c r="J538474" s="139"/>
    </row>
    <row r="538476" spans="9:10" x14ac:dyDescent="0.3">
      <c r="J538476"/>
    </row>
    <row r="538685" spans="9:10" x14ac:dyDescent="0.3">
      <c r="I538685" s="139"/>
      <c r="J538685" s="139"/>
    </row>
    <row r="538687" spans="9:10" x14ac:dyDescent="0.3">
      <c r="J538687"/>
    </row>
    <row r="538896" spans="9:10" x14ac:dyDescent="0.3">
      <c r="I538896" s="139"/>
      <c r="J538896" s="139"/>
    </row>
    <row r="538898" spans="10:10" x14ac:dyDescent="0.3">
      <c r="J538898"/>
    </row>
    <row r="539107" spans="9:10" x14ac:dyDescent="0.3">
      <c r="I539107" s="139"/>
      <c r="J539107" s="139"/>
    </row>
    <row r="539109" spans="9:10" x14ac:dyDescent="0.3">
      <c r="J539109"/>
    </row>
    <row r="539318" spans="9:10" x14ac:dyDescent="0.3">
      <c r="I539318" s="139"/>
      <c r="J539318" s="139"/>
    </row>
    <row r="539320" spans="9:10" x14ac:dyDescent="0.3">
      <c r="J539320"/>
    </row>
    <row r="539529" spans="9:10" x14ac:dyDescent="0.3">
      <c r="I539529" s="139"/>
      <c r="J539529" s="139"/>
    </row>
    <row r="539531" spans="9:10" x14ac:dyDescent="0.3">
      <c r="J539531"/>
    </row>
    <row r="539740" spans="9:10" x14ac:dyDescent="0.3">
      <c r="I539740" s="139"/>
      <c r="J539740" s="139"/>
    </row>
    <row r="539742" spans="9:10" x14ac:dyDescent="0.3">
      <c r="J539742"/>
    </row>
    <row r="539951" spans="9:10" x14ac:dyDescent="0.3">
      <c r="I539951" s="139"/>
      <c r="J539951" s="139"/>
    </row>
    <row r="539953" spans="10:10" x14ac:dyDescent="0.3">
      <c r="J539953"/>
    </row>
    <row r="540162" spans="9:10" x14ac:dyDescent="0.3">
      <c r="I540162" s="139"/>
      <c r="J540162" s="139"/>
    </row>
    <row r="540164" spans="9:10" x14ac:dyDescent="0.3">
      <c r="J540164"/>
    </row>
    <row r="540373" spans="9:10" x14ac:dyDescent="0.3">
      <c r="I540373" s="139"/>
      <c r="J540373" s="139"/>
    </row>
    <row r="540375" spans="9:10" x14ac:dyDescent="0.3">
      <c r="J540375"/>
    </row>
    <row r="540584" spans="9:10" x14ac:dyDescent="0.3">
      <c r="I540584" s="139"/>
      <c r="J540584" s="139"/>
    </row>
    <row r="540586" spans="9:10" x14ac:dyDescent="0.3">
      <c r="J540586"/>
    </row>
    <row r="540795" spans="9:10" x14ac:dyDescent="0.3">
      <c r="I540795" s="139"/>
      <c r="J540795" s="139"/>
    </row>
    <row r="540797" spans="9:10" x14ac:dyDescent="0.3">
      <c r="J540797"/>
    </row>
    <row r="541006" spans="9:10" x14ac:dyDescent="0.3">
      <c r="I541006" s="139"/>
      <c r="J541006" s="139"/>
    </row>
    <row r="541008" spans="9:10" x14ac:dyDescent="0.3">
      <c r="J541008"/>
    </row>
    <row r="541217" spans="9:10" x14ac:dyDescent="0.3">
      <c r="I541217" s="139"/>
      <c r="J541217" s="139"/>
    </row>
    <row r="541219" spans="9:10" x14ac:dyDescent="0.3">
      <c r="J541219"/>
    </row>
    <row r="541428" spans="9:10" x14ac:dyDescent="0.3">
      <c r="I541428" s="139"/>
      <c r="J541428" s="139"/>
    </row>
    <row r="541430" spans="9:10" x14ac:dyDescent="0.3">
      <c r="J541430"/>
    </row>
    <row r="541639" spans="9:10" x14ac:dyDescent="0.3">
      <c r="I541639" s="139"/>
      <c r="J541639" s="139"/>
    </row>
    <row r="541641" spans="9:10" x14ac:dyDescent="0.3">
      <c r="J541641"/>
    </row>
    <row r="541850" spans="9:10" x14ac:dyDescent="0.3">
      <c r="I541850" s="139"/>
      <c r="J541850" s="139"/>
    </row>
    <row r="541852" spans="9:10" x14ac:dyDescent="0.3">
      <c r="J541852"/>
    </row>
    <row r="542061" spans="9:10" x14ac:dyDescent="0.3">
      <c r="I542061" s="139"/>
      <c r="J542061" s="139"/>
    </row>
    <row r="542063" spans="9:10" x14ac:dyDescent="0.3">
      <c r="J542063"/>
    </row>
    <row r="542272" spans="9:10" x14ac:dyDescent="0.3">
      <c r="I542272" s="139"/>
      <c r="J542272" s="139"/>
    </row>
    <row r="542274" spans="10:10" x14ac:dyDescent="0.3">
      <c r="J542274"/>
    </row>
    <row r="542483" spans="9:10" x14ac:dyDescent="0.3">
      <c r="I542483" s="139"/>
      <c r="J542483" s="139"/>
    </row>
    <row r="542485" spans="9:10" x14ac:dyDescent="0.3">
      <c r="J542485"/>
    </row>
    <row r="542694" spans="9:10" x14ac:dyDescent="0.3">
      <c r="I542694" s="139"/>
      <c r="J542694" s="139"/>
    </row>
    <row r="542696" spans="9:10" x14ac:dyDescent="0.3">
      <c r="J542696"/>
    </row>
    <row r="542905" spans="9:10" x14ac:dyDescent="0.3">
      <c r="I542905" s="139"/>
      <c r="J542905" s="139"/>
    </row>
    <row r="542907" spans="9:10" x14ac:dyDescent="0.3">
      <c r="J542907"/>
    </row>
    <row r="543116" spans="9:10" x14ac:dyDescent="0.3">
      <c r="I543116" s="139"/>
      <c r="J543116" s="139"/>
    </row>
    <row r="543118" spans="9:10" x14ac:dyDescent="0.3">
      <c r="J543118"/>
    </row>
    <row r="543327" spans="9:10" x14ac:dyDescent="0.3">
      <c r="I543327" s="139"/>
      <c r="J543327" s="139"/>
    </row>
    <row r="543329" spans="10:10" x14ac:dyDescent="0.3">
      <c r="J543329"/>
    </row>
    <row r="543538" spans="9:10" x14ac:dyDescent="0.3">
      <c r="I543538" s="139"/>
      <c r="J543538" s="139"/>
    </row>
    <row r="543540" spans="9:10" x14ac:dyDescent="0.3">
      <c r="J543540"/>
    </row>
    <row r="543749" spans="9:10" x14ac:dyDescent="0.3">
      <c r="I543749" s="139"/>
      <c r="J543749" s="139"/>
    </row>
    <row r="543751" spans="9:10" x14ac:dyDescent="0.3">
      <c r="J543751"/>
    </row>
    <row r="543960" spans="9:10" x14ac:dyDescent="0.3">
      <c r="I543960" s="139"/>
      <c r="J543960" s="139"/>
    </row>
    <row r="543962" spans="9:10" x14ac:dyDescent="0.3">
      <c r="J543962"/>
    </row>
    <row r="544171" spans="9:10" x14ac:dyDescent="0.3">
      <c r="I544171" s="139"/>
      <c r="J544171" s="139"/>
    </row>
    <row r="544173" spans="9:10" x14ac:dyDescent="0.3">
      <c r="J544173"/>
    </row>
    <row r="544382" spans="9:10" x14ac:dyDescent="0.3">
      <c r="I544382" s="139"/>
      <c r="J544382" s="139"/>
    </row>
    <row r="544384" spans="9:10" x14ac:dyDescent="0.3">
      <c r="J544384"/>
    </row>
    <row r="544593" spans="9:10" x14ac:dyDescent="0.3">
      <c r="I544593" s="139"/>
      <c r="J544593" s="139"/>
    </row>
    <row r="544595" spans="9:10" x14ac:dyDescent="0.3">
      <c r="J544595"/>
    </row>
    <row r="544804" spans="9:10" x14ac:dyDescent="0.3">
      <c r="I544804" s="139"/>
      <c r="J544804" s="139"/>
    </row>
    <row r="544806" spans="9:10" x14ac:dyDescent="0.3">
      <c r="J544806"/>
    </row>
    <row r="545015" spans="9:10" x14ac:dyDescent="0.3">
      <c r="I545015" s="139"/>
      <c r="J545015" s="139"/>
    </row>
    <row r="545017" spans="9:10" x14ac:dyDescent="0.3">
      <c r="J545017"/>
    </row>
    <row r="545226" spans="9:10" x14ac:dyDescent="0.3">
      <c r="I545226" s="139"/>
      <c r="J545226" s="139"/>
    </row>
    <row r="545228" spans="9:10" x14ac:dyDescent="0.3">
      <c r="J545228"/>
    </row>
    <row r="545437" spans="9:10" x14ac:dyDescent="0.3">
      <c r="I545437" s="139"/>
      <c r="J545437" s="139"/>
    </row>
    <row r="545439" spans="9:10" x14ac:dyDescent="0.3">
      <c r="J545439"/>
    </row>
    <row r="545648" spans="9:10" x14ac:dyDescent="0.3">
      <c r="I545648" s="139"/>
      <c r="J545648" s="139"/>
    </row>
    <row r="545650" spans="10:10" x14ac:dyDescent="0.3">
      <c r="J545650"/>
    </row>
    <row r="545859" spans="9:10" x14ac:dyDescent="0.3">
      <c r="I545859" s="139"/>
      <c r="J545859" s="139"/>
    </row>
    <row r="545861" spans="9:10" x14ac:dyDescent="0.3">
      <c r="J545861"/>
    </row>
    <row r="546070" spans="9:10" x14ac:dyDescent="0.3">
      <c r="I546070" s="139"/>
      <c r="J546070" s="139"/>
    </row>
    <row r="546072" spans="9:10" x14ac:dyDescent="0.3">
      <c r="J546072"/>
    </row>
    <row r="546281" spans="9:10" x14ac:dyDescent="0.3">
      <c r="I546281" s="139"/>
      <c r="J546281" s="139"/>
    </row>
    <row r="546283" spans="9:10" x14ac:dyDescent="0.3">
      <c r="J546283"/>
    </row>
    <row r="546492" spans="9:10" x14ac:dyDescent="0.3">
      <c r="I546492" s="139"/>
      <c r="J546492" s="139"/>
    </row>
    <row r="546494" spans="9:10" x14ac:dyDescent="0.3">
      <c r="J546494"/>
    </row>
    <row r="546703" spans="9:10" x14ac:dyDescent="0.3">
      <c r="I546703" s="139"/>
      <c r="J546703" s="139"/>
    </row>
    <row r="546705" spans="10:10" x14ac:dyDescent="0.3">
      <c r="J546705"/>
    </row>
    <row r="546914" spans="9:10" x14ac:dyDescent="0.3">
      <c r="I546914" s="139"/>
      <c r="J546914" s="139"/>
    </row>
    <row r="546916" spans="9:10" x14ac:dyDescent="0.3">
      <c r="J546916"/>
    </row>
    <row r="547125" spans="9:10" x14ac:dyDescent="0.3">
      <c r="I547125" s="139"/>
      <c r="J547125" s="139"/>
    </row>
    <row r="547127" spans="9:10" x14ac:dyDescent="0.3">
      <c r="J547127"/>
    </row>
    <row r="547336" spans="9:10" x14ac:dyDescent="0.3">
      <c r="I547336" s="139"/>
      <c r="J547336" s="139"/>
    </row>
    <row r="547338" spans="9:10" x14ac:dyDescent="0.3">
      <c r="J547338"/>
    </row>
    <row r="547547" spans="9:10" x14ac:dyDescent="0.3">
      <c r="I547547" s="139"/>
      <c r="J547547" s="139"/>
    </row>
    <row r="547549" spans="9:10" x14ac:dyDescent="0.3">
      <c r="J547549"/>
    </row>
    <row r="547758" spans="9:10" x14ac:dyDescent="0.3">
      <c r="I547758" s="139"/>
      <c r="J547758" s="139"/>
    </row>
    <row r="547760" spans="9:10" x14ac:dyDescent="0.3">
      <c r="J547760"/>
    </row>
    <row r="547969" spans="9:10" x14ac:dyDescent="0.3">
      <c r="I547969" s="139"/>
      <c r="J547969" s="139"/>
    </row>
    <row r="547971" spans="9:10" x14ac:dyDescent="0.3">
      <c r="J547971"/>
    </row>
    <row r="548180" spans="9:10" x14ac:dyDescent="0.3">
      <c r="I548180" s="139"/>
      <c r="J548180" s="139"/>
    </row>
    <row r="548182" spans="9:10" x14ac:dyDescent="0.3">
      <c r="J548182"/>
    </row>
    <row r="548391" spans="9:10" x14ac:dyDescent="0.3">
      <c r="I548391" s="139"/>
      <c r="J548391" s="139"/>
    </row>
    <row r="548393" spans="9:10" x14ac:dyDescent="0.3">
      <c r="J548393"/>
    </row>
    <row r="548602" spans="9:10" x14ac:dyDescent="0.3">
      <c r="I548602" s="139"/>
      <c r="J548602" s="139"/>
    </row>
    <row r="548604" spans="9:10" x14ac:dyDescent="0.3">
      <c r="J548604"/>
    </row>
    <row r="548813" spans="9:10" x14ac:dyDescent="0.3">
      <c r="I548813" s="139"/>
      <c r="J548813" s="139"/>
    </row>
    <row r="548815" spans="9:10" x14ac:dyDescent="0.3">
      <c r="J548815"/>
    </row>
    <row r="549024" spans="9:10" x14ac:dyDescent="0.3">
      <c r="I549024" s="139"/>
      <c r="J549024" s="139"/>
    </row>
    <row r="549026" spans="10:10" x14ac:dyDescent="0.3">
      <c r="J549026"/>
    </row>
    <row r="549235" spans="9:10" x14ac:dyDescent="0.3">
      <c r="I549235" s="139"/>
      <c r="J549235" s="139"/>
    </row>
    <row r="549237" spans="9:10" x14ac:dyDescent="0.3">
      <c r="J549237"/>
    </row>
    <row r="549446" spans="9:10" x14ac:dyDescent="0.3">
      <c r="I549446" s="139"/>
      <c r="J549446" s="139"/>
    </row>
    <row r="549448" spans="9:10" x14ac:dyDescent="0.3">
      <c r="J549448"/>
    </row>
    <row r="549657" spans="9:10" x14ac:dyDescent="0.3">
      <c r="I549657" s="139"/>
      <c r="J549657" s="139"/>
    </row>
    <row r="549659" spans="9:10" x14ac:dyDescent="0.3">
      <c r="J549659"/>
    </row>
    <row r="549868" spans="9:10" x14ac:dyDescent="0.3">
      <c r="I549868" s="139"/>
      <c r="J549868" s="139"/>
    </row>
    <row r="549870" spans="9:10" x14ac:dyDescent="0.3">
      <c r="J549870"/>
    </row>
    <row r="550079" spans="9:10" x14ac:dyDescent="0.3">
      <c r="I550079" s="139"/>
      <c r="J550079" s="139"/>
    </row>
    <row r="550081" spans="10:10" x14ac:dyDescent="0.3">
      <c r="J550081"/>
    </row>
    <row r="550290" spans="9:10" x14ac:dyDescent="0.3">
      <c r="I550290" s="139"/>
      <c r="J550290" s="139"/>
    </row>
    <row r="550292" spans="9:10" x14ac:dyDescent="0.3">
      <c r="J550292"/>
    </row>
    <row r="550501" spans="9:10" x14ac:dyDescent="0.3">
      <c r="I550501" s="139"/>
      <c r="J550501" s="139"/>
    </row>
    <row r="550503" spans="9:10" x14ac:dyDescent="0.3">
      <c r="J550503"/>
    </row>
    <row r="550712" spans="9:10" x14ac:dyDescent="0.3">
      <c r="I550712" s="139"/>
      <c r="J550712" s="139"/>
    </row>
    <row r="550714" spans="9:10" x14ac:dyDescent="0.3">
      <c r="J550714"/>
    </row>
    <row r="550923" spans="9:10" x14ac:dyDescent="0.3">
      <c r="I550923" s="139"/>
      <c r="J550923" s="139"/>
    </row>
    <row r="550925" spans="9:10" x14ac:dyDescent="0.3">
      <c r="J550925"/>
    </row>
    <row r="551134" spans="9:10" x14ac:dyDescent="0.3">
      <c r="I551134" s="139"/>
      <c r="J551134" s="139"/>
    </row>
    <row r="551136" spans="9:10" x14ac:dyDescent="0.3">
      <c r="J551136"/>
    </row>
    <row r="551345" spans="9:10" x14ac:dyDescent="0.3">
      <c r="I551345" s="139"/>
      <c r="J551345" s="139"/>
    </row>
    <row r="551347" spans="9:10" x14ac:dyDescent="0.3">
      <c r="J551347"/>
    </row>
    <row r="551556" spans="9:10" x14ac:dyDescent="0.3">
      <c r="I551556" s="139"/>
      <c r="J551556" s="139"/>
    </row>
    <row r="551558" spans="9:10" x14ac:dyDescent="0.3">
      <c r="J551558"/>
    </row>
    <row r="551767" spans="9:10" x14ac:dyDescent="0.3">
      <c r="I551767" s="139"/>
      <c r="J551767" s="139"/>
    </row>
    <row r="551769" spans="9:10" x14ac:dyDescent="0.3">
      <c r="J551769"/>
    </row>
    <row r="551978" spans="9:10" x14ac:dyDescent="0.3">
      <c r="I551978" s="139"/>
      <c r="J551978" s="139"/>
    </row>
    <row r="551980" spans="9:10" x14ac:dyDescent="0.3">
      <c r="J551980"/>
    </row>
    <row r="552189" spans="9:10" x14ac:dyDescent="0.3">
      <c r="I552189" s="139"/>
      <c r="J552189" s="139"/>
    </row>
    <row r="552191" spans="9:10" x14ac:dyDescent="0.3">
      <c r="J552191"/>
    </row>
    <row r="552400" spans="9:10" x14ac:dyDescent="0.3">
      <c r="I552400" s="139"/>
      <c r="J552400" s="139"/>
    </row>
    <row r="552402" spans="10:10" x14ac:dyDescent="0.3">
      <c r="J552402"/>
    </row>
    <row r="552611" spans="9:10" x14ac:dyDescent="0.3">
      <c r="I552611" s="139"/>
      <c r="J552611" s="139"/>
    </row>
    <row r="552613" spans="9:10" x14ac:dyDescent="0.3">
      <c r="J552613"/>
    </row>
    <row r="552822" spans="9:10" x14ac:dyDescent="0.3">
      <c r="I552822" s="139"/>
      <c r="J552822" s="139"/>
    </row>
    <row r="552824" spans="9:10" x14ac:dyDescent="0.3">
      <c r="J552824"/>
    </row>
    <row r="553033" spans="9:10" x14ac:dyDescent="0.3">
      <c r="I553033" s="139"/>
      <c r="J553033" s="139"/>
    </row>
    <row r="553035" spans="9:10" x14ac:dyDescent="0.3">
      <c r="J553035"/>
    </row>
    <row r="553244" spans="9:10" x14ac:dyDescent="0.3">
      <c r="I553244" s="139"/>
      <c r="J553244" s="139"/>
    </row>
    <row r="553246" spans="9:10" x14ac:dyDescent="0.3">
      <c r="J553246"/>
    </row>
    <row r="553455" spans="9:10" x14ac:dyDescent="0.3">
      <c r="I553455" s="139"/>
      <c r="J553455" s="139"/>
    </row>
    <row r="553457" spans="10:10" x14ac:dyDescent="0.3">
      <c r="J553457"/>
    </row>
    <row r="553666" spans="9:10" x14ac:dyDescent="0.3">
      <c r="I553666" s="139"/>
      <c r="J553666" s="139"/>
    </row>
    <row r="553668" spans="9:10" x14ac:dyDescent="0.3">
      <c r="J553668"/>
    </row>
    <row r="553877" spans="9:10" x14ac:dyDescent="0.3">
      <c r="I553877" s="139"/>
      <c r="J553877" s="139"/>
    </row>
    <row r="553879" spans="9:10" x14ac:dyDescent="0.3">
      <c r="J553879"/>
    </row>
    <row r="554088" spans="9:10" x14ac:dyDescent="0.3">
      <c r="I554088" s="139"/>
      <c r="J554088" s="139"/>
    </row>
    <row r="554090" spans="9:10" x14ac:dyDescent="0.3">
      <c r="J554090"/>
    </row>
    <row r="554299" spans="9:10" x14ac:dyDescent="0.3">
      <c r="I554299" s="139"/>
      <c r="J554299" s="139"/>
    </row>
    <row r="554301" spans="9:10" x14ac:dyDescent="0.3">
      <c r="J554301"/>
    </row>
    <row r="554510" spans="9:10" x14ac:dyDescent="0.3">
      <c r="I554510" s="139"/>
      <c r="J554510" s="139"/>
    </row>
    <row r="554512" spans="9:10" x14ac:dyDescent="0.3">
      <c r="J554512"/>
    </row>
    <row r="554721" spans="9:10" x14ac:dyDescent="0.3">
      <c r="I554721" s="139"/>
      <c r="J554721" s="139"/>
    </row>
    <row r="554723" spans="9:10" x14ac:dyDescent="0.3">
      <c r="J554723"/>
    </row>
    <row r="554932" spans="9:10" x14ac:dyDescent="0.3">
      <c r="I554932" s="139"/>
      <c r="J554932" s="139"/>
    </row>
    <row r="554934" spans="9:10" x14ac:dyDescent="0.3">
      <c r="J554934"/>
    </row>
    <row r="555143" spans="9:10" x14ac:dyDescent="0.3">
      <c r="I555143" s="139"/>
      <c r="J555143" s="139"/>
    </row>
    <row r="555145" spans="9:10" x14ac:dyDescent="0.3">
      <c r="J555145"/>
    </row>
    <row r="555354" spans="9:10" x14ac:dyDescent="0.3">
      <c r="I555354" s="139"/>
      <c r="J555354" s="139"/>
    </row>
    <row r="555356" spans="9:10" x14ac:dyDescent="0.3">
      <c r="J555356"/>
    </row>
    <row r="555565" spans="9:10" x14ac:dyDescent="0.3">
      <c r="I555565" s="139"/>
      <c r="J555565" s="139"/>
    </row>
    <row r="555567" spans="9:10" x14ac:dyDescent="0.3">
      <c r="J555567"/>
    </row>
    <row r="555776" spans="9:10" x14ac:dyDescent="0.3">
      <c r="I555776" s="139"/>
      <c r="J555776" s="139"/>
    </row>
    <row r="555778" spans="10:10" x14ac:dyDescent="0.3">
      <c r="J555778"/>
    </row>
    <row r="555987" spans="9:10" x14ac:dyDescent="0.3">
      <c r="I555987" s="139"/>
      <c r="J555987" s="139"/>
    </row>
    <row r="555989" spans="9:10" x14ac:dyDescent="0.3">
      <c r="J555989"/>
    </row>
    <row r="556198" spans="9:10" x14ac:dyDescent="0.3">
      <c r="I556198" s="139"/>
      <c r="J556198" s="139"/>
    </row>
    <row r="556200" spans="9:10" x14ac:dyDescent="0.3">
      <c r="J556200"/>
    </row>
    <row r="556409" spans="9:10" x14ac:dyDescent="0.3">
      <c r="I556409" s="139"/>
      <c r="J556409" s="139"/>
    </row>
    <row r="556411" spans="9:10" x14ac:dyDescent="0.3">
      <c r="J556411"/>
    </row>
    <row r="556620" spans="9:10" x14ac:dyDescent="0.3">
      <c r="I556620" s="139"/>
      <c r="J556620" s="139"/>
    </row>
    <row r="556622" spans="9:10" x14ac:dyDescent="0.3">
      <c r="J556622"/>
    </row>
    <row r="556831" spans="9:10" x14ac:dyDescent="0.3">
      <c r="I556831" s="139"/>
      <c r="J556831" s="139"/>
    </row>
    <row r="556833" spans="10:10" x14ac:dyDescent="0.3">
      <c r="J556833"/>
    </row>
    <row r="557042" spans="9:10" x14ac:dyDescent="0.3">
      <c r="I557042" s="139"/>
      <c r="J557042" s="139"/>
    </row>
    <row r="557044" spans="9:10" x14ac:dyDescent="0.3">
      <c r="J557044"/>
    </row>
    <row r="557253" spans="9:10" x14ac:dyDescent="0.3">
      <c r="I557253" s="139"/>
      <c r="J557253" s="139"/>
    </row>
    <row r="557255" spans="9:10" x14ac:dyDescent="0.3">
      <c r="J557255"/>
    </row>
    <row r="557464" spans="9:10" x14ac:dyDescent="0.3">
      <c r="I557464" s="139"/>
      <c r="J557464" s="139"/>
    </row>
    <row r="557466" spans="9:10" x14ac:dyDescent="0.3">
      <c r="J557466"/>
    </row>
    <row r="557675" spans="9:10" x14ac:dyDescent="0.3">
      <c r="I557675" s="139"/>
      <c r="J557675" s="139"/>
    </row>
    <row r="557677" spans="9:10" x14ac:dyDescent="0.3">
      <c r="J557677"/>
    </row>
    <row r="557886" spans="9:10" x14ac:dyDescent="0.3">
      <c r="I557886" s="139"/>
      <c r="J557886" s="139"/>
    </row>
    <row r="557888" spans="9:10" x14ac:dyDescent="0.3">
      <c r="J557888"/>
    </row>
    <row r="558097" spans="9:10" x14ac:dyDescent="0.3">
      <c r="I558097" s="139"/>
      <c r="J558097" s="139"/>
    </row>
    <row r="558099" spans="9:10" x14ac:dyDescent="0.3">
      <c r="J558099"/>
    </row>
    <row r="558308" spans="9:10" x14ac:dyDescent="0.3">
      <c r="I558308" s="139"/>
      <c r="J558308" s="139"/>
    </row>
    <row r="558310" spans="9:10" x14ac:dyDescent="0.3">
      <c r="J558310"/>
    </row>
    <row r="558519" spans="9:10" x14ac:dyDescent="0.3">
      <c r="I558519" s="139"/>
      <c r="J558519" s="139"/>
    </row>
    <row r="558521" spans="9:10" x14ac:dyDescent="0.3">
      <c r="J558521"/>
    </row>
    <row r="558730" spans="9:10" x14ac:dyDescent="0.3">
      <c r="I558730" s="139"/>
      <c r="J558730" s="139"/>
    </row>
    <row r="558732" spans="9:10" x14ac:dyDescent="0.3">
      <c r="J558732"/>
    </row>
    <row r="558941" spans="9:10" x14ac:dyDescent="0.3">
      <c r="I558941" s="139"/>
      <c r="J558941" s="139"/>
    </row>
    <row r="558943" spans="9:10" x14ac:dyDescent="0.3">
      <c r="J558943"/>
    </row>
    <row r="559152" spans="9:10" x14ac:dyDescent="0.3">
      <c r="I559152" s="139"/>
      <c r="J559152" s="139"/>
    </row>
    <row r="559154" spans="10:10" x14ac:dyDescent="0.3">
      <c r="J559154"/>
    </row>
    <row r="559363" spans="9:10" x14ac:dyDescent="0.3">
      <c r="I559363" s="139"/>
      <c r="J559363" s="139"/>
    </row>
    <row r="559365" spans="9:10" x14ac:dyDescent="0.3">
      <c r="J559365"/>
    </row>
    <row r="559574" spans="9:10" x14ac:dyDescent="0.3">
      <c r="I559574" s="139"/>
      <c r="J559574" s="139"/>
    </row>
    <row r="559576" spans="9:10" x14ac:dyDescent="0.3">
      <c r="J559576"/>
    </row>
    <row r="559785" spans="9:10" x14ac:dyDescent="0.3">
      <c r="I559785" s="139"/>
      <c r="J559785" s="139"/>
    </row>
    <row r="559787" spans="9:10" x14ac:dyDescent="0.3">
      <c r="J559787"/>
    </row>
    <row r="559996" spans="9:10" x14ac:dyDescent="0.3">
      <c r="I559996" s="139"/>
      <c r="J559996" s="139"/>
    </row>
    <row r="559998" spans="9:10" x14ac:dyDescent="0.3">
      <c r="J559998"/>
    </row>
    <row r="560207" spans="9:10" x14ac:dyDescent="0.3">
      <c r="I560207" s="139"/>
      <c r="J560207" s="139"/>
    </row>
    <row r="560209" spans="10:10" x14ac:dyDescent="0.3">
      <c r="J560209"/>
    </row>
    <row r="560418" spans="9:10" x14ac:dyDescent="0.3">
      <c r="I560418" s="139"/>
      <c r="J560418" s="139"/>
    </row>
    <row r="560420" spans="9:10" x14ac:dyDescent="0.3">
      <c r="J560420"/>
    </row>
    <row r="560629" spans="9:10" x14ac:dyDescent="0.3">
      <c r="I560629" s="139"/>
      <c r="J560629" s="139"/>
    </row>
    <row r="560631" spans="9:10" x14ac:dyDescent="0.3">
      <c r="J560631"/>
    </row>
    <row r="560840" spans="9:10" x14ac:dyDescent="0.3">
      <c r="I560840" s="139"/>
      <c r="J560840" s="139"/>
    </row>
    <row r="560842" spans="9:10" x14ac:dyDescent="0.3">
      <c r="J560842"/>
    </row>
    <row r="561051" spans="9:10" x14ac:dyDescent="0.3">
      <c r="I561051" s="139"/>
      <c r="J561051" s="139"/>
    </row>
    <row r="561053" spans="9:10" x14ac:dyDescent="0.3">
      <c r="J561053"/>
    </row>
    <row r="561262" spans="9:10" x14ac:dyDescent="0.3">
      <c r="I561262" s="139"/>
      <c r="J561262" s="139"/>
    </row>
    <row r="561264" spans="9:10" x14ac:dyDescent="0.3">
      <c r="J561264"/>
    </row>
    <row r="561473" spans="9:10" x14ac:dyDescent="0.3">
      <c r="I561473" s="139"/>
      <c r="J561473" s="139"/>
    </row>
    <row r="561475" spans="9:10" x14ac:dyDescent="0.3">
      <c r="J561475"/>
    </row>
    <row r="561684" spans="9:10" x14ac:dyDescent="0.3">
      <c r="I561684" s="139"/>
      <c r="J561684" s="139"/>
    </row>
    <row r="561686" spans="9:10" x14ac:dyDescent="0.3">
      <c r="J561686"/>
    </row>
    <row r="561895" spans="9:10" x14ac:dyDescent="0.3">
      <c r="I561895" s="139"/>
      <c r="J561895" s="139"/>
    </row>
    <row r="561897" spans="9:10" x14ac:dyDescent="0.3">
      <c r="J561897"/>
    </row>
    <row r="562106" spans="9:10" x14ac:dyDescent="0.3">
      <c r="I562106" s="139"/>
      <c r="J562106" s="139"/>
    </row>
    <row r="562108" spans="9:10" x14ac:dyDescent="0.3">
      <c r="J562108"/>
    </row>
    <row r="562317" spans="9:10" x14ac:dyDescent="0.3">
      <c r="I562317" s="139"/>
      <c r="J562317" s="139"/>
    </row>
    <row r="562319" spans="9:10" x14ac:dyDescent="0.3">
      <c r="J562319"/>
    </row>
    <row r="562528" spans="9:10" x14ac:dyDescent="0.3">
      <c r="I562528" s="139"/>
      <c r="J562528" s="139"/>
    </row>
    <row r="562530" spans="10:10" x14ac:dyDescent="0.3">
      <c r="J562530"/>
    </row>
    <row r="562739" spans="9:10" x14ac:dyDescent="0.3">
      <c r="I562739" s="139"/>
      <c r="J562739" s="139"/>
    </row>
    <row r="562741" spans="9:10" x14ac:dyDescent="0.3">
      <c r="J562741"/>
    </row>
    <row r="562950" spans="9:10" x14ac:dyDescent="0.3">
      <c r="I562950" s="139"/>
      <c r="J562950" s="139"/>
    </row>
    <row r="562952" spans="9:10" x14ac:dyDescent="0.3">
      <c r="J562952"/>
    </row>
    <row r="563161" spans="9:10" x14ac:dyDescent="0.3">
      <c r="I563161" s="139"/>
      <c r="J563161" s="139"/>
    </row>
    <row r="563163" spans="9:10" x14ac:dyDescent="0.3">
      <c r="J563163"/>
    </row>
    <row r="563372" spans="9:10" x14ac:dyDescent="0.3">
      <c r="I563372" s="139"/>
      <c r="J563372" s="139"/>
    </row>
    <row r="563374" spans="9:10" x14ac:dyDescent="0.3">
      <c r="J563374"/>
    </row>
    <row r="563583" spans="9:10" x14ac:dyDescent="0.3">
      <c r="I563583" s="139"/>
      <c r="J563583" s="139"/>
    </row>
    <row r="563585" spans="10:10" x14ac:dyDescent="0.3">
      <c r="J563585"/>
    </row>
    <row r="563794" spans="9:10" x14ac:dyDescent="0.3">
      <c r="I563794" s="139"/>
      <c r="J563794" s="139"/>
    </row>
    <row r="563796" spans="9:10" x14ac:dyDescent="0.3">
      <c r="J563796"/>
    </row>
    <row r="564005" spans="9:10" x14ac:dyDescent="0.3">
      <c r="I564005" s="139"/>
      <c r="J564005" s="139"/>
    </row>
    <row r="564007" spans="9:10" x14ac:dyDescent="0.3">
      <c r="J564007"/>
    </row>
    <row r="564216" spans="9:10" x14ac:dyDescent="0.3">
      <c r="I564216" s="139"/>
      <c r="J564216" s="139"/>
    </row>
    <row r="564218" spans="9:10" x14ac:dyDescent="0.3">
      <c r="J564218"/>
    </row>
    <row r="564427" spans="9:10" x14ac:dyDescent="0.3">
      <c r="I564427" s="139"/>
      <c r="J564427" s="139"/>
    </row>
    <row r="564429" spans="9:10" x14ac:dyDescent="0.3">
      <c r="J564429"/>
    </row>
    <row r="564638" spans="9:10" x14ac:dyDescent="0.3">
      <c r="I564638" s="139"/>
      <c r="J564638" s="139"/>
    </row>
    <row r="564640" spans="9:10" x14ac:dyDescent="0.3">
      <c r="J564640"/>
    </row>
    <row r="564849" spans="9:10" x14ac:dyDescent="0.3">
      <c r="I564849" s="139"/>
      <c r="J564849" s="139"/>
    </row>
    <row r="564851" spans="9:10" x14ac:dyDescent="0.3">
      <c r="J564851"/>
    </row>
    <row r="565060" spans="9:10" x14ac:dyDescent="0.3">
      <c r="I565060" s="139"/>
      <c r="J565060" s="139"/>
    </row>
    <row r="565062" spans="9:10" x14ac:dyDescent="0.3">
      <c r="J565062"/>
    </row>
    <row r="565271" spans="9:10" x14ac:dyDescent="0.3">
      <c r="I565271" s="139"/>
      <c r="J565271" s="139"/>
    </row>
    <row r="565273" spans="9:10" x14ac:dyDescent="0.3">
      <c r="J565273"/>
    </row>
    <row r="565482" spans="9:10" x14ac:dyDescent="0.3">
      <c r="I565482" s="139"/>
      <c r="J565482" s="139"/>
    </row>
    <row r="565484" spans="9:10" x14ac:dyDescent="0.3">
      <c r="J565484"/>
    </row>
    <row r="565693" spans="9:10" x14ac:dyDescent="0.3">
      <c r="I565693" s="139"/>
      <c r="J565693" s="139"/>
    </row>
    <row r="565695" spans="9:10" x14ac:dyDescent="0.3">
      <c r="J565695"/>
    </row>
    <row r="565904" spans="9:10" x14ac:dyDescent="0.3">
      <c r="I565904" s="139"/>
      <c r="J565904" s="139"/>
    </row>
    <row r="565906" spans="10:10" x14ac:dyDescent="0.3">
      <c r="J565906"/>
    </row>
    <row r="566115" spans="9:10" x14ac:dyDescent="0.3">
      <c r="I566115" s="139"/>
      <c r="J566115" s="139"/>
    </row>
    <row r="566117" spans="9:10" x14ac:dyDescent="0.3">
      <c r="J566117"/>
    </row>
    <row r="566326" spans="9:10" x14ac:dyDescent="0.3">
      <c r="I566326" s="139"/>
      <c r="J566326" s="139"/>
    </row>
    <row r="566328" spans="9:10" x14ac:dyDescent="0.3">
      <c r="J566328"/>
    </row>
    <row r="566537" spans="9:10" x14ac:dyDescent="0.3">
      <c r="I566537" s="139"/>
      <c r="J566537" s="139"/>
    </row>
    <row r="566539" spans="9:10" x14ac:dyDescent="0.3">
      <c r="J566539"/>
    </row>
    <row r="566748" spans="9:10" x14ac:dyDescent="0.3">
      <c r="I566748" s="139"/>
      <c r="J566748" s="139"/>
    </row>
    <row r="566750" spans="9:10" x14ac:dyDescent="0.3">
      <c r="J566750"/>
    </row>
    <row r="566959" spans="9:10" x14ac:dyDescent="0.3">
      <c r="I566959" s="139"/>
      <c r="J566959" s="139"/>
    </row>
    <row r="566961" spans="10:10" x14ac:dyDescent="0.3">
      <c r="J566961"/>
    </row>
    <row r="567170" spans="9:10" x14ac:dyDescent="0.3">
      <c r="I567170" s="139"/>
      <c r="J567170" s="139"/>
    </row>
    <row r="567172" spans="9:10" x14ac:dyDescent="0.3">
      <c r="J567172"/>
    </row>
    <row r="567381" spans="9:10" x14ac:dyDescent="0.3">
      <c r="I567381" s="139"/>
      <c r="J567381" s="139"/>
    </row>
    <row r="567383" spans="9:10" x14ac:dyDescent="0.3">
      <c r="J567383"/>
    </row>
    <row r="567592" spans="9:10" x14ac:dyDescent="0.3">
      <c r="I567592" s="139"/>
      <c r="J567592" s="139"/>
    </row>
    <row r="567594" spans="9:10" x14ac:dyDescent="0.3">
      <c r="J567594"/>
    </row>
    <row r="567803" spans="9:10" x14ac:dyDescent="0.3">
      <c r="I567803" s="139"/>
      <c r="J567803" s="139"/>
    </row>
    <row r="567805" spans="9:10" x14ac:dyDescent="0.3">
      <c r="J567805"/>
    </row>
    <row r="568014" spans="9:10" x14ac:dyDescent="0.3">
      <c r="I568014" s="139"/>
      <c r="J568014" s="139"/>
    </row>
    <row r="568016" spans="9:10" x14ac:dyDescent="0.3">
      <c r="J568016"/>
    </row>
    <row r="568225" spans="9:10" x14ac:dyDescent="0.3">
      <c r="I568225" s="139"/>
      <c r="J568225" s="139"/>
    </row>
    <row r="568227" spans="9:10" x14ac:dyDescent="0.3">
      <c r="J568227"/>
    </row>
    <row r="568436" spans="9:10" x14ac:dyDescent="0.3">
      <c r="I568436" s="139"/>
      <c r="J568436" s="139"/>
    </row>
    <row r="568438" spans="9:10" x14ac:dyDescent="0.3">
      <c r="J568438"/>
    </row>
    <row r="568647" spans="9:10" x14ac:dyDescent="0.3">
      <c r="I568647" s="139"/>
      <c r="J568647" s="139"/>
    </row>
    <row r="568649" spans="9:10" x14ac:dyDescent="0.3">
      <c r="J568649"/>
    </row>
    <row r="568858" spans="9:10" x14ac:dyDescent="0.3">
      <c r="I568858" s="139"/>
      <c r="J568858" s="139"/>
    </row>
    <row r="568860" spans="9:10" x14ac:dyDescent="0.3">
      <c r="J568860"/>
    </row>
    <row r="569069" spans="9:10" x14ac:dyDescent="0.3">
      <c r="I569069" s="139"/>
      <c r="J569069" s="139"/>
    </row>
    <row r="569071" spans="9:10" x14ac:dyDescent="0.3">
      <c r="J569071"/>
    </row>
    <row r="569280" spans="9:10" x14ac:dyDescent="0.3">
      <c r="I569280" s="139"/>
      <c r="J569280" s="139"/>
    </row>
    <row r="569282" spans="10:10" x14ac:dyDescent="0.3">
      <c r="J569282"/>
    </row>
    <row r="569491" spans="9:10" x14ac:dyDescent="0.3">
      <c r="I569491" s="139"/>
      <c r="J569491" s="139"/>
    </row>
    <row r="569493" spans="9:10" x14ac:dyDescent="0.3">
      <c r="J569493"/>
    </row>
    <row r="569702" spans="9:10" x14ac:dyDescent="0.3">
      <c r="I569702" s="139"/>
      <c r="J569702" s="139"/>
    </row>
    <row r="569704" spans="9:10" x14ac:dyDescent="0.3">
      <c r="J569704"/>
    </row>
    <row r="569913" spans="9:10" x14ac:dyDescent="0.3">
      <c r="I569913" s="139"/>
      <c r="J569913" s="139"/>
    </row>
    <row r="569915" spans="9:10" x14ac:dyDescent="0.3">
      <c r="J569915"/>
    </row>
    <row r="570124" spans="9:10" x14ac:dyDescent="0.3">
      <c r="I570124" s="139"/>
      <c r="J570124" s="139"/>
    </row>
    <row r="570126" spans="9:10" x14ac:dyDescent="0.3">
      <c r="J570126"/>
    </row>
    <row r="570335" spans="9:10" x14ac:dyDescent="0.3">
      <c r="I570335" s="139"/>
      <c r="J570335" s="139"/>
    </row>
    <row r="570337" spans="10:10" x14ac:dyDescent="0.3">
      <c r="J570337"/>
    </row>
    <row r="570546" spans="9:10" x14ac:dyDescent="0.3">
      <c r="I570546" s="139"/>
      <c r="J570546" s="139"/>
    </row>
    <row r="570548" spans="9:10" x14ac:dyDescent="0.3">
      <c r="J570548"/>
    </row>
    <row r="570757" spans="9:10" x14ac:dyDescent="0.3">
      <c r="I570757" s="139"/>
      <c r="J570757" s="139"/>
    </row>
    <row r="570759" spans="9:10" x14ac:dyDescent="0.3">
      <c r="J570759"/>
    </row>
    <row r="570968" spans="9:10" x14ac:dyDescent="0.3">
      <c r="I570968" s="139"/>
      <c r="J570968" s="139"/>
    </row>
    <row r="570970" spans="9:10" x14ac:dyDescent="0.3">
      <c r="J570970"/>
    </row>
    <row r="571179" spans="9:10" x14ac:dyDescent="0.3">
      <c r="I571179" s="139"/>
      <c r="J571179" s="139"/>
    </row>
    <row r="571181" spans="9:10" x14ac:dyDescent="0.3">
      <c r="J571181"/>
    </row>
    <row r="571390" spans="9:10" x14ac:dyDescent="0.3">
      <c r="I571390" s="139"/>
      <c r="J571390" s="139"/>
    </row>
    <row r="571392" spans="9:10" x14ac:dyDescent="0.3">
      <c r="J571392"/>
    </row>
    <row r="571601" spans="9:10" x14ac:dyDescent="0.3">
      <c r="I571601" s="139"/>
      <c r="J571601" s="139"/>
    </row>
    <row r="571603" spans="9:10" x14ac:dyDescent="0.3">
      <c r="J571603"/>
    </row>
    <row r="571812" spans="9:10" x14ac:dyDescent="0.3">
      <c r="I571812" s="139"/>
      <c r="J571812" s="139"/>
    </row>
    <row r="571814" spans="9:10" x14ac:dyDescent="0.3">
      <c r="J571814"/>
    </row>
    <row r="572023" spans="9:10" x14ac:dyDescent="0.3">
      <c r="I572023" s="139"/>
      <c r="J572023" s="139"/>
    </row>
    <row r="572025" spans="9:10" x14ac:dyDescent="0.3">
      <c r="J572025"/>
    </row>
    <row r="572234" spans="9:10" x14ac:dyDescent="0.3">
      <c r="I572234" s="139"/>
      <c r="J572234" s="139"/>
    </row>
    <row r="572236" spans="9:10" x14ac:dyDescent="0.3">
      <c r="J572236"/>
    </row>
    <row r="572445" spans="9:10" x14ac:dyDescent="0.3">
      <c r="I572445" s="139"/>
      <c r="J572445" s="139"/>
    </row>
    <row r="572447" spans="9:10" x14ac:dyDescent="0.3">
      <c r="J572447"/>
    </row>
    <row r="572656" spans="9:10" x14ac:dyDescent="0.3">
      <c r="I572656" s="139"/>
      <c r="J572656" s="139"/>
    </row>
    <row r="572658" spans="10:10" x14ac:dyDescent="0.3">
      <c r="J572658"/>
    </row>
    <row r="572867" spans="9:10" x14ac:dyDescent="0.3">
      <c r="I572867" s="139"/>
      <c r="J572867" s="139"/>
    </row>
    <row r="572869" spans="9:10" x14ac:dyDescent="0.3">
      <c r="J572869"/>
    </row>
    <row r="573078" spans="9:10" x14ac:dyDescent="0.3">
      <c r="I573078" s="139"/>
      <c r="J573078" s="139"/>
    </row>
    <row r="573080" spans="9:10" x14ac:dyDescent="0.3">
      <c r="J573080"/>
    </row>
    <row r="573289" spans="9:10" x14ac:dyDescent="0.3">
      <c r="I573289" s="139"/>
      <c r="J573289" s="139"/>
    </row>
    <row r="573291" spans="9:10" x14ac:dyDescent="0.3">
      <c r="J573291"/>
    </row>
    <row r="573500" spans="9:10" x14ac:dyDescent="0.3">
      <c r="I573500" s="139"/>
      <c r="J573500" s="139"/>
    </row>
    <row r="573502" spans="9:10" x14ac:dyDescent="0.3">
      <c r="J573502"/>
    </row>
    <row r="573711" spans="9:10" x14ac:dyDescent="0.3">
      <c r="I573711" s="139"/>
      <c r="J573711" s="139"/>
    </row>
    <row r="573713" spans="10:10" x14ac:dyDescent="0.3">
      <c r="J573713"/>
    </row>
    <row r="573922" spans="9:10" x14ac:dyDescent="0.3">
      <c r="I573922" s="139"/>
      <c r="J573922" s="139"/>
    </row>
    <row r="573924" spans="9:10" x14ac:dyDescent="0.3">
      <c r="J573924"/>
    </row>
    <row r="574133" spans="9:10" x14ac:dyDescent="0.3">
      <c r="I574133" s="139"/>
      <c r="J574133" s="139"/>
    </row>
    <row r="574135" spans="9:10" x14ac:dyDescent="0.3">
      <c r="J574135"/>
    </row>
    <row r="574344" spans="9:10" x14ac:dyDescent="0.3">
      <c r="I574344" s="139"/>
      <c r="J574344" s="139"/>
    </row>
    <row r="574346" spans="9:10" x14ac:dyDescent="0.3">
      <c r="J574346"/>
    </row>
    <row r="574555" spans="9:10" x14ac:dyDescent="0.3">
      <c r="I574555" s="139"/>
      <c r="J574555" s="139"/>
    </row>
    <row r="574557" spans="9:10" x14ac:dyDescent="0.3">
      <c r="J574557"/>
    </row>
    <row r="574766" spans="9:10" x14ac:dyDescent="0.3">
      <c r="I574766" s="139"/>
      <c r="J574766" s="139"/>
    </row>
    <row r="574768" spans="9:10" x14ac:dyDescent="0.3">
      <c r="J574768"/>
    </row>
    <row r="574977" spans="9:10" x14ac:dyDescent="0.3">
      <c r="I574977" s="139"/>
      <c r="J574977" s="139"/>
    </row>
    <row r="574979" spans="9:10" x14ac:dyDescent="0.3">
      <c r="J574979"/>
    </row>
    <row r="575188" spans="9:10" x14ac:dyDescent="0.3">
      <c r="I575188" s="139"/>
      <c r="J575188" s="139"/>
    </row>
    <row r="575190" spans="9:10" x14ac:dyDescent="0.3">
      <c r="J575190"/>
    </row>
    <row r="575399" spans="9:10" x14ac:dyDescent="0.3">
      <c r="I575399" s="139"/>
      <c r="J575399" s="139"/>
    </row>
    <row r="575401" spans="9:10" x14ac:dyDescent="0.3">
      <c r="J575401"/>
    </row>
    <row r="575610" spans="9:10" x14ac:dyDescent="0.3">
      <c r="I575610" s="139"/>
      <c r="J575610" s="139"/>
    </row>
    <row r="575612" spans="9:10" x14ac:dyDescent="0.3">
      <c r="J575612"/>
    </row>
    <row r="575821" spans="9:10" x14ac:dyDescent="0.3">
      <c r="I575821" s="139"/>
      <c r="J575821" s="139"/>
    </row>
    <row r="575823" spans="9:10" x14ac:dyDescent="0.3">
      <c r="J575823"/>
    </row>
    <row r="576032" spans="9:10" x14ac:dyDescent="0.3">
      <c r="I576032" s="139"/>
      <c r="J576032" s="139"/>
    </row>
    <row r="576034" spans="10:10" x14ac:dyDescent="0.3">
      <c r="J576034"/>
    </row>
    <row r="576243" spans="9:10" x14ac:dyDescent="0.3">
      <c r="I576243" s="139"/>
      <c r="J576243" s="139"/>
    </row>
    <row r="576245" spans="9:10" x14ac:dyDescent="0.3">
      <c r="J576245"/>
    </row>
    <row r="576454" spans="9:10" x14ac:dyDescent="0.3">
      <c r="I576454" s="139"/>
      <c r="J576454" s="139"/>
    </row>
    <row r="576456" spans="9:10" x14ac:dyDescent="0.3">
      <c r="J576456"/>
    </row>
    <row r="576665" spans="9:10" x14ac:dyDescent="0.3">
      <c r="I576665" s="139"/>
      <c r="J576665" s="139"/>
    </row>
    <row r="576667" spans="9:10" x14ac:dyDescent="0.3">
      <c r="J576667"/>
    </row>
    <row r="576876" spans="9:10" x14ac:dyDescent="0.3">
      <c r="I576876" s="139"/>
      <c r="J576876" s="139"/>
    </row>
    <row r="576878" spans="9:10" x14ac:dyDescent="0.3">
      <c r="J576878"/>
    </row>
    <row r="577087" spans="9:10" x14ac:dyDescent="0.3">
      <c r="I577087" s="139"/>
      <c r="J577087" s="139"/>
    </row>
    <row r="577089" spans="10:10" x14ac:dyDescent="0.3">
      <c r="J577089"/>
    </row>
    <row r="577298" spans="9:10" x14ac:dyDescent="0.3">
      <c r="I577298" s="139"/>
      <c r="J577298" s="139"/>
    </row>
    <row r="577300" spans="9:10" x14ac:dyDescent="0.3">
      <c r="J577300"/>
    </row>
    <row r="577509" spans="9:10" x14ac:dyDescent="0.3">
      <c r="I577509" s="139"/>
      <c r="J577509" s="139"/>
    </row>
    <row r="577511" spans="9:10" x14ac:dyDescent="0.3">
      <c r="J577511"/>
    </row>
    <row r="577720" spans="9:10" x14ac:dyDescent="0.3">
      <c r="I577720" s="139"/>
      <c r="J577720" s="139"/>
    </row>
    <row r="577722" spans="9:10" x14ac:dyDescent="0.3">
      <c r="J577722"/>
    </row>
    <row r="577931" spans="9:10" x14ac:dyDescent="0.3">
      <c r="I577931" s="139"/>
      <c r="J577931" s="139"/>
    </row>
    <row r="577933" spans="9:10" x14ac:dyDescent="0.3">
      <c r="J577933"/>
    </row>
    <row r="578142" spans="9:10" x14ac:dyDescent="0.3">
      <c r="I578142" s="139"/>
      <c r="J578142" s="139"/>
    </row>
    <row r="578144" spans="9:10" x14ac:dyDescent="0.3">
      <c r="J578144"/>
    </row>
    <row r="578353" spans="9:10" x14ac:dyDescent="0.3">
      <c r="I578353" s="139"/>
      <c r="J578353" s="139"/>
    </row>
    <row r="578355" spans="9:10" x14ac:dyDescent="0.3">
      <c r="J578355"/>
    </row>
    <row r="578564" spans="9:10" x14ac:dyDescent="0.3">
      <c r="I578564" s="139"/>
      <c r="J578564" s="139"/>
    </row>
    <row r="578566" spans="9:10" x14ac:dyDescent="0.3">
      <c r="J578566"/>
    </row>
    <row r="578775" spans="9:10" x14ac:dyDescent="0.3">
      <c r="I578775" s="139"/>
      <c r="J578775" s="139"/>
    </row>
    <row r="578777" spans="9:10" x14ac:dyDescent="0.3">
      <c r="J578777"/>
    </row>
    <row r="578986" spans="9:10" x14ac:dyDescent="0.3">
      <c r="I578986" s="139"/>
      <c r="J578986" s="139"/>
    </row>
    <row r="578988" spans="9:10" x14ac:dyDescent="0.3">
      <c r="J578988"/>
    </row>
    <row r="579197" spans="9:10" x14ac:dyDescent="0.3">
      <c r="I579197" s="139"/>
      <c r="J579197" s="139"/>
    </row>
    <row r="579199" spans="9:10" x14ac:dyDescent="0.3">
      <c r="J579199"/>
    </row>
    <row r="579408" spans="9:10" x14ac:dyDescent="0.3">
      <c r="I579408" s="139"/>
      <c r="J579408" s="139"/>
    </row>
    <row r="579410" spans="10:10" x14ac:dyDescent="0.3">
      <c r="J579410"/>
    </row>
    <row r="579619" spans="9:10" x14ac:dyDescent="0.3">
      <c r="I579619" s="139"/>
      <c r="J579619" s="139"/>
    </row>
    <row r="579621" spans="9:10" x14ac:dyDescent="0.3">
      <c r="J579621"/>
    </row>
    <row r="579830" spans="9:10" x14ac:dyDescent="0.3">
      <c r="I579830" s="139"/>
      <c r="J579830" s="139"/>
    </row>
    <row r="579832" spans="9:10" x14ac:dyDescent="0.3">
      <c r="J579832"/>
    </row>
    <row r="580041" spans="9:10" x14ac:dyDescent="0.3">
      <c r="I580041" s="139"/>
      <c r="J580041" s="139"/>
    </row>
    <row r="580043" spans="9:10" x14ac:dyDescent="0.3">
      <c r="J580043"/>
    </row>
    <row r="580252" spans="9:10" x14ac:dyDescent="0.3">
      <c r="I580252" s="139"/>
      <c r="J580252" s="139"/>
    </row>
    <row r="580254" spans="9:10" x14ac:dyDescent="0.3">
      <c r="J580254"/>
    </row>
    <row r="580463" spans="9:10" x14ac:dyDescent="0.3">
      <c r="I580463" s="139"/>
      <c r="J580463" s="139"/>
    </row>
    <row r="580465" spans="10:10" x14ac:dyDescent="0.3">
      <c r="J580465"/>
    </row>
    <row r="580674" spans="9:10" x14ac:dyDescent="0.3">
      <c r="I580674" s="139"/>
      <c r="J580674" s="139"/>
    </row>
    <row r="580676" spans="9:10" x14ac:dyDescent="0.3">
      <c r="J580676"/>
    </row>
    <row r="580885" spans="9:10" x14ac:dyDescent="0.3">
      <c r="I580885" s="139"/>
      <c r="J580885" s="139"/>
    </row>
    <row r="580887" spans="9:10" x14ac:dyDescent="0.3">
      <c r="J580887"/>
    </row>
    <row r="581096" spans="9:10" x14ac:dyDescent="0.3">
      <c r="I581096" s="139"/>
      <c r="J581096" s="139"/>
    </row>
    <row r="581098" spans="9:10" x14ac:dyDescent="0.3">
      <c r="J581098"/>
    </row>
    <row r="581307" spans="9:10" x14ac:dyDescent="0.3">
      <c r="I581307" s="139"/>
      <c r="J581307" s="139"/>
    </row>
    <row r="581309" spans="9:10" x14ac:dyDescent="0.3">
      <c r="J581309"/>
    </row>
    <row r="581518" spans="9:10" x14ac:dyDescent="0.3">
      <c r="I581518" s="139"/>
      <c r="J581518" s="139"/>
    </row>
    <row r="581520" spans="9:10" x14ac:dyDescent="0.3">
      <c r="J581520"/>
    </row>
    <row r="581729" spans="9:10" x14ac:dyDescent="0.3">
      <c r="I581729" s="139"/>
      <c r="J581729" s="139"/>
    </row>
    <row r="581731" spans="9:10" x14ac:dyDescent="0.3">
      <c r="J581731"/>
    </row>
    <row r="581940" spans="9:10" x14ac:dyDescent="0.3">
      <c r="I581940" s="139"/>
      <c r="J581940" s="139"/>
    </row>
    <row r="581942" spans="9:10" x14ac:dyDescent="0.3">
      <c r="J581942"/>
    </row>
    <row r="582151" spans="9:10" x14ac:dyDescent="0.3">
      <c r="I582151" s="139"/>
      <c r="J582151" s="139"/>
    </row>
    <row r="582153" spans="9:10" x14ac:dyDescent="0.3">
      <c r="J582153"/>
    </row>
    <row r="582362" spans="9:10" x14ac:dyDescent="0.3">
      <c r="I582362" s="139"/>
      <c r="J582362" s="139"/>
    </row>
    <row r="582364" spans="9:10" x14ac:dyDescent="0.3">
      <c r="J582364"/>
    </row>
    <row r="582573" spans="9:10" x14ac:dyDescent="0.3">
      <c r="I582573" s="139"/>
      <c r="J582573" s="139"/>
    </row>
    <row r="582575" spans="9:10" x14ac:dyDescent="0.3">
      <c r="J582575"/>
    </row>
    <row r="582784" spans="9:10" x14ac:dyDescent="0.3">
      <c r="I582784" s="139"/>
      <c r="J582784" s="139"/>
    </row>
    <row r="582786" spans="10:10" x14ac:dyDescent="0.3">
      <c r="J582786"/>
    </row>
    <row r="582995" spans="9:10" x14ac:dyDescent="0.3">
      <c r="I582995" s="139"/>
      <c r="J582995" s="139"/>
    </row>
    <row r="582997" spans="9:10" x14ac:dyDescent="0.3">
      <c r="J582997"/>
    </row>
    <row r="583206" spans="9:10" x14ac:dyDescent="0.3">
      <c r="I583206" s="139"/>
      <c r="J583206" s="139"/>
    </row>
    <row r="583208" spans="9:10" x14ac:dyDescent="0.3">
      <c r="J583208"/>
    </row>
    <row r="583417" spans="9:10" x14ac:dyDescent="0.3">
      <c r="I583417" s="139"/>
      <c r="J583417" s="139"/>
    </row>
    <row r="583419" spans="9:10" x14ac:dyDescent="0.3">
      <c r="J583419"/>
    </row>
    <row r="583628" spans="9:10" x14ac:dyDescent="0.3">
      <c r="I583628" s="139"/>
      <c r="J583628" s="139"/>
    </row>
    <row r="583630" spans="9:10" x14ac:dyDescent="0.3">
      <c r="J583630"/>
    </row>
    <row r="583839" spans="9:10" x14ac:dyDescent="0.3">
      <c r="I583839" s="139"/>
      <c r="J583839" s="139"/>
    </row>
    <row r="583841" spans="10:10" x14ac:dyDescent="0.3">
      <c r="J583841"/>
    </row>
    <row r="584050" spans="9:10" x14ac:dyDescent="0.3">
      <c r="I584050" s="139"/>
      <c r="J584050" s="139"/>
    </row>
    <row r="584052" spans="9:10" x14ac:dyDescent="0.3">
      <c r="J584052"/>
    </row>
    <row r="584261" spans="9:10" x14ac:dyDescent="0.3">
      <c r="I584261" s="139"/>
      <c r="J584261" s="139"/>
    </row>
    <row r="584263" spans="9:10" x14ac:dyDescent="0.3">
      <c r="J584263"/>
    </row>
    <row r="584472" spans="9:10" x14ac:dyDescent="0.3">
      <c r="I584472" s="139"/>
      <c r="J584472" s="139"/>
    </row>
    <row r="584474" spans="9:10" x14ac:dyDescent="0.3">
      <c r="J584474"/>
    </row>
    <row r="584683" spans="9:10" x14ac:dyDescent="0.3">
      <c r="I584683" s="139"/>
      <c r="J584683" s="139"/>
    </row>
    <row r="584685" spans="9:10" x14ac:dyDescent="0.3">
      <c r="J584685"/>
    </row>
    <row r="584894" spans="9:10" x14ac:dyDescent="0.3">
      <c r="I584894" s="139"/>
      <c r="J584894" s="139"/>
    </row>
    <row r="584896" spans="9:10" x14ac:dyDescent="0.3">
      <c r="J584896"/>
    </row>
    <row r="585105" spans="9:10" x14ac:dyDescent="0.3">
      <c r="I585105" s="139"/>
      <c r="J585105" s="139"/>
    </row>
    <row r="585107" spans="9:10" x14ac:dyDescent="0.3">
      <c r="J585107"/>
    </row>
    <row r="585316" spans="9:10" x14ac:dyDescent="0.3">
      <c r="I585316" s="139"/>
      <c r="J585316" s="139"/>
    </row>
    <row r="585318" spans="9:10" x14ac:dyDescent="0.3">
      <c r="J585318"/>
    </row>
    <row r="585527" spans="9:10" x14ac:dyDescent="0.3">
      <c r="I585527" s="139"/>
      <c r="J585527" s="139"/>
    </row>
    <row r="585529" spans="9:10" x14ac:dyDescent="0.3">
      <c r="J585529"/>
    </row>
    <row r="585738" spans="9:10" x14ac:dyDescent="0.3">
      <c r="I585738" s="139"/>
      <c r="J585738" s="139"/>
    </row>
    <row r="585740" spans="9:10" x14ac:dyDescent="0.3">
      <c r="J585740"/>
    </row>
    <row r="585949" spans="9:10" x14ac:dyDescent="0.3">
      <c r="I585949" s="139"/>
      <c r="J585949" s="139"/>
    </row>
    <row r="585951" spans="9:10" x14ac:dyDescent="0.3">
      <c r="J585951"/>
    </row>
    <row r="586160" spans="9:10" x14ac:dyDescent="0.3">
      <c r="I586160" s="139"/>
      <c r="J586160" s="139"/>
    </row>
    <row r="586162" spans="10:10" x14ac:dyDescent="0.3">
      <c r="J586162"/>
    </row>
    <row r="586371" spans="9:10" x14ac:dyDescent="0.3">
      <c r="I586371" s="139"/>
      <c r="J586371" s="139"/>
    </row>
    <row r="586373" spans="9:10" x14ac:dyDescent="0.3">
      <c r="J586373"/>
    </row>
    <row r="586582" spans="9:10" x14ac:dyDescent="0.3">
      <c r="I586582" s="139"/>
      <c r="J586582" s="139"/>
    </row>
    <row r="586584" spans="9:10" x14ac:dyDescent="0.3">
      <c r="J586584"/>
    </row>
    <row r="586793" spans="9:10" x14ac:dyDescent="0.3">
      <c r="I586793" s="139"/>
      <c r="J586793" s="139"/>
    </row>
    <row r="586795" spans="9:10" x14ac:dyDescent="0.3">
      <c r="J586795"/>
    </row>
    <row r="587004" spans="9:10" x14ac:dyDescent="0.3">
      <c r="I587004" s="139"/>
      <c r="J587004" s="139"/>
    </row>
    <row r="587006" spans="9:10" x14ac:dyDescent="0.3">
      <c r="J587006"/>
    </row>
    <row r="587215" spans="9:10" x14ac:dyDescent="0.3">
      <c r="I587215" s="139"/>
      <c r="J587215" s="139"/>
    </row>
    <row r="587217" spans="10:10" x14ac:dyDescent="0.3">
      <c r="J587217"/>
    </row>
    <row r="587426" spans="9:10" x14ac:dyDescent="0.3">
      <c r="I587426" s="139"/>
      <c r="J587426" s="139"/>
    </row>
    <row r="587428" spans="9:10" x14ac:dyDescent="0.3">
      <c r="J587428"/>
    </row>
    <row r="587637" spans="9:10" x14ac:dyDescent="0.3">
      <c r="I587637" s="139"/>
      <c r="J587637" s="139"/>
    </row>
    <row r="587639" spans="9:10" x14ac:dyDescent="0.3">
      <c r="J587639"/>
    </row>
    <row r="587848" spans="9:10" x14ac:dyDescent="0.3">
      <c r="I587848" s="139"/>
      <c r="J587848" s="139"/>
    </row>
    <row r="587850" spans="9:10" x14ac:dyDescent="0.3">
      <c r="J587850"/>
    </row>
    <row r="588059" spans="9:10" x14ac:dyDescent="0.3">
      <c r="I588059" s="139"/>
      <c r="J588059" s="139"/>
    </row>
    <row r="588061" spans="9:10" x14ac:dyDescent="0.3">
      <c r="J588061"/>
    </row>
    <row r="588270" spans="9:10" x14ac:dyDescent="0.3">
      <c r="I588270" s="139"/>
      <c r="J588270" s="139"/>
    </row>
    <row r="588272" spans="9:10" x14ac:dyDescent="0.3">
      <c r="J588272"/>
    </row>
    <row r="588481" spans="9:10" x14ac:dyDescent="0.3">
      <c r="I588481" s="139"/>
      <c r="J588481" s="139"/>
    </row>
    <row r="588483" spans="9:10" x14ac:dyDescent="0.3">
      <c r="J588483"/>
    </row>
    <row r="588692" spans="9:10" x14ac:dyDescent="0.3">
      <c r="I588692" s="139"/>
      <c r="J588692" s="139"/>
    </row>
    <row r="588694" spans="9:10" x14ac:dyDescent="0.3">
      <c r="J588694"/>
    </row>
    <row r="588903" spans="9:10" x14ac:dyDescent="0.3">
      <c r="I588903" s="139"/>
      <c r="J588903" s="139"/>
    </row>
    <row r="588905" spans="9:10" x14ac:dyDescent="0.3">
      <c r="J588905"/>
    </row>
    <row r="589114" spans="9:10" x14ac:dyDescent="0.3">
      <c r="I589114" s="139"/>
      <c r="J589114" s="139"/>
    </row>
    <row r="589116" spans="9:10" x14ac:dyDescent="0.3">
      <c r="J589116"/>
    </row>
    <row r="589325" spans="9:10" x14ac:dyDescent="0.3">
      <c r="I589325" s="139"/>
      <c r="J589325" s="139"/>
    </row>
    <row r="589327" spans="9:10" x14ac:dyDescent="0.3">
      <c r="J589327"/>
    </row>
    <row r="589536" spans="9:10" x14ac:dyDescent="0.3">
      <c r="I589536" s="139"/>
      <c r="J589536" s="139"/>
    </row>
    <row r="589538" spans="10:10" x14ac:dyDescent="0.3">
      <c r="J589538"/>
    </row>
    <row r="589747" spans="9:10" x14ac:dyDescent="0.3">
      <c r="I589747" s="139"/>
      <c r="J589747" s="139"/>
    </row>
    <row r="589749" spans="9:10" x14ac:dyDescent="0.3">
      <c r="J589749"/>
    </row>
    <row r="589958" spans="9:10" x14ac:dyDescent="0.3">
      <c r="I589958" s="139"/>
      <c r="J589958" s="139"/>
    </row>
    <row r="589960" spans="9:10" x14ac:dyDescent="0.3">
      <c r="J589960"/>
    </row>
    <row r="590169" spans="9:10" x14ac:dyDescent="0.3">
      <c r="I590169" s="139"/>
      <c r="J590169" s="139"/>
    </row>
    <row r="590171" spans="9:10" x14ac:dyDescent="0.3">
      <c r="J590171"/>
    </row>
    <row r="590380" spans="9:10" x14ac:dyDescent="0.3">
      <c r="I590380" s="139"/>
      <c r="J590380" s="139"/>
    </row>
    <row r="590382" spans="9:10" x14ac:dyDescent="0.3">
      <c r="J590382"/>
    </row>
    <row r="590591" spans="9:10" x14ac:dyDescent="0.3">
      <c r="I590591" s="139"/>
      <c r="J590591" s="139"/>
    </row>
    <row r="590593" spans="10:10" x14ac:dyDescent="0.3">
      <c r="J590593"/>
    </row>
    <row r="590802" spans="9:10" x14ac:dyDescent="0.3">
      <c r="I590802" s="139"/>
      <c r="J590802" s="139"/>
    </row>
    <row r="590804" spans="9:10" x14ac:dyDescent="0.3">
      <c r="J590804"/>
    </row>
    <row r="591013" spans="9:10" x14ac:dyDescent="0.3">
      <c r="I591013" s="139"/>
      <c r="J591013" s="139"/>
    </row>
    <row r="591015" spans="9:10" x14ac:dyDescent="0.3">
      <c r="J591015"/>
    </row>
    <row r="591224" spans="9:10" x14ac:dyDescent="0.3">
      <c r="I591224" s="139"/>
      <c r="J591224" s="139"/>
    </row>
    <row r="591226" spans="9:10" x14ac:dyDescent="0.3">
      <c r="J591226"/>
    </row>
    <row r="591435" spans="9:10" x14ac:dyDescent="0.3">
      <c r="I591435" s="139"/>
      <c r="J591435" s="139"/>
    </row>
    <row r="591437" spans="9:10" x14ac:dyDescent="0.3">
      <c r="J591437"/>
    </row>
    <row r="591646" spans="9:10" x14ac:dyDescent="0.3">
      <c r="I591646" s="139"/>
      <c r="J591646" s="139"/>
    </row>
    <row r="591648" spans="9:10" x14ac:dyDescent="0.3">
      <c r="J591648"/>
    </row>
    <row r="591857" spans="9:10" x14ac:dyDescent="0.3">
      <c r="I591857" s="139"/>
      <c r="J591857" s="139"/>
    </row>
    <row r="591859" spans="9:10" x14ac:dyDescent="0.3">
      <c r="J591859"/>
    </row>
    <row r="592068" spans="9:10" x14ac:dyDescent="0.3">
      <c r="I592068" s="139"/>
      <c r="J592068" s="139"/>
    </row>
    <row r="592070" spans="9:10" x14ac:dyDescent="0.3">
      <c r="J592070"/>
    </row>
    <row r="592279" spans="9:10" x14ac:dyDescent="0.3">
      <c r="I592279" s="139"/>
      <c r="J592279" s="139"/>
    </row>
    <row r="592281" spans="9:10" x14ac:dyDescent="0.3">
      <c r="J592281"/>
    </row>
    <row r="592490" spans="9:10" x14ac:dyDescent="0.3">
      <c r="I592490" s="139"/>
      <c r="J592490" s="139"/>
    </row>
    <row r="592492" spans="9:10" x14ac:dyDescent="0.3">
      <c r="J592492"/>
    </row>
    <row r="592701" spans="9:10" x14ac:dyDescent="0.3">
      <c r="I592701" s="139"/>
      <c r="J592701" s="139"/>
    </row>
    <row r="592703" spans="9:10" x14ac:dyDescent="0.3">
      <c r="J592703"/>
    </row>
    <row r="592912" spans="9:10" x14ac:dyDescent="0.3">
      <c r="I592912" s="139"/>
      <c r="J592912" s="139"/>
    </row>
    <row r="592914" spans="10:10" x14ac:dyDescent="0.3">
      <c r="J592914"/>
    </row>
    <row r="593123" spans="9:10" x14ac:dyDescent="0.3">
      <c r="I593123" s="139"/>
      <c r="J593123" s="139"/>
    </row>
    <row r="593125" spans="9:10" x14ac:dyDescent="0.3">
      <c r="J593125"/>
    </row>
    <row r="593334" spans="9:10" x14ac:dyDescent="0.3">
      <c r="I593334" s="139"/>
      <c r="J593334" s="139"/>
    </row>
    <row r="593336" spans="9:10" x14ac:dyDescent="0.3">
      <c r="J593336"/>
    </row>
    <row r="593545" spans="9:10" x14ac:dyDescent="0.3">
      <c r="I593545" s="139"/>
      <c r="J593545" s="139"/>
    </row>
    <row r="593547" spans="9:10" x14ac:dyDescent="0.3">
      <c r="J593547"/>
    </row>
    <row r="593756" spans="9:10" x14ac:dyDescent="0.3">
      <c r="I593756" s="139"/>
      <c r="J593756" s="139"/>
    </row>
    <row r="593758" spans="9:10" x14ac:dyDescent="0.3">
      <c r="J593758"/>
    </row>
    <row r="593967" spans="9:10" x14ac:dyDescent="0.3">
      <c r="I593967" s="139"/>
      <c r="J593967" s="139"/>
    </row>
    <row r="593969" spans="10:10" x14ac:dyDescent="0.3">
      <c r="J593969"/>
    </row>
    <row r="594178" spans="9:10" x14ac:dyDescent="0.3">
      <c r="I594178" s="139"/>
      <c r="J594178" s="139"/>
    </row>
    <row r="594180" spans="9:10" x14ac:dyDescent="0.3">
      <c r="J594180"/>
    </row>
    <row r="594389" spans="9:10" x14ac:dyDescent="0.3">
      <c r="I594389" s="139"/>
      <c r="J594389" s="139"/>
    </row>
    <row r="594391" spans="9:10" x14ac:dyDescent="0.3">
      <c r="J594391"/>
    </row>
    <row r="594600" spans="9:10" x14ac:dyDescent="0.3">
      <c r="I594600" s="139"/>
      <c r="J594600" s="139"/>
    </row>
    <row r="594602" spans="9:10" x14ac:dyDescent="0.3">
      <c r="J594602"/>
    </row>
    <row r="594811" spans="9:10" x14ac:dyDescent="0.3">
      <c r="I594811" s="139"/>
      <c r="J594811" s="139"/>
    </row>
    <row r="594813" spans="9:10" x14ac:dyDescent="0.3">
      <c r="J594813"/>
    </row>
    <row r="595022" spans="9:10" x14ac:dyDescent="0.3">
      <c r="I595022" s="139"/>
      <c r="J595022" s="139"/>
    </row>
    <row r="595024" spans="9:10" x14ac:dyDescent="0.3">
      <c r="J595024"/>
    </row>
    <row r="595233" spans="9:10" x14ac:dyDescent="0.3">
      <c r="I595233" s="139"/>
      <c r="J595233" s="139"/>
    </row>
    <row r="595235" spans="9:10" x14ac:dyDescent="0.3">
      <c r="J595235"/>
    </row>
    <row r="595444" spans="9:10" x14ac:dyDescent="0.3">
      <c r="I595444" s="139"/>
      <c r="J595444" s="139"/>
    </row>
    <row r="595446" spans="9:10" x14ac:dyDescent="0.3">
      <c r="J595446"/>
    </row>
    <row r="595655" spans="9:10" x14ac:dyDescent="0.3">
      <c r="I595655" s="139"/>
      <c r="J595655" s="139"/>
    </row>
    <row r="595657" spans="9:10" x14ac:dyDescent="0.3">
      <c r="J595657"/>
    </row>
    <row r="595866" spans="9:10" x14ac:dyDescent="0.3">
      <c r="I595866" s="139"/>
      <c r="J595866" s="139"/>
    </row>
    <row r="595868" spans="9:10" x14ac:dyDescent="0.3">
      <c r="J595868"/>
    </row>
    <row r="596077" spans="9:10" x14ac:dyDescent="0.3">
      <c r="I596077" s="139"/>
      <c r="J596077" s="139"/>
    </row>
    <row r="596079" spans="9:10" x14ac:dyDescent="0.3">
      <c r="J596079"/>
    </row>
    <row r="596288" spans="9:10" x14ac:dyDescent="0.3">
      <c r="I596288" s="139"/>
      <c r="J596288" s="139"/>
    </row>
    <row r="596290" spans="10:10" x14ac:dyDescent="0.3">
      <c r="J596290"/>
    </row>
    <row r="596499" spans="9:10" x14ac:dyDescent="0.3">
      <c r="I596499" s="139"/>
      <c r="J596499" s="139"/>
    </row>
    <row r="596501" spans="9:10" x14ac:dyDescent="0.3">
      <c r="J596501"/>
    </row>
    <row r="596710" spans="9:10" x14ac:dyDescent="0.3">
      <c r="I596710" s="139"/>
      <c r="J596710" s="139"/>
    </row>
    <row r="596712" spans="9:10" x14ac:dyDescent="0.3">
      <c r="J596712"/>
    </row>
    <row r="596921" spans="9:10" x14ac:dyDescent="0.3">
      <c r="I596921" s="139"/>
      <c r="J596921" s="139"/>
    </row>
    <row r="596923" spans="9:10" x14ac:dyDescent="0.3">
      <c r="J596923"/>
    </row>
    <row r="597132" spans="9:10" x14ac:dyDescent="0.3">
      <c r="I597132" s="139"/>
      <c r="J597132" s="139"/>
    </row>
    <row r="597134" spans="9:10" x14ac:dyDescent="0.3">
      <c r="J597134"/>
    </row>
    <row r="597343" spans="9:10" x14ac:dyDescent="0.3">
      <c r="I597343" s="139"/>
      <c r="J597343" s="139"/>
    </row>
    <row r="597345" spans="10:10" x14ac:dyDescent="0.3">
      <c r="J597345"/>
    </row>
    <row r="597554" spans="9:10" x14ac:dyDescent="0.3">
      <c r="I597554" s="139"/>
      <c r="J597554" s="139"/>
    </row>
    <row r="597556" spans="9:10" x14ac:dyDescent="0.3">
      <c r="J597556"/>
    </row>
    <row r="597765" spans="9:10" x14ac:dyDescent="0.3">
      <c r="I597765" s="139"/>
      <c r="J597765" s="139"/>
    </row>
    <row r="597767" spans="9:10" x14ac:dyDescent="0.3">
      <c r="J597767"/>
    </row>
    <row r="597976" spans="9:10" x14ac:dyDescent="0.3">
      <c r="I597976" s="139"/>
      <c r="J597976" s="139"/>
    </row>
    <row r="597978" spans="9:10" x14ac:dyDescent="0.3">
      <c r="J597978"/>
    </row>
    <row r="598187" spans="9:10" x14ac:dyDescent="0.3">
      <c r="I598187" s="139"/>
      <c r="J598187" s="139"/>
    </row>
    <row r="598189" spans="9:10" x14ac:dyDescent="0.3">
      <c r="J598189"/>
    </row>
    <row r="598398" spans="9:10" x14ac:dyDescent="0.3">
      <c r="I598398" s="139"/>
      <c r="J598398" s="139"/>
    </row>
    <row r="598400" spans="9:10" x14ac:dyDescent="0.3">
      <c r="J598400"/>
    </row>
    <row r="598609" spans="9:10" x14ac:dyDescent="0.3">
      <c r="I598609" s="139"/>
      <c r="J598609" s="139"/>
    </row>
    <row r="598611" spans="9:10" x14ac:dyDescent="0.3">
      <c r="J598611"/>
    </row>
    <row r="598820" spans="9:10" x14ac:dyDescent="0.3">
      <c r="I598820" s="139"/>
      <c r="J598820" s="139"/>
    </row>
    <row r="598822" spans="9:10" x14ac:dyDescent="0.3">
      <c r="J598822"/>
    </row>
    <row r="599031" spans="9:10" x14ac:dyDescent="0.3">
      <c r="I599031" s="139"/>
      <c r="J599031" s="139"/>
    </row>
    <row r="599033" spans="9:10" x14ac:dyDescent="0.3">
      <c r="J599033"/>
    </row>
    <row r="599242" spans="9:10" x14ac:dyDescent="0.3">
      <c r="I599242" s="139"/>
      <c r="J599242" s="139"/>
    </row>
    <row r="599244" spans="9:10" x14ac:dyDescent="0.3">
      <c r="J599244"/>
    </row>
    <row r="599453" spans="9:10" x14ac:dyDescent="0.3">
      <c r="I599453" s="139"/>
      <c r="J599453" s="139"/>
    </row>
    <row r="599455" spans="9:10" x14ac:dyDescent="0.3">
      <c r="J599455"/>
    </row>
    <row r="599664" spans="9:10" x14ac:dyDescent="0.3">
      <c r="I599664" s="139"/>
      <c r="J599664" s="139"/>
    </row>
    <row r="599666" spans="10:10" x14ac:dyDescent="0.3">
      <c r="J599666"/>
    </row>
    <row r="599875" spans="9:10" x14ac:dyDescent="0.3">
      <c r="I599875" s="139"/>
      <c r="J599875" s="139"/>
    </row>
    <row r="599877" spans="9:10" x14ac:dyDescent="0.3">
      <c r="J599877"/>
    </row>
    <row r="600086" spans="9:10" x14ac:dyDescent="0.3">
      <c r="I600086" s="139"/>
      <c r="J600086" s="139"/>
    </row>
    <row r="600088" spans="9:10" x14ac:dyDescent="0.3">
      <c r="J600088"/>
    </row>
    <row r="600297" spans="9:10" x14ac:dyDescent="0.3">
      <c r="I600297" s="139"/>
      <c r="J600297" s="139"/>
    </row>
    <row r="600299" spans="9:10" x14ac:dyDescent="0.3">
      <c r="J600299"/>
    </row>
    <row r="600508" spans="9:10" x14ac:dyDescent="0.3">
      <c r="I600508" s="139"/>
      <c r="J600508" s="139"/>
    </row>
    <row r="600510" spans="9:10" x14ac:dyDescent="0.3">
      <c r="J600510"/>
    </row>
    <row r="600719" spans="9:10" x14ac:dyDescent="0.3">
      <c r="I600719" s="139"/>
      <c r="J600719" s="139"/>
    </row>
    <row r="600721" spans="10:10" x14ac:dyDescent="0.3">
      <c r="J600721"/>
    </row>
    <row r="600930" spans="9:10" x14ac:dyDescent="0.3">
      <c r="I600930" s="139"/>
      <c r="J600930" s="139"/>
    </row>
    <row r="600932" spans="9:10" x14ac:dyDescent="0.3">
      <c r="J600932"/>
    </row>
    <row r="601141" spans="9:10" x14ac:dyDescent="0.3">
      <c r="I601141" s="139"/>
      <c r="J601141" s="139"/>
    </row>
    <row r="601143" spans="9:10" x14ac:dyDescent="0.3">
      <c r="J601143"/>
    </row>
    <row r="601352" spans="9:10" x14ac:dyDescent="0.3">
      <c r="I601352" s="139"/>
      <c r="J601352" s="139"/>
    </row>
    <row r="601354" spans="9:10" x14ac:dyDescent="0.3">
      <c r="J601354"/>
    </row>
    <row r="601563" spans="9:10" x14ac:dyDescent="0.3">
      <c r="I601563" s="139"/>
      <c r="J601563" s="139"/>
    </row>
    <row r="601565" spans="9:10" x14ac:dyDescent="0.3">
      <c r="J601565"/>
    </row>
    <row r="601774" spans="9:10" x14ac:dyDescent="0.3">
      <c r="I601774" s="139"/>
      <c r="J601774" s="139"/>
    </row>
    <row r="601776" spans="9:10" x14ac:dyDescent="0.3">
      <c r="J601776"/>
    </row>
    <row r="601985" spans="9:10" x14ac:dyDescent="0.3">
      <c r="I601985" s="139"/>
      <c r="J601985" s="139"/>
    </row>
    <row r="601987" spans="9:10" x14ac:dyDescent="0.3">
      <c r="J601987"/>
    </row>
    <row r="602196" spans="9:10" x14ac:dyDescent="0.3">
      <c r="I602196" s="139"/>
      <c r="J602196" s="139"/>
    </row>
    <row r="602198" spans="9:10" x14ac:dyDescent="0.3">
      <c r="J602198"/>
    </row>
    <row r="602407" spans="9:10" x14ac:dyDescent="0.3">
      <c r="I602407" s="139"/>
      <c r="J602407" s="139"/>
    </row>
    <row r="602409" spans="9:10" x14ac:dyDescent="0.3">
      <c r="J602409"/>
    </row>
    <row r="602618" spans="9:10" x14ac:dyDescent="0.3">
      <c r="I602618" s="139"/>
      <c r="J602618" s="139"/>
    </row>
    <row r="602620" spans="9:10" x14ac:dyDescent="0.3">
      <c r="J602620"/>
    </row>
    <row r="602829" spans="9:10" x14ac:dyDescent="0.3">
      <c r="I602829" s="139"/>
      <c r="J602829" s="139"/>
    </row>
    <row r="602831" spans="9:10" x14ac:dyDescent="0.3">
      <c r="J602831"/>
    </row>
    <row r="603040" spans="9:10" x14ac:dyDescent="0.3">
      <c r="I603040" s="139"/>
      <c r="J603040" s="139"/>
    </row>
    <row r="603042" spans="10:10" x14ac:dyDescent="0.3">
      <c r="J603042"/>
    </row>
    <row r="603251" spans="9:10" x14ac:dyDescent="0.3">
      <c r="I603251" s="139"/>
      <c r="J603251" s="139"/>
    </row>
    <row r="603253" spans="9:10" x14ac:dyDescent="0.3">
      <c r="J603253"/>
    </row>
    <row r="603462" spans="9:10" x14ac:dyDescent="0.3">
      <c r="I603462" s="139"/>
      <c r="J603462" s="139"/>
    </row>
    <row r="603464" spans="9:10" x14ac:dyDescent="0.3">
      <c r="J603464"/>
    </row>
    <row r="603673" spans="9:10" x14ac:dyDescent="0.3">
      <c r="I603673" s="139"/>
      <c r="J603673" s="139"/>
    </row>
    <row r="603675" spans="9:10" x14ac:dyDescent="0.3">
      <c r="J603675"/>
    </row>
    <row r="603884" spans="9:10" x14ac:dyDescent="0.3">
      <c r="I603884" s="139"/>
      <c r="J603884" s="139"/>
    </row>
    <row r="603886" spans="9:10" x14ac:dyDescent="0.3">
      <c r="J603886"/>
    </row>
    <row r="604095" spans="9:10" x14ac:dyDescent="0.3">
      <c r="I604095" s="139"/>
      <c r="J604095" s="139"/>
    </row>
    <row r="604097" spans="10:10" x14ac:dyDescent="0.3">
      <c r="J604097"/>
    </row>
    <row r="604306" spans="9:10" x14ac:dyDescent="0.3">
      <c r="I604306" s="139"/>
      <c r="J604306" s="139"/>
    </row>
    <row r="604308" spans="9:10" x14ac:dyDescent="0.3">
      <c r="J604308"/>
    </row>
    <row r="604517" spans="9:10" x14ac:dyDescent="0.3">
      <c r="I604517" s="139"/>
      <c r="J604517" s="139"/>
    </row>
    <row r="604519" spans="9:10" x14ac:dyDescent="0.3">
      <c r="J604519"/>
    </row>
    <row r="604728" spans="9:10" x14ac:dyDescent="0.3">
      <c r="I604728" s="139"/>
      <c r="J604728" s="139"/>
    </row>
    <row r="604730" spans="9:10" x14ac:dyDescent="0.3">
      <c r="J604730"/>
    </row>
    <row r="604939" spans="9:10" x14ac:dyDescent="0.3">
      <c r="I604939" s="139"/>
      <c r="J604939" s="139"/>
    </row>
    <row r="604941" spans="9:10" x14ac:dyDescent="0.3">
      <c r="J604941"/>
    </row>
    <row r="605150" spans="9:10" x14ac:dyDescent="0.3">
      <c r="I605150" s="139"/>
      <c r="J605150" s="139"/>
    </row>
    <row r="605152" spans="9:10" x14ac:dyDescent="0.3">
      <c r="J605152"/>
    </row>
    <row r="605361" spans="9:10" x14ac:dyDescent="0.3">
      <c r="I605361" s="139"/>
      <c r="J605361" s="139"/>
    </row>
    <row r="605363" spans="9:10" x14ac:dyDescent="0.3">
      <c r="J605363"/>
    </row>
    <row r="605572" spans="9:10" x14ac:dyDescent="0.3">
      <c r="I605572" s="139"/>
      <c r="J605572" s="139"/>
    </row>
    <row r="605574" spans="9:10" x14ac:dyDescent="0.3">
      <c r="J605574"/>
    </row>
    <row r="605783" spans="9:10" x14ac:dyDescent="0.3">
      <c r="I605783" s="139"/>
      <c r="J605783" s="139"/>
    </row>
    <row r="605785" spans="9:10" x14ac:dyDescent="0.3">
      <c r="J605785"/>
    </row>
    <row r="605994" spans="9:10" x14ac:dyDescent="0.3">
      <c r="I605994" s="139"/>
      <c r="J605994" s="139"/>
    </row>
    <row r="605996" spans="9:10" x14ac:dyDescent="0.3">
      <c r="J605996"/>
    </row>
    <row r="606205" spans="9:10" x14ac:dyDescent="0.3">
      <c r="I606205" s="139"/>
      <c r="J606205" s="139"/>
    </row>
    <row r="606207" spans="9:10" x14ac:dyDescent="0.3">
      <c r="J606207"/>
    </row>
    <row r="606416" spans="9:10" x14ac:dyDescent="0.3">
      <c r="I606416" s="139"/>
      <c r="J606416" s="139"/>
    </row>
    <row r="606418" spans="10:10" x14ac:dyDescent="0.3">
      <c r="J606418"/>
    </row>
    <row r="606627" spans="9:10" x14ac:dyDescent="0.3">
      <c r="I606627" s="139"/>
      <c r="J606627" s="139"/>
    </row>
    <row r="606629" spans="9:10" x14ac:dyDescent="0.3">
      <c r="J606629"/>
    </row>
    <row r="606838" spans="9:10" x14ac:dyDescent="0.3">
      <c r="I606838" s="139"/>
      <c r="J606838" s="139"/>
    </row>
    <row r="606840" spans="9:10" x14ac:dyDescent="0.3">
      <c r="J606840"/>
    </row>
    <row r="607049" spans="9:10" x14ac:dyDescent="0.3">
      <c r="I607049" s="139"/>
      <c r="J607049" s="139"/>
    </row>
    <row r="607051" spans="9:10" x14ac:dyDescent="0.3">
      <c r="J607051"/>
    </row>
    <row r="607260" spans="9:10" x14ac:dyDescent="0.3">
      <c r="I607260" s="139"/>
      <c r="J607260" s="139"/>
    </row>
    <row r="607262" spans="9:10" x14ac:dyDescent="0.3">
      <c r="J607262"/>
    </row>
    <row r="607471" spans="9:10" x14ac:dyDescent="0.3">
      <c r="I607471" s="139"/>
      <c r="J607471" s="139"/>
    </row>
    <row r="607473" spans="10:10" x14ac:dyDescent="0.3">
      <c r="J607473"/>
    </row>
    <row r="607682" spans="9:10" x14ac:dyDescent="0.3">
      <c r="I607682" s="139"/>
      <c r="J607682" s="139"/>
    </row>
    <row r="607684" spans="9:10" x14ac:dyDescent="0.3">
      <c r="J607684"/>
    </row>
    <row r="607893" spans="9:10" x14ac:dyDescent="0.3">
      <c r="I607893" s="139"/>
      <c r="J607893" s="139"/>
    </row>
    <row r="607895" spans="9:10" x14ac:dyDescent="0.3">
      <c r="J607895"/>
    </row>
    <row r="608104" spans="9:10" x14ac:dyDescent="0.3">
      <c r="I608104" s="139"/>
      <c r="J608104" s="139"/>
    </row>
    <row r="608106" spans="9:10" x14ac:dyDescent="0.3">
      <c r="J608106"/>
    </row>
    <row r="608315" spans="9:10" x14ac:dyDescent="0.3">
      <c r="I608315" s="139"/>
      <c r="J608315" s="139"/>
    </row>
    <row r="608317" spans="9:10" x14ac:dyDescent="0.3">
      <c r="J608317"/>
    </row>
    <row r="608526" spans="9:10" x14ac:dyDescent="0.3">
      <c r="I608526" s="139"/>
      <c r="J608526" s="139"/>
    </row>
    <row r="608528" spans="9:10" x14ac:dyDescent="0.3">
      <c r="J608528"/>
    </row>
    <row r="608737" spans="9:10" x14ac:dyDescent="0.3">
      <c r="I608737" s="139"/>
      <c r="J608737" s="139"/>
    </row>
    <row r="608739" spans="9:10" x14ac:dyDescent="0.3">
      <c r="J608739"/>
    </row>
    <row r="608948" spans="9:10" x14ac:dyDescent="0.3">
      <c r="I608948" s="139"/>
      <c r="J608948" s="139"/>
    </row>
    <row r="608950" spans="9:10" x14ac:dyDescent="0.3">
      <c r="J608950"/>
    </row>
    <row r="609159" spans="9:10" x14ac:dyDescent="0.3">
      <c r="I609159" s="139"/>
      <c r="J609159" s="139"/>
    </row>
    <row r="609161" spans="9:10" x14ac:dyDescent="0.3">
      <c r="J609161"/>
    </row>
    <row r="609370" spans="9:10" x14ac:dyDescent="0.3">
      <c r="I609370" s="139"/>
      <c r="J609370" s="139"/>
    </row>
    <row r="609372" spans="9:10" x14ac:dyDescent="0.3">
      <c r="J609372"/>
    </row>
    <row r="609581" spans="9:10" x14ac:dyDescent="0.3">
      <c r="I609581" s="139"/>
      <c r="J609581" s="139"/>
    </row>
    <row r="609583" spans="9:10" x14ac:dyDescent="0.3">
      <c r="J609583"/>
    </row>
    <row r="609792" spans="9:10" x14ac:dyDescent="0.3">
      <c r="I609792" s="139"/>
      <c r="J609792" s="139"/>
    </row>
    <row r="609794" spans="10:10" x14ac:dyDescent="0.3">
      <c r="J609794"/>
    </row>
    <row r="610003" spans="9:10" x14ac:dyDescent="0.3">
      <c r="I610003" s="139"/>
      <c r="J610003" s="139"/>
    </row>
    <row r="610005" spans="9:10" x14ac:dyDescent="0.3">
      <c r="J610005"/>
    </row>
    <row r="610214" spans="9:10" x14ac:dyDescent="0.3">
      <c r="I610214" s="139"/>
      <c r="J610214" s="139"/>
    </row>
    <row r="610216" spans="9:10" x14ac:dyDescent="0.3">
      <c r="J610216"/>
    </row>
    <row r="610425" spans="9:10" x14ac:dyDescent="0.3">
      <c r="I610425" s="139"/>
      <c r="J610425" s="139"/>
    </row>
    <row r="610427" spans="9:10" x14ac:dyDescent="0.3">
      <c r="J610427"/>
    </row>
    <row r="610636" spans="9:10" x14ac:dyDescent="0.3">
      <c r="I610636" s="139"/>
      <c r="J610636" s="139"/>
    </row>
    <row r="610638" spans="9:10" x14ac:dyDescent="0.3">
      <c r="J610638"/>
    </row>
    <row r="610847" spans="9:10" x14ac:dyDescent="0.3">
      <c r="I610847" s="139"/>
      <c r="J610847" s="139"/>
    </row>
    <row r="610849" spans="10:10" x14ac:dyDescent="0.3">
      <c r="J610849"/>
    </row>
    <row r="611058" spans="9:10" x14ac:dyDescent="0.3">
      <c r="I611058" s="139"/>
      <c r="J611058" s="139"/>
    </row>
    <row r="611060" spans="9:10" x14ac:dyDescent="0.3">
      <c r="J611060"/>
    </row>
    <row r="611269" spans="9:10" x14ac:dyDescent="0.3">
      <c r="I611269" s="139"/>
      <c r="J611269" s="139"/>
    </row>
    <row r="611271" spans="9:10" x14ac:dyDescent="0.3">
      <c r="J611271"/>
    </row>
    <row r="611480" spans="9:10" x14ac:dyDescent="0.3">
      <c r="I611480" s="139"/>
      <c r="J611480" s="139"/>
    </row>
    <row r="611482" spans="9:10" x14ac:dyDescent="0.3">
      <c r="J611482"/>
    </row>
    <row r="611691" spans="9:10" x14ac:dyDescent="0.3">
      <c r="I611691" s="139"/>
      <c r="J611691" s="139"/>
    </row>
    <row r="611693" spans="9:10" x14ac:dyDescent="0.3">
      <c r="J611693"/>
    </row>
    <row r="611902" spans="9:10" x14ac:dyDescent="0.3">
      <c r="I611902" s="139"/>
      <c r="J611902" s="139"/>
    </row>
    <row r="611904" spans="9:10" x14ac:dyDescent="0.3">
      <c r="J611904"/>
    </row>
    <row r="612113" spans="9:10" x14ac:dyDescent="0.3">
      <c r="I612113" s="139"/>
      <c r="J612113" s="139"/>
    </row>
    <row r="612115" spans="9:10" x14ac:dyDescent="0.3">
      <c r="J612115"/>
    </row>
    <row r="612324" spans="9:10" x14ac:dyDescent="0.3">
      <c r="I612324" s="139"/>
      <c r="J612324" s="139"/>
    </row>
    <row r="612326" spans="9:10" x14ac:dyDescent="0.3">
      <c r="J612326"/>
    </row>
    <row r="612535" spans="9:10" x14ac:dyDescent="0.3">
      <c r="I612535" s="139"/>
      <c r="J612535" s="139"/>
    </row>
    <row r="612537" spans="9:10" x14ac:dyDescent="0.3">
      <c r="J612537"/>
    </row>
    <row r="612746" spans="9:10" x14ac:dyDescent="0.3">
      <c r="I612746" s="139"/>
      <c r="J612746" s="139"/>
    </row>
    <row r="612748" spans="9:10" x14ac:dyDescent="0.3">
      <c r="J612748"/>
    </row>
    <row r="612957" spans="9:10" x14ac:dyDescent="0.3">
      <c r="I612957" s="139"/>
      <c r="J612957" s="139"/>
    </row>
    <row r="612959" spans="9:10" x14ac:dyDescent="0.3">
      <c r="J612959"/>
    </row>
    <row r="613168" spans="9:10" x14ac:dyDescent="0.3">
      <c r="I613168" s="139"/>
      <c r="J613168" s="139"/>
    </row>
    <row r="613170" spans="10:10" x14ac:dyDescent="0.3">
      <c r="J613170"/>
    </row>
    <row r="613379" spans="9:10" x14ac:dyDescent="0.3">
      <c r="I613379" s="139"/>
      <c r="J613379" s="139"/>
    </row>
    <row r="613381" spans="9:10" x14ac:dyDescent="0.3">
      <c r="J613381"/>
    </row>
    <row r="613590" spans="9:10" x14ac:dyDescent="0.3">
      <c r="I613590" s="139"/>
      <c r="J613590" s="139"/>
    </row>
    <row r="613592" spans="9:10" x14ac:dyDescent="0.3">
      <c r="J613592"/>
    </row>
    <row r="613801" spans="9:10" x14ac:dyDescent="0.3">
      <c r="I613801" s="139"/>
      <c r="J613801" s="139"/>
    </row>
    <row r="613803" spans="9:10" x14ac:dyDescent="0.3">
      <c r="J613803"/>
    </row>
    <row r="614012" spans="9:10" x14ac:dyDescent="0.3">
      <c r="I614012" s="139"/>
      <c r="J614012" s="139"/>
    </row>
    <row r="614014" spans="9:10" x14ac:dyDescent="0.3">
      <c r="J614014"/>
    </row>
    <row r="614223" spans="9:10" x14ac:dyDescent="0.3">
      <c r="I614223" s="139"/>
      <c r="J614223" s="139"/>
    </row>
    <row r="614225" spans="10:10" x14ac:dyDescent="0.3">
      <c r="J614225"/>
    </row>
    <row r="614434" spans="9:10" x14ac:dyDescent="0.3">
      <c r="I614434" s="139"/>
      <c r="J614434" s="139"/>
    </row>
    <row r="614436" spans="9:10" x14ac:dyDescent="0.3">
      <c r="J614436"/>
    </row>
    <row r="614645" spans="9:10" x14ac:dyDescent="0.3">
      <c r="I614645" s="139"/>
      <c r="J614645" s="139"/>
    </row>
    <row r="614647" spans="9:10" x14ac:dyDescent="0.3">
      <c r="J614647"/>
    </row>
    <row r="614856" spans="9:10" x14ac:dyDescent="0.3">
      <c r="I614856" s="139"/>
      <c r="J614856" s="139"/>
    </row>
    <row r="614858" spans="9:10" x14ac:dyDescent="0.3">
      <c r="J614858"/>
    </row>
    <row r="615067" spans="9:10" x14ac:dyDescent="0.3">
      <c r="I615067" s="139"/>
      <c r="J615067" s="139"/>
    </row>
    <row r="615069" spans="9:10" x14ac:dyDescent="0.3">
      <c r="J615069"/>
    </row>
    <row r="615278" spans="9:10" x14ac:dyDescent="0.3">
      <c r="I615278" s="139"/>
      <c r="J615278" s="139"/>
    </row>
    <row r="615280" spans="9:10" x14ac:dyDescent="0.3">
      <c r="J615280"/>
    </row>
    <row r="615489" spans="9:10" x14ac:dyDescent="0.3">
      <c r="I615489" s="139"/>
      <c r="J615489" s="139"/>
    </row>
    <row r="615491" spans="9:10" x14ac:dyDescent="0.3">
      <c r="J615491"/>
    </row>
    <row r="615700" spans="9:10" x14ac:dyDescent="0.3">
      <c r="I615700" s="139"/>
      <c r="J615700" s="139"/>
    </row>
    <row r="615702" spans="9:10" x14ac:dyDescent="0.3">
      <c r="J615702"/>
    </row>
    <row r="615911" spans="9:10" x14ac:dyDescent="0.3">
      <c r="I615911" s="139"/>
      <c r="J615911" s="139"/>
    </row>
    <row r="615913" spans="9:10" x14ac:dyDescent="0.3">
      <c r="J615913"/>
    </row>
    <row r="616122" spans="9:10" x14ac:dyDescent="0.3">
      <c r="I616122" s="139"/>
      <c r="J616122" s="139"/>
    </row>
    <row r="616124" spans="9:10" x14ac:dyDescent="0.3">
      <c r="J616124"/>
    </row>
    <row r="616333" spans="9:10" x14ac:dyDescent="0.3">
      <c r="I616333" s="139"/>
      <c r="J616333" s="139"/>
    </row>
    <row r="616335" spans="9:10" x14ac:dyDescent="0.3">
      <c r="J616335"/>
    </row>
    <row r="616544" spans="9:10" x14ac:dyDescent="0.3">
      <c r="I616544" s="139"/>
      <c r="J616544" s="139"/>
    </row>
    <row r="616546" spans="10:10" x14ac:dyDescent="0.3">
      <c r="J616546"/>
    </row>
    <row r="616755" spans="9:10" x14ac:dyDescent="0.3">
      <c r="I616755" s="139"/>
      <c r="J616755" s="139"/>
    </row>
    <row r="616757" spans="9:10" x14ac:dyDescent="0.3">
      <c r="J616757"/>
    </row>
    <row r="616966" spans="9:10" x14ac:dyDescent="0.3">
      <c r="I616966" s="139"/>
      <c r="J616966" s="139"/>
    </row>
    <row r="616968" spans="9:10" x14ac:dyDescent="0.3">
      <c r="J616968"/>
    </row>
    <row r="617177" spans="9:10" x14ac:dyDescent="0.3">
      <c r="I617177" s="139"/>
      <c r="J617177" s="139"/>
    </row>
    <row r="617179" spans="9:10" x14ac:dyDescent="0.3">
      <c r="J617179"/>
    </row>
    <row r="617388" spans="9:10" x14ac:dyDescent="0.3">
      <c r="I617388" s="139"/>
      <c r="J617388" s="139"/>
    </row>
    <row r="617390" spans="9:10" x14ac:dyDescent="0.3">
      <c r="J617390"/>
    </row>
    <row r="617599" spans="9:10" x14ac:dyDescent="0.3">
      <c r="I617599" s="139"/>
      <c r="J617599" s="139"/>
    </row>
    <row r="617601" spans="10:10" x14ac:dyDescent="0.3">
      <c r="J617601"/>
    </row>
    <row r="617810" spans="9:10" x14ac:dyDescent="0.3">
      <c r="I617810" s="139"/>
      <c r="J617810" s="139"/>
    </row>
    <row r="617812" spans="9:10" x14ac:dyDescent="0.3">
      <c r="J617812"/>
    </row>
    <row r="618021" spans="9:10" x14ac:dyDescent="0.3">
      <c r="I618021" s="139"/>
      <c r="J618021" s="139"/>
    </row>
    <row r="618023" spans="9:10" x14ac:dyDescent="0.3">
      <c r="J618023"/>
    </row>
    <row r="618232" spans="9:10" x14ac:dyDescent="0.3">
      <c r="I618232" s="139"/>
      <c r="J618232" s="139"/>
    </row>
    <row r="618234" spans="9:10" x14ac:dyDescent="0.3">
      <c r="J618234"/>
    </row>
    <row r="618443" spans="9:10" x14ac:dyDescent="0.3">
      <c r="I618443" s="139"/>
      <c r="J618443" s="139"/>
    </row>
    <row r="618445" spans="9:10" x14ac:dyDescent="0.3">
      <c r="J618445"/>
    </row>
    <row r="618654" spans="9:10" x14ac:dyDescent="0.3">
      <c r="I618654" s="139"/>
      <c r="J618654" s="139"/>
    </row>
    <row r="618656" spans="9:10" x14ac:dyDescent="0.3">
      <c r="J618656"/>
    </row>
    <row r="618865" spans="9:10" x14ac:dyDescent="0.3">
      <c r="I618865" s="139"/>
      <c r="J618865" s="139"/>
    </row>
    <row r="618867" spans="9:10" x14ac:dyDescent="0.3">
      <c r="J618867"/>
    </row>
    <row r="619076" spans="9:10" x14ac:dyDescent="0.3">
      <c r="I619076" s="139"/>
      <c r="J619076" s="139"/>
    </row>
    <row r="619078" spans="9:10" x14ac:dyDescent="0.3">
      <c r="J619078"/>
    </row>
    <row r="619287" spans="9:10" x14ac:dyDescent="0.3">
      <c r="I619287" s="139"/>
      <c r="J619287" s="139"/>
    </row>
    <row r="619289" spans="9:10" x14ac:dyDescent="0.3">
      <c r="J619289"/>
    </row>
    <row r="619498" spans="9:10" x14ac:dyDescent="0.3">
      <c r="I619498" s="139"/>
      <c r="J619498" s="139"/>
    </row>
    <row r="619500" spans="9:10" x14ac:dyDescent="0.3">
      <c r="J619500"/>
    </row>
    <row r="619709" spans="9:10" x14ac:dyDescent="0.3">
      <c r="I619709" s="139"/>
      <c r="J619709" s="139"/>
    </row>
    <row r="619711" spans="9:10" x14ac:dyDescent="0.3">
      <c r="J619711"/>
    </row>
    <row r="619920" spans="9:10" x14ac:dyDescent="0.3">
      <c r="I619920" s="139"/>
      <c r="J619920" s="139"/>
    </row>
    <row r="619922" spans="10:10" x14ac:dyDescent="0.3">
      <c r="J619922"/>
    </row>
    <row r="620131" spans="9:10" x14ac:dyDescent="0.3">
      <c r="I620131" s="139"/>
      <c r="J620131" s="139"/>
    </row>
    <row r="620133" spans="9:10" x14ac:dyDescent="0.3">
      <c r="J620133"/>
    </row>
    <row r="620342" spans="9:10" x14ac:dyDescent="0.3">
      <c r="I620342" s="139"/>
      <c r="J620342" s="139"/>
    </row>
    <row r="620344" spans="9:10" x14ac:dyDescent="0.3">
      <c r="J620344"/>
    </row>
    <row r="620553" spans="9:10" x14ac:dyDescent="0.3">
      <c r="I620553" s="139"/>
      <c r="J620553" s="139"/>
    </row>
    <row r="620555" spans="9:10" x14ac:dyDescent="0.3">
      <c r="J620555"/>
    </row>
    <row r="620764" spans="9:10" x14ac:dyDescent="0.3">
      <c r="I620764" s="139"/>
      <c r="J620764" s="139"/>
    </row>
    <row r="620766" spans="9:10" x14ac:dyDescent="0.3">
      <c r="J620766"/>
    </row>
    <row r="620975" spans="9:10" x14ac:dyDescent="0.3">
      <c r="I620975" s="139"/>
      <c r="J620975" s="139"/>
    </row>
    <row r="620977" spans="10:10" x14ac:dyDescent="0.3">
      <c r="J620977"/>
    </row>
    <row r="621186" spans="9:10" x14ac:dyDescent="0.3">
      <c r="I621186" s="139"/>
      <c r="J621186" s="139"/>
    </row>
    <row r="621188" spans="9:10" x14ac:dyDescent="0.3">
      <c r="J621188"/>
    </row>
    <row r="621397" spans="9:10" x14ac:dyDescent="0.3">
      <c r="I621397" s="139"/>
      <c r="J621397" s="139"/>
    </row>
    <row r="621399" spans="9:10" x14ac:dyDescent="0.3">
      <c r="J621399"/>
    </row>
    <row r="621608" spans="9:10" x14ac:dyDescent="0.3">
      <c r="I621608" s="139"/>
      <c r="J621608" s="139"/>
    </row>
    <row r="621610" spans="9:10" x14ac:dyDescent="0.3">
      <c r="J621610"/>
    </row>
    <row r="621819" spans="9:10" x14ac:dyDescent="0.3">
      <c r="I621819" s="139"/>
      <c r="J621819" s="139"/>
    </row>
    <row r="621821" spans="9:10" x14ac:dyDescent="0.3">
      <c r="J621821"/>
    </row>
    <row r="622030" spans="9:10" x14ac:dyDescent="0.3">
      <c r="I622030" s="139"/>
      <c r="J622030" s="139"/>
    </row>
    <row r="622032" spans="9:10" x14ac:dyDescent="0.3">
      <c r="J622032"/>
    </row>
    <row r="622241" spans="9:10" x14ac:dyDescent="0.3">
      <c r="I622241" s="139"/>
      <c r="J622241" s="139"/>
    </row>
    <row r="622243" spans="9:10" x14ac:dyDescent="0.3">
      <c r="J622243"/>
    </row>
    <row r="622452" spans="9:10" x14ac:dyDescent="0.3">
      <c r="I622452" s="139"/>
      <c r="J622452" s="139"/>
    </row>
    <row r="622454" spans="9:10" x14ac:dyDescent="0.3">
      <c r="J622454"/>
    </row>
    <row r="622663" spans="9:10" x14ac:dyDescent="0.3">
      <c r="I622663" s="139"/>
      <c r="J622663" s="139"/>
    </row>
    <row r="622665" spans="9:10" x14ac:dyDescent="0.3">
      <c r="J622665"/>
    </row>
    <row r="622874" spans="9:10" x14ac:dyDescent="0.3">
      <c r="I622874" s="139"/>
      <c r="J622874" s="139"/>
    </row>
    <row r="622876" spans="9:10" x14ac:dyDescent="0.3">
      <c r="J622876"/>
    </row>
    <row r="623085" spans="9:10" x14ac:dyDescent="0.3">
      <c r="I623085" s="139"/>
      <c r="J623085" s="139"/>
    </row>
    <row r="623087" spans="9:10" x14ac:dyDescent="0.3">
      <c r="J623087"/>
    </row>
    <row r="623296" spans="9:10" x14ac:dyDescent="0.3">
      <c r="I623296" s="139"/>
      <c r="J623296" s="139"/>
    </row>
    <row r="623298" spans="10:10" x14ac:dyDescent="0.3">
      <c r="J623298"/>
    </row>
    <row r="623507" spans="9:10" x14ac:dyDescent="0.3">
      <c r="I623507" s="139"/>
      <c r="J623507" s="139"/>
    </row>
    <row r="623509" spans="9:10" x14ac:dyDescent="0.3">
      <c r="J623509"/>
    </row>
    <row r="623718" spans="9:10" x14ac:dyDescent="0.3">
      <c r="I623718" s="139"/>
      <c r="J623718" s="139"/>
    </row>
    <row r="623720" spans="9:10" x14ac:dyDescent="0.3">
      <c r="J623720"/>
    </row>
    <row r="623929" spans="9:10" x14ac:dyDescent="0.3">
      <c r="I623929" s="139"/>
      <c r="J623929" s="139"/>
    </row>
    <row r="623931" spans="9:10" x14ac:dyDescent="0.3">
      <c r="J623931"/>
    </row>
    <row r="624140" spans="9:10" x14ac:dyDescent="0.3">
      <c r="I624140" s="139"/>
      <c r="J624140" s="139"/>
    </row>
    <row r="624142" spans="9:10" x14ac:dyDescent="0.3">
      <c r="J624142"/>
    </row>
    <row r="624351" spans="9:10" x14ac:dyDescent="0.3">
      <c r="I624351" s="139"/>
      <c r="J624351" s="139"/>
    </row>
    <row r="624353" spans="10:10" x14ac:dyDescent="0.3">
      <c r="J624353"/>
    </row>
    <row r="624562" spans="9:10" x14ac:dyDescent="0.3">
      <c r="I624562" s="139"/>
      <c r="J624562" s="139"/>
    </row>
    <row r="624564" spans="9:10" x14ac:dyDescent="0.3">
      <c r="J624564"/>
    </row>
    <row r="624773" spans="9:10" x14ac:dyDescent="0.3">
      <c r="I624773" s="139"/>
      <c r="J624773" s="139"/>
    </row>
    <row r="624775" spans="9:10" x14ac:dyDescent="0.3">
      <c r="J624775"/>
    </row>
    <row r="624984" spans="9:10" x14ac:dyDescent="0.3">
      <c r="I624984" s="139"/>
      <c r="J624984" s="139"/>
    </row>
    <row r="624986" spans="9:10" x14ac:dyDescent="0.3">
      <c r="J624986"/>
    </row>
    <row r="625195" spans="9:10" x14ac:dyDescent="0.3">
      <c r="I625195" s="139"/>
      <c r="J625195" s="139"/>
    </row>
    <row r="625197" spans="9:10" x14ac:dyDescent="0.3">
      <c r="J625197"/>
    </row>
    <row r="625406" spans="9:10" x14ac:dyDescent="0.3">
      <c r="I625406" s="139"/>
      <c r="J625406" s="139"/>
    </row>
    <row r="625408" spans="9:10" x14ac:dyDescent="0.3">
      <c r="J625408"/>
    </row>
    <row r="625617" spans="9:10" x14ac:dyDescent="0.3">
      <c r="I625617" s="139"/>
      <c r="J625617" s="139"/>
    </row>
    <row r="625619" spans="9:10" x14ac:dyDescent="0.3">
      <c r="J625619"/>
    </row>
    <row r="625828" spans="9:10" x14ac:dyDescent="0.3">
      <c r="I625828" s="139"/>
      <c r="J625828" s="139"/>
    </row>
    <row r="625830" spans="9:10" x14ac:dyDescent="0.3">
      <c r="J625830"/>
    </row>
    <row r="626039" spans="9:10" x14ac:dyDescent="0.3">
      <c r="I626039" s="139"/>
      <c r="J626039" s="139"/>
    </row>
    <row r="626041" spans="9:10" x14ac:dyDescent="0.3">
      <c r="J626041"/>
    </row>
    <row r="626250" spans="9:10" x14ac:dyDescent="0.3">
      <c r="I626250" s="139"/>
      <c r="J626250" s="139"/>
    </row>
    <row r="626252" spans="9:10" x14ac:dyDescent="0.3">
      <c r="J626252"/>
    </row>
    <row r="626461" spans="9:10" x14ac:dyDescent="0.3">
      <c r="I626461" s="139"/>
      <c r="J626461" s="139"/>
    </row>
    <row r="626463" spans="9:10" x14ac:dyDescent="0.3">
      <c r="J626463"/>
    </row>
    <row r="626672" spans="9:10" x14ac:dyDescent="0.3">
      <c r="I626672" s="139"/>
      <c r="J626672" s="139"/>
    </row>
    <row r="626674" spans="10:10" x14ac:dyDescent="0.3">
      <c r="J626674"/>
    </row>
    <row r="626883" spans="9:10" x14ac:dyDescent="0.3">
      <c r="I626883" s="139"/>
      <c r="J626883" s="139"/>
    </row>
    <row r="626885" spans="9:10" x14ac:dyDescent="0.3">
      <c r="J626885"/>
    </row>
    <row r="627094" spans="9:10" x14ac:dyDescent="0.3">
      <c r="I627094" s="139"/>
      <c r="J627094" s="139"/>
    </row>
    <row r="627096" spans="9:10" x14ac:dyDescent="0.3">
      <c r="J627096"/>
    </row>
    <row r="627305" spans="9:10" x14ac:dyDescent="0.3">
      <c r="I627305" s="139"/>
      <c r="J627305" s="139"/>
    </row>
    <row r="627307" spans="9:10" x14ac:dyDescent="0.3">
      <c r="J627307"/>
    </row>
    <row r="627516" spans="9:10" x14ac:dyDescent="0.3">
      <c r="I627516" s="139"/>
      <c r="J627516" s="139"/>
    </row>
    <row r="627518" spans="9:10" x14ac:dyDescent="0.3">
      <c r="J627518"/>
    </row>
    <row r="627727" spans="9:10" x14ac:dyDescent="0.3">
      <c r="I627727" s="139"/>
      <c r="J627727" s="139"/>
    </row>
    <row r="627729" spans="10:10" x14ac:dyDescent="0.3">
      <c r="J627729"/>
    </row>
    <row r="627938" spans="9:10" x14ac:dyDescent="0.3">
      <c r="I627938" s="139"/>
      <c r="J627938" s="139"/>
    </row>
    <row r="627940" spans="9:10" x14ac:dyDescent="0.3">
      <c r="J627940"/>
    </row>
    <row r="628149" spans="9:10" x14ac:dyDescent="0.3">
      <c r="I628149" s="139"/>
      <c r="J628149" s="139"/>
    </row>
    <row r="628151" spans="9:10" x14ac:dyDescent="0.3">
      <c r="J628151"/>
    </row>
    <row r="628360" spans="9:10" x14ac:dyDescent="0.3">
      <c r="I628360" s="139"/>
      <c r="J628360" s="139"/>
    </row>
    <row r="628362" spans="9:10" x14ac:dyDescent="0.3">
      <c r="J628362"/>
    </row>
    <row r="628571" spans="9:10" x14ac:dyDescent="0.3">
      <c r="I628571" s="139"/>
      <c r="J628571" s="139"/>
    </row>
    <row r="628573" spans="9:10" x14ac:dyDescent="0.3">
      <c r="J628573"/>
    </row>
    <row r="628782" spans="9:10" x14ac:dyDescent="0.3">
      <c r="I628782" s="139"/>
      <c r="J628782" s="139"/>
    </row>
    <row r="628784" spans="9:10" x14ac:dyDescent="0.3">
      <c r="J628784"/>
    </row>
    <row r="628993" spans="9:10" x14ac:dyDescent="0.3">
      <c r="I628993" s="139"/>
      <c r="J628993" s="139"/>
    </row>
    <row r="628995" spans="9:10" x14ac:dyDescent="0.3">
      <c r="J628995"/>
    </row>
    <row r="629204" spans="9:10" x14ac:dyDescent="0.3">
      <c r="I629204" s="139"/>
      <c r="J629204" s="139"/>
    </row>
    <row r="629206" spans="9:10" x14ac:dyDescent="0.3">
      <c r="J629206"/>
    </row>
    <row r="629415" spans="9:10" x14ac:dyDescent="0.3">
      <c r="I629415" s="139"/>
      <c r="J629415" s="139"/>
    </row>
    <row r="629417" spans="9:10" x14ac:dyDescent="0.3">
      <c r="J629417"/>
    </row>
    <row r="629626" spans="9:10" x14ac:dyDescent="0.3">
      <c r="I629626" s="139"/>
      <c r="J629626" s="139"/>
    </row>
    <row r="629628" spans="9:10" x14ac:dyDescent="0.3">
      <c r="J629628"/>
    </row>
    <row r="629837" spans="9:10" x14ac:dyDescent="0.3">
      <c r="I629837" s="139"/>
      <c r="J629837" s="139"/>
    </row>
    <row r="629839" spans="9:10" x14ac:dyDescent="0.3">
      <c r="J629839"/>
    </row>
    <row r="630048" spans="9:10" x14ac:dyDescent="0.3">
      <c r="I630048" s="139"/>
      <c r="J630048" s="139"/>
    </row>
    <row r="630050" spans="10:10" x14ac:dyDescent="0.3">
      <c r="J630050"/>
    </row>
    <row r="630259" spans="9:10" x14ac:dyDescent="0.3">
      <c r="I630259" s="139"/>
      <c r="J630259" s="139"/>
    </row>
    <row r="630261" spans="9:10" x14ac:dyDescent="0.3">
      <c r="J630261"/>
    </row>
    <row r="630470" spans="9:10" x14ac:dyDescent="0.3">
      <c r="I630470" s="139"/>
      <c r="J630470" s="139"/>
    </row>
    <row r="630472" spans="9:10" x14ac:dyDescent="0.3">
      <c r="J630472"/>
    </row>
    <row r="630681" spans="9:10" x14ac:dyDescent="0.3">
      <c r="I630681" s="139"/>
      <c r="J630681" s="139"/>
    </row>
    <row r="630683" spans="9:10" x14ac:dyDescent="0.3">
      <c r="J630683"/>
    </row>
    <row r="630892" spans="9:10" x14ac:dyDescent="0.3">
      <c r="I630892" s="139"/>
      <c r="J630892" s="139"/>
    </row>
    <row r="630894" spans="9:10" x14ac:dyDescent="0.3">
      <c r="J630894"/>
    </row>
    <row r="631103" spans="9:10" x14ac:dyDescent="0.3">
      <c r="I631103" s="139"/>
      <c r="J631103" s="139"/>
    </row>
    <row r="631105" spans="10:10" x14ac:dyDescent="0.3">
      <c r="J631105"/>
    </row>
    <row r="631314" spans="9:10" x14ac:dyDescent="0.3">
      <c r="I631314" s="139"/>
      <c r="J631314" s="139"/>
    </row>
    <row r="631316" spans="9:10" x14ac:dyDescent="0.3">
      <c r="J631316"/>
    </row>
    <row r="631525" spans="9:10" x14ac:dyDescent="0.3">
      <c r="I631525" s="139"/>
      <c r="J631525" s="139"/>
    </row>
    <row r="631527" spans="9:10" x14ac:dyDescent="0.3">
      <c r="J631527"/>
    </row>
    <row r="631736" spans="9:10" x14ac:dyDescent="0.3">
      <c r="I631736" s="139"/>
      <c r="J631736" s="139"/>
    </row>
    <row r="631738" spans="9:10" x14ac:dyDescent="0.3">
      <c r="J631738"/>
    </row>
    <row r="631947" spans="9:10" x14ac:dyDescent="0.3">
      <c r="I631947" s="139"/>
      <c r="J631947" s="139"/>
    </row>
    <row r="631949" spans="9:10" x14ac:dyDescent="0.3">
      <c r="J631949"/>
    </row>
    <row r="632158" spans="9:10" x14ac:dyDescent="0.3">
      <c r="I632158" s="139"/>
      <c r="J632158" s="139"/>
    </row>
    <row r="632160" spans="9:10" x14ac:dyDescent="0.3">
      <c r="J632160"/>
    </row>
    <row r="632369" spans="9:10" x14ac:dyDescent="0.3">
      <c r="I632369" s="139"/>
      <c r="J632369" s="139"/>
    </row>
    <row r="632371" spans="9:10" x14ac:dyDescent="0.3">
      <c r="J632371"/>
    </row>
    <row r="632580" spans="9:10" x14ac:dyDescent="0.3">
      <c r="I632580" s="139"/>
      <c r="J632580" s="139"/>
    </row>
    <row r="632582" spans="9:10" x14ac:dyDescent="0.3">
      <c r="J632582"/>
    </row>
    <row r="632791" spans="9:10" x14ac:dyDescent="0.3">
      <c r="I632791" s="139"/>
      <c r="J632791" s="139"/>
    </row>
    <row r="632793" spans="9:10" x14ac:dyDescent="0.3">
      <c r="J632793"/>
    </row>
    <row r="633002" spans="9:10" x14ac:dyDescent="0.3">
      <c r="I633002" s="139"/>
      <c r="J633002" s="139"/>
    </row>
    <row r="633004" spans="9:10" x14ac:dyDescent="0.3">
      <c r="J633004"/>
    </row>
    <row r="633213" spans="9:10" x14ac:dyDescent="0.3">
      <c r="I633213" s="139"/>
      <c r="J633213" s="139"/>
    </row>
    <row r="633215" spans="9:10" x14ac:dyDescent="0.3">
      <c r="J633215"/>
    </row>
    <row r="633424" spans="9:10" x14ac:dyDescent="0.3">
      <c r="I633424" s="139"/>
      <c r="J633424" s="139"/>
    </row>
    <row r="633426" spans="10:10" x14ac:dyDescent="0.3">
      <c r="J633426"/>
    </row>
    <row r="633635" spans="9:10" x14ac:dyDescent="0.3">
      <c r="I633635" s="139"/>
      <c r="J633635" s="139"/>
    </row>
    <row r="633637" spans="9:10" x14ac:dyDescent="0.3">
      <c r="J633637"/>
    </row>
    <row r="633846" spans="9:10" x14ac:dyDescent="0.3">
      <c r="I633846" s="139"/>
      <c r="J633846" s="139"/>
    </row>
    <row r="633848" spans="9:10" x14ac:dyDescent="0.3">
      <c r="J633848"/>
    </row>
    <row r="634057" spans="9:10" x14ac:dyDescent="0.3">
      <c r="I634057" s="139"/>
      <c r="J634057" s="139"/>
    </row>
    <row r="634059" spans="9:10" x14ac:dyDescent="0.3">
      <c r="J634059"/>
    </row>
    <row r="634268" spans="9:10" x14ac:dyDescent="0.3">
      <c r="I634268" s="139"/>
      <c r="J634268" s="139"/>
    </row>
    <row r="634270" spans="9:10" x14ac:dyDescent="0.3">
      <c r="J634270"/>
    </row>
    <row r="634479" spans="9:10" x14ac:dyDescent="0.3">
      <c r="I634479" s="139"/>
      <c r="J634479" s="139"/>
    </row>
    <row r="634481" spans="10:10" x14ac:dyDescent="0.3">
      <c r="J634481"/>
    </row>
    <row r="634690" spans="9:10" x14ac:dyDescent="0.3">
      <c r="I634690" s="139"/>
      <c r="J634690" s="139"/>
    </row>
    <row r="634692" spans="9:10" x14ac:dyDescent="0.3">
      <c r="J634692"/>
    </row>
    <row r="634901" spans="9:10" x14ac:dyDescent="0.3">
      <c r="I634901" s="139"/>
      <c r="J634901" s="139"/>
    </row>
    <row r="634903" spans="9:10" x14ac:dyDescent="0.3">
      <c r="J634903"/>
    </row>
    <row r="635112" spans="9:10" x14ac:dyDescent="0.3">
      <c r="I635112" s="139"/>
      <c r="J635112" s="139"/>
    </row>
    <row r="635114" spans="9:10" x14ac:dyDescent="0.3">
      <c r="J635114"/>
    </row>
    <row r="635323" spans="9:10" x14ac:dyDescent="0.3">
      <c r="I635323" s="139"/>
      <c r="J635323" s="139"/>
    </row>
    <row r="635325" spans="9:10" x14ac:dyDescent="0.3">
      <c r="J635325"/>
    </row>
    <row r="635534" spans="9:10" x14ac:dyDescent="0.3">
      <c r="I635534" s="139"/>
      <c r="J635534" s="139"/>
    </row>
    <row r="635536" spans="9:10" x14ac:dyDescent="0.3">
      <c r="J635536"/>
    </row>
    <row r="635745" spans="9:10" x14ac:dyDescent="0.3">
      <c r="I635745" s="139"/>
      <c r="J635745" s="139"/>
    </row>
    <row r="635747" spans="9:10" x14ac:dyDescent="0.3">
      <c r="J635747"/>
    </row>
    <row r="635956" spans="9:10" x14ac:dyDescent="0.3">
      <c r="I635956" s="139"/>
      <c r="J635956" s="139"/>
    </row>
    <row r="635958" spans="9:10" x14ac:dyDescent="0.3">
      <c r="J635958"/>
    </row>
    <row r="636167" spans="9:10" x14ac:dyDescent="0.3">
      <c r="I636167" s="139"/>
      <c r="J636167" s="139"/>
    </row>
    <row r="636169" spans="9:10" x14ac:dyDescent="0.3">
      <c r="J636169"/>
    </row>
    <row r="636378" spans="9:10" x14ac:dyDescent="0.3">
      <c r="I636378" s="139"/>
      <c r="J636378" s="139"/>
    </row>
    <row r="636380" spans="9:10" x14ac:dyDescent="0.3">
      <c r="J636380"/>
    </row>
    <row r="636589" spans="9:10" x14ac:dyDescent="0.3">
      <c r="I636589" s="139"/>
      <c r="J636589" s="139"/>
    </row>
    <row r="636591" spans="9:10" x14ac:dyDescent="0.3">
      <c r="J636591"/>
    </row>
    <row r="636800" spans="9:10" x14ac:dyDescent="0.3">
      <c r="I636800" s="139"/>
      <c r="J636800" s="139"/>
    </row>
    <row r="636802" spans="10:10" x14ac:dyDescent="0.3">
      <c r="J636802"/>
    </row>
    <row r="637011" spans="9:10" x14ac:dyDescent="0.3">
      <c r="I637011" s="139"/>
      <c r="J637011" s="139"/>
    </row>
    <row r="637013" spans="9:10" x14ac:dyDescent="0.3">
      <c r="J637013"/>
    </row>
    <row r="637222" spans="9:10" x14ac:dyDescent="0.3">
      <c r="I637222" s="139"/>
      <c r="J637222" s="139"/>
    </row>
    <row r="637224" spans="9:10" x14ac:dyDescent="0.3">
      <c r="J637224"/>
    </row>
    <row r="637433" spans="9:10" x14ac:dyDescent="0.3">
      <c r="I637433" s="139"/>
      <c r="J637433" s="139"/>
    </row>
    <row r="637435" spans="9:10" x14ac:dyDescent="0.3">
      <c r="J637435"/>
    </row>
    <row r="637644" spans="9:10" x14ac:dyDescent="0.3">
      <c r="I637644" s="139"/>
      <c r="J637644" s="139"/>
    </row>
    <row r="637646" spans="9:10" x14ac:dyDescent="0.3">
      <c r="J637646"/>
    </row>
    <row r="637855" spans="9:10" x14ac:dyDescent="0.3">
      <c r="I637855" s="139"/>
      <c r="J637855" s="139"/>
    </row>
    <row r="637857" spans="10:10" x14ac:dyDescent="0.3">
      <c r="J637857"/>
    </row>
    <row r="638066" spans="9:10" x14ac:dyDescent="0.3">
      <c r="I638066" s="139"/>
      <c r="J638066" s="139"/>
    </row>
    <row r="638068" spans="9:10" x14ac:dyDescent="0.3">
      <c r="J638068"/>
    </row>
    <row r="638277" spans="9:10" x14ac:dyDescent="0.3">
      <c r="I638277" s="139"/>
      <c r="J638277" s="139"/>
    </row>
    <row r="638279" spans="9:10" x14ac:dyDescent="0.3">
      <c r="J638279"/>
    </row>
    <row r="638488" spans="9:10" x14ac:dyDescent="0.3">
      <c r="I638488" s="139"/>
      <c r="J638488" s="139"/>
    </row>
    <row r="638490" spans="9:10" x14ac:dyDescent="0.3">
      <c r="J638490"/>
    </row>
    <row r="638699" spans="9:10" x14ac:dyDescent="0.3">
      <c r="I638699" s="139"/>
      <c r="J638699" s="139"/>
    </row>
    <row r="638701" spans="9:10" x14ac:dyDescent="0.3">
      <c r="J638701"/>
    </row>
    <row r="638910" spans="9:10" x14ac:dyDescent="0.3">
      <c r="I638910" s="139"/>
      <c r="J638910" s="139"/>
    </row>
    <row r="638912" spans="9:10" x14ac:dyDescent="0.3">
      <c r="J638912"/>
    </row>
    <row r="639121" spans="9:10" x14ac:dyDescent="0.3">
      <c r="I639121" s="139"/>
      <c r="J639121" s="139"/>
    </row>
    <row r="639123" spans="9:10" x14ac:dyDescent="0.3">
      <c r="J639123"/>
    </row>
    <row r="639332" spans="9:10" x14ac:dyDescent="0.3">
      <c r="I639332" s="139"/>
      <c r="J639332" s="139"/>
    </row>
    <row r="639334" spans="9:10" x14ac:dyDescent="0.3">
      <c r="J639334"/>
    </row>
    <row r="639543" spans="9:10" x14ac:dyDescent="0.3">
      <c r="I639543" s="139"/>
      <c r="J639543" s="139"/>
    </row>
    <row r="639545" spans="9:10" x14ac:dyDescent="0.3">
      <c r="J639545"/>
    </row>
    <row r="639754" spans="9:10" x14ac:dyDescent="0.3">
      <c r="I639754" s="139"/>
      <c r="J639754" s="139"/>
    </row>
    <row r="639756" spans="9:10" x14ac:dyDescent="0.3">
      <c r="J639756"/>
    </row>
    <row r="639965" spans="9:10" x14ac:dyDescent="0.3">
      <c r="I639965" s="139"/>
      <c r="J639965" s="139"/>
    </row>
    <row r="639967" spans="9:10" x14ac:dyDescent="0.3">
      <c r="J639967"/>
    </row>
    <row r="640176" spans="9:10" x14ac:dyDescent="0.3">
      <c r="I640176" s="139"/>
      <c r="J640176" s="139"/>
    </row>
    <row r="640178" spans="10:10" x14ac:dyDescent="0.3">
      <c r="J640178"/>
    </row>
    <row r="640387" spans="9:10" x14ac:dyDescent="0.3">
      <c r="I640387" s="139"/>
      <c r="J640387" s="139"/>
    </row>
    <row r="640389" spans="9:10" x14ac:dyDescent="0.3">
      <c r="J640389"/>
    </row>
    <row r="640598" spans="9:10" x14ac:dyDescent="0.3">
      <c r="I640598" s="139"/>
      <c r="J640598" s="139"/>
    </row>
    <row r="640600" spans="9:10" x14ac:dyDescent="0.3">
      <c r="J640600"/>
    </row>
    <row r="640809" spans="9:10" x14ac:dyDescent="0.3">
      <c r="I640809" s="139"/>
      <c r="J640809" s="139"/>
    </row>
    <row r="640811" spans="9:10" x14ac:dyDescent="0.3">
      <c r="J640811"/>
    </row>
    <row r="641020" spans="9:10" x14ac:dyDescent="0.3">
      <c r="I641020" s="139"/>
      <c r="J641020" s="139"/>
    </row>
    <row r="641022" spans="9:10" x14ac:dyDescent="0.3">
      <c r="J641022"/>
    </row>
    <row r="641231" spans="9:10" x14ac:dyDescent="0.3">
      <c r="I641231" s="139"/>
      <c r="J641231" s="139"/>
    </row>
    <row r="641233" spans="10:10" x14ac:dyDescent="0.3">
      <c r="J641233"/>
    </row>
    <row r="641442" spans="9:10" x14ac:dyDescent="0.3">
      <c r="I641442" s="139"/>
      <c r="J641442" s="139"/>
    </row>
    <row r="641444" spans="9:10" x14ac:dyDescent="0.3">
      <c r="J641444"/>
    </row>
    <row r="641653" spans="9:10" x14ac:dyDescent="0.3">
      <c r="I641653" s="139"/>
      <c r="J641653" s="139"/>
    </row>
    <row r="641655" spans="9:10" x14ac:dyDescent="0.3">
      <c r="J641655"/>
    </row>
    <row r="641864" spans="9:10" x14ac:dyDescent="0.3">
      <c r="I641864" s="139"/>
      <c r="J641864" s="139"/>
    </row>
    <row r="641866" spans="9:10" x14ac:dyDescent="0.3">
      <c r="J641866"/>
    </row>
    <row r="642075" spans="9:10" x14ac:dyDescent="0.3">
      <c r="I642075" s="139"/>
      <c r="J642075" s="139"/>
    </row>
    <row r="642077" spans="9:10" x14ac:dyDescent="0.3">
      <c r="J642077"/>
    </row>
    <row r="642286" spans="9:10" x14ac:dyDescent="0.3">
      <c r="I642286" s="139"/>
      <c r="J642286" s="139"/>
    </row>
    <row r="642288" spans="9:10" x14ac:dyDescent="0.3">
      <c r="J642288"/>
    </row>
    <row r="642497" spans="9:10" x14ac:dyDescent="0.3">
      <c r="I642497" s="139"/>
      <c r="J642497" s="139"/>
    </row>
    <row r="642499" spans="9:10" x14ac:dyDescent="0.3">
      <c r="J642499"/>
    </row>
    <row r="642708" spans="9:10" x14ac:dyDescent="0.3">
      <c r="I642708" s="139"/>
      <c r="J642708" s="139"/>
    </row>
    <row r="642710" spans="9:10" x14ac:dyDescent="0.3">
      <c r="J642710"/>
    </row>
    <row r="642919" spans="9:10" x14ac:dyDescent="0.3">
      <c r="I642919" s="139"/>
      <c r="J642919" s="139"/>
    </row>
    <row r="642921" spans="9:10" x14ac:dyDescent="0.3">
      <c r="J642921"/>
    </row>
    <row r="643130" spans="9:10" x14ac:dyDescent="0.3">
      <c r="I643130" s="139"/>
      <c r="J643130" s="139"/>
    </row>
    <row r="643132" spans="9:10" x14ac:dyDescent="0.3">
      <c r="J643132"/>
    </row>
    <row r="643341" spans="9:10" x14ac:dyDescent="0.3">
      <c r="I643341" s="139"/>
      <c r="J643341" s="139"/>
    </row>
    <row r="643343" spans="9:10" x14ac:dyDescent="0.3">
      <c r="J643343"/>
    </row>
    <row r="643552" spans="9:10" x14ac:dyDescent="0.3">
      <c r="I643552" s="139"/>
      <c r="J643552" s="139"/>
    </row>
    <row r="643554" spans="10:10" x14ac:dyDescent="0.3">
      <c r="J643554"/>
    </row>
    <row r="643763" spans="9:10" x14ac:dyDescent="0.3">
      <c r="I643763" s="139"/>
      <c r="J643763" s="139"/>
    </row>
    <row r="643765" spans="9:10" x14ac:dyDescent="0.3">
      <c r="J643765"/>
    </row>
    <row r="643974" spans="9:10" x14ac:dyDescent="0.3">
      <c r="I643974" s="139"/>
      <c r="J643974" s="139"/>
    </row>
    <row r="643976" spans="9:10" x14ac:dyDescent="0.3">
      <c r="J643976"/>
    </row>
    <row r="644185" spans="9:10" x14ac:dyDescent="0.3">
      <c r="I644185" s="139"/>
      <c r="J644185" s="139"/>
    </row>
    <row r="644187" spans="9:10" x14ac:dyDescent="0.3">
      <c r="J644187"/>
    </row>
    <row r="644396" spans="9:10" x14ac:dyDescent="0.3">
      <c r="I644396" s="139"/>
      <c r="J644396" s="139"/>
    </row>
    <row r="644398" spans="9:10" x14ac:dyDescent="0.3">
      <c r="J644398"/>
    </row>
    <row r="644607" spans="9:10" x14ac:dyDescent="0.3">
      <c r="I644607" s="139"/>
      <c r="J644607" s="139"/>
    </row>
    <row r="644609" spans="10:10" x14ac:dyDescent="0.3">
      <c r="J644609"/>
    </row>
    <row r="644818" spans="9:10" x14ac:dyDescent="0.3">
      <c r="I644818" s="139"/>
      <c r="J644818" s="139"/>
    </row>
    <row r="644820" spans="9:10" x14ac:dyDescent="0.3">
      <c r="J644820"/>
    </row>
    <row r="645029" spans="9:10" x14ac:dyDescent="0.3">
      <c r="I645029" s="139"/>
      <c r="J645029" s="139"/>
    </row>
    <row r="645031" spans="9:10" x14ac:dyDescent="0.3">
      <c r="J645031"/>
    </row>
    <row r="645240" spans="9:10" x14ac:dyDescent="0.3">
      <c r="I645240" s="139"/>
      <c r="J645240" s="139"/>
    </row>
    <row r="645242" spans="9:10" x14ac:dyDescent="0.3">
      <c r="J645242"/>
    </row>
    <row r="645451" spans="9:10" x14ac:dyDescent="0.3">
      <c r="I645451" s="139"/>
      <c r="J645451" s="139"/>
    </row>
    <row r="645453" spans="9:10" x14ac:dyDescent="0.3">
      <c r="J645453"/>
    </row>
    <row r="645662" spans="9:10" x14ac:dyDescent="0.3">
      <c r="I645662" s="139"/>
      <c r="J645662" s="139"/>
    </row>
    <row r="645664" spans="9:10" x14ac:dyDescent="0.3">
      <c r="J645664"/>
    </row>
    <row r="645873" spans="9:10" x14ac:dyDescent="0.3">
      <c r="I645873" s="139"/>
      <c r="J645873" s="139"/>
    </row>
    <row r="645875" spans="9:10" x14ac:dyDescent="0.3">
      <c r="J645875"/>
    </row>
    <row r="646084" spans="9:10" x14ac:dyDescent="0.3">
      <c r="I646084" s="139"/>
      <c r="J646084" s="139"/>
    </row>
    <row r="646086" spans="9:10" x14ac:dyDescent="0.3">
      <c r="J646086"/>
    </row>
    <row r="646295" spans="9:10" x14ac:dyDescent="0.3">
      <c r="I646295" s="139"/>
      <c r="J646295" s="139"/>
    </row>
    <row r="646297" spans="9:10" x14ac:dyDescent="0.3">
      <c r="J646297"/>
    </row>
    <row r="646506" spans="9:10" x14ac:dyDescent="0.3">
      <c r="I646506" s="139"/>
      <c r="J646506" s="139"/>
    </row>
    <row r="646508" spans="9:10" x14ac:dyDescent="0.3">
      <c r="J646508"/>
    </row>
    <row r="646717" spans="9:10" x14ac:dyDescent="0.3">
      <c r="I646717" s="139"/>
      <c r="J646717" s="139"/>
    </row>
    <row r="646719" spans="9:10" x14ac:dyDescent="0.3">
      <c r="J646719"/>
    </row>
    <row r="646928" spans="9:10" x14ac:dyDescent="0.3">
      <c r="I646928" s="139"/>
      <c r="J646928" s="139"/>
    </row>
    <row r="646930" spans="10:10" x14ac:dyDescent="0.3">
      <c r="J646930"/>
    </row>
    <row r="647139" spans="9:10" x14ac:dyDescent="0.3">
      <c r="I647139" s="139"/>
      <c r="J647139" s="139"/>
    </row>
    <row r="647141" spans="9:10" x14ac:dyDescent="0.3">
      <c r="J647141"/>
    </row>
    <row r="647350" spans="9:10" x14ac:dyDescent="0.3">
      <c r="I647350" s="139"/>
      <c r="J647350" s="139"/>
    </row>
    <row r="647352" spans="9:10" x14ac:dyDescent="0.3">
      <c r="J647352"/>
    </row>
    <row r="647561" spans="9:10" x14ac:dyDescent="0.3">
      <c r="I647561" s="139"/>
      <c r="J647561" s="139"/>
    </row>
    <row r="647563" spans="9:10" x14ac:dyDescent="0.3">
      <c r="J647563"/>
    </row>
    <row r="647772" spans="9:10" x14ac:dyDescent="0.3">
      <c r="I647772" s="139"/>
      <c r="J647772" s="139"/>
    </row>
    <row r="647774" spans="9:10" x14ac:dyDescent="0.3">
      <c r="J647774"/>
    </row>
    <row r="647983" spans="9:10" x14ac:dyDescent="0.3">
      <c r="I647983" s="139"/>
      <c r="J647983" s="139"/>
    </row>
    <row r="647985" spans="10:10" x14ac:dyDescent="0.3">
      <c r="J647985"/>
    </row>
    <row r="648194" spans="9:10" x14ac:dyDescent="0.3">
      <c r="I648194" s="139"/>
      <c r="J648194" s="139"/>
    </row>
    <row r="648196" spans="9:10" x14ac:dyDescent="0.3">
      <c r="J648196"/>
    </row>
    <row r="648405" spans="9:10" x14ac:dyDescent="0.3">
      <c r="I648405" s="139"/>
      <c r="J648405" s="139"/>
    </row>
    <row r="648407" spans="9:10" x14ac:dyDescent="0.3">
      <c r="J648407"/>
    </row>
    <row r="648616" spans="9:10" x14ac:dyDescent="0.3">
      <c r="I648616" s="139"/>
      <c r="J648616" s="139"/>
    </row>
    <row r="648618" spans="9:10" x14ac:dyDescent="0.3">
      <c r="J648618"/>
    </row>
    <row r="648827" spans="9:10" x14ac:dyDescent="0.3">
      <c r="I648827" s="139"/>
      <c r="J648827" s="139"/>
    </row>
    <row r="648829" spans="9:10" x14ac:dyDescent="0.3">
      <c r="J648829"/>
    </row>
    <row r="649038" spans="9:10" x14ac:dyDescent="0.3">
      <c r="I649038" s="139"/>
      <c r="J649038" s="139"/>
    </row>
    <row r="649040" spans="9:10" x14ac:dyDescent="0.3">
      <c r="J649040"/>
    </row>
    <row r="649249" spans="9:10" x14ac:dyDescent="0.3">
      <c r="I649249" s="139"/>
      <c r="J649249" s="139"/>
    </row>
    <row r="649251" spans="9:10" x14ac:dyDescent="0.3">
      <c r="J649251"/>
    </row>
    <row r="649460" spans="9:10" x14ac:dyDescent="0.3">
      <c r="I649460" s="139"/>
      <c r="J649460" s="139"/>
    </row>
    <row r="649462" spans="9:10" x14ac:dyDescent="0.3">
      <c r="J649462"/>
    </row>
    <row r="649671" spans="9:10" x14ac:dyDescent="0.3">
      <c r="I649671" s="139"/>
      <c r="J649671" s="139"/>
    </row>
    <row r="649673" spans="9:10" x14ac:dyDescent="0.3">
      <c r="J649673"/>
    </row>
    <row r="649882" spans="9:10" x14ac:dyDescent="0.3">
      <c r="I649882" s="139"/>
      <c r="J649882" s="139"/>
    </row>
    <row r="649884" spans="9:10" x14ac:dyDescent="0.3">
      <c r="J649884"/>
    </row>
    <row r="650093" spans="9:10" x14ac:dyDescent="0.3">
      <c r="I650093" s="139"/>
      <c r="J650093" s="139"/>
    </row>
    <row r="650095" spans="9:10" x14ac:dyDescent="0.3">
      <c r="J650095"/>
    </row>
    <row r="650304" spans="9:10" x14ac:dyDescent="0.3">
      <c r="I650304" s="139"/>
      <c r="J650304" s="139"/>
    </row>
    <row r="650306" spans="10:10" x14ac:dyDescent="0.3">
      <c r="J650306"/>
    </row>
    <row r="650515" spans="9:10" x14ac:dyDescent="0.3">
      <c r="I650515" s="139"/>
      <c r="J650515" s="139"/>
    </row>
    <row r="650517" spans="9:10" x14ac:dyDescent="0.3">
      <c r="J650517"/>
    </row>
    <row r="650726" spans="9:10" x14ac:dyDescent="0.3">
      <c r="I650726" s="139"/>
      <c r="J650726" s="139"/>
    </row>
    <row r="650728" spans="9:10" x14ac:dyDescent="0.3">
      <c r="J650728"/>
    </row>
    <row r="650937" spans="9:10" x14ac:dyDescent="0.3">
      <c r="I650937" s="139"/>
      <c r="J650937" s="139"/>
    </row>
    <row r="650939" spans="9:10" x14ac:dyDescent="0.3">
      <c r="J650939"/>
    </row>
    <row r="651148" spans="9:10" x14ac:dyDescent="0.3">
      <c r="I651148" s="139"/>
      <c r="J651148" s="139"/>
    </row>
    <row r="651150" spans="9:10" x14ac:dyDescent="0.3">
      <c r="J651150"/>
    </row>
    <row r="651359" spans="9:10" x14ac:dyDescent="0.3">
      <c r="I651359" s="139"/>
      <c r="J651359" s="139"/>
    </row>
    <row r="651361" spans="10:10" x14ac:dyDescent="0.3">
      <c r="J651361"/>
    </row>
    <row r="651570" spans="9:10" x14ac:dyDescent="0.3">
      <c r="I651570" s="139"/>
      <c r="J651570" s="139"/>
    </row>
    <row r="651572" spans="9:10" x14ac:dyDescent="0.3">
      <c r="J651572"/>
    </row>
    <row r="651781" spans="9:10" x14ac:dyDescent="0.3">
      <c r="I651781" s="139"/>
      <c r="J651781" s="139"/>
    </row>
    <row r="651783" spans="9:10" x14ac:dyDescent="0.3">
      <c r="J651783"/>
    </row>
    <row r="651992" spans="9:10" x14ac:dyDescent="0.3">
      <c r="I651992" s="139"/>
      <c r="J651992" s="139"/>
    </row>
    <row r="651994" spans="9:10" x14ac:dyDescent="0.3">
      <c r="J651994"/>
    </row>
    <row r="652203" spans="9:10" x14ac:dyDescent="0.3">
      <c r="I652203" s="139"/>
      <c r="J652203" s="139"/>
    </row>
    <row r="652205" spans="9:10" x14ac:dyDescent="0.3">
      <c r="J652205"/>
    </row>
    <row r="652414" spans="9:10" x14ac:dyDescent="0.3">
      <c r="I652414" s="139"/>
      <c r="J652414" s="139"/>
    </row>
    <row r="652416" spans="9:10" x14ac:dyDescent="0.3">
      <c r="J652416"/>
    </row>
    <row r="652625" spans="9:10" x14ac:dyDescent="0.3">
      <c r="I652625" s="139"/>
      <c r="J652625" s="139"/>
    </row>
    <row r="652627" spans="9:10" x14ac:dyDescent="0.3">
      <c r="J652627"/>
    </row>
    <row r="652836" spans="9:10" x14ac:dyDescent="0.3">
      <c r="I652836" s="139"/>
      <c r="J652836" s="139"/>
    </row>
    <row r="652838" spans="9:10" x14ac:dyDescent="0.3">
      <c r="J652838"/>
    </row>
    <row r="653047" spans="9:10" x14ac:dyDescent="0.3">
      <c r="I653047" s="139"/>
      <c r="J653047" s="139"/>
    </row>
    <row r="653049" spans="9:10" x14ac:dyDescent="0.3">
      <c r="J653049"/>
    </row>
    <row r="653258" spans="9:10" x14ac:dyDescent="0.3">
      <c r="I653258" s="139"/>
      <c r="J653258" s="139"/>
    </row>
    <row r="653260" spans="9:10" x14ac:dyDescent="0.3">
      <c r="J653260"/>
    </row>
    <row r="653469" spans="9:10" x14ac:dyDescent="0.3">
      <c r="I653469" s="139"/>
      <c r="J653469" s="139"/>
    </row>
    <row r="653471" spans="9:10" x14ac:dyDescent="0.3">
      <c r="J653471"/>
    </row>
    <row r="653680" spans="9:10" x14ac:dyDescent="0.3">
      <c r="I653680" s="139"/>
      <c r="J653680" s="139"/>
    </row>
    <row r="653682" spans="10:10" x14ac:dyDescent="0.3">
      <c r="J653682"/>
    </row>
    <row r="653891" spans="9:10" x14ac:dyDescent="0.3">
      <c r="I653891" s="139"/>
      <c r="J653891" s="139"/>
    </row>
    <row r="653893" spans="9:10" x14ac:dyDescent="0.3">
      <c r="J653893"/>
    </row>
    <row r="654102" spans="9:10" x14ac:dyDescent="0.3">
      <c r="I654102" s="139"/>
      <c r="J654102" s="139"/>
    </row>
    <row r="654104" spans="9:10" x14ac:dyDescent="0.3">
      <c r="J654104"/>
    </row>
    <row r="654313" spans="9:10" x14ac:dyDescent="0.3">
      <c r="I654313" s="139"/>
      <c r="J654313" s="139"/>
    </row>
    <row r="654315" spans="9:10" x14ac:dyDescent="0.3">
      <c r="J654315"/>
    </row>
    <row r="654524" spans="9:10" x14ac:dyDescent="0.3">
      <c r="I654524" s="139"/>
      <c r="J654524" s="139"/>
    </row>
    <row r="654526" spans="9:10" x14ac:dyDescent="0.3">
      <c r="J654526"/>
    </row>
    <row r="654735" spans="9:10" x14ac:dyDescent="0.3">
      <c r="I654735" s="139"/>
      <c r="J654735" s="139"/>
    </row>
    <row r="654737" spans="10:10" x14ac:dyDescent="0.3">
      <c r="J654737"/>
    </row>
    <row r="654946" spans="9:10" x14ac:dyDescent="0.3">
      <c r="I654946" s="139"/>
      <c r="J654946" s="139"/>
    </row>
    <row r="654948" spans="9:10" x14ac:dyDescent="0.3">
      <c r="J654948"/>
    </row>
    <row r="655157" spans="9:10" x14ac:dyDescent="0.3">
      <c r="I655157" s="139"/>
      <c r="J655157" s="139"/>
    </row>
    <row r="655159" spans="9:10" x14ac:dyDescent="0.3">
      <c r="J655159"/>
    </row>
    <row r="655368" spans="9:10" x14ac:dyDescent="0.3">
      <c r="I655368" s="139"/>
      <c r="J655368" s="139"/>
    </row>
    <row r="655370" spans="9:10" x14ac:dyDescent="0.3">
      <c r="J655370"/>
    </row>
    <row r="655579" spans="9:10" x14ac:dyDescent="0.3">
      <c r="I655579" s="139"/>
      <c r="J655579" s="139"/>
    </row>
    <row r="655581" spans="9:10" x14ac:dyDescent="0.3">
      <c r="J655581"/>
    </row>
    <row r="655790" spans="9:10" x14ac:dyDescent="0.3">
      <c r="I655790" s="139"/>
      <c r="J655790" s="139"/>
    </row>
    <row r="655792" spans="9:10" x14ac:dyDescent="0.3">
      <c r="J655792"/>
    </row>
    <row r="656001" spans="9:10" x14ac:dyDescent="0.3">
      <c r="I656001" s="139"/>
      <c r="J656001" s="139"/>
    </row>
    <row r="656003" spans="9:10" x14ac:dyDescent="0.3">
      <c r="J656003"/>
    </row>
    <row r="656212" spans="9:10" x14ac:dyDescent="0.3">
      <c r="I656212" s="139"/>
      <c r="J656212" s="139"/>
    </row>
    <row r="656214" spans="9:10" x14ac:dyDescent="0.3">
      <c r="J656214"/>
    </row>
    <row r="656423" spans="9:10" x14ac:dyDescent="0.3">
      <c r="I656423" s="139"/>
      <c r="J656423" s="139"/>
    </row>
    <row r="656425" spans="9:10" x14ac:dyDescent="0.3">
      <c r="J656425"/>
    </row>
    <row r="656634" spans="9:10" x14ac:dyDescent="0.3">
      <c r="I656634" s="139"/>
      <c r="J656634" s="139"/>
    </row>
    <row r="656636" spans="9:10" x14ac:dyDescent="0.3">
      <c r="J656636"/>
    </row>
    <row r="656845" spans="9:10" x14ac:dyDescent="0.3">
      <c r="I656845" s="139"/>
      <c r="J656845" s="139"/>
    </row>
    <row r="656847" spans="9:10" x14ac:dyDescent="0.3">
      <c r="J656847"/>
    </row>
    <row r="657056" spans="9:10" x14ac:dyDescent="0.3">
      <c r="I657056" s="139"/>
      <c r="J657056" s="139"/>
    </row>
    <row r="657058" spans="10:10" x14ac:dyDescent="0.3">
      <c r="J657058"/>
    </row>
    <row r="657267" spans="9:10" x14ac:dyDescent="0.3">
      <c r="I657267" s="139"/>
      <c r="J657267" s="139"/>
    </row>
    <row r="657269" spans="9:10" x14ac:dyDescent="0.3">
      <c r="J657269"/>
    </row>
    <row r="657478" spans="9:10" x14ac:dyDescent="0.3">
      <c r="I657478" s="139"/>
      <c r="J657478" s="139"/>
    </row>
    <row r="657480" spans="9:10" x14ac:dyDescent="0.3">
      <c r="J657480"/>
    </row>
    <row r="657689" spans="9:10" x14ac:dyDescent="0.3">
      <c r="I657689" s="139"/>
      <c r="J657689" s="139"/>
    </row>
    <row r="657691" spans="9:10" x14ac:dyDescent="0.3">
      <c r="J657691"/>
    </row>
    <row r="657900" spans="9:10" x14ac:dyDescent="0.3">
      <c r="I657900" s="139"/>
      <c r="J657900" s="139"/>
    </row>
    <row r="657902" spans="9:10" x14ac:dyDescent="0.3">
      <c r="J657902"/>
    </row>
    <row r="658111" spans="9:10" x14ac:dyDescent="0.3">
      <c r="I658111" s="139"/>
      <c r="J658111" s="139"/>
    </row>
    <row r="658113" spans="10:10" x14ac:dyDescent="0.3">
      <c r="J658113"/>
    </row>
    <row r="658322" spans="9:10" x14ac:dyDescent="0.3">
      <c r="I658322" s="139"/>
      <c r="J658322" s="139"/>
    </row>
    <row r="658324" spans="9:10" x14ac:dyDescent="0.3">
      <c r="J658324"/>
    </row>
    <row r="658533" spans="9:10" x14ac:dyDescent="0.3">
      <c r="I658533" s="139"/>
      <c r="J658533" s="139"/>
    </row>
    <row r="658535" spans="9:10" x14ac:dyDescent="0.3">
      <c r="J658535"/>
    </row>
    <row r="658744" spans="9:10" x14ac:dyDescent="0.3">
      <c r="I658744" s="139"/>
      <c r="J658744" s="139"/>
    </row>
    <row r="658746" spans="9:10" x14ac:dyDescent="0.3">
      <c r="J658746"/>
    </row>
    <row r="658955" spans="9:10" x14ac:dyDescent="0.3">
      <c r="I658955" s="139"/>
      <c r="J658955" s="139"/>
    </row>
    <row r="658957" spans="9:10" x14ac:dyDescent="0.3">
      <c r="J658957"/>
    </row>
    <row r="659166" spans="9:10" x14ac:dyDescent="0.3">
      <c r="I659166" s="139"/>
      <c r="J659166" s="139"/>
    </row>
    <row r="659168" spans="9:10" x14ac:dyDescent="0.3">
      <c r="J659168"/>
    </row>
    <row r="659377" spans="9:10" x14ac:dyDescent="0.3">
      <c r="I659377" s="139"/>
      <c r="J659377" s="139"/>
    </row>
    <row r="659379" spans="9:10" x14ac:dyDescent="0.3">
      <c r="J659379"/>
    </row>
    <row r="659588" spans="9:10" x14ac:dyDescent="0.3">
      <c r="I659588" s="139"/>
      <c r="J659588" s="139"/>
    </row>
    <row r="659590" spans="9:10" x14ac:dyDescent="0.3">
      <c r="J659590"/>
    </row>
    <row r="659799" spans="9:10" x14ac:dyDescent="0.3">
      <c r="I659799" s="139"/>
      <c r="J659799" s="139"/>
    </row>
    <row r="659801" spans="9:10" x14ac:dyDescent="0.3">
      <c r="J659801"/>
    </row>
    <row r="660010" spans="9:10" x14ac:dyDescent="0.3">
      <c r="I660010" s="139"/>
      <c r="J660010" s="139"/>
    </row>
    <row r="660012" spans="9:10" x14ac:dyDescent="0.3">
      <c r="J660012"/>
    </row>
    <row r="660221" spans="9:10" x14ac:dyDescent="0.3">
      <c r="I660221" s="139"/>
      <c r="J660221" s="139"/>
    </row>
    <row r="660223" spans="9:10" x14ac:dyDescent="0.3">
      <c r="J660223"/>
    </row>
    <row r="660432" spans="9:10" x14ac:dyDescent="0.3">
      <c r="I660432" s="139"/>
      <c r="J660432" s="139"/>
    </row>
    <row r="660434" spans="10:10" x14ac:dyDescent="0.3">
      <c r="J660434"/>
    </row>
    <row r="660643" spans="9:10" x14ac:dyDescent="0.3">
      <c r="I660643" s="139"/>
      <c r="J660643" s="139"/>
    </row>
    <row r="660645" spans="9:10" x14ac:dyDescent="0.3">
      <c r="J660645"/>
    </row>
    <row r="660854" spans="9:10" x14ac:dyDescent="0.3">
      <c r="I660854" s="139"/>
      <c r="J660854" s="139"/>
    </row>
    <row r="660856" spans="9:10" x14ac:dyDescent="0.3">
      <c r="J660856"/>
    </row>
    <row r="661065" spans="9:10" x14ac:dyDescent="0.3">
      <c r="I661065" s="139"/>
      <c r="J661065" s="139"/>
    </row>
    <row r="661067" spans="9:10" x14ac:dyDescent="0.3">
      <c r="J661067"/>
    </row>
    <row r="661276" spans="9:10" x14ac:dyDescent="0.3">
      <c r="I661276" s="139"/>
      <c r="J661276" s="139"/>
    </row>
    <row r="661278" spans="9:10" x14ac:dyDescent="0.3">
      <c r="J661278"/>
    </row>
    <row r="661487" spans="9:10" x14ac:dyDescent="0.3">
      <c r="I661487" s="139"/>
      <c r="J661487" s="139"/>
    </row>
    <row r="661489" spans="10:10" x14ac:dyDescent="0.3">
      <c r="J661489"/>
    </row>
    <row r="661698" spans="9:10" x14ac:dyDescent="0.3">
      <c r="I661698" s="139"/>
      <c r="J661698" s="139"/>
    </row>
    <row r="661700" spans="9:10" x14ac:dyDescent="0.3">
      <c r="J661700"/>
    </row>
    <row r="661909" spans="9:10" x14ac:dyDescent="0.3">
      <c r="I661909" s="139"/>
      <c r="J661909" s="139"/>
    </row>
    <row r="661911" spans="9:10" x14ac:dyDescent="0.3">
      <c r="J661911"/>
    </row>
    <row r="662120" spans="9:10" x14ac:dyDescent="0.3">
      <c r="I662120" s="139"/>
      <c r="J662120" s="139"/>
    </row>
    <row r="662122" spans="9:10" x14ac:dyDescent="0.3">
      <c r="J662122"/>
    </row>
    <row r="662331" spans="9:10" x14ac:dyDescent="0.3">
      <c r="I662331" s="139"/>
      <c r="J662331" s="139"/>
    </row>
    <row r="662333" spans="9:10" x14ac:dyDescent="0.3">
      <c r="J662333"/>
    </row>
    <row r="662542" spans="9:10" x14ac:dyDescent="0.3">
      <c r="I662542" s="139"/>
      <c r="J662542" s="139"/>
    </row>
    <row r="662544" spans="9:10" x14ac:dyDescent="0.3">
      <c r="J662544"/>
    </row>
    <row r="662753" spans="9:10" x14ac:dyDescent="0.3">
      <c r="I662753" s="139"/>
      <c r="J662753" s="139"/>
    </row>
    <row r="662755" spans="9:10" x14ac:dyDescent="0.3">
      <c r="J662755"/>
    </row>
    <row r="662964" spans="9:10" x14ac:dyDescent="0.3">
      <c r="I662964" s="139"/>
      <c r="J662964" s="139"/>
    </row>
    <row r="662966" spans="9:10" x14ac:dyDescent="0.3">
      <c r="J662966"/>
    </row>
    <row r="663175" spans="9:10" x14ac:dyDescent="0.3">
      <c r="I663175" s="139"/>
      <c r="J663175" s="139"/>
    </row>
    <row r="663177" spans="9:10" x14ac:dyDescent="0.3">
      <c r="J663177"/>
    </row>
    <row r="663386" spans="9:10" x14ac:dyDescent="0.3">
      <c r="I663386" s="139"/>
      <c r="J663386" s="139"/>
    </row>
    <row r="663388" spans="9:10" x14ac:dyDescent="0.3">
      <c r="J663388"/>
    </row>
    <row r="663597" spans="9:10" x14ac:dyDescent="0.3">
      <c r="I663597" s="139"/>
      <c r="J663597" s="139"/>
    </row>
    <row r="663599" spans="9:10" x14ac:dyDescent="0.3">
      <c r="J663599"/>
    </row>
    <row r="663808" spans="9:10" x14ac:dyDescent="0.3">
      <c r="I663808" s="139"/>
      <c r="J663808" s="139"/>
    </row>
    <row r="663810" spans="10:10" x14ac:dyDescent="0.3">
      <c r="J663810"/>
    </row>
    <row r="664019" spans="9:10" x14ac:dyDescent="0.3">
      <c r="I664019" s="139"/>
      <c r="J664019" s="139"/>
    </row>
    <row r="664021" spans="9:10" x14ac:dyDescent="0.3">
      <c r="J664021"/>
    </row>
    <row r="664230" spans="9:10" x14ac:dyDescent="0.3">
      <c r="I664230" s="139"/>
      <c r="J664230" s="139"/>
    </row>
    <row r="664232" spans="9:10" x14ac:dyDescent="0.3">
      <c r="J664232"/>
    </row>
    <row r="664441" spans="9:10" x14ac:dyDescent="0.3">
      <c r="I664441" s="139"/>
      <c r="J664441" s="139"/>
    </row>
    <row r="664443" spans="9:10" x14ac:dyDescent="0.3">
      <c r="J664443"/>
    </row>
    <row r="664652" spans="9:10" x14ac:dyDescent="0.3">
      <c r="I664652" s="139"/>
      <c r="J664652" s="139"/>
    </row>
    <row r="664654" spans="9:10" x14ac:dyDescent="0.3">
      <c r="J664654"/>
    </row>
    <row r="664863" spans="9:10" x14ac:dyDescent="0.3">
      <c r="I664863" s="139"/>
      <c r="J664863" s="139"/>
    </row>
    <row r="664865" spans="10:10" x14ac:dyDescent="0.3">
      <c r="J664865"/>
    </row>
    <row r="665074" spans="9:10" x14ac:dyDescent="0.3">
      <c r="I665074" s="139"/>
      <c r="J665074" s="139"/>
    </row>
    <row r="665076" spans="9:10" x14ac:dyDescent="0.3">
      <c r="J665076"/>
    </row>
    <row r="665285" spans="9:10" x14ac:dyDescent="0.3">
      <c r="I665285" s="139"/>
      <c r="J665285" s="139"/>
    </row>
    <row r="665287" spans="9:10" x14ac:dyDescent="0.3">
      <c r="J665287"/>
    </row>
    <row r="665496" spans="9:10" x14ac:dyDescent="0.3">
      <c r="I665496" s="139"/>
      <c r="J665496" s="139"/>
    </row>
    <row r="665498" spans="9:10" x14ac:dyDescent="0.3">
      <c r="J665498"/>
    </row>
    <row r="665707" spans="9:10" x14ac:dyDescent="0.3">
      <c r="I665707" s="139"/>
      <c r="J665707" s="139"/>
    </row>
    <row r="665709" spans="9:10" x14ac:dyDescent="0.3">
      <c r="J665709"/>
    </row>
    <row r="665918" spans="9:10" x14ac:dyDescent="0.3">
      <c r="I665918" s="139"/>
      <c r="J665918" s="139"/>
    </row>
    <row r="665920" spans="9:10" x14ac:dyDescent="0.3">
      <c r="J665920"/>
    </row>
    <row r="666129" spans="9:10" x14ac:dyDescent="0.3">
      <c r="I666129" s="139"/>
      <c r="J666129" s="139"/>
    </row>
    <row r="666131" spans="9:10" x14ac:dyDescent="0.3">
      <c r="J666131"/>
    </row>
    <row r="666340" spans="9:10" x14ac:dyDescent="0.3">
      <c r="I666340" s="139"/>
      <c r="J666340" s="139"/>
    </row>
    <row r="666342" spans="9:10" x14ac:dyDescent="0.3">
      <c r="J666342"/>
    </row>
    <row r="666551" spans="9:10" x14ac:dyDescent="0.3">
      <c r="I666551" s="139"/>
      <c r="J666551" s="139"/>
    </row>
    <row r="666553" spans="9:10" x14ac:dyDescent="0.3">
      <c r="J666553"/>
    </row>
    <row r="666762" spans="9:10" x14ac:dyDescent="0.3">
      <c r="I666762" s="139"/>
      <c r="J666762" s="139"/>
    </row>
    <row r="666764" spans="9:10" x14ac:dyDescent="0.3">
      <c r="J666764"/>
    </row>
    <row r="666973" spans="9:10" x14ac:dyDescent="0.3">
      <c r="I666973" s="139"/>
      <c r="J666973" s="139"/>
    </row>
    <row r="666975" spans="9:10" x14ac:dyDescent="0.3">
      <c r="J666975"/>
    </row>
    <row r="667184" spans="9:10" x14ac:dyDescent="0.3">
      <c r="I667184" s="139"/>
      <c r="J667184" s="139"/>
    </row>
    <row r="667186" spans="10:10" x14ac:dyDescent="0.3">
      <c r="J667186"/>
    </row>
    <row r="667395" spans="9:10" x14ac:dyDescent="0.3">
      <c r="I667395" s="139"/>
      <c r="J667395" s="139"/>
    </row>
    <row r="667397" spans="9:10" x14ac:dyDescent="0.3">
      <c r="J667397"/>
    </row>
    <row r="667606" spans="9:10" x14ac:dyDescent="0.3">
      <c r="I667606" s="139"/>
      <c r="J667606" s="139"/>
    </row>
    <row r="667608" spans="9:10" x14ac:dyDescent="0.3">
      <c r="J667608"/>
    </row>
    <row r="667817" spans="9:10" x14ac:dyDescent="0.3">
      <c r="I667817" s="139"/>
      <c r="J667817" s="139"/>
    </row>
    <row r="667819" spans="9:10" x14ac:dyDescent="0.3">
      <c r="J667819"/>
    </row>
    <row r="668028" spans="9:10" x14ac:dyDescent="0.3">
      <c r="I668028" s="139"/>
      <c r="J668028" s="139"/>
    </row>
    <row r="668030" spans="9:10" x14ac:dyDescent="0.3">
      <c r="J668030"/>
    </row>
    <row r="668239" spans="9:10" x14ac:dyDescent="0.3">
      <c r="I668239" s="139"/>
      <c r="J668239" s="139"/>
    </row>
    <row r="668241" spans="10:10" x14ac:dyDescent="0.3">
      <c r="J668241"/>
    </row>
    <row r="668450" spans="9:10" x14ac:dyDescent="0.3">
      <c r="I668450" s="139"/>
      <c r="J668450" s="139"/>
    </row>
    <row r="668452" spans="9:10" x14ac:dyDescent="0.3">
      <c r="J668452"/>
    </row>
    <row r="668661" spans="9:10" x14ac:dyDescent="0.3">
      <c r="I668661" s="139"/>
      <c r="J668661" s="139"/>
    </row>
    <row r="668663" spans="9:10" x14ac:dyDescent="0.3">
      <c r="J668663"/>
    </row>
    <row r="668872" spans="9:10" x14ac:dyDescent="0.3">
      <c r="I668872" s="139"/>
      <c r="J668872" s="139"/>
    </row>
    <row r="668874" spans="9:10" x14ac:dyDescent="0.3">
      <c r="J668874"/>
    </row>
    <row r="669083" spans="9:10" x14ac:dyDescent="0.3">
      <c r="I669083" s="139"/>
      <c r="J669083" s="139"/>
    </row>
    <row r="669085" spans="9:10" x14ac:dyDescent="0.3">
      <c r="J669085"/>
    </row>
    <row r="669294" spans="9:10" x14ac:dyDescent="0.3">
      <c r="I669294" s="139"/>
      <c r="J669294" s="139"/>
    </row>
    <row r="669296" spans="9:10" x14ac:dyDescent="0.3">
      <c r="J669296"/>
    </row>
    <row r="669505" spans="9:10" x14ac:dyDescent="0.3">
      <c r="I669505" s="139"/>
      <c r="J669505" s="139"/>
    </row>
    <row r="669507" spans="9:10" x14ac:dyDescent="0.3">
      <c r="J669507"/>
    </row>
    <row r="669716" spans="9:10" x14ac:dyDescent="0.3">
      <c r="I669716" s="139"/>
      <c r="J669716" s="139"/>
    </row>
    <row r="669718" spans="9:10" x14ac:dyDescent="0.3">
      <c r="J669718"/>
    </row>
    <row r="669927" spans="9:10" x14ac:dyDescent="0.3">
      <c r="I669927" s="139"/>
      <c r="J669927" s="139"/>
    </row>
    <row r="669929" spans="9:10" x14ac:dyDescent="0.3">
      <c r="J669929"/>
    </row>
    <row r="670138" spans="9:10" x14ac:dyDescent="0.3">
      <c r="I670138" s="139"/>
      <c r="J670138" s="139"/>
    </row>
    <row r="670140" spans="9:10" x14ac:dyDescent="0.3">
      <c r="J670140"/>
    </row>
    <row r="670349" spans="9:10" x14ac:dyDescent="0.3">
      <c r="I670349" s="139"/>
      <c r="J670349" s="139"/>
    </row>
    <row r="670351" spans="9:10" x14ac:dyDescent="0.3">
      <c r="J670351"/>
    </row>
    <row r="670560" spans="9:10" x14ac:dyDescent="0.3">
      <c r="I670560" s="139"/>
      <c r="J670560" s="139"/>
    </row>
    <row r="670562" spans="10:10" x14ac:dyDescent="0.3">
      <c r="J670562"/>
    </row>
    <row r="670771" spans="9:10" x14ac:dyDescent="0.3">
      <c r="I670771" s="139"/>
      <c r="J670771" s="139"/>
    </row>
    <row r="670773" spans="9:10" x14ac:dyDescent="0.3">
      <c r="J670773"/>
    </row>
    <row r="670982" spans="9:10" x14ac:dyDescent="0.3">
      <c r="I670982" s="139"/>
      <c r="J670982" s="139"/>
    </row>
    <row r="670984" spans="9:10" x14ac:dyDescent="0.3">
      <c r="J670984"/>
    </row>
    <row r="671193" spans="9:10" x14ac:dyDescent="0.3">
      <c r="I671193" s="139"/>
      <c r="J671193" s="139"/>
    </row>
    <row r="671195" spans="9:10" x14ac:dyDescent="0.3">
      <c r="J671195"/>
    </row>
    <row r="671404" spans="9:10" x14ac:dyDescent="0.3">
      <c r="I671404" s="139"/>
      <c r="J671404" s="139"/>
    </row>
    <row r="671406" spans="9:10" x14ac:dyDescent="0.3">
      <c r="J671406"/>
    </row>
    <row r="671615" spans="9:10" x14ac:dyDescent="0.3">
      <c r="I671615" s="139"/>
      <c r="J671615" s="139"/>
    </row>
    <row r="671617" spans="10:10" x14ac:dyDescent="0.3">
      <c r="J671617"/>
    </row>
    <row r="671826" spans="9:10" x14ac:dyDescent="0.3">
      <c r="I671826" s="139"/>
      <c r="J671826" s="139"/>
    </row>
    <row r="671828" spans="9:10" x14ac:dyDescent="0.3">
      <c r="J671828"/>
    </row>
    <row r="672037" spans="9:10" x14ac:dyDescent="0.3">
      <c r="I672037" s="139"/>
      <c r="J672037" s="139"/>
    </row>
    <row r="672039" spans="9:10" x14ac:dyDescent="0.3">
      <c r="J672039"/>
    </row>
    <row r="672248" spans="9:10" x14ac:dyDescent="0.3">
      <c r="I672248" s="139"/>
      <c r="J672248" s="139"/>
    </row>
    <row r="672250" spans="9:10" x14ac:dyDescent="0.3">
      <c r="J672250"/>
    </row>
    <row r="672459" spans="9:10" x14ac:dyDescent="0.3">
      <c r="I672459" s="139"/>
      <c r="J672459" s="139"/>
    </row>
    <row r="672461" spans="9:10" x14ac:dyDescent="0.3">
      <c r="J672461"/>
    </row>
    <row r="672670" spans="9:10" x14ac:dyDescent="0.3">
      <c r="I672670" s="139"/>
      <c r="J672670" s="139"/>
    </row>
    <row r="672672" spans="9:10" x14ac:dyDescent="0.3">
      <c r="J672672"/>
    </row>
    <row r="672881" spans="9:10" x14ac:dyDescent="0.3">
      <c r="I672881" s="139"/>
      <c r="J672881" s="139"/>
    </row>
    <row r="672883" spans="9:10" x14ac:dyDescent="0.3">
      <c r="J672883"/>
    </row>
    <row r="673092" spans="9:10" x14ac:dyDescent="0.3">
      <c r="I673092" s="139"/>
      <c r="J673092" s="139"/>
    </row>
    <row r="673094" spans="9:10" x14ac:dyDescent="0.3">
      <c r="J673094"/>
    </row>
    <row r="673303" spans="9:10" x14ac:dyDescent="0.3">
      <c r="I673303" s="139"/>
      <c r="J673303" s="139"/>
    </row>
    <row r="673305" spans="9:10" x14ac:dyDescent="0.3">
      <c r="J673305"/>
    </row>
    <row r="673514" spans="9:10" x14ac:dyDescent="0.3">
      <c r="I673514" s="139"/>
      <c r="J673514" s="139"/>
    </row>
    <row r="673516" spans="9:10" x14ac:dyDescent="0.3">
      <c r="J673516"/>
    </row>
    <row r="673725" spans="9:10" x14ac:dyDescent="0.3">
      <c r="I673725" s="139"/>
      <c r="J673725" s="139"/>
    </row>
    <row r="673727" spans="9:10" x14ac:dyDescent="0.3">
      <c r="J673727"/>
    </row>
    <row r="673936" spans="9:10" x14ac:dyDescent="0.3">
      <c r="I673936" s="139"/>
      <c r="J673936" s="139"/>
    </row>
    <row r="673938" spans="10:10" x14ac:dyDescent="0.3">
      <c r="J673938"/>
    </row>
    <row r="674147" spans="9:10" x14ac:dyDescent="0.3">
      <c r="I674147" s="139"/>
      <c r="J674147" s="139"/>
    </row>
    <row r="674149" spans="9:10" x14ac:dyDescent="0.3">
      <c r="J674149"/>
    </row>
    <row r="674358" spans="9:10" x14ac:dyDescent="0.3">
      <c r="I674358" s="139"/>
      <c r="J674358" s="139"/>
    </row>
    <row r="674360" spans="9:10" x14ac:dyDescent="0.3">
      <c r="J674360"/>
    </row>
    <row r="674569" spans="9:10" x14ac:dyDescent="0.3">
      <c r="I674569" s="139"/>
      <c r="J674569" s="139"/>
    </row>
    <row r="674571" spans="9:10" x14ac:dyDescent="0.3">
      <c r="J674571"/>
    </row>
    <row r="674780" spans="9:10" x14ac:dyDescent="0.3">
      <c r="I674780" s="139"/>
      <c r="J674780" s="139"/>
    </row>
    <row r="674782" spans="9:10" x14ac:dyDescent="0.3">
      <c r="J674782"/>
    </row>
    <row r="674991" spans="9:10" x14ac:dyDescent="0.3">
      <c r="I674991" s="139"/>
      <c r="J674991" s="139"/>
    </row>
    <row r="674993" spans="10:10" x14ac:dyDescent="0.3">
      <c r="J674993"/>
    </row>
    <row r="675202" spans="9:10" x14ac:dyDescent="0.3">
      <c r="I675202" s="139"/>
      <c r="J675202" s="139"/>
    </row>
    <row r="675204" spans="9:10" x14ac:dyDescent="0.3">
      <c r="J675204"/>
    </row>
    <row r="675413" spans="9:10" x14ac:dyDescent="0.3">
      <c r="I675413" s="139"/>
      <c r="J675413" s="139"/>
    </row>
    <row r="675415" spans="9:10" x14ac:dyDescent="0.3">
      <c r="J675415"/>
    </row>
    <row r="675624" spans="9:10" x14ac:dyDescent="0.3">
      <c r="I675624" s="139"/>
      <c r="J675624" s="139"/>
    </row>
    <row r="675626" spans="9:10" x14ac:dyDescent="0.3">
      <c r="J675626"/>
    </row>
    <row r="675835" spans="9:10" x14ac:dyDescent="0.3">
      <c r="I675835" s="139"/>
      <c r="J675835" s="139"/>
    </row>
    <row r="675837" spans="9:10" x14ac:dyDescent="0.3">
      <c r="J675837"/>
    </row>
    <row r="676046" spans="9:10" x14ac:dyDescent="0.3">
      <c r="I676046" s="139"/>
      <c r="J676046" s="139"/>
    </row>
    <row r="676048" spans="9:10" x14ac:dyDescent="0.3">
      <c r="J676048"/>
    </row>
    <row r="676257" spans="9:10" x14ac:dyDescent="0.3">
      <c r="I676257" s="139"/>
      <c r="J676257" s="139"/>
    </row>
    <row r="676259" spans="9:10" x14ac:dyDescent="0.3">
      <c r="J676259"/>
    </row>
    <row r="676468" spans="9:10" x14ac:dyDescent="0.3">
      <c r="I676468" s="139"/>
      <c r="J676468" s="139"/>
    </row>
    <row r="676470" spans="9:10" x14ac:dyDescent="0.3">
      <c r="J676470"/>
    </row>
    <row r="676679" spans="9:10" x14ac:dyDescent="0.3">
      <c r="I676679" s="139"/>
      <c r="J676679" s="139"/>
    </row>
    <row r="676681" spans="9:10" x14ac:dyDescent="0.3">
      <c r="J676681"/>
    </row>
    <row r="676890" spans="9:10" x14ac:dyDescent="0.3">
      <c r="I676890" s="139"/>
      <c r="J676890" s="139"/>
    </row>
    <row r="676892" spans="9:10" x14ac:dyDescent="0.3">
      <c r="J676892"/>
    </row>
    <row r="677101" spans="9:10" x14ac:dyDescent="0.3">
      <c r="I677101" s="139"/>
      <c r="J677101" s="139"/>
    </row>
    <row r="677103" spans="9:10" x14ac:dyDescent="0.3">
      <c r="J677103"/>
    </row>
    <row r="677312" spans="9:10" x14ac:dyDescent="0.3">
      <c r="I677312" s="139"/>
      <c r="J677312" s="139"/>
    </row>
    <row r="677314" spans="10:10" x14ac:dyDescent="0.3">
      <c r="J677314"/>
    </row>
    <row r="677523" spans="9:10" x14ac:dyDescent="0.3">
      <c r="I677523" s="139"/>
      <c r="J677523" s="139"/>
    </row>
    <row r="677525" spans="9:10" x14ac:dyDescent="0.3">
      <c r="J677525"/>
    </row>
    <row r="677734" spans="9:10" x14ac:dyDescent="0.3">
      <c r="I677734" s="139"/>
      <c r="J677734" s="139"/>
    </row>
    <row r="677736" spans="9:10" x14ac:dyDescent="0.3">
      <c r="J677736"/>
    </row>
    <row r="677945" spans="9:10" x14ac:dyDescent="0.3">
      <c r="I677945" s="139"/>
      <c r="J677945" s="139"/>
    </row>
    <row r="677947" spans="9:10" x14ac:dyDescent="0.3">
      <c r="J677947"/>
    </row>
    <row r="678156" spans="9:10" x14ac:dyDescent="0.3">
      <c r="I678156" s="139"/>
      <c r="J678156" s="139"/>
    </row>
    <row r="678158" spans="9:10" x14ac:dyDescent="0.3">
      <c r="J678158"/>
    </row>
    <row r="678367" spans="9:10" x14ac:dyDescent="0.3">
      <c r="I678367" s="139"/>
      <c r="J678367" s="139"/>
    </row>
    <row r="678369" spans="10:10" x14ac:dyDescent="0.3">
      <c r="J678369"/>
    </row>
    <row r="678578" spans="9:10" x14ac:dyDescent="0.3">
      <c r="I678578" s="139"/>
      <c r="J678578" s="139"/>
    </row>
    <row r="678580" spans="9:10" x14ac:dyDescent="0.3">
      <c r="J678580"/>
    </row>
    <row r="678789" spans="9:10" x14ac:dyDescent="0.3">
      <c r="I678789" s="139"/>
      <c r="J678789" s="139"/>
    </row>
    <row r="678791" spans="9:10" x14ac:dyDescent="0.3">
      <c r="J678791"/>
    </row>
    <row r="679000" spans="9:10" x14ac:dyDescent="0.3">
      <c r="I679000" s="139"/>
      <c r="J679000" s="139"/>
    </row>
    <row r="679002" spans="9:10" x14ac:dyDescent="0.3">
      <c r="J679002"/>
    </row>
    <row r="679211" spans="9:10" x14ac:dyDescent="0.3">
      <c r="I679211" s="139"/>
      <c r="J679211" s="139"/>
    </row>
    <row r="679213" spans="9:10" x14ac:dyDescent="0.3">
      <c r="J679213"/>
    </row>
    <row r="679422" spans="9:10" x14ac:dyDescent="0.3">
      <c r="I679422" s="139"/>
      <c r="J679422" s="139"/>
    </row>
    <row r="679424" spans="9:10" x14ac:dyDescent="0.3">
      <c r="J679424"/>
    </row>
    <row r="679633" spans="9:10" x14ac:dyDescent="0.3">
      <c r="I679633" s="139"/>
      <c r="J679633" s="139"/>
    </row>
    <row r="679635" spans="9:10" x14ac:dyDescent="0.3">
      <c r="J679635"/>
    </row>
    <row r="679844" spans="9:10" x14ac:dyDescent="0.3">
      <c r="I679844" s="139"/>
      <c r="J679844" s="139"/>
    </row>
    <row r="679846" spans="9:10" x14ac:dyDescent="0.3">
      <c r="J679846"/>
    </row>
    <row r="680055" spans="9:10" x14ac:dyDescent="0.3">
      <c r="I680055" s="139"/>
      <c r="J680055" s="139"/>
    </row>
    <row r="680057" spans="9:10" x14ac:dyDescent="0.3">
      <c r="J680057"/>
    </row>
    <row r="680266" spans="9:10" x14ac:dyDescent="0.3">
      <c r="I680266" s="139"/>
      <c r="J680266" s="139"/>
    </row>
    <row r="680268" spans="9:10" x14ac:dyDescent="0.3">
      <c r="J680268"/>
    </row>
    <row r="680477" spans="9:10" x14ac:dyDescent="0.3">
      <c r="I680477" s="139"/>
      <c r="J680477" s="139"/>
    </row>
    <row r="680479" spans="9:10" x14ac:dyDescent="0.3">
      <c r="J680479"/>
    </row>
    <row r="680688" spans="9:10" x14ac:dyDescent="0.3">
      <c r="I680688" s="139"/>
      <c r="J680688" s="139"/>
    </row>
    <row r="680690" spans="10:10" x14ac:dyDescent="0.3">
      <c r="J680690"/>
    </row>
    <row r="680899" spans="9:10" x14ac:dyDescent="0.3">
      <c r="I680899" s="139"/>
      <c r="J680899" s="139"/>
    </row>
    <row r="680901" spans="9:10" x14ac:dyDescent="0.3">
      <c r="J680901"/>
    </row>
    <row r="681110" spans="9:10" x14ac:dyDescent="0.3">
      <c r="I681110" s="139"/>
      <c r="J681110" s="139"/>
    </row>
    <row r="681112" spans="9:10" x14ac:dyDescent="0.3">
      <c r="J681112"/>
    </row>
    <row r="681321" spans="9:10" x14ac:dyDescent="0.3">
      <c r="I681321" s="139"/>
      <c r="J681321" s="139"/>
    </row>
    <row r="681323" spans="9:10" x14ac:dyDescent="0.3">
      <c r="J681323"/>
    </row>
    <row r="681532" spans="9:10" x14ac:dyDescent="0.3">
      <c r="I681532" s="139"/>
      <c r="J681532" s="139"/>
    </row>
    <row r="681534" spans="9:10" x14ac:dyDescent="0.3">
      <c r="J681534"/>
    </row>
    <row r="681743" spans="9:10" x14ac:dyDescent="0.3">
      <c r="I681743" s="139"/>
      <c r="J681743" s="139"/>
    </row>
    <row r="681745" spans="10:10" x14ac:dyDescent="0.3">
      <c r="J681745"/>
    </row>
    <row r="681954" spans="9:10" x14ac:dyDescent="0.3">
      <c r="I681954" s="139"/>
      <c r="J681954" s="139"/>
    </row>
    <row r="681956" spans="9:10" x14ac:dyDescent="0.3">
      <c r="J681956"/>
    </row>
    <row r="682165" spans="9:10" x14ac:dyDescent="0.3">
      <c r="I682165" s="139"/>
      <c r="J682165" s="139"/>
    </row>
    <row r="682167" spans="9:10" x14ac:dyDescent="0.3">
      <c r="J682167"/>
    </row>
    <row r="682376" spans="9:10" x14ac:dyDescent="0.3">
      <c r="I682376" s="139"/>
      <c r="J682376" s="139"/>
    </row>
    <row r="682378" spans="9:10" x14ac:dyDescent="0.3">
      <c r="J682378"/>
    </row>
    <row r="682587" spans="9:10" x14ac:dyDescent="0.3">
      <c r="I682587" s="139"/>
      <c r="J682587" s="139"/>
    </row>
    <row r="682589" spans="9:10" x14ac:dyDescent="0.3">
      <c r="J682589"/>
    </row>
    <row r="682798" spans="9:10" x14ac:dyDescent="0.3">
      <c r="I682798" s="139"/>
      <c r="J682798" s="139"/>
    </row>
    <row r="682800" spans="9:10" x14ac:dyDescent="0.3">
      <c r="J682800"/>
    </row>
    <row r="683009" spans="9:10" x14ac:dyDescent="0.3">
      <c r="I683009" s="139"/>
      <c r="J683009" s="139"/>
    </row>
    <row r="683011" spans="9:10" x14ac:dyDescent="0.3">
      <c r="J683011"/>
    </row>
    <row r="683220" spans="9:10" x14ac:dyDescent="0.3">
      <c r="I683220" s="139"/>
      <c r="J683220" s="139"/>
    </row>
    <row r="683222" spans="9:10" x14ac:dyDescent="0.3">
      <c r="J683222"/>
    </row>
    <row r="683431" spans="9:10" x14ac:dyDescent="0.3">
      <c r="I683431" s="139"/>
      <c r="J683431" s="139"/>
    </row>
    <row r="683433" spans="9:10" x14ac:dyDescent="0.3">
      <c r="J683433"/>
    </row>
    <row r="683642" spans="9:10" x14ac:dyDescent="0.3">
      <c r="I683642" s="139"/>
      <c r="J683642" s="139"/>
    </row>
    <row r="683644" spans="9:10" x14ac:dyDescent="0.3">
      <c r="J683644"/>
    </row>
    <row r="683853" spans="9:10" x14ac:dyDescent="0.3">
      <c r="I683853" s="139"/>
      <c r="J683853" s="139"/>
    </row>
    <row r="683855" spans="9:10" x14ac:dyDescent="0.3">
      <c r="J683855"/>
    </row>
    <row r="684064" spans="9:10" x14ac:dyDescent="0.3">
      <c r="I684064" s="139"/>
      <c r="J684064" s="139"/>
    </row>
    <row r="684066" spans="10:10" x14ac:dyDescent="0.3">
      <c r="J684066"/>
    </row>
    <row r="684275" spans="9:10" x14ac:dyDescent="0.3">
      <c r="I684275" s="139"/>
      <c r="J684275" s="139"/>
    </row>
    <row r="684277" spans="9:10" x14ac:dyDescent="0.3">
      <c r="J684277"/>
    </row>
    <row r="684486" spans="9:10" x14ac:dyDescent="0.3">
      <c r="I684486" s="139"/>
      <c r="J684486" s="139"/>
    </row>
    <row r="684488" spans="9:10" x14ac:dyDescent="0.3">
      <c r="J684488"/>
    </row>
    <row r="684697" spans="9:10" x14ac:dyDescent="0.3">
      <c r="I684697" s="139"/>
      <c r="J684697" s="139"/>
    </row>
    <row r="684699" spans="9:10" x14ac:dyDescent="0.3">
      <c r="J684699"/>
    </row>
    <row r="684908" spans="9:10" x14ac:dyDescent="0.3">
      <c r="I684908" s="139"/>
      <c r="J684908" s="139"/>
    </row>
    <row r="684910" spans="9:10" x14ac:dyDescent="0.3">
      <c r="J684910"/>
    </row>
    <row r="685119" spans="9:10" x14ac:dyDescent="0.3">
      <c r="I685119" s="139"/>
      <c r="J685119" s="139"/>
    </row>
    <row r="685121" spans="10:10" x14ac:dyDescent="0.3">
      <c r="J685121"/>
    </row>
    <row r="685330" spans="9:10" x14ac:dyDescent="0.3">
      <c r="I685330" s="139"/>
      <c r="J685330" s="139"/>
    </row>
    <row r="685332" spans="9:10" x14ac:dyDescent="0.3">
      <c r="J685332"/>
    </row>
    <row r="685541" spans="9:10" x14ac:dyDescent="0.3">
      <c r="I685541" s="139"/>
      <c r="J685541" s="139"/>
    </row>
    <row r="685543" spans="9:10" x14ac:dyDescent="0.3">
      <c r="J685543"/>
    </row>
    <row r="685752" spans="9:10" x14ac:dyDescent="0.3">
      <c r="I685752" s="139"/>
      <c r="J685752" s="139"/>
    </row>
    <row r="685754" spans="9:10" x14ac:dyDescent="0.3">
      <c r="J685754"/>
    </row>
    <row r="685963" spans="9:10" x14ac:dyDescent="0.3">
      <c r="I685963" s="139"/>
      <c r="J685963" s="139"/>
    </row>
    <row r="685965" spans="9:10" x14ac:dyDescent="0.3">
      <c r="J685965"/>
    </row>
    <row r="686174" spans="9:10" x14ac:dyDescent="0.3">
      <c r="I686174" s="139"/>
      <c r="J686174" s="139"/>
    </row>
    <row r="686176" spans="9:10" x14ac:dyDescent="0.3">
      <c r="J686176"/>
    </row>
    <row r="686385" spans="9:10" x14ac:dyDescent="0.3">
      <c r="I686385" s="139"/>
      <c r="J686385" s="139"/>
    </row>
    <row r="686387" spans="9:10" x14ac:dyDescent="0.3">
      <c r="J686387"/>
    </row>
    <row r="686596" spans="9:10" x14ac:dyDescent="0.3">
      <c r="I686596" s="139"/>
      <c r="J686596" s="139"/>
    </row>
    <row r="686598" spans="9:10" x14ac:dyDescent="0.3">
      <c r="J686598"/>
    </row>
    <row r="686807" spans="9:10" x14ac:dyDescent="0.3">
      <c r="I686807" s="139"/>
      <c r="J686807" s="139"/>
    </row>
    <row r="686809" spans="9:10" x14ac:dyDescent="0.3">
      <c r="J686809"/>
    </row>
    <row r="687018" spans="9:10" x14ac:dyDescent="0.3">
      <c r="I687018" s="139"/>
      <c r="J687018" s="139"/>
    </row>
    <row r="687020" spans="9:10" x14ac:dyDescent="0.3">
      <c r="J687020"/>
    </row>
    <row r="687229" spans="9:10" x14ac:dyDescent="0.3">
      <c r="I687229" s="139"/>
      <c r="J687229" s="139"/>
    </row>
    <row r="687231" spans="9:10" x14ac:dyDescent="0.3">
      <c r="J687231"/>
    </row>
    <row r="687440" spans="9:10" x14ac:dyDescent="0.3">
      <c r="I687440" s="139"/>
      <c r="J687440" s="139"/>
    </row>
    <row r="687442" spans="10:10" x14ac:dyDescent="0.3">
      <c r="J687442"/>
    </row>
    <row r="687651" spans="9:10" x14ac:dyDescent="0.3">
      <c r="I687651" s="139"/>
      <c r="J687651" s="139"/>
    </row>
    <row r="687653" spans="9:10" x14ac:dyDescent="0.3">
      <c r="J687653"/>
    </row>
    <row r="687862" spans="9:10" x14ac:dyDescent="0.3">
      <c r="I687862" s="139"/>
      <c r="J687862" s="139"/>
    </row>
    <row r="687864" spans="9:10" x14ac:dyDescent="0.3">
      <c r="J687864"/>
    </row>
    <row r="688073" spans="9:10" x14ac:dyDescent="0.3">
      <c r="I688073" s="139"/>
      <c r="J688073" s="139"/>
    </row>
    <row r="688075" spans="9:10" x14ac:dyDescent="0.3">
      <c r="J688075"/>
    </row>
    <row r="688284" spans="9:10" x14ac:dyDescent="0.3">
      <c r="I688284" s="139"/>
      <c r="J688284" s="139"/>
    </row>
    <row r="688286" spans="9:10" x14ac:dyDescent="0.3">
      <c r="J688286"/>
    </row>
    <row r="688495" spans="9:10" x14ac:dyDescent="0.3">
      <c r="I688495" s="139"/>
      <c r="J688495" s="139"/>
    </row>
    <row r="688497" spans="10:10" x14ac:dyDescent="0.3">
      <c r="J688497"/>
    </row>
    <row r="688706" spans="9:10" x14ac:dyDescent="0.3">
      <c r="I688706" s="139"/>
      <c r="J688706" s="139"/>
    </row>
    <row r="688708" spans="9:10" x14ac:dyDescent="0.3">
      <c r="J688708"/>
    </row>
    <row r="688917" spans="9:10" x14ac:dyDescent="0.3">
      <c r="I688917" s="139"/>
      <c r="J688917" s="139"/>
    </row>
    <row r="688919" spans="9:10" x14ac:dyDescent="0.3">
      <c r="J688919"/>
    </row>
    <row r="689128" spans="9:10" x14ac:dyDescent="0.3">
      <c r="I689128" s="139"/>
      <c r="J689128" s="139"/>
    </row>
    <row r="689130" spans="9:10" x14ac:dyDescent="0.3">
      <c r="J689130"/>
    </row>
    <row r="689339" spans="9:10" x14ac:dyDescent="0.3">
      <c r="I689339" s="139"/>
      <c r="J689339" s="139"/>
    </row>
    <row r="689341" spans="9:10" x14ac:dyDescent="0.3">
      <c r="J689341"/>
    </row>
    <row r="689550" spans="9:10" x14ac:dyDescent="0.3">
      <c r="I689550" s="139"/>
      <c r="J689550" s="139"/>
    </row>
    <row r="689552" spans="9:10" x14ac:dyDescent="0.3">
      <c r="J689552"/>
    </row>
    <row r="689761" spans="9:10" x14ac:dyDescent="0.3">
      <c r="I689761" s="139"/>
      <c r="J689761" s="139"/>
    </row>
    <row r="689763" spans="9:10" x14ac:dyDescent="0.3">
      <c r="J689763"/>
    </row>
    <row r="689972" spans="9:10" x14ac:dyDescent="0.3">
      <c r="I689972" s="139"/>
      <c r="J689972" s="139"/>
    </row>
    <row r="689974" spans="9:10" x14ac:dyDescent="0.3">
      <c r="J689974"/>
    </row>
    <row r="690183" spans="9:10" x14ac:dyDescent="0.3">
      <c r="I690183" s="139"/>
      <c r="J690183" s="139"/>
    </row>
    <row r="690185" spans="9:10" x14ac:dyDescent="0.3">
      <c r="J690185"/>
    </row>
    <row r="690394" spans="9:10" x14ac:dyDescent="0.3">
      <c r="I690394" s="139"/>
      <c r="J690394" s="139"/>
    </row>
    <row r="690396" spans="9:10" x14ac:dyDescent="0.3">
      <c r="J690396"/>
    </row>
    <row r="690605" spans="9:10" x14ac:dyDescent="0.3">
      <c r="I690605" s="139"/>
      <c r="J690605" s="139"/>
    </row>
    <row r="690607" spans="9:10" x14ac:dyDescent="0.3">
      <c r="J690607"/>
    </row>
    <row r="690816" spans="9:10" x14ac:dyDescent="0.3">
      <c r="I690816" s="139"/>
      <c r="J690816" s="139"/>
    </row>
    <row r="690818" spans="10:10" x14ac:dyDescent="0.3">
      <c r="J690818"/>
    </row>
    <row r="691027" spans="9:10" x14ac:dyDescent="0.3">
      <c r="I691027" s="139"/>
      <c r="J691027" s="139"/>
    </row>
    <row r="691029" spans="9:10" x14ac:dyDescent="0.3">
      <c r="J691029"/>
    </row>
    <row r="691238" spans="9:10" x14ac:dyDescent="0.3">
      <c r="I691238" s="139"/>
      <c r="J691238" s="139"/>
    </row>
    <row r="691240" spans="9:10" x14ac:dyDescent="0.3">
      <c r="J691240"/>
    </row>
    <row r="691449" spans="9:10" x14ac:dyDescent="0.3">
      <c r="I691449" s="139"/>
      <c r="J691449" s="139"/>
    </row>
    <row r="691451" spans="9:10" x14ac:dyDescent="0.3">
      <c r="J691451"/>
    </row>
    <row r="691660" spans="9:10" x14ac:dyDescent="0.3">
      <c r="I691660" s="139"/>
      <c r="J691660" s="139"/>
    </row>
    <row r="691662" spans="9:10" x14ac:dyDescent="0.3">
      <c r="J691662"/>
    </row>
    <row r="691871" spans="9:10" x14ac:dyDescent="0.3">
      <c r="I691871" s="139"/>
      <c r="J691871" s="139"/>
    </row>
    <row r="691873" spans="10:10" x14ac:dyDescent="0.3">
      <c r="J691873"/>
    </row>
    <row r="692082" spans="9:10" x14ac:dyDescent="0.3">
      <c r="I692082" s="139"/>
      <c r="J692082" s="139"/>
    </row>
    <row r="692084" spans="9:10" x14ac:dyDescent="0.3">
      <c r="J692084"/>
    </row>
    <row r="692293" spans="9:10" x14ac:dyDescent="0.3">
      <c r="I692293" s="139"/>
      <c r="J692293" s="139"/>
    </row>
    <row r="692295" spans="9:10" x14ac:dyDescent="0.3">
      <c r="J692295"/>
    </row>
    <row r="692504" spans="9:10" x14ac:dyDescent="0.3">
      <c r="I692504" s="139"/>
      <c r="J692504" s="139"/>
    </row>
    <row r="692506" spans="9:10" x14ac:dyDescent="0.3">
      <c r="J692506"/>
    </row>
    <row r="692715" spans="9:10" x14ac:dyDescent="0.3">
      <c r="I692715" s="139"/>
      <c r="J692715" s="139"/>
    </row>
    <row r="692717" spans="9:10" x14ac:dyDescent="0.3">
      <c r="J692717"/>
    </row>
    <row r="692926" spans="9:10" x14ac:dyDescent="0.3">
      <c r="I692926" s="139"/>
      <c r="J692926" s="139"/>
    </row>
    <row r="692928" spans="9:10" x14ac:dyDescent="0.3">
      <c r="J692928"/>
    </row>
    <row r="693137" spans="9:10" x14ac:dyDescent="0.3">
      <c r="I693137" s="139"/>
      <c r="J693137" s="139"/>
    </row>
    <row r="693139" spans="9:10" x14ac:dyDescent="0.3">
      <c r="J693139"/>
    </row>
    <row r="693348" spans="9:10" x14ac:dyDescent="0.3">
      <c r="I693348" s="139"/>
      <c r="J693348" s="139"/>
    </row>
    <row r="693350" spans="9:10" x14ac:dyDescent="0.3">
      <c r="J693350"/>
    </row>
    <row r="693559" spans="9:10" x14ac:dyDescent="0.3">
      <c r="I693559" s="139"/>
      <c r="J693559" s="139"/>
    </row>
    <row r="693561" spans="9:10" x14ac:dyDescent="0.3">
      <c r="J693561"/>
    </row>
    <row r="693770" spans="9:10" x14ac:dyDescent="0.3">
      <c r="I693770" s="139"/>
      <c r="J693770" s="139"/>
    </row>
    <row r="693772" spans="9:10" x14ac:dyDescent="0.3">
      <c r="J693772"/>
    </row>
    <row r="693981" spans="9:10" x14ac:dyDescent="0.3">
      <c r="I693981" s="139"/>
      <c r="J693981" s="139"/>
    </row>
    <row r="693983" spans="9:10" x14ac:dyDescent="0.3">
      <c r="J693983"/>
    </row>
    <row r="694192" spans="9:10" x14ac:dyDescent="0.3">
      <c r="I694192" s="139"/>
      <c r="J694192" s="139"/>
    </row>
    <row r="694194" spans="10:10" x14ac:dyDescent="0.3">
      <c r="J694194"/>
    </row>
    <row r="694403" spans="9:10" x14ac:dyDescent="0.3">
      <c r="I694403" s="139"/>
      <c r="J694403" s="139"/>
    </row>
    <row r="694405" spans="9:10" x14ac:dyDescent="0.3">
      <c r="J694405"/>
    </row>
    <row r="694614" spans="9:10" x14ac:dyDescent="0.3">
      <c r="I694614" s="139"/>
      <c r="J694614" s="139"/>
    </row>
    <row r="694616" spans="9:10" x14ac:dyDescent="0.3">
      <c r="J694616"/>
    </row>
    <row r="694825" spans="9:10" x14ac:dyDescent="0.3">
      <c r="I694825" s="139"/>
      <c r="J694825" s="139"/>
    </row>
    <row r="694827" spans="9:10" x14ac:dyDescent="0.3">
      <c r="J694827"/>
    </row>
    <row r="695036" spans="9:10" x14ac:dyDescent="0.3">
      <c r="I695036" s="139"/>
      <c r="J695036" s="139"/>
    </row>
    <row r="695038" spans="9:10" x14ac:dyDescent="0.3">
      <c r="J695038"/>
    </row>
    <row r="695247" spans="9:10" x14ac:dyDescent="0.3">
      <c r="I695247" s="139"/>
      <c r="J695247" s="139"/>
    </row>
    <row r="695249" spans="10:10" x14ac:dyDescent="0.3">
      <c r="J695249"/>
    </row>
    <row r="695458" spans="9:10" x14ac:dyDescent="0.3">
      <c r="I695458" s="139"/>
      <c r="J695458" s="139"/>
    </row>
    <row r="695460" spans="9:10" x14ac:dyDescent="0.3">
      <c r="J695460"/>
    </row>
    <row r="695669" spans="9:10" x14ac:dyDescent="0.3">
      <c r="I695669" s="139"/>
      <c r="J695669" s="139"/>
    </row>
    <row r="695671" spans="9:10" x14ac:dyDescent="0.3">
      <c r="J695671"/>
    </row>
    <row r="695880" spans="9:10" x14ac:dyDescent="0.3">
      <c r="I695880" s="139"/>
      <c r="J695880" s="139"/>
    </row>
    <row r="695882" spans="9:10" x14ac:dyDescent="0.3">
      <c r="J695882"/>
    </row>
    <row r="696091" spans="9:10" x14ac:dyDescent="0.3">
      <c r="I696091" s="139"/>
      <c r="J696091" s="139"/>
    </row>
    <row r="696093" spans="9:10" x14ac:dyDescent="0.3">
      <c r="J696093"/>
    </row>
    <row r="696302" spans="9:10" x14ac:dyDescent="0.3">
      <c r="I696302" s="139"/>
      <c r="J696302" s="139"/>
    </row>
    <row r="696304" spans="9:10" x14ac:dyDescent="0.3">
      <c r="J696304"/>
    </row>
    <row r="696513" spans="9:10" x14ac:dyDescent="0.3">
      <c r="I696513" s="139"/>
      <c r="J696513" s="139"/>
    </row>
    <row r="696515" spans="9:10" x14ac:dyDescent="0.3">
      <c r="J696515"/>
    </row>
    <row r="696724" spans="9:10" x14ac:dyDescent="0.3">
      <c r="I696724" s="139"/>
      <c r="J696724" s="139"/>
    </row>
    <row r="696726" spans="9:10" x14ac:dyDescent="0.3">
      <c r="J696726"/>
    </row>
    <row r="696935" spans="9:10" x14ac:dyDescent="0.3">
      <c r="I696935" s="139"/>
      <c r="J696935" s="139"/>
    </row>
    <row r="696937" spans="9:10" x14ac:dyDescent="0.3">
      <c r="J696937"/>
    </row>
    <row r="697146" spans="9:10" x14ac:dyDescent="0.3">
      <c r="I697146" s="139"/>
      <c r="J697146" s="139"/>
    </row>
    <row r="697148" spans="9:10" x14ac:dyDescent="0.3">
      <c r="J697148"/>
    </row>
    <row r="697357" spans="9:10" x14ac:dyDescent="0.3">
      <c r="I697357" s="139"/>
      <c r="J697357" s="139"/>
    </row>
    <row r="697359" spans="9:10" x14ac:dyDescent="0.3">
      <c r="J697359"/>
    </row>
    <row r="697568" spans="9:10" x14ac:dyDescent="0.3">
      <c r="I697568" s="139"/>
      <c r="J697568" s="139"/>
    </row>
    <row r="697570" spans="10:10" x14ac:dyDescent="0.3">
      <c r="J697570"/>
    </row>
    <row r="697779" spans="9:10" x14ac:dyDescent="0.3">
      <c r="I697779" s="139"/>
      <c r="J697779" s="139"/>
    </row>
    <row r="697781" spans="9:10" x14ac:dyDescent="0.3">
      <c r="J697781"/>
    </row>
    <row r="697990" spans="9:10" x14ac:dyDescent="0.3">
      <c r="I697990" s="139"/>
      <c r="J697990" s="139"/>
    </row>
    <row r="697992" spans="9:10" x14ac:dyDescent="0.3">
      <c r="J697992"/>
    </row>
    <row r="698201" spans="9:10" x14ac:dyDescent="0.3">
      <c r="I698201" s="139"/>
      <c r="J698201" s="139"/>
    </row>
    <row r="698203" spans="9:10" x14ac:dyDescent="0.3">
      <c r="J698203"/>
    </row>
    <row r="698412" spans="9:10" x14ac:dyDescent="0.3">
      <c r="I698412" s="139"/>
      <c r="J698412" s="139"/>
    </row>
    <row r="698414" spans="9:10" x14ac:dyDescent="0.3">
      <c r="J698414"/>
    </row>
    <row r="698623" spans="9:10" x14ac:dyDescent="0.3">
      <c r="I698623" s="139"/>
      <c r="J698623" s="139"/>
    </row>
    <row r="698625" spans="10:10" x14ac:dyDescent="0.3">
      <c r="J698625"/>
    </row>
    <row r="698834" spans="9:10" x14ac:dyDescent="0.3">
      <c r="I698834" s="139"/>
      <c r="J698834" s="139"/>
    </row>
    <row r="698836" spans="9:10" x14ac:dyDescent="0.3">
      <c r="J698836"/>
    </row>
    <row r="699045" spans="9:10" x14ac:dyDescent="0.3">
      <c r="I699045" s="139"/>
      <c r="J699045" s="139"/>
    </row>
    <row r="699047" spans="9:10" x14ac:dyDescent="0.3">
      <c r="J699047"/>
    </row>
    <row r="699256" spans="9:10" x14ac:dyDescent="0.3">
      <c r="I699256" s="139"/>
      <c r="J699256" s="139"/>
    </row>
    <row r="699258" spans="9:10" x14ac:dyDescent="0.3">
      <c r="J699258"/>
    </row>
    <row r="699467" spans="9:10" x14ac:dyDescent="0.3">
      <c r="I699467" s="139"/>
      <c r="J699467" s="139"/>
    </row>
    <row r="699469" spans="9:10" x14ac:dyDescent="0.3">
      <c r="J699469"/>
    </row>
    <row r="699678" spans="9:10" x14ac:dyDescent="0.3">
      <c r="I699678" s="139"/>
      <c r="J699678" s="139"/>
    </row>
    <row r="699680" spans="9:10" x14ac:dyDescent="0.3">
      <c r="J699680"/>
    </row>
    <row r="699889" spans="9:10" x14ac:dyDescent="0.3">
      <c r="I699889" s="139"/>
      <c r="J699889" s="139"/>
    </row>
    <row r="699891" spans="9:10" x14ac:dyDescent="0.3">
      <c r="J699891"/>
    </row>
    <row r="700100" spans="9:10" x14ac:dyDescent="0.3">
      <c r="I700100" s="139"/>
      <c r="J700100" s="139"/>
    </row>
    <row r="700102" spans="9:10" x14ac:dyDescent="0.3">
      <c r="J700102"/>
    </row>
    <row r="700311" spans="9:10" x14ac:dyDescent="0.3">
      <c r="I700311" s="139"/>
      <c r="J700311" s="139"/>
    </row>
    <row r="700313" spans="9:10" x14ac:dyDescent="0.3">
      <c r="J700313"/>
    </row>
    <row r="700522" spans="9:10" x14ac:dyDescent="0.3">
      <c r="I700522" s="139"/>
      <c r="J700522" s="139"/>
    </row>
    <row r="700524" spans="9:10" x14ac:dyDescent="0.3">
      <c r="J700524"/>
    </row>
    <row r="700733" spans="9:10" x14ac:dyDescent="0.3">
      <c r="I700733" s="139"/>
      <c r="J700733" s="139"/>
    </row>
    <row r="700735" spans="9:10" x14ac:dyDescent="0.3">
      <c r="J700735"/>
    </row>
    <row r="700944" spans="9:10" x14ac:dyDescent="0.3">
      <c r="I700944" s="139"/>
      <c r="J700944" s="139"/>
    </row>
    <row r="700946" spans="10:10" x14ac:dyDescent="0.3">
      <c r="J700946"/>
    </row>
    <row r="701155" spans="9:10" x14ac:dyDescent="0.3">
      <c r="I701155" s="139"/>
      <c r="J701155" s="139"/>
    </row>
    <row r="701157" spans="9:10" x14ac:dyDescent="0.3">
      <c r="J701157"/>
    </row>
    <row r="701366" spans="9:10" x14ac:dyDescent="0.3">
      <c r="I701366" s="139"/>
      <c r="J701366" s="139"/>
    </row>
    <row r="701368" spans="9:10" x14ac:dyDescent="0.3">
      <c r="J701368"/>
    </row>
    <row r="701577" spans="9:10" x14ac:dyDescent="0.3">
      <c r="I701577" s="139"/>
      <c r="J701577" s="139"/>
    </row>
    <row r="701579" spans="9:10" x14ac:dyDescent="0.3">
      <c r="J701579"/>
    </row>
    <row r="701788" spans="9:10" x14ac:dyDescent="0.3">
      <c r="I701788" s="139"/>
      <c r="J701788" s="139"/>
    </row>
    <row r="701790" spans="9:10" x14ac:dyDescent="0.3">
      <c r="J701790"/>
    </row>
    <row r="701999" spans="9:10" x14ac:dyDescent="0.3">
      <c r="I701999" s="139"/>
      <c r="J701999" s="139"/>
    </row>
    <row r="702001" spans="10:10" x14ac:dyDescent="0.3">
      <c r="J702001"/>
    </row>
    <row r="702210" spans="9:10" x14ac:dyDescent="0.3">
      <c r="I702210" s="139"/>
      <c r="J702210" s="139"/>
    </row>
    <row r="702212" spans="9:10" x14ac:dyDescent="0.3">
      <c r="J702212"/>
    </row>
    <row r="702421" spans="9:10" x14ac:dyDescent="0.3">
      <c r="I702421" s="139"/>
      <c r="J702421" s="139"/>
    </row>
    <row r="702423" spans="9:10" x14ac:dyDescent="0.3">
      <c r="J702423"/>
    </row>
    <row r="702632" spans="9:10" x14ac:dyDescent="0.3">
      <c r="I702632" s="139"/>
      <c r="J702632" s="139"/>
    </row>
    <row r="702634" spans="9:10" x14ac:dyDescent="0.3">
      <c r="J702634"/>
    </row>
    <row r="702843" spans="9:10" x14ac:dyDescent="0.3">
      <c r="I702843" s="139"/>
      <c r="J702843" s="139"/>
    </row>
    <row r="702845" spans="9:10" x14ac:dyDescent="0.3">
      <c r="J702845"/>
    </row>
    <row r="703054" spans="9:10" x14ac:dyDescent="0.3">
      <c r="I703054" s="139"/>
      <c r="J703054" s="139"/>
    </row>
    <row r="703056" spans="9:10" x14ac:dyDescent="0.3">
      <c r="J703056"/>
    </row>
    <row r="703265" spans="9:10" x14ac:dyDescent="0.3">
      <c r="I703265" s="139"/>
      <c r="J703265" s="139"/>
    </row>
    <row r="703267" spans="9:10" x14ac:dyDescent="0.3">
      <c r="J703267"/>
    </row>
    <row r="703476" spans="9:10" x14ac:dyDescent="0.3">
      <c r="I703476" s="139"/>
      <c r="J703476" s="139"/>
    </row>
    <row r="703478" spans="9:10" x14ac:dyDescent="0.3">
      <c r="J703478"/>
    </row>
    <row r="703687" spans="9:10" x14ac:dyDescent="0.3">
      <c r="I703687" s="139"/>
      <c r="J703687" s="139"/>
    </row>
    <row r="703689" spans="9:10" x14ac:dyDescent="0.3">
      <c r="J703689"/>
    </row>
    <row r="703898" spans="9:10" x14ac:dyDescent="0.3">
      <c r="I703898" s="139"/>
      <c r="J703898" s="139"/>
    </row>
    <row r="703900" spans="9:10" x14ac:dyDescent="0.3">
      <c r="J703900"/>
    </row>
    <row r="704109" spans="9:10" x14ac:dyDescent="0.3">
      <c r="I704109" s="139"/>
      <c r="J704109" s="139"/>
    </row>
    <row r="704111" spans="9:10" x14ac:dyDescent="0.3">
      <c r="J704111"/>
    </row>
    <row r="704320" spans="9:10" x14ac:dyDescent="0.3">
      <c r="I704320" s="139"/>
      <c r="J704320" s="139"/>
    </row>
    <row r="704322" spans="10:10" x14ac:dyDescent="0.3">
      <c r="J704322"/>
    </row>
    <row r="704531" spans="9:10" x14ac:dyDescent="0.3">
      <c r="I704531" s="139"/>
      <c r="J704531" s="139"/>
    </row>
    <row r="704533" spans="9:10" x14ac:dyDescent="0.3">
      <c r="J704533"/>
    </row>
    <row r="704742" spans="9:10" x14ac:dyDescent="0.3">
      <c r="I704742" s="139"/>
      <c r="J704742" s="139"/>
    </row>
    <row r="704744" spans="9:10" x14ac:dyDescent="0.3">
      <c r="J704744"/>
    </row>
    <row r="704953" spans="9:10" x14ac:dyDescent="0.3">
      <c r="I704953" s="139"/>
      <c r="J704953" s="139"/>
    </row>
    <row r="704955" spans="9:10" x14ac:dyDescent="0.3">
      <c r="J704955"/>
    </row>
    <row r="705164" spans="9:10" x14ac:dyDescent="0.3">
      <c r="I705164" s="139"/>
      <c r="J705164" s="139"/>
    </row>
    <row r="705166" spans="9:10" x14ac:dyDescent="0.3">
      <c r="J705166"/>
    </row>
    <row r="705375" spans="9:10" x14ac:dyDescent="0.3">
      <c r="I705375" s="139"/>
      <c r="J705375" s="139"/>
    </row>
    <row r="705377" spans="10:10" x14ac:dyDescent="0.3">
      <c r="J705377"/>
    </row>
    <row r="705586" spans="9:10" x14ac:dyDescent="0.3">
      <c r="I705586" s="139"/>
      <c r="J705586" s="139"/>
    </row>
    <row r="705588" spans="9:10" x14ac:dyDescent="0.3">
      <c r="J705588"/>
    </row>
    <row r="705797" spans="9:10" x14ac:dyDescent="0.3">
      <c r="I705797" s="139"/>
      <c r="J705797" s="139"/>
    </row>
    <row r="705799" spans="9:10" x14ac:dyDescent="0.3">
      <c r="J705799"/>
    </row>
    <row r="706008" spans="9:10" x14ac:dyDescent="0.3">
      <c r="I706008" s="139"/>
      <c r="J706008" s="139"/>
    </row>
    <row r="706010" spans="9:10" x14ac:dyDescent="0.3">
      <c r="J706010"/>
    </row>
    <row r="706219" spans="9:10" x14ac:dyDescent="0.3">
      <c r="I706219" s="139"/>
      <c r="J706219" s="139"/>
    </row>
    <row r="706221" spans="9:10" x14ac:dyDescent="0.3">
      <c r="J706221"/>
    </row>
    <row r="706430" spans="9:10" x14ac:dyDescent="0.3">
      <c r="I706430" s="139"/>
      <c r="J706430" s="139"/>
    </row>
    <row r="706432" spans="9:10" x14ac:dyDescent="0.3">
      <c r="J706432"/>
    </row>
    <row r="706641" spans="9:10" x14ac:dyDescent="0.3">
      <c r="I706641" s="139"/>
      <c r="J706641" s="139"/>
    </row>
    <row r="706643" spans="9:10" x14ac:dyDescent="0.3">
      <c r="J706643"/>
    </row>
    <row r="706852" spans="9:10" x14ac:dyDescent="0.3">
      <c r="I706852" s="139"/>
      <c r="J706852" s="139"/>
    </row>
    <row r="706854" spans="9:10" x14ac:dyDescent="0.3">
      <c r="J706854"/>
    </row>
    <row r="707063" spans="9:10" x14ac:dyDescent="0.3">
      <c r="I707063" s="139"/>
      <c r="J707063" s="139"/>
    </row>
    <row r="707065" spans="9:10" x14ac:dyDescent="0.3">
      <c r="J707065"/>
    </row>
    <row r="707274" spans="9:10" x14ac:dyDescent="0.3">
      <c r="I707274" s="139"/>
      <c r="J707274" s="139"/>
    </row>
    <row r="707276" spans="9:10" x14ac:dyDescent="0.3">
      <c r="J707276"/>
    </row>
    <row r="707485" spans="9:10" x14ac:dyDescent="0.3">
      <c r="I707485" s="139"/>
      <c r="J707485" s="139"/>
    </row>
    <row r="707487" spans="9:10" x14ac:dyDescent="0.3">
      <c r="J707487"/>
    </row>
    <row r="707696" spans="9:10" x14ac:dyDescent="0.3">
      <c r="I707696" s="139"/>
      <c r="J707696" s="139"/>
    </row>
    <row r="707698" spans="10:10" x14ac:dyDescent="0.3">
      <c r="J707698"/>
    </row>
    <row r="707907" spans="9:10" x14ac:dyDescent="0.3">
      <c r="I707907" s="139"/>
      <c r="J707907" s="139"/>
    </row>
    <row r="707909" spans="9:10" x14ac:dyDescent="0.3">
      <c r="J707909"/>
    </row>
    <row r="708118" spans="9:10" x14ac:dyDescent="0.3">
      <c r="I708118" s="139"/>
      <c r="J708118" s="139"/>
    </row>
    <row r="708120" spans="9:10" x14ac:dyDescent="0.3">
      <c r="J708120"/>
    </row>
    <row r="708329" spans="9:10" x14ac:dyDescent="0.3">
      <c r="I708329" s="139"/>
      <c r="J708329" s="139"/>
    </row>
    <row r="708331" spans="9:10" x14ac:dyDescent="0.3">
      <c r="J708331"/>
    </row>
    <row r="708540" spans="9:10" x14ac:dyDescent="0.3">
      <c r="I708540" s="139"/>
      <c r="J708540" s="139"/>
    </row>
    <row r="708542" spans="9:10" x14ac:dyDescent="0.3">
      <c r="J708542"/>
    </row>
    <row r="708751" spans="9:10" x14ac:dyDescent="0.3">
      <c r="I708751" s="139"/>
      <c r="J708751" s="139"/>
    </row>
    <row r="708753" spans="10:10" x14ac:dyDescent="0.3">
      <c r="J708753"/>
    </row>
    <row r="708962" spans="9:10" x14ac:dyDescent="0.3">
      <c r="I708962" s="139"/>
      <c r="J708962" s="139"/>
    </row>
    <row r="708964" spans="9:10" x14ac:dyDescent="0.3">
      <c r="J708964"/>
    </row>
    <row r="709173" spans="9:10" x14ac:dyDescent="0.3">
      <c r="I709173" s="139"/>
      <c r="J709173" s="139"/>
    </row>
    <row r="709175" spans="9:10" x14ac:dyDescent="0.3">
      <c r="J709175"/>
    </row>
    <row r="709384" spans="9:10" x14ac:dyDescent="0.3">
      <c r="I709384" s="139"/>
      <c r="J709384" s="139"/>
    </row>
    <row r="709386" spans="9:10" x14ac:dyDescent="0.3">
      <c r="J709386"/>
    </row>
    <row r="709595" spans="9:10" x14ac:dyDescent="0.3">
      <c r="I709595" s="139"/>
      <c r="J709595" s="139"/>
    </row>
    <row r="709597" spans="9:10" x14ac:dyDescent="0.3">
      <c r="J709597"/>
    </row>
    <row r="709806" spans="9:10" x14ac:dyDescent="0.3">
      <c r="I709806" s="139"/>
      <c r="J709806" s="139"/>
    </row>
    <row r="709808" spans="9:10" x14ac:dyDescent="0.3">
      <c r="J709808"/>
    </row>
    <row r="710017" spans="9:10" x14ac:dyDescent="0.3">
      <c r="I710017" s="139"/>
      <c r="J710017" s="139"/>
    </row>
    <row r="710019" spans="9:10" x14ac:dyDescent="0.3">
      <c r="J710019"/>
    </row>
    <row r="710228" spans="9:10" x14ac:dyDescent="0.3">
      <c r="I710228" s="139"/>
      <c r="J710228" s="139"/>
    </row>
    <row r="710230" spans="9:10" x14ac:dyDescent="0.3">
      <c r="J710230"/>
    </row>
    <row r="710439" spans="9:10" x14ac:dyDescent="0.3">
      <c r="I710439" s="139"/>
      <c r="J710439" s="139"/>
    </row>
    <row r="710441" spans="9:10" x14ac:dyDescent="0.3">
      <c r="J710441"/>
    </row>
    <row r="710650" spans="9:10" x14ac:dyDescent="0.3">
      <c r="I710650" s="139"/>
      <c r="J710650" s="139"/>
    </row>
    <row r="710652" spans="9:10" x14ac:dyDescent="0.3">
      <c r="J710652"/>
    </row>
    <row r="710861" spans="9:10" x14ac:dyDescent="0.3">
      <c r="I710861" s="139"/>
      <c r="J710861" s="139"/>
    </row>
    <row r="710863" spans="9:10" x14ac:dyDescent="0.3">
      <c r="J710863"/>
    </row>
    <row r="711072" spans="9:10" x14ac:dyDescent="0.3">
      <c r="I711072" s="139"/>
      <c r="J711072" s="139"/>
    </row>
    <row r="711074" spans="10:10" x14ac:dyDescent="0.3">
      <c r="J711074"/>
    </row>
    <row r="711283" spans="9:10" x14ac:dyDescent="0.3">
      <c r="I711283" s="139"/>
      <c r="J711283" s="139"/>
    </row>
    <row r="711285" spans="9:10" x14ac:dyDescent="0.3">
      <c r="J711285"/>
    </row>
    <row r="711494" spans="9:10" x14ac:dyDescent="0.3">
      <c r="I711494" s="139"/>
      <c r="J711494" s="139"/>
    </row>
    <row r="711496" spans="9:10" x14ac:dyDescent="0.3">
      <c r="J711496"/>
    </row>
    <row r="711705" spans="9:10" x14ac:dyDescent="0.3">
      <c r="I711705" s="139"/>
      <c r="J711705" s="139"/>
    </row>
    <row r="711707" spans="9:10" x14ac:dyDescent="0.3">
      <c r="J711707"/>
    </row>
    <row r="711916" spans="9:10" x14ac:dyDescent="0.3">
      <c r="I711916" s="139"/>
      <c r="J711916" s="139"/>
    </row>
    <row r="711918" spans="9:10" x14ac:dyDescent="0.3">
      <c r="J711918"/>
    </row>
    <row r="712127" spans="9:10" x14ac:dyDescent="0.3">
      <c r="I712127" s="139"/>
      <c r="J712127" s="139"/>
    </row>
    <row r="712129" spans="10:10" x14ac:dyDescent="0.3">
      <c r="J712129"/>
    </row>
    <row r="712338" spans="9:10" x14ac:dyDescent="0.3">
      <c r="I712338" s="139"/>
      <c r="J712338" s="139"/>
    </row>
    <row r="712340" spans="9:10" x14ac:dyDescent="0.3">
      <c r="J712340"/>
    </row>
    <row r="712549" spans="9:10" x14ac:dyDescent="0.3">
      <c r="I712549" s="139"/>
      <c r="J712549" s="139"/>
    </row>
    <row r="712551" spans="9:10" x14ac:dyDescent="0.3">
      <c r="J712551"/>
    </row>
    <row r="712760" spans="9:10" x14ac:dyDescent="0.3">
      <c r="I712760" s="139"/>
      <c r="J712760" s="139"/>
    </row>
    <row r="712762" spans="9:10" x14ac:dyDescent="0.3">
      <c r="J712762"/>
    </row>
    <row r="712971" spans="9:10" x14ac:dyDescent="0.3">
      <c r="I712971" s="139"/>
      <c r="J712971" s="139"/>
    </row>
    <row r="712973" spans="9:10" x14ac:dyDescent="0.3">
      <c r="J712973"/>
    </row>
    <row r="713182" spans="9:10" x14ac:dyDescent="0.3">
      <c r="I713182" s="139"/>
      <c r="J713182" s="139"/>
    </row>
    <row r="713184" spans="9:10" x14ac:dyDescent="0.3">
      <c r="J713184"/>
    </row>
    <row r="713393" spans="9:10" x14ac:dyDescent="0.3">
      <c r="I713393" s="139"/>
      <c r="J713393" s="139"/>
    </row>
    <row r="713395" spans="9:10" x14ac:dyDescent="0.3">
      <c r="J713395"/>
    </row>
    <row r="713604" spans="9:10" x14ac:dyDescent="0.3">
      <c r="I713604" s="139"/>
      <c r="J713604" s="139"/>
    </row>
    <row r="713606" spans="9:10" x14ac:dyDescent="0.3">
      <c r="J713606"/>
    </row>
    <row r="713815" spans="9:10" x14ac:dyDescent="0.3">
      <c r="I713815" s="139"/>
      <c r="J713815" s="139"/>
    </row>
    <row r="713817" spans="9:10" x14ac:dyDescent="0.3">
      <c r="J713817"/>
    </row>
    <row r="714026" spans="9:10" x14ac:dyDescent="0.3">
      <c r="I714026" s="139"/>
      <c r="J714026" s="139"/>
    </row>
    <row r="714028" spans="9:10" x14ac:dyDescent="0.3">
      <c r="J714028"/>
    </row>
    <row r="714237" spans="9:10" x14ac:dyDescent="0.3">
      <c r="I714237" s="139"/>
      <c r="J714237" s="139"/>
    </row>
    <row r="714239" spans="9:10" x14ac:dyDescent="0.3">
      <c r="J714239"/>
    </row>
    <row r="714448" spans="9:10" x14ac:dyDescent="0.3">
      <c r="I714448" s="139"/>
      <c r="J714448" s="139"/>
    </row>
    <row r="714450" spans="10:10" x14ac:dyDescent="0.3">
      <c r="J714450"/>
    </row>
    <row r="714659" spans="9:10" x14ac:dyDescent="0.3">
      <c r="I714659" s="139"/>
      <c r="J714659" s="139"/>
    </row>
    <row r="714661" spans="9:10" x14ac:dyDescent="0.3">
      <c r="J714661"/>
    </row>
    <row r="714870" spans="9:10" x14ac:dyDescent="0.3">
      <c r="I714870" s="139"/>
      <c r="J714870" s="139"/>
    </row>
    <row r="714872" spans="9:10" x14ac:dyDescent="0.3">
      <c r="J714872"/>
    </row>
    <row r="715081" spans="9:10" x14ac:dyDescent="0.3">
      <c r="I715081" s="139"/>
      <c r="J715081" s="139"/>
    </row>
    <row r="715083" spans="9:10" x14ac:dyDescent="0.3">
      <c r="J715083"/>
    </row>
    <row r="715292" spans="9:10" x14ac:dyDescent="0.3">
      <c r="I715292" s="139"/>
      <c r="J715292" s="139"/>
    </row>
    <row r="715294" spans="9:10" x14ac:dyDescent="0.3">
      <c r="J715294"/>
    </row>
    <row r="715503" spans="9:10" x14ac:dyDescent="0.3">
      <c r="I715503" s="139"/>
      <c r="J715503" s="139"/>
    </row>
    <row r="715505" spans="10:10" x14ac:dyDescent="0.3">
      <c r="J715505"/>
    </row>
    <row r="715714" spans="9:10" x14ac:dyDescent="0.3">
      <c r="I715714" s="139"/>
      <c r="J715714" s="139"/>
    </row>
    <row r="715716" spans="9:10" x14ac:dyDescent="0.3">
      <c r="J715716"/>
    </row>
    <row r="715925" spans="9:10" x14ac:dyDescent="0.3">
      <c r="I715925" s="139"/>
      <c r="J715925" s="139"/>
    </row>
    <row r="715927" spans="9:10" x14ac:dyDescent="0.3">
      <c r="J715927"/>
    </row>
    <row r="716136" spans="9:10" x14ac:dyDescent="0.3">
      <c r="I716136" s="139"/>
      <c r="J716136" s="139"/>
    </row>
    <row r="716138" spans="9:10" x14ac:dyDescent="0.3">
      <c r="J716138"/>
    </row>
    <row r="716347" spans="9:10" x14ac:dyDescent="0.3">
      <c r="I716347" s="139"/>
      <c r="J716347" s="139"/>
    </row>
    <row r="716349" spans="9:10" x14ac:dyDescent="0.3">
      <c r="J716349"/>
    </row>
    <row r="716558" spans="9:10" x14ac:dyDescent="0.3">
      <c r="I716558" s="139"/>
      <c r="J716558" s="139"/>
    </row>
    <row r="716560" spans="9:10" x14ac:dyDescent="0.3">
      <c r="J716560"/>
    </row>
    <row r="716769" spans="9:10" x14ac:dyDescent="0.3">
      <c r="I716769" s="139"/>
      <c r="J716769" s="139"/>
    </row>
    <row r="716771" spans="9:10" x14ac:dyDescent="0.3">
      <c r="J716771"/>
    </row>
    <row r="716980" spans="9:10" x14ac:dyDescent="0.3">
      <c r="I716980" s="139"/>
      <c r="J716980" s="139"/>
    </row>
    <row r="716982" spans="9:10" x14ac:dyDescent="0.3">
      <c r="J716982"/>
    </row>
    <row r="717191" spans="9:10" x14ac:dyDescent="0.3">
      <c r="I717191" s="139"/>
      <c r="J717191" s="139"/>
    </row>
    <row r="717193" spans="9:10" x14ac:dyDescent="0.3">
      <c r="J717193"/>
    </row>
    <row r="717402" spans="9:10" x14ac:dyDescent="0.3">
      <c r="I717402" s="139"/>
      <c r="J717402" s="139"/>
    </row>
    <row r="717404" spans="9:10" x14ac:dyDescent="0.3">
      <c r="J717404"/>
    </row>
    <row r="717613" spans="9:10" x14ac:dyDescent="0.3">
      <c r="I717613" s="139"/>
      <c r="J717613" s="139"/>
    </row>
    <row r="717615" spans="9:10" x14ac:dyDescent="0.3">
      <c r="J717615"/>
    </row>
    <row r="717824" spans="9:10" x14ac:dyDescent="0.3">
      <c r="I717824" s="139"/>
      <c r="J717824" s="139"/>
    </row>
    <row r="717826" spans="10:10" x14ac:dyDescent="0.3">
      <c r="J717826"/>
    </row>
    <row r="718035" spans="9:10" x14ac:dyDescent="0.3">
      <c r="I718035" s="139"/>
      <c r="J718035" s="139"/>
    </row>
    <row r="718037" spans="9:10" x14ac:dyDescent="0.3">
      <c r="J718037"/>
    </row>
    <row r="718246" spans="9:10" x14ac:dyDescent="0.3">
      <c r="I718246" s="139"/>
      <c r="J718246" s="139"/>
    </row>
    <row r="718248" spans="9:10" x14ac:dyDescent="0.3">
      <c r="J718248"/>
    </row>
    <row r="718457" spans="9:10" x14ac:dyDescent="0.3">
      <c r="I718457" s="139"/>
      <c r="J718457" s="139"/>
    </row>
    <row r="718459" spans="9:10" x14ac:dyDescent="0.3">
      <c r="J718459"/>
    </row>
    <row r="718668" spans="9:10" x14ac:dyDescent="0.3">
      <c r="I718668" s="139"/>
      <c r="J718668" s="139"/>
    </row>
    <row r="718670" spans="9:10" x14ac:dyDescent="0.3">
      <c r="J718670"/>
    </row>
    <row r="718879" spans="9:10" x14ac:dyDescent="0.3">
      <c r="I718879" s="139"/>
      <c r="J718879" s="139"/>
    </row>
    <row r="718881" spans="10:10" x14ac:dyDescent="0.3">
      <c r="J718881"/>
    </row>
    <row r="719090" spans="9:10" x14ac:dyDescent="0.3">
      <c r="I719090" s="139"/>
      <c r="J719090" s="139"/>
    </row>
    <row r="719092" spans="9:10" x14ac:dyDescent="0.3">
      <c r="J719092"/>
    </row>
    <row r="719301" spans="9:10" x14ac:dyDescent="0.3">
      <c r="I719301" s="139"/>
      <c r="J719301" s="139"/>
    </row>
    <row r="719303" spans="9:10" x14ac:dyDescent="0.3">
      <c r="J719303"/>
    </row>
    <row r="719512" spans="9:10" x14ac:dyDescent="0.3">
      <c r="I719512" s="139"/>
      <c r="J719512" s="139"/>
    </row>
    <row r="719514" spans="9:10" x14ac:dyDescent="0.3">
      <c r="J719514"/>
    </row>
    <row r="719723" spans="9:10" x14ac:dyDescent="0.3">
      <c r="I719723" s="139"/>
      <c r="J719723" s="139"/>
    </row>
    <row r="719725" spans="9:10" x14ac:dyDescent="0.3">
      <c r="J719725"/>
    </row>
    <row r="719934" spans="9:10" x14ac:dyDescent="0.3">
      <c r="I719934" s="139"/>
      <c r="J719934" s="139"/>
    </row>
    <row r="719936" spans="9:10" x14ac:dyDescent="0.3">
      <c r="J719936"/>
    </row>
    <row r="720145" spans="9:10" x14ac:dyDescent="0.3">
      <c r="I720145" s="139"/>
      <c r="J720145" s="139"/>
    </row>
    <row r="720147" spans="9:10" x14ac:dyDescent="0.3">
      <c r="J720147"/>
    </row>
    <row r="720356" spans="9:10" x14ac:dyDescent="0.3">
      <c r="I720356" s="139"/>
      <c r="J720356" s="139"/>
    </row>
    <row r="720358" spans="9:10" x14ac:dyDescent="0.3">
      <c r="J720358"/>
    </row>
    <row r="720567" spans="9:10" x14ac:dyDescent="0.3">
      <c r="I720567" s="139"/>
      <c r="J720567" s="139"/>
    </row>
    <row r="720569" spans="9:10" x14ac:dyDescent="0.3">
      <c r="J720569"/>
    </row>
    <row r="720778" spans="9:10" x14ac:dyDescent="0.3">
      <c r="I720778" s="139"/>
      <c r="J720778" s="139"/>
    </row>
    <row r="720780" spans="9:10" x14ac:dyDescent="0.3">
      <c r="J720780"/>
    </row>
    <row r="720989" spans="9:10" x14ac:dyDescent="0.3">
      <c r="I720989" s="139"/>
      <c r="J720989" s="139"/>
    </row>
    <row r="720991" spans="9:10" x14ac:dyDescent="0.3">
      <c r="J720991"/>
    </row>
    <row r="721200" spans="9:10" x14ac:dyDescent="0.3">
      <c r="I721200" s="139"/>
      <c r="J721200" s="139"/>
    </row>
    <row r="721202" spans="10:10" x14ac:dyDescent="0.3">
      <c r="J721202"/>
    </row>
    <row r="721411" spans="9:10" x14ac:dyDescent="0.3">
      <c r="I721411" s="139"/>
      <c r="J721411" s="139"/>
    </row>
    <row r="721413" spans="9:10" x14ac:dyDescent="0.3">
      <c r="J721413"/>
    </row>
    <row r="721622" spans="9:10" x14ac:dyDescent="0.3">
      <c r="I721622" s="139"/>
      <c r="J721622" s="139"/>
    </row>
    <row r="721624" spans="9:10" x14ac:dyDescent="0.3">
      <c r="J721624"/>
    </row>
    <row r="721833" spans="9:10" x14ac:dyDescent="0.3">
      <c r="I721833" s="139"/>
      <c r="J721833" s="139"/>
    </row>
    <row r="721835" spans="9:10" x14ac:dyDescent="0.3">
      <c r="J721835"/>
    </row>
    <row r="722044" spans="9:10" x14ac:dyDescent="0.3">
      <c r="I722044" s="139"/>
      <c r="J722044" s="139"/>
    </row>
    <row r="722046" spans="9:10" x14ac:dyDescent="0.3">
      <c r="J722046"/>
    </row>
    <row r="722255" spans="9:10" x14ac:dyDescent="0.3">
      <c r="I722255" s="139"/>
      <c r="J722255" s="139"/>
    </row>
    <row r="722257" spans="10:10" x14ac:dyDescent="0.3">
      <c r="J722257"/>
    </row>
    <row r="722466" spans="9:10" x14ac:dyDescent="0.3">
      <c r="I722466" s="139"/>
      <c r="J722466" s="139"/>
    </row>
    <row r="722468" spans="9:10" x14ac:dyDescent="0.3">
      <c r="J722468"/>
    </row>
    <row r="722677" spans="9:10" x14ac:dyDescent="0.3">
      <c r="I722677" s="139"/>
      <c r="J722677" s="139"/>
    </row>
    <row r="722679" spans="9:10" x14ac:dyDescent="0.3">
      <c r="J722679"/>
    </row>
    <row r="722888" spans="9:10" x14ac:dyDescent="0.3">
      <c r="I722888" s="139"/>
      <c r="J722888" s="139"/>
    </row>
    <row r="722890" spans="9:10" x14ac:dyDescent="0.3">
      <c r="J722890"/>
    </row>
    <row r="723099" spans="9:10" x14ac:dyDescent="0.3">
      <c r="I723099" s="139"/>
      <c r="J723099" s="139"/>
    </row>
    <row r="723101" spans="9:10" x14ac:dyDescent="0.3">
      <c r="J723101"/>
    </row>
    <row r="723310" spans="9:10" x14ac:dyDescent="0.3">
      <c r="I723310" s="139"/>
      <c r="J723310" s="139"/>
    </row>
    <row r="723312" spans="9:10" x14ac:dyDescent="0.3">
      <c r="J723312"/>
    </row>
    <row r="723521" spans="9:10" x14ac:dyDescent="0.3">
      <c r="I723521" s="139"/>
      <c r="J723521" s="139"/>
    </row>
    <row r="723523" spans="9:10" x14ac:dyDescent="0.3">
      <c r="J723523"/>
    </row>
    <row r="723732" spans="9:10" x14ac:dyDescent="0.3">
      <c r="I723732" s="139"/>
      <c r="J723732" s="139"/>
    </row>
    <row r="723734" spans="9:10" x14ac:dyDescent="0.3">
      <c r="J723734"/>
    </row>
    <row r="723943" spans="9:10" x14ac:dyDescent="0.3">
      <c r="I723943" s="139"/>
      <c r="J723943" s="139"/>
    </row>
    <row r="723945" spans="9:10" x14ac:dyDescent="0.3">
      <c r="J723945"/>
    </row>
    <row r="724154" spans="9:10" x14ac:dyDescent="0.3">
      <c r="I724154" s="139"/>
      <c r="J724154" s="139"/>
    </row>
    <row r="724156" spans="9:10" x14ac:dyDescent="0.3">
      <c r="J724156"/>
    </row>
    <row r="724365" spans="9:10" x14ac:dyDescent="0.3">
      <c r="I724365" s="139"/>
      <c r="J724365" s="139"/>
    </row>
    <row r="724367" spans="9:10" x14ac:dyDescent="0.3">
      <c r="J724367"/>
    </row>
    <row r="724576" spans="9:10" x14ac:dyDescent="0.3">
      <c r="I724576" s="139"/>
      <c r="J724576" s="139"/>
    </row>
    <row r="724578" spans="10:10" x14ac:dyDescent="0.3">
      <c r="J724578"/>
    </row>
    <row r="724787" spans="9:10" x14ac:dyDescent="0.3">
      <c r="I724787" s="139"/>
      <c r="J724787" s="139"/>
    </row>
    <row r="724789" spans="9:10" x14ac:dyDescent="0.3">
      <c r="J724789"/>
    </row>
    <row r="724998" spans="9:10" x14ac:dyDescent="0.3">
      <c r="I724998" s="139"/>
      <c r="J724998" s="139"/>
    </row>
    <row r="725000" spans="9:10" x14ac:dyDescent="0.3">
      <c r="J725000"/>
    </row>
    <row r="725209" spans="9:10" x14ac:dyDescent="0.3">
      <c r="I725209" s="139"/>
      <c r="J725209" s="139"/>
    </row>
    <row r="725211" spans="9:10" x14ac:dyDescent="0.3">
      <c r="J725211"/>
    </row>
    <row r="725420" spans="9:10" x14ac:dyDescent="0.3">
      <c r="I725420" s="139"/>
      <c r="J725420" s="139"/>
    </row>
    <row r="725422" spans="9:10" x14ac:dyDescent="0.3">
      <c r="J725422"/>
    </row>
    <row r="725631" spans="9:10" x14ac:dyDescent="0.3">
      <c r="I725631" s="139"/>
      <c r="J725631" s="139"/>
    </row>
    <row r="725633" spans="10:10" x14ac:dyDescent="0.3">
      <c r="J725633"/>
    </row>
    <row r="725842" spans="9:10" x14ac:dyDescent="0.3">
      <c r="I725842" s="139"/>
      <c r="J725842" s="139"/>
    </row>
    <row r="725844" spans="9:10" x14ac:dyDescent="0.3">
      <c r="J725844"/>
    </row>
    <row r="726053" spans="9:10" x14ac:dyDescent="0.3">
      <c r="I726053" s="139"/>
      <c r="J726053" s="139"/>
    </row>
    <row r="726055" spans="9:10" x14ac:dyDescent="0.3">
      <c r="J726055"/>
    </row>
    <row r="726264" spans="9:10" x14ac:dyDescent="0.3">
      <c r="I726264" s="139"/>
      <c r="J726264" s="139"/>
    </row>
    <row r="726266" spans="9:10" x14ac:dyDescent="0.3">
      <c r="J726266"/>
    </row>
    <row r="726475" spans="9:10" x14ac:dyDescent="0.3">
      <c r="I726475" s="139"/>
      <c r="J726475" s="139"/>
    </row>
    <row r="726477" spans="9:10" x14ac:dyDescent="0.3">
      <c r="J726477"/>
    </row>
    <row r="726686" spans="9:10" x14ac:dyDescent="0.3">
      <c r="I726686" s="139"/>
      <c r="J726686" s="139"/>
    </row>
    <row r="726688" spans="9:10" x14ac:dyDescent="0.3">
      <c r="J726688"/>
    </row>
    <row r="726897" spans="9:10" x14ac:dyDescent="0.3">
      <c r="I726897" s="139"/>
      <c r="J726897" s="139"/>
    </row>
    <row r="726899" spans="9:10" x14ac:dyDescent="0.3">
      <c r="J726899"/>
    </row>
    <row r="727108" spans="9:10" x14ac:dyDescent="0.3">
      <c r="I727108" s="139"/>
      <c r="J727108" s="139"/>
    </row>
    <row r="727110" spans="9:10" x14ac:dyDescent="0.3">
      <c r="J727110"/>
    </row>
    <row r="727319" spans="9:10" x14ac:dyDescent="0.3">
      <c r="I727319" s="139"/>
      <c r="J727319" s="139"/>
    </row>
    <row r="727321" spans="9:10" x14ac:dyDescent="0.3">
      <c r="J727321"/>
    </row>
    <row r="727530" spans="9:10" x14ac:dyDescent="0.3">
      <c r="I727530" s="139"/>
      <c r="J727530" s="139"/>
    </row>
    <row r="727532" spans="9:10" x14ac:dyDescent="0.3">
      <c r="J727532"/>
    </row>
    <row r="727741" spans="9:10" x14ac:dyDescent="0.3">
      <c r="I727741" s="139"/>
      <c r="J727741" s="139"/>
    </row>
    <row r="727743" spans="9:10" x14ac:dyDescent="0.3">
      <c r="J727743"/>
    </row>
    <row r="727952" spans="9:10" x14ac:dyDescent="0.3">
      <c r="I727952" s="139"/>
      <c r="J727952" s="139"/>
    </row>
    <row r="727954" spans="10:10" x14ac:dyDescent="0.3">
      <c r="J727954"/>
    </row>
    <row r="728163" spans="9:10" x14ac:dyDescent="0.3">
      <c r="I728163" s="139"/>
      <c r="J728163" s="139"/>
    </row>
    <row r="728165" spans="9:10" x14ac:dyDescent="0.3">
      <c r="J728165"/>
    </row>
    <row r="728374" spans="9:10" x14ac:dyDescent="0.3">
      <c r="I728374" s="139"/>
      <c r="J728374" s="139"/>
    </row>
    <row r="728376" spans="9:10" x14ac:dyDescent="0.3">
      <c r="J728376"/>
    </row>
    <row r="728585" spans="9:10" x14ac:dyDescent="0.3">
      <c r="I728585" s="139"/>
      <c r="J728585" s="139"/>
    </row>
    <row r="728587" spans="9:10" x14ac:dyDescent="0.3">
      <c r="J728587"/>
    </row>
    <row r="728796" spans="9:10" x14ac:dyDescent="0.3">
      <c r="I728796" s="139"/>
      <c r="J728796" s="139"/>
    </row>
    <row r="728798" spans="9:10" x14ac:dyDescent="0.3">
      <c r="J728798"/>
    </row>
    <row r="729007" spans="9:10" x14ac:dyDescent="0.3">
      <c r="I729007" s="139"/>
      <c r="J729007" s="139"/>
    </row>
    <row r="729009" spans="10:10" x14ac:dyDescent="0.3">
      <c r="J729009"/>
    </row>
    <row r="729218" spans="9:10" x14ac:dyDescent="0.3">
      <c r="I729218" s="139"/>
      <c r="J729218" s="139"/>
    </row>
    <row r="729220" spans="9:10" x14ac:dyDescent="0.3">
      <c r="J729220"/>
    </row>
    <row r="729429" spans="9:10" x14ac:dyDescent="0.3">
      <c r="I729429" s="139"/>
      <c r="J729429" s="139"/>
    </row>
    <row r="729431" spans="9:10" x14ac:dyDescent="0.3">
      <c r="J729431"/>
    </row>
    <row r="729640" spans="9:10" x14ac:dyDescent="0.3">
      <c r="I729640" s="139"/>
      <c r="J729640" s="139"/>
    </row>
    <row r="729642" spans="9:10" x14ac:dyDescent="0.3">
      <c r="J729642"/>
    </row>
    <row r="729851" spans="9:10" x14ac:dyDescent="0.3">
      <c r="I729851" s="139"/>
      <c r="J729851" s="139"/>
    </row>
    <row r="729853" spans="9:10" x14ac:dyDescent="0.3">
      <c r="J729853"/>
    </row>
    <row r="730062" spans="9:10" x14ac:dyDescent="0.3">
      <c r="I730062" s="139"/>
      <c r="J730062" s="139"/>
    </row>
    <row r="730064" spans="9:10" x14ac:dyDescent="0.3">
      <c r="J730064"/>
    </row>
    <row r="730273" spans="9:10" x14ac:dyDescent="0.3">
      <c r="I730273" s="139"/>
      <c r="J730273" s="139"/>
    </row>
    <row r="730275" spans="9:10" x14ac:dyDescent="0.3">
      <c r="J730275"/>
    </row>
    <row r="730484" spans="9:10" x14ac:dyDescent="0.3">
      <c r="I730484" s="139"/>
      <c r="J730484" s="139"/>
    </row>
    <row r="730486" spans="9:10" x14ac:dyDescent="0.3">
      <c r="J730486"/>
    </row>
    <row r="730695" spans="9:10" x14ac:dyDescent="0.3">
      <c r="I730695" s="139"/>
      <c r="J730695" s="139"/>
    </row>
    <row r="730697" spans="9:10" x14ac:dyDescent="0.3">
      <c r="J730697"/>
    </row>
    <row r="730906" spans="9:10" x14ac:dyDescent="0.3">
      <c r="I730906" s="139"/>
      <c r="J730906" s="139"/>
    </row>
    <row r="730908" spans="9:10" x14ac:dyDescent="0.3">
      <c r="J730908"/>
    </row>
    <row r="731117" spans="9:10" x14ac:dyDescent="0.3">
      <c r="I731117" s="139"/>
      <c r="J731117" s="139"/>
    </row>
    <row r="731119" spans="9:10" x14ac:dyDescent="0.3">
      <c r="J731119"/>
    </row>
    <row r="731328" spans="9:10" x14ac:dyDescent="0.3">
      <c r="I731328" s="139"/>
      <c r="J731328" s="139"/>
    </row>
    <row r="731330" spans="10:10" x14ac:dyDescent="0.3">
      <c r="J731330"/>
    </row>
    <row r="731539" spans="9:10" x14ac:dyDescent="0.3">
      <c r="I731539" s="139"/>
      <c r="J731539" s="139"/>
    </row>
    <row r="731541" spans="9:10" x14ac:dyDescent="0.3">
      <c r="J731541"/>
    </row>
    <row r="731750" spans="9:10" x14ac:dyDescent="0.3">
      <c r="I731750" s="139"/>
      <c r="J731750" s="139"/>
    </row>
    <row r="731752" spans="9:10" x14ac:dyDescent="0.3">
      <c r="J731752"/>
    </row>
    <row r="731961" spans="9:10" x14ac:dyDescent="0.3">
      <c r="I731961" s="139"/>
      <c r="J731961" s="139"/>
    </row>
    <row r="731963" spans="9:10" x14ac:dyDescent="0.3">
      <c r="J731963"/>
    </row>
    <row r="732172" spans="9:10" x14ac:dyDescent="0.3">
      <c r="I732172" s="139"/>
      <c r="J732172" s="139"/>
    </row>
    <row r="732174" spans="9:10" x14ac:dyDescent="0.3">
      <c r="J732174"/>
    </row>
    <row r="732383" spans="9:10" x14ac:dyDescent="0.3">
      <c r="I732383" s="139"/>
      <c r="J732383" s="139"/>
    </row>
    <row r="732385" spans="10:10" x14ac:dyDescent="0.3">
      <c r="J732385"/>
    </row>
    <row r="732594" spans="9:10" x14ac:dyDescent="0.3">
      <c r="I732594" s="139"/>
      <c r="J732594" s="139"/>
    </row>
    <row r="732596" spans="9:10" x14ac:dyDescent="0.3">
      <c r="J732596"/>
    </row>
    <row r="732805" spans="9:10" x14ac:dyDescent="0.3">
      <c r="I732805" s="139"/>
      <c r="J732805" s="139"/>
    </row>
    <row r="732807" spans="9:10" x14ac:dyDescent="0.3">
      <c r="J732807"/>
    </row>
    <row r="733016" spans="9:10" x14ac:dyDescent="0.3">
      <c r="I733016" s="139"/>
      <c r="J733016" s="139"/>
    </row>
    <row r="733018" spans="9:10" x14ac:dyDescent="0.3">
      <c r="J733018"/>
    </row>
    <row r="733227" spans="9:10" x14ac:dyDescent="0.3">
      <c r="I733227" s="139"/>
      <c r="J733227" s="139"/>
    </row>
    <row r="733229" spans="9:10" x14ac:dyDescent="0.3">
      <c r="J733229"/>
    </row>
    <row r="733438" spans="9:10" x14ac:dyDescent="0.3">
      <c r="I733438" s="139"/>
      <c r="J733438" s="139"/>
    </row>
    <row r="733440" spans="9:10" x14ac:dyDescent="0.3">
      <c r="J733440"/>
    </row>
    <row r="733649" spans="9:10" x14ac:dyDescent="0.3">
      <c r="I733649" s="139"/>
      <c r="J733649" s="139"/>
    </row>
    <row r="733651" spans="9:10" x14ac:dyDescent="0.3">
      <c r="J733651"/>
    </row>
    <row r="733860" spans="9:10" x14ac:dyDescent="0.3">
      <c r="I733860" s="139"/>
      <c r="J733860" s="139"/>
    </row>
    <row r="733862" spans="9:10" x14ac:dyDescent="0.3">
      <c r="J733862"/>
    </row>
    <row r="734071" spans="9:10" x14ac:dyDescent="0.3">
      <c r="I734071" s="139"/>
      <c r="J734071" s="139"/>
    </row>
    <row r="734073" spans="9:10" x14ac:dyDescent="0.3">
      <c r="J734073"/>
    </row>
    <row r="734282" spans="9:10" x14ac:dyDescent="0.3">
      <c r="I734282" s="139"/>
      <c r="J734282" s="139"/>
    </row>
    <row r="734284" spans="9:10" x14ac:dyDescent="0.3">
      <c r="J734284"/>
    </row>
    <row r="734493" spans="9:10" x14ac:dyDescent="0.3">
      <c r="I734493" s="139"/>
      <c r="J734493" s="139"/>
    </row>
    <row r="734495" spans="9:10" x14ac:dyDescent="0.3">
      <c r="J734495"/>
    </row>
    <row r="734704" spans="9:10" x14ac:dyDescent="0.3">
      <c r="I734704" s="139"/>
      <c r="J734704" s="139"/>
    </row>
    <row r="734706" spans="10:10" x14ac:dyDescent="0.3">
      <c r="J734706"/>
    </row>
    <row r="734915" spans="9:10" x14ac:dyDescent="0.3">
      <c r="I734915" s="139"/>
      <c r="J734915" s="139"/>
    </row>
    <row r="734917" spans="9:10" x14ac:dyDescent="0.3">
      <c r="J734917"/>
    </row>
    <row r="735126" spans="9:10" x14ac:dyDescent="0.3">
      <c r="I735126" s="139"/>
      <c r="J735126" s="139"/>
    </row>
    <row r="735128" spans="9:10" x14ac:dyDescent="0.3">
      <c r="J735128"/>
    </row>
    <row r="735337" spans="9:10" x14ac:dyDescent="0.3">
      <c r="I735337" s="139"/>
      <c r="J735337" s="139"/>
    </row>
    <row r="735339" spans="9:10" x14ac:dyDescent="0.3">
      <c r="J735339"/>
    </row>
    <row r="735548" spans="9:10" x14ac:dyDescent="0.3">
      <c r="I735548" s="139"/>
      <c r="J735548" s="139"/>
    </row>
    <row r="735550" spans="9:10" x14ac:dyDescent="0.3">
      <c r="J735550"/>
    </row>
    <row r="735759" spans="9:10" x14ac:dyDescent="0.3">
      <c r="I735759" s="139"/>
      <c r="J735759" s="139"/>
    </row>
    <row r="735761" spans="10:10" x14ac:dyDescent="0.3">
      <c r="J735761"/>
    </row>
    <row r="735970" spans="9:10" x14ac:dyDescent="0.3">
      <c r="I735970" s="139"/>
      <c r="J735970" s="139"/>
    </row>
    <row r="735972" spans="9:10" x14ac:dyDescent="0.3">
      <c r="J735972"/>
    </row>
    <row r="736181" spans="9:10" x14ac:dyDescent="0.3">
      <c r="I736181" s="139"/>
      <c r="J736181" s="139"/>
    </row>
    <row r="736183" spans="9:10" x14ac:dyDescent="0.3">
      <c r="J736183"/>
    </row>
    <row r="736392" spans="9:10" x14ac:dyDescent="0.3">
      <c r="I736392" s="139"/>
      <c r="J736392" s="139"/>
    </row>
    <row r="736394" spans="9:10" x14ac:dyDescent="0.3">
      <c r="J736394"/>
    </row>
    <row r="736603" spans="9:10" x14ac:dyDescent="0.3">
      <c r="I736603" s="139"/>
      <c r="J736603" s="139"/>
    </row>
    <row r="736605" spans="9:10" x14ac:dyDescent="0.3">
      <c r="J736605"/>
    </row>
    <row r="736814" spans="9:10" x14ac:dyDescent="0.3">
      <c r="I736814" s="139"/>
      <c r="J736814" s="139"/>
    </row>
    <row r="736816" spans="9:10" x14ac:dyDescent="0.3">
      <c r="J736816"/>
    </row>
    <row r="737025" spans="9:10" x14ac:dyDescent="0.3">
      <c r="I737025" s="139"/>
      <c r="J737025" s="139"/>
    </row>
    <row r="737027" spans="9:10" x14ac:dyDescent="0.3">
      <c r="J737027"/>
    </row>
    <row r="737236" spans="9:10" x14ac:dyDescent="0.3">
      <c r="I737236" s="139"/>
      <c r="J737236" s="139"/>
    </row>
    <row r="737238" spans="9:10" x14ac:dyDescent="0.3">
      <c r="J737238"/>
    </row>
    <row r="737447" spans="9:10" x14ac:dyDescent="0.3">
      <c r="I737447" s="139"/>
      <c r="J737447" s="139"/>
    </row>
    <row r="737449" spans="9:10" x14ac:dyDescent="0.3">
      <c r="J737449"/>
    </row>
    <row r="737658" spans="9:10" x14ac:dyDescent="0.3">
      <c r="I737658" s="139"/>
      <c r="J737658" s="139"/>
    </row>
    <row r="737660" spans="9:10" x14ac:dyDescent="0.3">
      <c r="J737660"/>
    </row>
    <row r="737869" spans="9:10" x14ac:dyDescent="0.3">
      <c r="I737869" s="139"/>
      <c r="J737869" s="139"/>
    </row>
    <row r="737871" spans="9:10" x14ac:dyDescent="0.3">
      <c r="J737871"/>
    </row>
    <row r="738080" spans="9:10" x14ac:dyDescent="0.3">
      <c r="I738080" s="139"/>
      <c r="J738080" s="139"/>
    </row>
    <row r="738082" spans="10:10" x14ac:dyDescent="0.3">
      <c r="J738082"/>
    </row>
    <row r="738291" spans="9:10" x14ac:dyDescent="0.3">
      <c r="I738291" s="139"/>
      <c r="J738291" s="139"/>
    </row>
    <row r="738293" spans="9:10" x14ac:dyDescent="0.3">
      <c r="J738293"/>
    </row>
    <row r="738502" spans="9:10" x14ac:dyDescent="0.3">
      <c r="I738502" s="139"/>
      <c r="J738502" s="139"/>
    </row>
    <row r="738504" spans="9:10" x14ac:dyDescent="0.3">
      <c r="J738504"/>
    </row>
    <row r="738713" spans="9:10" x14ac:dyDescent="0.3">
      <c r="I738713" s="139"/>
      <c r="J738713" s="139"/>
    </row>
    <row r="738715" spans="9:10" x14ac:dyDescent="0.3">
      <c r="J738715"/>
    </row>
    <row r="738924" spans="9:10" x14ac:dyDescent="0.3">
      <c r="I738924" s="139"/>
      <c r="J738924" s="139"/>
    </row>
    <row r="738926" spans="9:10" x14ac:dyDescent="0.3">
      <c r="J738926"/>
    </row>
    <row r="739135" spans="9:10" x14ac:dyDescent="0.3">
      <c r="I739135" s="139"/>
      <c r="J739135" s="139"/>
    </row>
    <row r="739137" spans="10:10" x14ac:dyDescent="0.3">
      <c r="J739137"/>
    </row>
    <row r="739346" spans="9:10" x14ac:dyDescent="0.3">
      <c r="I739346" s="139"/>
      <c r="J739346" s="139"/>
    </row>
    <row r="739348" spans="9:10" x14ac:dyDescent="0.3">
      <c r="J739348"/>
    </row>
    <row r="739557" spans="9:10" x14ac:dyDescent="0.3">
      <c r="I739557" s="139"/>
      <c r="J739557" s="139"/>
    </row>
    <row r="739559" spans="9:10" x14ac:dyDescent="0.3">
      <c r="J739559"/>
    </row>
    <row r="739768" spans="9:10" x14ac:dyDescent="0.3">
      <c r="I739768" s="139"/>
      <c r="J739768" s="139"/>
    </row>
    <row r="739770" spans="9:10" x14ac:dyDescent="0.3">
      <c r="J739770"/>
    </row>
    <row r="739979" spans="9:10" x14ac:dyDescent="0.3">
      <c r="I739979" s="139"/>
      <c r="J739979" s="139"/>
    </row>
    <row r="739981" spans="9:10" x14ac:dyDescent="0.3">
      <c r="J739981"/>
    </row>
    <row r="740190" spans="9:10" x14ac:dyDescent="0.3">
      <c r="I740190" s="139"/>
      <c r="J740190" s="139"/>
    </row>
    <row r="740192" spans="9:10" x14ac:dyDescent="0.3">
      <c r="J740192"/>
    </row>
    <row r="740401" spans="9:10" x14ac:dyDescent="0.3">
      <c r="I740401" s="139"/>
      <c r="J740401" s="139"/>
    </row>
    <row r="740403" spans="9:10" x14ac:dyDescent="0.3">
      <c r="J740403"/>
    </row>
    <row r="740612" spans="9:10" x14ac:dyDescent="0.3">
      <c r="I740612" s="139"/>
      <c r="J740612" s="139"/>
    </row>
    <row r="740614" spans="9:10" x14ac:dyDescent="0.3">
      <c r="J740614"/>
    </row>
    <row r="740823" spans="9:10" x14ac:dyDescent="0.3">
      <c r="I740823" s="139"/>
      <c r="J740823" s="139"/>
    </row>
    <row r="740825" spans="9:10" x14ac:dyDescent="0.3">
      <c r="J740825"/>
    </row>
    <row r="741034" spans="9:10" x14ac:dyDescent="0.3">
      <c r="I741034" s="139"/>
      <c r="J741034" s="139"/>
    </row>
    <row r="741036" spans="9:10" x14ac:dyDescent="0.3">
      <c r="J741036"/>
    </row>
    <row r="741245" spans="9:10" x14ac:dyDescent="0.3">
      <c r="I741245" s="139"/>
      <c r="J741245" s="139"/>
    </row>
    <row r="741247" spans="9:10" x14ac:dyDescent="0.3">
      <c r="J741247"/>
    </row>
    <row r="741456" spans="9:10" x14ac:dyDescent="0.3">
      <c r="I741456" s="139"/>
      <c r="J741456" s="139"/>
    </row>
    <row r="741458" spans="10:10" x14ac:dyDescent="0.3">
      <c r="J741458"/>
    </row>
    <row r="741667" spans="9:10" x14ac:dyDescent="0.3">
      <c r="I741667" s="139"/>
      <c r="J741667" s="139"/>
    </row>
    <row r="741669" spans="9:10" x14ac:dyDescent="0.3">
      <c r="J741669"/>
    </row>
    <row r="741878" spans="9:10" x14ac:dyDescent="0.3">
      <c r="I741878" s="139"/>
      <c r="J741878" s="139"/>
    </row>
    <row r="741880" spans="9:10" x14ac:dyDescent="0.3">
      <c r="J741880"/>
    </row>
    <row r="742089" spans="9:10" x14ac:dyDescent="0.3">
      <c r="I742089" s="139"/>
      <c r="J742089" s="139"/>
    </row>
    <row r="742091" spans="9:10" x14ac:dyDescent="0.3">
      <c r="J742091"/>
    </row>
    <row r="742300" spans="9:10" x14ac:dyDescent="0.3">
      <c r="I742300" s="139"/>
      <c r="J742300" s="139"/>
    </row>
    <row r="742302" spans="9:10" x14ac:dyDescent="0.3">
      <c r="J742302"/>
    </row>
    <row r="742511" spans="9:10" x14ac:dyDescent="0.3">
      <c r="I742511" s="139"/>
      <c r="J742511" s="139"/>
    </row>
    <row r="742513" spans="10:10" x14ac:dyDescent="0.3">
      <c r="J742513"/>
    </row>
    <row r="742722" spans="9:10" x14ac:dyDescent="0.3">
      <c r="I742722" s="139"/>
      <c r="J742722" s="139"/>
    </row>
    <row r="742724" spans="9:10" x14ac:dyDescent="0.3">
      <c r="J742724"/>
    </row>
    <row r="742933" spans="9:10" x14ac:dyDescent="0.3">
      <c r="I742933" s="139"/>
      <c r="J742933" s="139"/>
    </row>
    <row r="742935" spans="9:10" x14ac:dyDescent="0.3">
      <c r="J742935"/>
    </row>
    <row r="743144" spans="9:10" x14ac:dyDescent="0.3">
      <c r="I743144" s="139"/>
      <c r="J743144" s="139"/>
    </row>
    <row r="743146" spans="9:10" x14ac:dyDescent="0.3">
      <c r="J743146"/>
    </row>
    <row r="743355" spans="9:10" x14ac:dyDescent="0.3">
      <c r="I743355" s="139"/>
      <c r="J743355" s="139"/>
    </row>
    <row r="743357" spans="9:10" x14ac:dyDescent="0.3">
      <c r="J743357"/>
    </row>
    <row r="743566" spans="9:10" x14ac:dyDescent="0.3">
      <c r="I743566" s="139"/>
      <c r="J743566" s="139"/>
    </row>
    <row r="743568" spans="9:10" x14ac:dyDescent="0.3">
      <c r="J743568"/>
    </row>
    <row r="743777" spans="9:10" x14ac:dyDescent="0.3">
      <c r="I743777" s="139"/>
      <c r="J743777" s="139"/>
    </row>
    <row r="743779" spans="9:10" x14ac:dyDescent="0.3">
      <c r="J743779"/>
    </row>
    <row r="743988" spans="9:10" x14ac:dyDescent="0.3">
      <c r="I743988" s="139"/>
      <c r="J743988" s="139"/>
    </row>
    <row r="743990" spans="9:10" x14ac:dyDescent="0.3">
      <c r="J743990"/>
    </row>
    <row r="744199" spans="9:10" x14ac:dyDescent="0.3">
      <c r="I744199" s="139"/>
      <c r="J744199" s="139"/>
    </row>
    <row r="744201" spans="9:10" x14ac:dyDescent="0.3">
      <c r="J744201"/>
    </row>
    <row r="744410" spans="9:10" x14ac:dyDescent="0.3">
      <c r="I744410" s="139"/>
      <c r="J744410" s="139"/>
    </row>
    <row r="744412" spans="9:10" x14ac:dyDescent="0.3">
      <c r="J744412"/>
    </row>
    <row r="744621" spans="9:10" x14ac:dyDescent="0.3">
      <c r="I744621" s="139"/>
      <c r="J744621" s="139"/>
    </row>
    <row r="744623" spans="9:10" x14ac:dyDescent="0.3">
      <c r="J744623"/>
    </row>
    <row r="744832" spans="9:10" x14ac:dyDescent="0.3">
      <c r="I744832" s="139"/>
      <c r="J744832" s="139"/>
    </row>
    <row r="744834" spans="10:10" x14ac:dyDescent="0.3">
      <c r="J744834"/>
    </row>
    <row r="745043" spans="9:10" x14ac:dyDescent="0.3">
      <c r="I745043" s="139"/>
      <c r="J745043" s="139"/>
    </row>
    <row r="745045" spans="9:10" x14ac:dyDescent="0.3">
      <c r="J745045"/>
    </row>
    <row r="745254" spans="9:10" x14ac:dyDescent="0.3">
      <c r="I745254" s="139"/>
      <c r="J745254" s="139"/>
    </row>
    <row r="745256" spans="9:10" x14ac:dyDescent="0.3">
      <c r="J745256"/>
    </row>
    <row r="745465" spans="9:10" x14ac:dyDescent="0.3">
      <c r="I745465" s="139"/>
      <c r="J745465" s="139"/>
    </row>
    <row r="745467" spans="9:10" x14ac:dyDescent="0.3">
      <c r="J745467"/>
    </row>
    <row r="745676" spans="9:10" x14ac:dyDescent="0.3">
      <c r="I745676" s="139"/>
      <c r="J745676" s="139"/>
    </row>
    <row r="745678" spans="9:10" x14ac:dyDescent="0.3">
      <c r="J745678"/>
    </row>
    <row r="745887" spans="9:10" x14ac:dyDescent="0.3">
      <c r="I745887" s="139"/>
      <c r="J745887" s="139"/>
    </row>
    <row r="745889" spans="10:10" x14ac:dyDescent="0.3">
      <c r="J745889"/>
    </row>
    <row r="746098" spans="9:10" x14ac:dyDescent="0.3">
      <c r="I746098" s="139"/>
      <c r="J746098" s="139"/>
    </row>
    <row r="746100" spans="9:10" x14ac:dyDescent="0.3">
      <c r="J746100"/>
    </row>
    <row r="746309" spans="9:10" x14ac:dyDescent="0.3">
      <c r="I746309" s="139"/>
      <c r="J746309" s="139"/>
    </row>
    <row r="746311" spans="9:10" x14ac:dyDescent="0.3">
      <c r="J746311"/>
    </row>
    <row r="746520" spans="9:10" x14ac:dyDescent="0.3">
      <c r="I746520" s="139"/>
      <c r="J746520" s="139"/>
    </row>
    <row r="746522" spans="9:10" x14ac:dyDescent="0.3">
      <c r="J746522"/>
    </row>
    <row r="746731" spans="9:10" x14ac:dyDescent="0.3">
      <c r="I746731" s="139"/>
      <c r="J746731" s="139"/>
    </row>
    <row r="746733" spans="9:10" x14ac:dyDescent="0.3">
      <c r="J746733"/>
    </row>
    <row r="746942" spans="9:10" x14ac:dyDescent="0.3">
      <c r="I746942" s="139"/>
      <c r="J746942" s="139"/>
    </row>
    <row r="746944" spans="9:10" x14ac:dyDescent="0.3">
      <c r="J746944"/>
    </row>
    <row r="747153" spans="9:10" x14ac:dyDescent="0.3">
      <c r="I747153" s="139"/>
      <c r="J747153" s="139"/>
    </row>
    <row r="747155" spans="9:10" x14ac:dyDescent="0.3">
      <c r="J747155"/>
    </row>
    <row r="747364" spans="9:10" x14ac:dyDescent="0.3">
      <c r="I747364" s="139"/>
      <c r="J747364" s="139"/>
    </row>
    <row r="747366" spans="9:10" x14ac:dyDescent="0.3">
      <c r="J747366"/>
    </row>
    <row r="747575" spans="9:10" x14ac:dyDescent="0.3">
      <c r="I747575" s="139"/>
      <c r="J747575" s="139"/>
    </row>
    <row r="747577" spans="9:10" x14ac:dyDescent="0.3">
      <c r="J747577"/>
    </row>
    <row r="747786" spans="9:10" x14ac:dyDescent="0.3">
      <c r="I747786" s="139"/>
      <c r="J747786" s="139"/>
    </row>
    <row r="747788" spans="9:10" x14ac:dyDescent="0.3">
      <c r="J747788"/>
    </row>
    <row r="747997" spans="9:10" x14ac:dyDescent="0.3">
      <c r="I747997" s="139"/>
      <c r="J747997" s="139"/>
    </row>
    <row r="747999" spans="9:10" x14ac:dyDescent="0.3">
      <c r="J747999"/>
    </row>
    <row r="748208" spans="9:10" x14ac:dyDescent="0.3">
      <c r="I748208" s="139"/>
      <c r="J748208" s="139"/>
    </row>
    <row r="748210" spans="10:10" x14ac:dyDescent="0.3">
      <c r="J748210"/>
    </row>
    <row r="748419" spans="9:10" x14ac:dyDescent="0.3">
      <c r="I748419" s="139"/>
      <c r="J748419" s="139"/>
    </row>
    <row r="748421" spans="9:10" x14ac:dyDescent="0.3">
      <c r="J748421"/>
    </row>
    <row r="748630" spans="9:10" x14ac:dyDescent="0.3">
      <c r="I748630" s="139"/>
      <c r="J748630" s="139"/>
    </row>
    <row r="748632" spans="9:10" x14ac:dyDescent="0.3">
      <c r="J748632"/>
    </row>
    <row r="748841" spans="9:10" x14ac:dyDescent="0.3">
      <c r="I748841" s="139"/>
      <c r="J748841" s="139"/>
    </row>
    <row r="748843" spans="9:10" x14ac:dyDescent="0.3">
      <c r="J748843"/>
    </row>
    <row r="749052" spans="9:10" x14ac:dyDescent="0.3">
      <c r="I749052" s="139"/>
      <c r="J749052" s="139"/>
    </row>
    <row r="749054" spans="9:10" x14ac:dyDescent="0.3">
      <c r="J749054"/>
    </row>
    <row r="749263" spans="9:10" x14ac:dyDescent="0.3">
      <c r="I749263" s="139"/>
      <c r="J749263" s="139"/>
    </row>
    <row r="749265" spans="10:10" x14ac:dyDescent="0.3">
      <c r="J749265"/>
    </row>
    <row r="749474" spans="9:10" x14ac:dyDescent="0.3">
      <c r="I749474" s="139"/>
      <c r="J749474" s="139"/>
    </row>
    <row r="749476" spans="9:10" x14ac:dyDescent="0.3">
      <c r="J749476"/>
    </row>
    <row r="749685" spans="9:10" x14ac:dyDescent="0.3">
      <c r="I749685" s="139"/>
      <c r="J749685" s="139"/>
    </row>
    <row r="749687" spans="9:10" x14ac:dyDescent="0.3">
      <c r="J749687"/>
    </row>
    <row r="749896" spans="9:10" x14ac:dyDescent="0.3">
      <c r="I749896" s="139"/>
      <c r="J749896" s="139"/>
    </row>
    <row r="749898" spans="9:10" x14ac:dyDescent="0.3">
      <c r="J749898"/>
    </row>
    <row r="750107" spans="9:10" x14ac:dyDescent="0.3">
      <c r="I750107" s="139"/>
      <c r="J750107" s="139"/>
    </row>
    <row r="750109" spans="9:10" x14ac:dyDescent="0.3">
      <c r="J750109"/>
    </row>
    <row r="750318" spans="9:10" x14ac:dyDescent="0.3">
      <c r="I750318" s="139"/>
      <c r="J750318" s="139"/>
    </row>
    <row r="750320" spans="9:10" x14ac:dyDescent="0.3">
      <c r="J750320"/>
    </row>
    <row r="750529" spans="9:10" x14ac:dyDescent="0.3">
      <c r="I750529" s="139"/>
      <c r="J750529" s="139"/>
    </row>
    <row r="750531" spans="9:10" x14ac:dyDescent="0.3">
      <c r="J750531"/>
    </row>
    <row r="750740" spans="9:10" x14ac:dyDescent="0.3">
      <c r="I750740" s="139"/>
      <c r="J750740" s="139"/>
    </row>
    <row r="750742" spans="9:10" x14ac:dyDescent="0.3">
      <c r="J750742"/>
    </row>
    <row r="750951" spans="9:10" x14ac:dyDescent="0.3">
      <c r="I750951" s="139"/>
      <c r="J750951" s="139"/>
    </row>
    <row r="750953" spans="9:10" x14ac:dyDescent="0.3">
      <c r="J750953"/>
    </row>
    <row r="751162" spans="9:10" x14ac:dyDescent="0.3">
      <c r="I751162" s="139"/>
      <c r="J751162" s="139"/>
    </row>
    <row r="751164" spans="9:10" x14ac:dyDescent="0.3">
      <c r="J751164"/>
    </row>
    <row r="751373" spans="9:10" x14ac:dyDescent="0.3">
      <c r="I751373" s="139"/>
      <c r="J751373" s="139"/>
    </row>
    <row r="751375" spans="9:10" x14ac:dyDescent="0.3">
      <c r="J751375"/>
    </row>
    <row r="751584" spans="9:10" x14ac:dyDescent="0.3">
      <c r="I751584" s="139"/>
      <c r="J751584" s="139"/>
    </row>
    <row r="751586" spans="10:10" x14ac:dyDescent="0.3">
      <c r="J751586"/>
    </row>
    <row r="751795" spans="9:10" x14ac:dyDescent="0.3">
      <c r="I751795" s="139"/>
      <c r="J751795" s="139"/>
    </row>
    <row r="751797" spans="9:10" x14ac:dyDescent="0.3">
      <c r="J751797"/>
    </row>
    <row r="752006" spans="9:10" x14ac:dyDescent="0.3">
      <c r="I752006" s="139"/>
      <c r="J752006" s="139"/>
    </row>
    <row r="752008" spans="9:10" x14ac:dyDescent="0.3">
      <c r="J752008"/>
    </row>
    <row r="752217" spans="9:10" x14ac:dyDescent="0.3">
      <c r="I752217" s="139"/>
      <c r="J752217" s="139"/>
    </row>
    <row r="752219" spans="9:10" x14ac:dyDescent="0.3">
      <c r="J752219"/>
    </row>
    <row r="752428" spans="9:10" x14ac:dyDescent="0.3">
      <c r="I752428" s="139"/>
      <c r="J752428" s="139"/>
    </row>
    <row r="752430" spans="9:10" x14ac:dyDescent="0.3">
      <c r="J752430"/>
    </row>
    <row r="752639" spans="9:10" x14ac:dyDescent="0.3">
      <c r="I752639" s="139"/>
      <c r="J752639" s="139"/>
    </row>
    <row r="752641" spans="10:10" x14ac:dyDescent="0.3">
      <c r="J752641"/>
    </row>
    <row r="752850" spans="9:10" x14ac:dyDescent="0.3">
      <c r="I752850" s="139"/>
      <c r="J752850" s="139"/>
    </row>
    <row r="752852" spans="9:10" x14ac:dyDescent="0.3">
      <c r="J752852"/>
    </row>
    <row r="753061" spans="9:10" x14ac:dyDescent="0.3">
      <c r="I753061" s="139"/>
      <c r="J753061" s="139"/>
    </row>
    <row r="753063" spans="9:10" x14ac:dyDescent="0.3">
      <c r="J753063"/>
    </row>
    <row r="753272" spans="9:10" x14ac:dyDescent="0.3">
      <c r="I753272" s="139"/>
      <c r="J753272" s="139"/>
    </row>
    <row r="753274" spans="9:10" x14ac:dyDescent="0.3">
      <c r="J753274"/>
    </row>
    <row r="753483" spans="9:10" x14ac:dyDescent="0.3">
      <c r="I753483" s="139"/>
      <c r="J753483" s="139"/>
    </row>
    <row r="753485" spans="9:10" x14ac:dyDescent="0.3">
      <c r="J753485"/>
    </row>
    <row r="753694" spans="9:10" x14ac:dyDescent="0.3">
      <c r="I753694" s="139"/>
      <c r="J753694" s="139"/>
    </row>
    <row r="753696" spans="9:10" x14ac:dyDescent="0.3">
      <c r="J753696"/>
    </row>
    <row r="753905" spans="9:10" x14ac:dyDescent="0.3">
      <c r="I753905" s="139"/>
      <c r="J753905" s="139"/>
    </row>
    <row r="753907" spans="9:10" x14ac:dyDescent="0.3">
      <c r="J753907"/>
    </row>
    <row r="754116" spans="9:10" x14ac:dyDescent="0.3">
      <c r="I754116" s="139"/>
      <c r="J754116" s="139"/>
    </row>
    <row r="754118" spans="9:10" x14ac:dyDescent="0.3">
      <c r="J754118"/>
    </row>
    <row r="754327" spans="9:10" x14ac:dyDescent="0.3">
      <c r="I754327" s="139"/>
      <c r="J754327" s="139"/>
    </row>
    <row r="754329" spans="9:10" x14ac:dyDescent="0.3">
      <c r="J754329"/>
    </row>
    <row r="754538" spans="9:10" x14ac:dyDescent="0.3">
      <c r="I754538" s="139"/>
      <c r="J754538" s="139"/>
    </row>
    <row r="754540" spans="9:10" x14ac:dyDescent="0.3">
      <c r="J754540"/>
    </row>
    <row r="754749" spans="9:10" x14ac:dyDescent="0.3">
      <c r="I754749" s="139"/>
      <c r="J754749" s="139"/>
    </row>
    <row r="754751" spans="9:10" x14ac:dyDescent="0.3">
      <c r="J754751"/>
    </row>
    <row r="754960" spans="9:10" x14ac:dyDescent="0.3">
      <c r="I754960" s="139"/>
      <c r="J754960" s="139"/>
    </row>
    <row r="754962" spans="10:10" x14ac:dyDescent="0.3">
      <c r="J754962"/>
    </row>
    <row r="755171" spans="9:10" x14ac:dyDescent="0.3">
      <c r="I755171" s="139"/>
      <c r="J755171" s="139"/>
    </row>
    <row r="755173" spans="9:10" x14ac:dyDescent="0.3">
      <c r="J755173"/>
    </row>
    <row r="755382" spans="9:10" x14ac:dyDescent="0.3">
      <c r="I755382" s="139"/>
      <c r="J755382" s="139"/>
    </row>
    <row r="755384" spans="9:10" x14ac:dyDescent="0.3">
      <c r="J755384"/>
    </row>
    <row r="755593" spans="9:10" x14ac:dyDescent="0.3">
      <c r="I755593" s="139"/>
      <c r="J755593" s="139"/>
    </row>
    <row r="755595" spans="9:10" x14ac:dyDescent="0.3">
      <c r="J755595"/>
    </row>
    <row r="755804" spans="9:10" x14ac:dyDescent="0.3">
      <c r="I755804" s="139"/>
      <c r="J755804" s="139"/>
    </row>
    <row r="755806" spans="9:10" x14ac:dyDescent="0.3">
      <c r="J755806"/>
    </row>
    <row r="756015" spans="9:10" x14ac:dyDescent="0.3">
      <c r="I756015" s="139"/>
      <c r="J756015" s="139"/>
    </row>
    <row r="756017" spans="10:10" x14ac:dyDescent="0.3">
      <c r="J756017"/>
    </row>
    <row r="756226" spans="9:10" x14ac:dyDescent="0.3">
      <c r="I756226" s="139"/>
      <c r="J756226" s="139"/>
    </row>
    <row r="756228" spans="9:10" x14ac:dyDescent="0.3">
      <c r="J756228"/>
    </row>
    <row r="756437" spans="9:10" x14ac:dyDescent="0.3">
      <c r="I756437" s="139"/>
      <c r="J756437" s="139"/>
    </row>
    <row r="756439" spans="9:10" x14ac:dyDescent="0.3">
      <c r="J756439"/>
    </row>
    <row r="756648" spans="9:10" x14ac:dyDescent="0.3">
      <c r="I756648" s="139"/>
      <c r="J756648" s="139"/>
    </row>
    <row r="756650" spans="9:10" x14ac:dyDescent="0.3">
      <c r="J756650"/>
    </row>
    <row r="756859" spans="9:10" x14ac:dyDescent="0.3">
      <c r="I756859" s="139"/>
      <c r="J756859" s="139"/>
    </row>
    <row r="756861" spans="9:10" x14ac:dyDescent="0.3">
      <c r="J756861"/>
    </row>
    <row r="757070" spans="9:10" x14ac:dyDescent="0.3">
      <c r="I757070" s="139"/>
      <c r="J757070" s="139"/>
    </row>
    <row r="757072" spans="9:10" x14ac:dyDescent="0.3">
      <c r="J757072"/>
    </row>
    <row r="757281" spans="9:10" x14ac:dyDescent="0.3">
      <c r="I757281" s="139"/>
      <c r="J757281" s="139"/>
    </row>
    <row r="757283" spans="9:10" x14ac:dyDescent="0.3">
      <c r="J757283"/>
    </row>
    <row r="757492" spans="9:10" x14ac:dyDescent="0.3">
      <c r="I757492" s="139"/>
      <c r="J757492" s="139"/>
    </row>
    <row r="757494" spans="9:10" x14ac:dyDescent="0.3">
      <c r="J757494"/>
    </row>
    <row r="757703" spans="9:10" x14ac:dyDescent="0.3">
      <c r="I757703" s="139"/>
      <c r="J757703" s="139"/>
    </row>
    <row r="757705" spans="9:10" x14ac:dyDescent="0.3">
      <c r="J757705"/>
    </row>
    <row r="757914" spans="9:10" x14ac:dyDescent="0.3">
      <c r="I757914" s="139"/>
      <c r="J757914" s="139"/>
    </row>
    <row r="757916" spans="9:10" x14ac:dyDescent="0.3">
      <c r="J757916"/>
    </row>
    <row r="758125" spans="9:10" x14ac:dyDescent="0.3">
      <c r="I758125" s="139"/>
      <c r="J758125" s="139"/>
    </row>
    <row r="758127" spans="9:10" x14ac:dyDescent="0.3">
      <c r="J758127"/>
    </row>
    <row r="758336" spans="9:10" x14ac:dyDescent="0.3">
      <c r="I758336" s="139"/>
      <c r="J758336" s="139"/>
    </row>
    <row r="758338" spans="10:10" x14ac:dyDescent="0.3">
      <c r="J758338"/>
    </row>
    <row r="758547" spans="9:10" x14ac:dyDescent="0.3">
      <c r="I758547" s="139"/>
      <c r="J758547" s="139"/>
    </row>
    <row r="758549" spans="9:10" x14ac:dyDescent="0.3">
      <c r="J758549"/>
    </row>
    <row r="758758" spans="9:10" x14ac:dyDescent="0.3">
      <c r="I758758" s="139"/>
      <c r="J758758" s="139"/>
    </row>
    <row r="758760" spans="9:10" x14ac:dyDescent="0.3">
      <c r="J758760"/>
    </row>
    <row r="758969" spans="9:10" x14ac:dyDescent="0.3">
      <c r="I758969" s="139"/>
      <c r="J758969" s="139"/>
    </row>
    <row r="758971" spans="9:10" x14ac:dyDescent="0.3">
      <c r="J758971"/>
    </row>
    <row r="759180" spans="9:10" x14ac:dyDescent="0.3">
      <c r="I759180" s="139"/>
      <c r="J759180" s="139"/>
    </row>
    <row r="759182" spans="9:10" x14ac:dyDescent="0.3">
      <c r="J759182"/>
    </row>
    <row r="759391" spans="9:10" x14ac:dyDescent="0.3">
      <c r="I759391" s="139"/>
      <c r="J759391" s="139"/>
    </row>
    <row r="759393" spans="10:10" x14ac:dyDescent="0.3">
      <c r="J759393"/>
    </row>
    <row r="759602" spans="9:10" x14ac:dyDescent="0.3">
      <c r="I759602" s="139"/>
      <c r="J759602" s="139"/>
    </row>
    <row r="759604" spans="9:10" x14ac:dyDescent="0.3">
      <c r="J759604"/>
    </row>
    <row r="759813" spans="9:10" x14ac:dyDescent="0.3">
      <c r="I759813" s="139"/>
      <c r="J759813" s="139"/>
    </row>
    <row r="759815" spans="9:10" x14ac:dyDescent="0.3">
      <c r="J759815"/>
    </row>
    <row r="760024" spans="9:10" x14ac:dyDescent="0.3">
      <c r="I760024" s="139"/>
      <c r="J760024" s="139"/>
    </row>
    <row r="760026" spans="9:10" x14ac:dyDescent="0.3">
      <c r="J760026"/>
    </row>
    <row r="760235" spans="9:10" x14ac:dyDescent="0.3">
      <c r="I760235" s="139"/>
      <c r="J760235" s="139"/>
    </row>
    <row r="760237" spans="9:10" x14ac:dyDescent="0.3">
      <c r="J760237"/>
    </row>
    <row r="760446" spans="9:10" x14ac:dyDescent="0.3">
      <c r="I760446" s="139"/>
      <c r="J760446" s="139"/>
    </row>
    <row r="760448" spans="9:10" x14ac:dyDescent="0.3">
      <c r="J760448"/>
    </row>
    <row r="760657" spans="9:10" x14ac:dyDescent="0.3">
      <c r="I760657" s="139"/>
      <c r="J760657" s="139"/>
    </row>
    <row r="760659" spans="9:10" x14ac:dyDescent="0.3">
      <c r="J760659"/>
    </row>
    <row r="760868" spans="9:10" x14ac:dyDescent="0.3">
      <c r="I760868" s="139"/>
      <c r="J760868" s="139"/>
    </row>
    <row r="760870" spans="9:10" x14ac:dyDescent="0.3">
      <c r="J760870"/>
    </row>
    <row r="761079" spans="9:10" x14ac:dyDescent="0.3">
      <c r="I761079" s="139"/>
      <c r="J761079" s="139"/>
    </row>
    <row r="761081" spans="9:10" x14ac:dyDescent="0.3">
      <c r="J761081"/>
    </row>
    <row r="761290" spans="9:10" x14ac:dyDescent="0.3">
      <c r="I761290" s="139"/>
      <c r="J761290" s="139"/>
    </row>
    <row r="761292" spans="9:10" x14ac:dyDescent="0.3">
      <c r="J761292"/>
    </row>
    <row r="761501" spans="9:10" x14ac:dyDescent="0.3">
      <c r="I761501" s="139"/>
      <c r="J761501" s="139"/>
    </row>
    <row r="761503" spans="9:10" x14ac:dyDescent="0.3">
      <c r="J761503"/>
    </row>
    <row r="761712" spans="9:10" x14ac:dyDescent="0.3">
      <c r="I761712" s="139"/>
      <c r="J761712" s="139"/>
    </row>
    <row r="761714" spans="10:10" x14ac:dyDescent="0.3">
      <c r="J761714"/>
    </row>
    <row r="761923" spans="9:10" x14ac:dyDescent="0.3">
      <c r="I761923" s="139"/>
      <c r="J761923" s="139"/>
    </row>
    <row r="761925" spans="9:10" x14ac:dyDescent="0.3">
      <c r="J761925"/>
    </row>
    <row r="762134" spans="9:10" x14ac:dyDescent="0.3">
      <c r="I762134" s="139"/>
      <c r="J762134" s="139"/>
    </row>
    <row r="762136" spans="9:10" x14ac:dyDescent="0.3">
      <c r="J762136"/>
    </row>
    <row r="762345" spans="9:10" x14ac:dyDescent="0.3">
      <c r="I762345" s="139"/>
      <c r="J762345" s="139"/>
    </row>
    <row r="762347" spans="9:10" x14ac:dyDescent="0.3">
      <c r="J762347"/>
    </row>
    <row r="762556" spans="9:10" x14ac:dyDescent="0.3">
      <c r="I762556" s="139"/>
      <c r="J762556" s="139"/>
    </row>
    <row r="762558" spans="9:10" x14ac:dyDescent="0.3">
      <c r="J762558"/>
    </row>
    <row r="762767" spans="9:10" x14ac:dyDescent="0.3">
      <c r="I762767" s="139"/>
      <c r="J762767" s="139"/>
    </row>
    <row r="762769" spans="10:10" x14ac:dyDescent="0.3">
      <c r="J762769"/>
    </row>
    <row r="762978" spans="9:10" x14ac:dyDescent="0.3">
      <c r="I762978" s="139"/>
      <c r="J762978" s="139"/>
    </row>
    <row r="762980" spans="9:10" x14ac:dyDescent="0.3">
      <c r="J762980"/>
    </row>
    <row r="763189" spans="9:10" x14ac:dyDescent="0.3">
      <c r="I763189" s="139"/>
      <c r="J763189" s="139"/>
    </row>
    <row r="763191" spans="9:10" x14ac:dyDescent="0.3">
      <c r="J763191"/>
    </row>
    <row r="763400" spans="9:10" x14ac:dyDescent="0.3">
      <c r="I763400" s="139"/>
      <c r="J763400" s="139"/>
    </row>
    <row r="763402" spans="9:10" x14ac:dyDescent="0.3">
      <c r="J763402"/>
    </row>
    <row r="763611" spans="9:10" x14ac:dyDescent="0.3">
      <c r="I763611" s="139"/>
      <c r="J763611" s="139"/>
    </row>
    <row r="763613" spans="9:10" x14ac:dyDescent="0.3">
      <c r="J763613"/>
    </row>
    <row r="763822" spans="9:10" x14ac:dyDescent="0.3">
      <c r="I763822" s="139"/>
      <c r="J763822" s="139"/>
    </row>
    <row r="763824" spans="9:10" x14ac:dyDescent="0.3">
      <c r="J763824"/>
    </row>
    <row r="764033" spans="9:10" x14ac:dyDescent="0.3">
      <c r="I764033" s="139"/>
      <c r="J764033" s="139"/>
    </row>
    <row r="764035" spans="9:10" x14ac:dyDescent="0.3">
      <c r="J764035"/>
    </row>
    <row r="764244" spans="9:10" x14ac:dyDescent="0.3">
      <c r="I764244" s="139"/>
      <c r="J764244" s="139"/>
    </row>
    <row r="764246" spans="9:10" x14ac:dyDescent="0.3">
      <c r="J764246"/>
    </row>
    <row r="764455" spans="9:10" x14ac:dyDescent="0.3">
      <c r="I764455" s="139"/>
      <c r="J764455" s="139"/>
    </row>
    <row r="764457" spans="9:10" x14ac:dyDescent="0.3">
      <c r="J764457"/>
    </row>
    <row r="764666" spans="9:10" x14ac:dyDescent="0.3">
      <c r="I764666" s="139"/>
      <c r="J764666" s="139"/>
    </row>
    <row r="764668" spans="9:10" x14ac:dyDescent="0.3">
      <c r="J764668"/>
    </row>
    <row r="764877" spans="9:10" x14ac:dyDescent="0.3">
      <c r="I764877" s="139"/>
      <c r="J764877" s="139"/>
    </row>
    <row r="764879" spans="9:10" x14ac:dyDescent="0.3">
      <c r="J764879"/>
    </row>
    <row r="765088" spans="9:10" x14ac:dyDescent="0.3">
      <c r="I765088" s="139"/>
      <c r="J765088" s="139"/>
    </row>
    <row r="765090" spans="10:10" x14ac:dyDescent="0.3">
      <c r="J765090"/>
    </row>
    <row r="765299" spans="9:10" x14ac:dyDescent="0.3">
      <c r="I765299" s="139"/>
      <c r="J765299" s="139"/>
    </row>
    <row r="765301" spans="9:10" x14ac:dyDescent="0.3">
      <c r="J765301"/>
    </row>
    <row r="765510" spans="9:10" x14ac:dyDescent="0.3">
      <c r="I765510" s="139"/>
      <c r="J765510" s="139"/>
    </row>
    <row r="765512" spans="9:10" x14ac:dyDescent="0.3">
      <c r="J765512"/>
    </row>
    <row r="765721" spans="9:10" x14ac:dyDescent="0.3">
      <c r="I765721" s="139"/>
      <c r="J765721" s="139"/>
    </row>
    <row r="765723" spans="9:10" x14ac:dyDescent="0.3">
      <c r="J765723"/>
    </row>
    <row r="765932" spans="9:10" x14ac:dyDescent="0.3">
      <c r="I765932" s="139"/>
      <c r="J765932" s="139"/>
    </row>
    <row r="765934" spans="9:10" x14ac:dyDescent="0.3">
      <c r="J765934"/>
    </row>
    <row r="766143" spans="9:10" x14ac:dyDescent="0.3">
      <c r="I766143" s="139"/>
      <c r="J766143" s="139"/>
    </row>
    <row r="766145" spans="10:10" x14ac:dyDescent="0.3">
      <c r="J766145"/>
    </row>
    <row r="766354" spans="9:10" x14ac:dyDescent="0.3">
      <c r="I766354" s="139"/>
      <c r="J766354" s="139"/>
    </row>
    <row r="766356" spans="9:10" x14ac:dyDescent="0.3">
      <c r="J766356"/>
    </row>
    <row r="766565" spans="9:10" x14ac:dyDescent="0.3">
      <c r="I766565" s="139"/>
      <c r="J766565" s="139"/>
    </row>
    <row r="766567" spans="9:10" x14ac:dyDescent="0.3">
      <c r="J766567"/>
    </row>
    <row r="766776" spans="9:10" x14ac:dyDescent="0.3">
      <c r="I766776" s="139"/>
      <c r="J766776" s="139"/>
    </row>
    <row r="766778" spans="9:10" x14ac:dyDescent="0.3">
      <c r="J766778"/>
    </row>
    <row r="766987" spans="9:10" x14ac:dyDescent="0.3">
      <c r="I766987" s="139"/>
      <c r="J766987" s="139"/>
    </row>
    <row r="766989" spans="9:10" x14ac:dyDescent="0.3">
      <c r="J766989"/>
    </row>
    <row r="767198" spans="9:10" x14ac:dyDescent="0.3">
      <c r="I767198" s="139"/>
      <c r="J767198" s="139"/>
    </row>
    <row r="767200" spans="9:10" x14ac:dyDescent="0.3">
      <c r="J767200"/>
    </row>
    <row r="767409" spans="9:10" x14ac:dyDescent="0.3">
      <c r="I767409" s="139"/>
      <c r="J767409" s="139"/>
    </row>
    <row r="767411" spans="9:10" x14ac:dyDescent="0.3">
      <c r="J767411"/>
    </row>
    <row r="767620" spans="9:10" x14ac:dyDescent="0.3">
      <c r="I767620" s="139"/>
      <c r="J767620" s="139"/>
    </row>
    <row r="767622" spans="9:10" x14ac:dyDescent="0.3">
      <c r="J767622"/>
    </row>
    <row r="767831" spans="9:10" x14ac:dyDescent="0.3">
      <c r="I767831" s="139"/>
      <c r="J767831" s="139"/>
    </row>
    <row r="767833" spans="9:10" x14ac:dyDescent="0.3">
      <c r="J767833"/>
    </row>
    <row r="768042" spans="9:10" x14ac:dyDescent="0.3">
      <c r="I768042" s="139"/>
      <c r="J768042" s="139"/>
    </row>
    <row r="768044" spans="9:10" x14ac:dyDescent="0.3">
      <c r="J768044"/>
    </row>
    <row r="768253" spans="9:10" x14ac:dyDescent="0.3">
      <c r="I768253" s="139"/>
      <c r="J768253" s="139"/>
    </row>
    <row r="768255" spans="9:10" x14ac:dyDescent="0.3">
      <c r="J768255"/>
    </row>
    <row r="768464" spans="9:10" x14ac:dyDescent="0.3">
      <c r="I768464" s="139"/>
      <c r="J768464" s="139"/>
    </row>
    <row r="768466" spans="10:10" x14ac:dyDescent="0.3">
      <c r="J768466"/>
    </row>
    <row r="768675" spans="9:10" x14ac:dyDescent="0.3">
      <c r="I768675" s="139"/>
      <c r="J768675" s="139"/>
    </row>
    <row r="768677" spans="9:10" x14ac:dyDescent="0.3">
      <c r="J768677"/>
    </row>
    <row r="768886" spans="9:10" x14ac:dyDescent="0.3">
      <c r="I768886" s="139"/>
      <c r="J768886" s="139"/>
    </row>
    <row r="768888" spans="9:10" x14ac:dyDescent="0.3">
      <c r="J768888"/>
    </row>
    <row r="769097" spans="9:10" x14ac:dyDescent="0.3">
      <c r="I769097" s="139"/>
      <c r="J769097" s="139"/>
    </row>
    <row r="769099" spans="9:10" x14ac:dyDescent="0.3">
      <c r="J769099"/>
    </row>
    <row r="769308" spans="9:10" x14ac:dyDescent="0.3">
      <c r="I769308" s="139"/>
      <c r="J769308" s="139"/>
    </row>
    <row r="769310" spans="9:10" x14ac:dyDescent="0.3">
      <c r="J769310"/>
    </row>
    <row r="769519" spans="9:10" x14ac:dyDescent="0.3">
      <c r="I769519" s="139"/>
      <c r="J769519" s="139"/>
    </row>
    <row r="769521" spans="10:10" x14ac:dyDescent="0.3">
      <c r="J769521"/>
    </row>
    <row r="769730" spans="9:10" x14ac:dyDescent="0.3">
      <c r="I769730" s="139"/>
      <c r="J769730" s="139"/>
    </row>
    <row r="769732" spans="9:10" x14ac:dyDescent="0.3">
      <c r="J769732"/>
    </row>
    <row r="769941" spans="9:10" x14ac:dyDescent="0.3">
      <c r="I769941" s="139"/>
      <c r="J769941" s="139"/>
    </row>
    <row r="769943" spans="9:10" x14ac:dyDescent="0.3">
      <c r="J769943"/>
    </row>
    <row r="770152" spans="9:10" x14ac:dyDescent="0.3">
      <c r="I770152" s="139"/>
      <c r="J770152" s="139"/>
    </row>
    <row r="770154" spans="9:10" x14ac:dyDescent="0.3">
      <c r="J770154"/>
    </row>
    <row r="770363" spans="9:10" x14ac:dyDescent="0.3">
      <c r="I770363" s="139"/>
      <c r="J770363" s="139"/>
    </row>
    <row r="770365" spans="9:10" x14ac:dyDescent="0.3">
      <c r="J770365"/>
    </row>
    <row r="770574" spans="9:10" x14ac:dyDescent="0.3">
      <c r="I770574" s="139"/>
      <c r="J770574" s="139"/>
    </row>
    <row r="770576" spans="9:10" x14ac:dyDescent="0.3">
      <c r="J770576"/>
    </row>
    <row r="770785" spans="9:10" x14ac:dyDescent="0.3">
      <c r="I770785" s="139"/>
      <c r="J770785" s="139"/>
    </row>
    <row r="770787" spans="9:10" x14ac:dyDescent="0.3">
      <c r="J770787"/>
    </row>
    <row r="770996" spans="9:10" x14ac:dyDescent="0.3">
      <c r="I770996" s="139"/>
      <c r="J770996" s="139"/>
    </row>
    <row r="770998" spans="9:10" x14ac:dyDescent="0.3">
      <c r="J770998"/>
    </row>
    <row r="771207" spans="9:10" x14ac:dyDescent="0.3">
      <c r="I771207" s="139"/>
      <c r="J771207" s="139"/>
    </row>
    <row r="771209" spans="9:10" x14ac:dyDescent="0.3">
      <c r="J771209"/>
    </row>
    <row r="771418" spans="9:10" x14ac:dyDescent="0.3">
      <c r="I771418" s="139"/>
      <c r="J771418" s="139"/>
    </row>
    <row r="771420" spans="9:10" x14ac:dyDescent="0.3">
      <c r="J771420"/>
    </row>
    <row r="771629" spans="9:10" x14ac:dyDescent="0.3">
      <c r="I771629" s="139"/>
      <c r="J771629" s="139"/>
    </row>
    <row r="771631" spans="9:10" x14ac:dyDescent="0.3">
      <c r="J771631"/>
    </row>
    <row r="771840" spans="9:10" x14ac:dyDescent="0.3">
      <c r="I771840" s="139"/>
      <c r="J771840" s="139"/>
    </row>
    <row r="771842" spans="10:10" x14ac:dyDescent="0.3">
      <c r="J771842"/>
    </row>
    <row r="772051" spans="9:10" x14ac:dyDescent="0.3">
      <c r="I772051" s="139"/>
      <c r="J772051" s="139"/>
    </row>
    <row r="772053" spans="9:10" x14ac:dyDescent="0.3">
      <c r="J772053"/>
    </row>
    <row r="772262" spans="9:10" x14ac:dyDescent="0.3">
      <c r="I772262" s="139"/>
      <c r="J772262" s="139"/>
    </row>
    <row r="772264" spans="9:10" x14ac:dyDescent="0.3">
      <c r="J772264"/>
    </row>
    <row r="772473" spans="9:10" x14ac:dyDescent="0.3">
      <c r="I772473" s="139"/>
      <c r="J772473" s="139"/>
    </row>
    <row r="772475" spans="9:10" x14ac:dyDescent="0.3">
      <c r="J772475"/>
    </row>
    <row r="772684" spans="9:10" x14ac:dyDescent="0.3">
      <c r="I772684" s="139"/>
      <c r="J772684" s="139"/>
    </row>
    <row r="772686" spans="9:10" x14ac:dyDescent="0.3">
      <c r="J772686"/>
    </row>
    <row r="772895" spans="9:10" x14ac:dyDescent="0.3">
      <c r="I772895" s="139"/>
      <c r="J772895" s="139"/>
    </row>
    <row r="772897" spans="10:10" x14ac:dyDescent="0.3">
      <c r="J772897"/>
    </row>
    <row r="773106" spans="9:10" x14ac:dyDescent="0.3">
      <c r="I773106" s="139"/>
      <c r="J773106" s="139"/>
    </row>
    <row r="773108" spans="9:10" x14ac:dyDescent="0.3">
      <c r="J773108"/>
    </row>
    <row r="773317" spans="9:10" x14ac:dyDescent="0.3">
      <c r="I773317" s="139"/>
      <c r="J773317" s="139"/>
    </row>
    <row r="773319" spans="9:10" x14ac:dyDescent="0.3">
      <c r="J773319"/>
    </row>
    <row r="773528" spans="9:10" x14ac:dyDescent="0.3">
      <c r="I773528" s="139"/>
      <c r="J773528" s="139"/>
    </row>
    <row r="773530" spans="9:10" x14ac:dyDescent="0.3">
      <c r="J773530"/>
    </row>
    <row r="773739" spans="9:10" x14ac:dyDescent="0.3">
      <c r="I773739" s="139"/>
      <c r="J773739" s="139"/>
    </row>
    <row r="773741" spans="9:10" x14ac:dyDescent="0.3">
      <c r="J773741"/>
    </row>
    <row r="773950" spans="9:10" x14ac:dyDescent="0.3">
      <c r="I773950" s="139"/>
      <c r="J773950" s="139"/>
    </row>
    <row r="773952" spans="9:10" x14ac:dyDescent="0.3">
      <c r="J773952"/>
    </row>
    <row r="774161" spans="9:10" x14ac:dyDescent="0.3">
      <c r="I774161" s="139"/>
      <c r="J774161" s="139"/>
    </row>
    <row r="774163" spans="9:10" x14ac:dyDescent="0.3">
      <c r="J774163"/>
    </row>
    <row r="774372" spans="9:10" x14ac:dyDescent="0.3">
      <c r="I774372" s="139"/>
      <c r="J774372" s="139"/>
    </row>
    <row r="774374" spans="9:10" x14ac:dyDescent="0.3">
      <c r="J774374"/>
    </row>
    <row r="774583" spans="9:10" x14ac:dyDescent="0.3">
      <c r="I774583" s="139"/>
      <c r="J774583" s="139"/>
    </row>
    <row r="774585" spans="9:10" x14ac:dyDescent="0.3">
      <c r="J774585"/>
    </row>
    <row r="774794" spans="9:10" x14ac:dyDescent="0.3">
      <c r="I774794" s="139"/>
      <c r="J774794" s="139"/>
    </row>
    <row r="774796" spans="9:10" x14ac:dyDescent="0.3">
      <c r="J774796"/>
    </row>
    <row r="775005" spans="9:10" x14ac:dyDescent="0.3">
      <c r="I775005" s="139"/>
      <c r="J775005" s="139"/>
    </row>
    <row r="775007" spans="9:10" x14ac:dyDescent="0.3">
      <c r="J775007"/>
    </row>
    <row r="775216" spans="9:10" x14ac:dyDescent="0.3">
      <c r="I775216" s="139"/>
      <c r="J775216" s="139"/>
    </row>
    <row r="775218" spans="10:10" x14ac:dyDescent="0.3">
      <c r="J775218"/>
    </row>
    <row r="775427" spans="9:10" x14ac:dyDescent="0.3">
      <c r="I775427" s="139"/>
      <c r="J775427" s="139"/>
    </row>
    <row r="775429" spans="9:10" x14ac:dyDescent="0.3">
      <c r="J775429"/>
    </row>
    <row r="775638" spans="9:10" x14ac:dyDescent="0.3">
      <c r="I775638" s="139"/>
      <c r="J775638" s="139"/>
    </row>
    <row r="775640" spans="9:10" x14ac:dyDescent="0.3">
      <c r="J775640"/>
    </row>
    <row r="775849" spans="9:10" x14ac:dyDescent="0.3">
      <c r="I775849" s="139"/>
      <c r="J775849" s="139"/>
    </row>
    <row r="775851" spans="9:10" x14ac:dyDescent="0.3">
      <c r="J775851"/>
    </row>
    <row r="776060" spans="9:10" x14ac:dyDescent="0.3">
      <c r="I776060" s="139"/>
      <c r="J776060" s="139"/>
    </row>
    <row r="776062" spans="9:10" x14ac:dyDescent="0.3">
      <c r="J776062"/>
    </row>
    <row r="776271" spans="9:10" x14ac:dyDescent="0.3">
      <c r="I776271" s="139"/>
      <c r="J776271" s="139"/>
    </row>
    <row r="776273" spans="10:10" x14ac:dyDescent="0.3">
      <c r="J776273"/>
    </row>
    <row r="776482" spans="9:10" x14ac:dyDescent="0.3">
      <c r="I776482" s="139"/>
      <c r="J776482" s="139"/>
    </row>
    <row r="776484" spans="9:10" x14ac:dyDescent="0.3">
      <c r="J776484"/>
    </row>
    <row r="776693" spans="9:10" x14ac:dyDescent="0.3">
      <c r="I776693" s="139"/>
      <c r="J776693" s="139"/>
    </row>
    <row r="776695" spans="9:10" x14ac:dyDescent="0.3">
      <c r="J776695"/>
    </row>
    <row r="776904" spans="9:10" x14ac:dyDescent="0.3">
      <c r="I776904" s="139"/>
      <c r="J776904" s="139"/>
    </row>
    <row r="776906" spans="9:10" x14ac:dyDescent="0.3">
      <c r="J776906"/>
    </row>
    <row r="777115" spans="9:10" x14ac:dyDescent="0.3">
      <c r="I777115" s="139"/>
      <c r="J777115" s="139"/>
    </row>
    <row r="777117" spans="9:10" x14ac:dyDescent="0.3">
      <c r="J777117"/>
    </row>
    <row r="777326" spans="9:10" x14ac:dyDescent="0.3">
      <c r="I777326" s="139"/>
      <c r="J777326" s="139"/>
    </row>
    <row r="777328" spans="9:10" x14ac:dyDescent="0.3">
      <c r="J777328"/>
    </row>
    <row r="777537" spans="9:10" x14ac:dyDescent="0.3">
      <c r="I777537" s="139"/>
      <c r="J777537" s="139"/>
    </row>
    <row r="777539" spans="9:10" x14ac:dyDescent="0.3">
      <c r="J777539"/>
    </row>
    <row r="777748" spans="9:10" x14ac:dyDescent="0.3">
      <c r="I777748" s="139"/>
      <c r="J777748" s="139"/>
    </row>
    <row r="777750" spans="9:10" x14ac:dyDescent="0.3">
      <c r="J777750"/>
    </row>
    <row r="777959" spans="9:10" x14ac:dyDescent="0.3">
      <c r="I777959" s="139"/>
      <c r="J777959" s="139"/>
    </row>
    <row r="777961" spans="9:10" x14ac:dyDescent="0.3">
      <c r="J777961"/>
    </row>
    <row r="778170" spans="9:10" x14ac:dyDescent="0.3">
      <c r="I778170" s="139"/>
      <c r="J778170" s="139"/>
    </row>
    <row r="778172" spans="9:10" x14ac:dyDescent="0.3">
      <c r="J778172"/>
    </row>
    <row r="778381" spans="9:10" x14ac:dyDescent="0.3">
      <c r="I778381" s="139"/>
      <c r="J778381" s="139"/>
    </row>
    <row r="778383" spans="9:10" x14ac:dyDescent="0.3">
      <c r="J778383"/>
    </row>
    <row r="778592" spans="9:10" x14ac:dyDescent="0.3">
      <c r="I778592" s="139"/>
      <c r="J778592" s="139"/>
    </row>
    <row r="778594" spans="10:10" x14ac:dyDescent="0.3">
      <c r="J778594"/>
    </row>
    <row r="778803" spans="9:10" x14ac:dyDescent="0.3">
      <c r="I778803" s="139"/>
      <c r="J778803" s="139"/>
    </row>
    <row r="778805" spans="9:10" x14ac:dyDescent="0.3">
      <c r="J778805"/>
    </row>
    <row r="779014" spans="9:10" x14ac:dyDescent="0.3">
      <c r="I779014" s="139"/>
      <c r="J779014" s="139"/>
    </row>
    <row r="779016" spans="9:10" x14ac:dyDescent="0.3">
      <c r="J779016"/>
    </row>
    <row r="779225" spans="9:10" x14ac:dyDescent="0.3">
      <c r="I779225" s="139"/>
      <c r="J779225" s="139"/>
    </row>
    <row r="779227" spans="9:10" x14ac:dyDescent="0.3">
      <c r="J779227"/>
    </row>
    <row r="779436" spans="9:10" x14ac:dyDescent="0.3">
      <c r="I779436" s="139"/>
      <c r="J779436" s="139"/>
    </row>
    <row r="779438" spans="9:10" x14ac:dyDescent="0.3">
      <c r="J779438"/>
    </row>
    <row r="779647" spans="9:10" x14ac:dyDescent="0.3">
      <c r="I779647" s="139"/>
      <c r="J779647" s="139"/>
    </row>
    <row r="779649" spans="10:10" x14ac:dyDescent="0.3">
      <c r="J779649"/>
    </row>
    <row r="779858" spans="9:10" x14ac:dyDescent="0.3">
      <c r="I779858" s="139"/>
      <c r="J779858" s="139"/>
    </row>
    <row r="779860" spans="9:10" x14ac:dyDescent="0.3">
      <c r="J779860"/>
    </row>
    <row r="780069" spans="9:10" x14ac:dyDescent="0.3">
      <c r="I780069" s="139"/>
      <c r="J780069" s="139"/>
    </row>
    <row r="780071" spans="9:10" x14ac:dyDescent="0.3">
      <c r="J780071"/>
    </row>
    <row r="780280" spans="9:10" x14ac:dyDescent="0.3">
      <c r="I780280" s="139"/>
      <c r="J780280" s="139"/>
    </row>
    <row r="780282" spans="9:10" x14ac:dyDescent="0.3">
      <c r="J780282"/>
    </row>
    <row r="780491" spans="9:10" x14ac:dyDescent="0.3">
      <c r="I780491" s="139"/>
      <c r="J780491" s="139"/>
    </row>
    <row r="780493" spans="9:10" x14ac:dyDescent="0.3">
      <c r="J780493"/>
    </row>
    <row r="780702" spans="9:10" x14ac:dyDescent="0.3">
      <c r="I780702" s="139"/>
      <c r="J780702" s="139"/>
    </row>
    <row r="780704" spans="9:10" x14ac:dyDescent="0.3">
      <c r="J780704"/>
    </row>
    <row r="780913" spans="9:10" x14ac:dyDescent="0.3">
      <c r="I780913" s="139"/>
      <c r="J780913" s="139"/>
    </row>
    <row r="780915" spans="9:10" x14ac:dyDescent="0.3">
      <c r="J780915"/>
    </row>
    <row r="781124" spans="9:10" x14ac:dyDescent="0.3">
      <c r="I781124" s="139"/>
      <c r="J781124" s="139"/>
    </row>
    <row r="781126" spans="9:10" x14ac:dyDescent="0.3">
      <c r="J781126"/>
    </row>
    <row r="781335" spans="9:10" x14ac:dyDescent="0.3">
      <c r="I781335" s="139"/>
      <c r="J781335" s="139"/>
    </row>
    <row r="781337" spans="9:10" x14ac:dyDescent="0.3">
      <c r="J781337"/>
    </row>
    <row r="781546" spans="9:10" x14ac:dyDescent="0.3">
      <c r="I781546" s="139"/>
      <c r="J781546" s="139"/>
    </row>
    <row r="781548" spans="9:10" x14ac:dyDescent="0.3">
      <c r="J781548"/>
    </row>
    <row r="781757" spans="9:10" x14ac:dyDescent="0.3">
      <c r="I781757" s="139"/>
      <c r="J781757" s="139"/>
    </row>
    <row r="781759" spans="9:10" x14ac:dyDescent="0.3">
      <c r="J781759"/>
    </row>
    <row r="781968" spans="9:10" x14ac:dyDescent="0.3">
      <c r="I781968" s="139"/>
      <c r="J781968" s="139"/>
    </row>
    <row r="781970" spans="10:10" x14ac:dyDescent="0.3">
      <c r="J781970"/>
    </row>
    <row r="782179" spans="9:10" x14ac:dyDescent="0.3">
      <c r="I782179" s="139"/>
      <c r="J782179" s="139"/>
    </row>
    <row r="782181" spans="9:10" x14ac:dyDescent="0.3">
      <c r="J782181"/>
    </row>
    <row r="782390" spans="9:10" x14ac:dyDescent="0.3">
      <c r="I782390" s="139"/>
      <c r="J782390" s="139"/>
    </row>
    <row r="782392" spans="9:10" x14ac:dyDescent="0.3">
      <c r="J782392"/>
    </row>
    <row r="782601" spans="9:10" x14ac:dyDescent="0.3">
      <c r="I782601" s="139"/>
      <c r="J782601" s="139"/>
    </row>
    <row r="782603" spans="9:10" x14ac:dyDescent="0.3">
      <c r="J782603"/>
    </row>
    <row r="782812" spans="9:10" x14ac:dyDescent="0.3">
      <c r="I782812" s="139"/>
      <c r="J782812" s="139"/>
    </row>
    <row r="782814" spans="9:10" x14ac:dyDescent="0.3">
      <c r="J782814"/>
    </row>
    <row r="783023" spans="9:10" x14ac:dyDescent="0.3">
      <c r="I783023" s="139"/>
      <c r="J783023" s="139"/>
    </row>
    <row r="783025" spans="10:10" x14ac:dyDescent="0.3">
      <c r="J783025"/>
    </row>
    <row r="783234" spans="9:10" x14ac:dyDescent="0.3">
      <c r="I783234" s="139"/>
      <c r="J783234" s="139"/>
    </row>
    <row r="783236" spans="9:10" x14ac:dyDescent="0.3">
      <c r="J783236"/>
    </row>
    <row r="783445" spans="9:10" x14ac:dyDescent="0.3">
      <c r="I783445" s="139"/>
      <c r="J783445" s="139"/>
    </row>
    <row r="783447" spans="9:10" x14ac:dyDescent="0.3">
      <c r="J783447"/>
    </row>
    <row r="783656" spans="9:10" x14ac:dyDescent="0.3">
      <c r="I783656" s="139"/>
      <c r="J783656" s="139"/>
    </row>
    <row r="783658" spans="9:10" x14ac:dyDescent="0.3">
      <c r="J783658"/>
    </row>
    <row r="783867" spans="9:10" x14ac:dyDescent="0.3">
      <c r="I783867" s="139"/>
      <c r="J783867" s="139"/>
    </row>
    <row r="783869" spans="9:10" x14ac:dyDescent="0.3">
      <c r="J783869"/>
    </row>
    <row r="784078" spans="9:10" x14ac:dyDescent="0.3">
      <c r="I784078" s="139"/>
      <c r="J784078" s="139"/>
    </row>
    <row r="784080" spans="9:10" x14ac:dyDescent="0.3">
      <c r="J784080"/>
    </row>
    <row r="784289" spans="9:10" x14ac:dyDescent="0.3">
      <c r="I784289" s="139"/>
      <c r="J784289" s="139"/>
    </row>
    <row r="784291" spans="9:10" x14ac:dyDescent="0.3">
      <c r="J784291"/>
    </row>
    <row r="784500" spans="9:10" x14ac:dyDescent="0.3">
      <c r="I784500" s="139"/>
      <c r="J784500" s="139"/>
    </row>
    <row r="784502" spans="9:10" x14ac:dyDescent="0.3">
      <c r="J784502"/>
    </row>
    <row r="784711" spans="9:10" x14ac:dyDescent="0.3">
      <c r="I784711" s="139"/>
      <c r="J784711" s="139"/>
    </row>
    <row r="784713" spans="9:10" x14ac:dyDescent="0.3">
      <c r="J784713"/>
    </row>
    <row r="784922" spans="9:10" x14ac:dyDescent="0.3">
      <c r="I784922" s="139"/>
      <c r="J784922" s="139"/>
    </row>
    <row r="784924" spans="9:10" x14ac:dyDescent="0.3">
      <c r="J784924"/>
    </row>
    <row r="785133" spans="9:10" x14ac:dyDescent="0.3">
      <c r="I785133" s="139"/>
      <c r="J785133" s="139"/>
    </row>
    <row r="785135" spans="9:10" x14ac:dyDescent="0.3">
      <c r="J785135"/>
    </row>
    <row r="785344" spans="9:10" x14ac:dyDescent="0.3">
      <c r="I785344" s="139"/>
      <c r="J785344" s="139"/>
    </row>
    <row r="785346" spans="10:10" x14ac:dyDescent="0.3">
      <c r="J785346"/>
    </row>
    <row r="785555" spans="9:10" x14ac:dyDescent="0.3">
      <c r="I785555" s="139"/>
      <c r="J785555" s="139"/>
    </row>
    <row r="785557" spans="9:10" x14ac:dyDescent="0.3">
      <c r="J785557"/>
    </row>
    <row r="785766" spans="9:10" x14ac:dyDescent="0.3">
      <c r="I785766" s="139"/>
      <c r="J785766" s="139"/>
    </row>
    <row r="785768" spans="9:10" x14ac:dyDescent="0.3">
      <c r="J785768"/>
    </row>
    <row r="785977" spans="9:10" x14ac:dyDescent="0.3">
      <c r="I785977" s="139"/>
      <c r="J785977" s="139"/>
    </row>
    <row r="785979" spans="9:10" x14ac:dyDescent="0.3">
      <c r="J785979"/>
    </row>
    <row r="786188" spans="9:10" x14ac:dyDescent="0.3">
      <c r="I786188" s="139"/>
      <c r="J786188" s="139"/>
    </row>
    <row r="786190" spans="9:10" x14ac:dyDescent="0.3">
      <c r="J786190"/>
    </row>
    <row r="786399" spans="9:10" x14ac:dyDescent="0.3">
      <c r="I786399" s="139"/>
      <c r="J786399" s="139"/>
    </row>
    <row r="786401" spans="10:10" x14ac:dyDescent="0.3">
      <c r="J786401"/>
    </row>
    <row r="786610" spans="9:10" x14ac:dyDescent="0.3">
      <c r="I786610" s="139"/>
      <c r="J786610" s="139"/>
    </row>
    <row r="786612" spans="9:10" x14ac:dyDescent="0.3">
      <c r="J786612"/>
    </row>
    <row r="786821" spans="9:10" x14ac:dyDescent="0.3">
      <c r="I786821" s="139"/>
      <c r="J786821" s="139"/>
    </row>
    <row r="786823" spans="9:10" x14ac:dyDescent="0.3">
      <c r="J786823"/>
    </row>
    <row r="787032" spans="9:10" x14ac:dyDescent="0.3">
      <c r="I787032" s="139"/>
      <c r="J787032" s="139"/>
    </row>
    <row r="787034" spans="9:10" x14ac:dyDescent="0.3">
      <c r="J787034"/>
    </row>
    <row r="787243" spans="9:10" x14ac:dyDescent="0.3">
      <c r="I787243" s="139"/>
      <c r="J787243" s="139"/>
    </row>
    <row r="787245" spans="9:10" x14ac:dyDescent="0.3">
      <c r="J787245"/>
    </row>
    <row r="787454" spans="9:10" x14ac:dyDescent="0.3">
      <c r="I787454" s="139"/>
      <c r="J787454" s="139"/>
    </row>
    <row r="787456" spans="9:10" x14ac:dyDescent="0.3">
      <c r="J787456"/>
    </row>
    <row r="787665" spans="9:10" x14ac:dyDescent="0.3">
      <c r="I787665" s="139"/>
      <c r="J787665" s="139"/>
    </row>
    <row r="787667" spans="9:10" x14ac:dyDescent="0.3">
      <c r="J787667"/>
    </row>
    <row r="787876" spans="9:10" x14ac:dyDescent="0.3">
      <c r="I787876" s="139"/>
      <c r="J787876" s="139"/>
    </row>
    <row r="787878" spans="9:10" x14ac:dyDescent="0.3">
      <c r="J787878"/>
    </row>
    <row r="788087" spans="9:10" x14ac:dyDescent="0.3">
      <c r="I788087" s="139"/>
      <c r="J788087" s="139"/>
    </row>
    <row r="788089" spans="9:10" x14ac:dyDescent="0.3">
      <c r="J788089"/>
    </row>
    <row r="788298" spans="9:10" x14ac:dyDescent="0.3">
      <c r="I788298" s="139"/>
      <c r="J788298" s="139"/>
    </row>
    <row r="788300" spans="9:10" x14ac:dyDescent="0.3">
      <c r="J788300"/>
    </row>
    <row r="788509" spans="9:10" x14ac:dyDescent="0.3">
      <c r="I788509" s="139"/>
      <c r="J788509" s="139"/>
    </row>
    <row r="788511" spans="9:10" x14ac:dyDescent="0.3">
      <c r="J788511"/>
    </row>
    <row r="788720" spans="9:10" x14ac:dyDescent="0.3">
      <c r="I788720" s="139"/>
      <c r="J788720" s="139"/>
    </row>
    <row r="788722" spans="10:10" x14ac:dyDescent="0.3">
      <c r="J788722"/>
    </row>
    <row r="788931" spans="9:10" x14ac:dyDescent="0.3">
      <c r="I788931" s="139"/>
      <c r="J788931" s="139"/>
    </row>
    <row r="788933" spans="9:10" x14ac:dyDescent="0.3">
      <c r="J788933"/>
    </row>
    <row r="789142" spans="9:10" x14ac:dyDescent="0.3">
      <c r="I789142" s="139"/>
      <c r="J789142" s="139"/>
    </row>
    <row r="789144" spans="9:10" x14ac:dyDescent="0.3">
      <c r="J789144"/>
    </row>
    <row r="789353" spans="9:10" x14ac:dyDescent="0.3">
      <c r="I789353" s="139"/>
      <c r="J789353" s="139"/>
    </row>
    <row r="789355" spans="9:10" x14ac:dyDescent="0.3">
      <c r="J789355"/>
    </row>
    <row r="789564" spans="9:10" x14ac:dyDescent="0.3">
      <c r="I789564" s="139"/>
      <c r="J789564" s="139"/>
    </row>
    <row r="789566" spans="9:10" x14ac:dyDescent="0.3">
      <c r="J789566"/>
    </row>
    <row r="789775" spans="9:10" x14ac:dyDescent="0.3">
      <c r="I789775" s="139"/>
      <c r="J789775" s="139"/>
    </row>
    <row r="789777" spans="10:10" x14ac:dyDescent="0.3">
      <c r="J789777"/>
    </row>
    <row r="789986" spans="9:10" x14ac:dyDescent="0.3">
      <c r="I789986" s="139"/>
      <c r="J789986" s="139"/>
    </row>
    <row r="789988" spans="9:10" x14ac:dyDescent="0.3">
      <c r="J789988"/>
    </row>
    <row r="790197" spans="9:10" x14ac:dyDescent="0.3">
      <c r="I790197" s="139"/>
      <c r="J790197" s="139"/>
    </row>
    <row r="790199" spans="9:10" x14ac:dyDescent="0.3">
      <c r="J790199"/>
    </row>
    <row r="790408" spans="9:10" x14ac:dyDescent="0.3">
      <c r="I790408" s="139"/>
      <c r="J790408" s="139"/>
    </row>
    <row r="790410" spans="9:10" x14ac:dyDescent="0.3">
      <c r="J790410"/>
    </row>
    <row r="790619" spans="9:10" x14ac:dyDescent="0.3">
      <c r="I790619" s="139"/>
      <c r="J790619" s="139"/>
    </row>
    <row r="790621" spans="9:10" x14ac:dyDescent="0.3">
      <c r="J790621"/>
    </row>
    <row r="790830" spans="9:10" x14ac:dyDescent="0.3">
      <c r="I790830" s="139"/>
      <c r="J790830" s="139"/>
    </row>
    <row r="790832" spans="9:10" x14ac:dyDescent="0.3">
      <c r="J790832"/>
    </row>
    <row r="791041" spans="9:10" x14ac:dyDescent="0.3">
      <c r="I791041" s="139"/>
      <c r="J791041" s="139"/>
    </row>
    <row r="791043" spans="9:10" x14ac:dyDescent="0.3">
      <c r="J791043"/>
    </row>
    <row r="791252" spans="9:10" x14ac:dyDescent="0.3">
      <c r="I791252" s="139"/>
      <c r="J791252" s="139"/>
    </row>
    <row r="791254" spans="9:10" x14ac:dyDescent="0.3">
      <c r="J791254"/>
    </row>
    <row r="791463" spans="9:10" x14ac:dyDescent="0.3">
      <c r="I791463" s="139"/>
      <c r="J791463" s="139"/>
    </row>
    <row r="791465" spans="9:10" x14ac:dyDescent="0.3">
      <c r="J791465"/>
    </row>
    <row r="791674" spans="9:10" x14ac:dyDescent="0.3">
      <c r="I791674" s="139"/>
      <c r="J791674" s="139"/>
    </row>
    <row r="791676" spans="9:10" x14ac:dyDescent="0.3">
      <c r="J791676"/>
    </row>
    <row r="791885" spans="9:10" x14ac:dyDescent="0.3">
      <c r="I791885" s="139"/>
      <c r="J791885" s="139"/>
    </row>
    <row r="791887" spans="9:10" x14ac:dyDescent="0.3">
      <c r="J791887"/>
    </row>
    <row r="792096" spans="9:10" x14ac:dyDescent="0.3">
      <c r="I792096" s="139"/>
      <c r="J792096" s="139"/>
    </row>
    <row r="792098" spans="10:10" x14ac:dyDescent="0.3">
      <c r="J792098"/>
    </row>
    <row r="792307" spans="9:10" x14ac:dyDescent="0.3">
      <c r="I792307" s="139"/>
      <c r="J792307" s="139"/>
    </row>
    <row r="792309" spans="9:10" x14ac:dyDescent="0.3">
      <c r="J792309"/>
    </row>
    <row r="792518" spans="9:10" x14ac:dyDescent="0.3">
      <c r="I792518" s="139"/>
      <c r="J792518" s="139"/>
    </row>
    <row r="792520" spans="9:10" x14ac:dyDescent="0.3">
      <c r="J792520"/>
    </row>
    <row r="792729" spans="9:10" x14ac:dyDescent="0.3">
      <c r="I792729" s="139"/>
      <c r="J792729" s="139"/>
    </row>
    <row r="792731" spans="9:10" x14ac:dyDescent="0.3">
      <c r="J792731"/>
    </row>
    <row r="792940" spans="9:10" x14ac:dyDescent="0.3">
      <c r="I792940" s="139"/>
      <c r="J792940" s="139"/>
    </row>
    <row r="792942" spans="9:10" x14ac:dyDescent="0.3">
      <c r="J792942"/>
    </row>
    <row r="793151" spans="9:10" x14ac:dyDescent="0.3">
      <c r="I793151" s="139"/>
      <c r="J793151" s="139"/>
    </row>
    <row r="793153" spans="10:10" x14ac:dyDescent="0.3">
      <c r="J793153"/>
    </row>
    <row r="793362" spans="9:10" x14ac:dyDescent="0.3">
      <c r="I793362" s="139"/>
      <c r="J793362" s="139"/>
    </row>
    <row r="793364" spans="9:10" x14ac:dyDescent="0.3">
      <c r="J793364"/>
    </row>
    <row r="793573" spans="9:10" x14ac:dyDescent="0.3">
      <c r="I793573" s="139"/>
      <c r="J793573" s="139"/>
    </row>
    <row r="793575" spans="9:10" x14ac:dyDescent="0.3">
      <c r="J793575"/>
    </row>
    <row r="793784" spans="9:10" x14ac:dyDescent="0.3">
      <c r="I793784" s="139"/>
      <c r="J793784" s="139"/>
    </row>
    <row r="793786" spans="9:10" x14ac:dyDescent="0.3">
      <c r="J793786"/>
    </row>
    <row r="793995" spans="9:10" x14ac:dyDescent="0.3">
      <c r="I793995" s="139"/>
      <c r="J793995" s="139"/>
    </row>
    <row r="793997" spans="9:10" x14ac:dyDescent="0.3">
      <c r="J793997"/>
    </row>
    <row r="794206" spans="9:10" x14ac:dyDescent="0.3">
      <c r="I794206" s="139"/>
      <c r="J794206" s="139"/>
    </row>
    <row r="794208" spans="9:10" x14ac:dyDescent="0.3">
      <c r="J794208"/>
    </row>
    <row r="794417" spans="9:10" x14ac:dyDescent="0.3">
      <c r="I794417" s="139"/>
      <c r="J794417" s="139"/>
    </row>
    <row r="794419" spans="9:10" x14ac:dyDescent="0.3">
      <c r="J794419"/>
    </row>
    <row r="794628" spans="9:10" x14ac:dyDescent="0.3">
      <c r="I794628" s="139"/>
      <c r="J794628" s="139"/>
    </row>
    <row r="794630" spans="9:10" x14ac:dyDescent="0.3">
      <c r="J794630"/>
    </row>
    <row r="794839" spans="9:10" x14ac:dyDescent="0.3">
      <c r="I794839" s="139"/>
      <c r="J794839" s="139"/>
    </row>
    <row r="794841" spans="9:10" x14ac:dyDescent="0.3">
      <c r="J794841"/>
    </row>
    <row r="795050" spans="9:10" x14ac:dyDescent="0.3">
      <c r="I795050" s="139"/>
      <c r="J795050" s="139"/>
    </row>
    <row r="795052" spans="9:10" x14ac:dyDescent="0.3">
      <c r="J795052"/>
    </row>
    <row r="795261" spans="9:10" x14ac:dyDescent="0.3">
      <c r="I795261" s="139"/>
      <c r="J795261" s="139"/>
    </row>
    <row r="795263" spans="9:10" x14ac:dyDescent="0.3">
      <c r="J795263"/>
    </row>
    <row r="795472" spans="9:10" x14ac:dyDescent="0.3">
      <c r="I795472" s="139"/>
      <c r="J795472" s="139"/>
    </row>
    <row r="795474" spans="10:10" x14ac:dyDescent="0.3">
      <c r="J795474"/>
    </row>
    <row r="795683" spans="9:10" x14ac:dyDescent="0.3">
      <c r="I795683" s="139"/>
      <c r="J795683" s="139"/>
    </row>
    <row r="795685" spans="9:10" x14ac:dyDescent="0.3">
      <c r="J795685"/>
    </row>
    <row r="795894" spans="9:10" x14ac:dyDescent="0.3">
      <c r="I795894" s="139"/>
      <c r="J795894" s="139"/>
    </row>
    <row r="795896" spans="9:10" x14ac:dyDescent="0.3">
      <c r="J795896"/>
    </row>
    <row r="796105" spans="9:10" x14ac:dyDescent="0.3">
      <c r="I796105" s="139"/>
      <c r="J796105" s="139"/>
    </row>
    <row r="796107" spans="9:10" x14ac:dyDescent="0.3">
      <c r="J796107"/>
    </row>
    <row r="796316" spans="9:10" x14ac:dyDescent="0.3">
      <c r="I796316" s="139"/>
      <c r="J796316" s="139"/>
    </row>
    <row r="796318" spans="9:10" x14ac:dyDescent="0.3">
      <c r="J796318"/>
    </row>
    <row r="796527" spans="9:10" x14ac:dyDescent="0.3">
      <c r="I796527" s="139"/>
      <c r="J796527" s="139"/>
    </row>
    <row r="796529" spans="10:10" x14ac:dyDescent="0.3">
      <c r="J796529"/>
    </row>
    <row r="796738" spans="9:10" x14ac:dyDescent="0.3">
      <c r="I796738" s="139"/>
      <c r="J796738" s="139"/>
    </row>
    <row r="796740" spans="9:10" x14ac:dyDescent="0.3">
      <c r="J796740"/>
    </row>
    <row r="796949" spans="9:10" x14ac:dyDescent="0.3">
      <c r="I796949" s="139"/>
      <c r="J796949" s="139"/>
    </row>
    <row r="796951" spans="9:10" x14ac:dyDescent="0.3">
      <c r="J796951"/>
    </row>
    <row r="797160" spans="9:10" x14ac:dyDescent="0.3">
      <c r="I797160" s="139"/>
      <c r="J797160" s="139"/>
    </row>
    <row r="797162" spans="9:10" x14ac:dyDescent="0.3">
      <c r="J797162"/>
    </row>
    <row r="797371" spans="9:10" x14ac:dyDescent="0.3">
      <c r="I797371" s="139"/>
      <c r="J797371" s="139"/>
    </row>
    <row r="797373" spans="9:10" x14ac:dyDescent="0.3">
      <c r="J797373"/>
    </row>
    <row r="797582" spans="9:10" x14ac:dyDescent="0.3">
      <c r="I797582" s="139"/>
      <c r="J797582" s="139"/>
    </row>
    <row r="797584" spans="9:10" x14ac:dyDescent="0.3">
      <c r="J797584"/>
    </row>
    <row r="797793" spans="9:10" x14ac:dyDescent="0.3">
      <c r="I797793" s="139"/>
      <c r="J797793" s="139"/>
    </row>
    <row r="797795" spans="9:10" x14ac:dyDescent="0.3">
      <c r="J797795"/>
    </row>
    <row r="798004" spans="9:10" x14ac:dyDescent="0.3">
      <c r="I798004" s="139"/>
      <c r="J798004" s="139"/>
    </row>
    <row r="798006" spans="9:10" x14ac:dyDescent="0.3">
      <c r="J798006"/>
    </row>
    <row r="798215" spans="9:10" x14ac:dyDescent="0.3">
      <c r="I798215" s="139"/>
      <c r="J798215" s="139"/>
    </row>
    <row r="798217" spans="9:10" x14ac:dyDescent="0.3">
      <c r="J798217"/>
    </row>
    <row r="798426" spans="9:10" x14ac:dyDescent="0.3">
      <c r="I798426" s="139"/>
      <c r="J798426" s="139"/>
    </row>
    <row r="798428" spans="9:10" x14ac:dyDescent="0.3">
      <c r="J798428"/>
    </row>
    <row r="798637" spans="9:10" x14ac:dyDescent="0.3">
      <c r="I798637" s="139"/>
      <c r="J798637" s="139"/>
    </row>
    <row r="798639" spans="9:10" x14ac:dyDescent="0.3">
      <c r="J798639"/>
    </row>
    <row r="798848" spans="9:10" x14ac:dyDescent="0.3">
      <c r="I798848" s="139"/>
      <c r="J798848" s="139"/>
    </row>
    <row r="798850" spans="10:10" x14ac:dyDescent="0.3">
      <c r="J798850"/>
    </row>
    <row r="799059" spans="9:10" x14ac:dyDescent="0.3">
      <c r="I799059" s="139"/>
      <c r="J799059" s="139"/>
    </row>
    <row r="799061" spans="9:10" x14ac:dyDescent="0.3">
      <c r="J799061"/>
    </row>
    <row r="799270" spans="9:10" x14ac:dyDescent="0.3">
      <c r="I799270" s="139"/>
      <c r="J799270" s="139"/>
    </row>
    <row r="799272" spans="9:10" x14ac:dyDescent="0.3">
      <c r="J799272"/>
    </row>
    <row r="799481" spans="9:10" x14ac:dyDescent="0.3">
      <c r="I799481" s="139"/>
      <c r="J799481" s="139"/>
    </row>
    <row r="799483" spans="9:10" x14ac:dyDescent="0.3">
      <c r="J799483"/>
    </row>
    <row r="799692" spans="9:10" x14ac:dyDescent="0.3">
      <c r="I799692" s="139"/>
      <c r="J799692" s="139"/>
    </row>
    <row r="799694" spans="9:10" x14ac:dyDescent="0.3">
      <c r="J799694"/>
    </row>
    <row r="799903" spans="9:10" x14ac:dyDescent="0.3">
      <c r="I799903" s="139"/>
      <c r="J799903" s="139"/>
    </row>
    <row r="799905" spans="10:10" x14ac:dyDescent="0.3">
      <c r="J799905"/>
    </row>
    <row r="800114" spans="9:10" x14ac:dyDescent="0.3">
      <c r="I800114" s="139"/>
      <c r="J800114" s="139"/>
    </row>
    <row r="800116" spans="9:10" x14ac:dyDescent="0.3">
      <c r="J800116"/>
    </row>
    <row r="800325" spans="9:10" x14ac:dyDescent="0.3">
      <c r="I800325" s="139"/>
      <c r="J800325" s="139"/>
    </row>
    <row r="800327" spans="9:10" x14ac:dyDescent="0.3">
      <c r="J800327"/>
    </row>
    <row r="800536" spans="9:10" x14ac:dyDescent="0.3">
      <c r="I800536" s="139"/>
      <c r="J800536" s="139"/>
    </row>
    <row r="800538" spans="9:10" x14ac:dyDescent="0.3">
      <c r="J800538"/>
    </row>
    <row r="800747" spans="9:10" x14ac:dyDescent="0.3">
      <c r="I800747" s="139"/>
      <c r="J800747" s="139"/>
    </row>
    <row r="800749" spans="9:10" x14ac:dyDescent="0.3">
      <c r="J800749"/>
    </row>
    <row r="800958" spans="9:10" x14ac:dyDescent="0.3">
      <c r="I800958" s="139"/>
      <c r="J800958" s="139"/>
    </row>
    <row r="800960" spans="9:10" x14ac:dyDescent="0.3">
      <c r="J800960"/>
    </row>
    <row r="801169" spans="9:10" x14ac:dyDescent="0.3">
      <c r="I801169" s="139"/>
      <c r="J801169" s="139"/>
    </row>
    <row r="801171" spans="9:10" x14ac:dyDescent="0.3">
      <c r="J801171"/>
    </row>
    <row r="801380" spans="9:10" x14ac:dyDescent="0.3">
      <c r="I801380" s="139"/>
      <c r="J801380" s="139"/>
    </row>
    <row r="801382" spans="9:10" x14ac:dyDescent="0.3">
      <c r="J801382"/>
    </row>
    <row r="801591" spans="9:10" x14ac:dyDescent="0.3">
      <c r="I801591" s="139"/>
      <c r="J801591" s="139"/>
    </row>
    <row r="801593" spans="9:10" x14ac:dyDescent="0.3">
      <c r="J801593"/>
    </row>
    <row r="801802" spans="9:10" x14ac:dyDescent="0.3">
      <c r="I801802" s="139"/>
      <c r="J801802" s="139"/>
    </row>
    <row r="801804" spans="9:10" x14ac:dyDescent="0.3">
      <c r="J801804"/>
    </row>
    <row r="802013" spans="9:10" x14ac:dyDescent="0.3">
      <c r="I802013" s="139"/>
      <c r="J802013" s="139"/>
    </row>
    <row r="802015" spans="9:10" x14ac:dyDescent="0.3">
      <c r="J802015"/>
    </row>
    <row r="802224" spans="9:10" x14ac:dyDescent="0.3">
      <c r="I802224" s="139"/>
      <c r="J802224" s="139"/>
    </row>
    <row r="802226" spans="10:10" x14ac:dyDescent="0.3">
      <c r="J802226"/>
    </row>
    <row r="802435" spans="9:10" x14ac:dyDescent="0.3">
      <c r="I802435" s="139"/>
      <c r="J802435" s="139"/>
    </row>
    <row r="802437" spans="9:10" x14ac:dyDescent="0.3">
      <c r="J802437"/>
    </row>
    <row r="802646" spans="9:10" x14ac:dyDescent="0.3">
      <c r="I802646" s="139"/>
      <c r="J802646" s="139"/>
    </row>
    <row r="802648" spans="9:10" x14ac:dyDescent="0.3">
      <c r="J802648"/>
    </row>
    <row r="802857" spans="9:10" x14ac:dyDescent="0.3">
      <c r="I802857" s="139"/>
      <c r="J802857" s="139"/>
    </row>
    <row r="802859" spans="9:10" x14ac:dyDescent="0.3">
      <c r="J802859"/>
    </row>
    <row r="803068" spans="9:10" x14ac:dyDescent="0.3">
      <c r="I803068" s="139"/>
      <c r="J803068" s="139"/>
    </row>
    <row r="803070" spans="9:10" x14ac:dyDescent="0.3">
      <c r="J803070"/>
    </row>
    <row r="803279" spans="9:10" x14ac:dyDescent="0.3">
      <c r="I803279" s="139"/>
      <c r="J803279" s="139"/>
    </row>
    <row r="803281" spans="10:10" x14ac:dyDescent="0.3">
      <c r="J803281"/>
    </row>
    <row r="803490" spans="9:10" x14ac:dyDescent="0.3">
      <c r="I803490" s="139"/>
      <c r="J803490" s="139"/>
    </row>
    <row r="803492" spans="9:10" x14ac:dyDescent="0.3">
      <c r="J803492"/>
    </row>
    <row r="803701" spans="9:10" x14ac:dyDescent="0.3">
      <c r="I803701" s="139"/>
      <c r="J803701" s="139"/>
    </row>
    <row r="803703" spans="9:10" x14ac:dyDescent="0.3">
      <c r="J803703"/>
    </row>
    <row r="803912" spans="9:10" x14ac:dyDescent="0.3">
      <c r="I803912" s="139"/>
      <c r="J803912" s="139"/>
    </row>
    <row r="803914" spans="9:10" x14ac:dyDescent="0.3">
      <c r="J803914"/>
    </row>
    <row r="804123" spans="9:10" x14ac:dyDescent="0.3">
      <c r="I804123" s="139"/>
      <c r="J804123" s="139"/>
    </row>
    <row r="804125" spans="9:10" x14ac:dyDescent="0.3">
      <c r="J804125"/>
    </row>
    <row r="804334" spans="9:10" x14ac:dyDescent="0.3">
      <c r="I804334" s="139"/>
      <c r="J804334" s="139"/>
    </row>
    <row r="804336" spans="9:10" x14ac:dyDescent="0.3">
      <c r="J804336"/>
    </row>
    <row r="804545" spans="9:10" x14ac:dyDescent="0.3">
      <c r="I804545" s="139"/>
      <c r="J804545" s="139"/>
    </row>
    <row r="804547" spans="9:10" x14ac:dyDescent="0.3">
      <c r="J804547"/>
    </row>
    <row r="804756" spans="9:10" x14ac:dyDescent="0.3">
      <c r="I804756" s="139"/>
      <c r="J804756" s="139"/>
    </row>
    <row r="804758" spans="9:10" x14ac:dyDescent="0.3">
      <c r="J804758"/>
    </row>
    <row r="804967" spans="9:10" x14ac:dyDescent="0.3">
      <c r="I804967" s="139"/>
      <c r="J804967" s="139"/>
    </row>
    <row r="804969" spans="9:10" x14ac:dyDescent="0.3">
      <c r="J804969"/>
    </row>
    <row r="805178" spans="9:10" x14ac:dyDescent="0.3">
      <c r="I805178" s="139"/>
      <c r="J805178" s="139"/>
    </row>
    <row r="805180" spans="9:10" x14ac:dyDescent="0.3">
      <c r="J805180"/>
    </row>
    <row r="805389" spans="9:10" x14ac:dyDescent="0.3">
      <c r="I805389" s="139"/>
      <c r="J805389" s="139"/>
    </row>
    <row r="805391" spans="9:10" x14ac:dyDescent="0.3">
      <c r="J805391"/>
    </row>
    <row r="805600" spans="9:10" x14ac:dyDescent="0.3">
      <c r="I805600" s="139"/>
      <c r="J805600" s="139"/>
    </row>
    <row r="805602" spans="10:10" x14ac:dyDescent="0.3">
      <c r="J805602"/>
    </row>
    <row r="805811" spans="9:10" x14ac:dyDescent="0.3">
      <c r="I805811" s="139"/>
      <c r="J805811" s="139"/>
    </row>
    <row r="805813" spans="9:10" x14ac:dyDescent="0.3">
      <c r="J805813"/>
    </row>
    <row r="806022" spans="9:10" x14ac:dyDescent="0.3">
      <c r="I806022" s="139"/>
      <c r="J806022" s="139"/>
    </row>
    <row r="806024" spans="9:10" x14ac:dyDescent="0.3">
      <c r="J806024"/>
    </row>
    <row r="806233" spans="9:10" x14ac:dyDescent="0.3">
      <c r="I806233" s="139"/>
      <c r="J806233" s="139"/>
    </row>
    <row r="806235" spans="9:10" x14ac:dyDescent="0.3">
      <c r="J806235"/>
    </row>
    <row r="806444" spans="9:10" x14ac:dyDescent="0.3">
      <c r="I806444" s="139"/>
      <c r="J806444" s="139"/>
    </row>
    <row r="806446" spans="9:10" x14ac:dyDescent="0.3">
      <c r="J806446"/>
    </row>
    <row r="806655" spans="9:10" x14ac:dyDescent="0.3">
      <c r="I806655" s="139"/>
      <c r="J806655" s="139"/>
    </row>
    <row r="806657" spans="10:10" x14ac:dyDescent="0.3">
      <c r="J806657"/>
    </row>
    <row r="806866" spans="9:10" x14ac:dyDescent="0.3">
      <c r="I806866" s="139"/>
      <c r="J806866" s="139"/>
    </row>
    <row r="806868" spans="9:10" x14ac:dyDescent="0.3">
      <c r="J806868"/>
    </row>
    <row r="807077" spans="9:10" x14ac:dyDescent="0.3">
      <c r="I807077" s="139"/>
      <c r="J807077" s="139"/>
    </row>
    <row r="807079" spans="9:10" x14ac:dyDescent="0.3">
      <c r="J807079"/>
    </row>
    <row r="807288" spans="9:10" x14ac:dyDescent="0.3">
      <c r="I807288" s="139"/>
      <c r="J807288" s="139"/>
    </row>
    <row r="807290" spans="9:10" x14ac:dyDescent="0.3">
      <c r="J807290"/>
    </row>
    <row r="807499" spans="9:10" x14ac:dyDescent="0.3">
      <c r="I807499" s="139"/>
      <c r="J807499" s="139"/>
    </row>
    <row r="807501" spans="9:10" x14ac:dyDescent="0.3">
      <c r="J807501"/>
    </row>
    <row r="807710" spans="9:10" x14ac:dyDescent="0.3">
      <c r="I807710" s="139"/>
      <c r="J807710" s="139"/>
    </row>
    <row r="807712" spans="9:10" x14ac:dyDescent="0.3">
      <c r="J807712"/>
    </row>
    <row r="807921" spans="9:10" x14ac:dyDescent="0.3">
      <c r="I807921" s="139"/>
      <c r="J807921" s="139"/>
    </row>
    <row r="807923" spans="9:10" x14ac:dyDescent="0.3">
      <c r="J807923"/>
    </row>
    <row r="808132" spans="9:10" x14ac:dyDescent="0.3">
      <c r="I808132" s="139"/>
      <c r="J808132" s="139"/>
    </row>
    <row r="808134" spans="9:10" x14ac:dyDescent="0.3">
      <c r="J808134"/>
    </row>
    <row r="808343" spans="9:10" x14ac:dyDescent="0.3">
      <c r="I808343" s="139"/>
      <c r="J808343" s="139"/>
    </row>
    <row r="808345" spans="9:10" x14ac:dyDescent="0.3">
      <c r="J808345"/>
    </row>
    <row r="808554" spans="9:10" x14ac:dyDescent="0.3">
      <c r="I808554" s="139"/>
      <c r="J808554" s="139"/>
    </row>
    <row r="808556" spans="9:10" x14ac:dyDescent="0.3">
      <c r="J808556"/>
    </row>
    <row r="808765" spans="9:10" x14ac:dyDescent="0.3">
      <c r="I808765" s="139"/>
      <c r="J808765" s="139"/>
    </row>
    <row r="808767" spans="9:10" x14ac:dyDescent="0.3">
      <c r="J808767"/>
    </row>
    <row r="808976" spans="9:10" x14ac:dyDescent="0.3">
      <c r="I808976" s="139"/>
      <c r="J808976" s="139"/>
    </row>
    <row r="808978" spans="10:10" x14ac:dyDescent="0.3">
      <c r="J808978"/>
    </row>
    <row r="809187" spans="9:10" x14ac:dyDescent="0.3">
      <c r="I809187" s="139"/>
      <c r="J809187" s="139"/>
    </row>
    <row r="809189" spans="9:10" x14ac:dyDescent="0.3">
      <c r="J809189"/>
    </row>
    <row r="809398" spans="9:10" x14ac:dyDescent="0.3">
      <c r="I809398" s="139"/>
      <c r="J809398" s="139"/>
    </row>
    <row r="809400" spans="9:10" x14ac:dyDescent="0.3">
      <c r="J809400"/>
    </row>
    <row r="809609" spans="9:10" x14ac:dyDescent="0.3">
      <c r="I809609" s="139"/>
      <c r="J809609" s="139"/>
    </row>
    <row r="809611" spans="9:10" x14ac:dyDescent="0.3">
      <c r="J809611"/>
    </row>
    <row r="809820" spans="9:10" x14ac:dyDescent="0.3">
      <c r="I809820" s="139"/>
      <c r="J809820" s="139"/>
    </row>
    <row r="809822" spans="9:10" x14ac:dyDescent="0.3">
      <c r="J809822"/>
    </row>
    <row r="810031" spans="9:10" x14ac:dyDescent="0.3">
      <c r="I810031" s="139"/>
      <c r="J810031" s="139"/>
    </row>
    <row r="810033" spans="10:10" x14ac:dyDescent="0.3">
      <c r="J810033"/>
    </row>
    <row r="810242" spans="9:10" x14ac:dyDescent="0.3">
      <c r="I810242" s="139"/>
      <c r="J810242" s="139"/>
    </row>
    <row r="810244" spans="9:10" x14ac:dyDescent="0.3">
      <c r="J810244"/>
    </row>
    <row r="810453" spans="9:10" x14ac:dyDescent="0.3">
      <c r="I810453" s="139"/>
      <c r="J810453" s="139"/>
    </row>
    <row r="810455" spans="9:10" x14ac:dyDescent="0.3">
      <c r="J810455"/>
    </row>
    <row r="810664" spans="9:10" x14ac:dyDescent="0.3">
      <c r="I810664" s="139"/>
      <c r="J810664" s="139"/>
    </row>
    <row r="810666" spans="9:10" x14ac:dyDescent="0.3">
      <c r="J810666"/>
    </row>
    <row r="810875" spans="9:10" x14ac:dyDescent="0.3">
      <c r="I810875" s="139"/>
      <c r="J810875" s="139"/>
    </row>
    <row r="810877" spans="9:10" x14ac:dyDescent="0.3">
      <c r="J810877"/>
    </row>
    <row r="811086" spans="9:10" x14ac:dyDescent="0.3">
      <c r="I811086" s="139"/>
      <c r="J811086" s="139"/>
    </row>
    <row r="811088" spans="9:10" x14ac:dyDescent="0.3">
      <c r="J811088"/>
    </row>
    <row r="811297" spans="9:10" x14ac:dyDescent="0.3">
      <c r="I811297" s="139"/>
      <c r="J811297" s="139"/>
    </row>
    <row r="811299" spans="9:10" x14ac:dyDescent="0.3">
      <c r="J811299"/>
    </row>
    <row r="811508" spans="9:10" x14ac:dyDescent="0.3">
      <c r="I811508" s="139"/>
      <c r="J811508" s="139"/>
    </row>
    <row r="811510" spans="9:10" x14ac:dyDescent="0.3">
      <c r="J811510"/>
    </row>
    <row r="811719" spans="9:10" x14ac:dyDescent="0.3">
      <c r="I811719" s="139"/>
      <c r="J811719" s="139"/>
    </row>
    <row r="811721" spans="9:10" x14ac:dyDescent="0.3">
      <c r="J811721"/>
    </row>
    <row r="811930" spans="9:10" x14ac:dyDescent="0.3">
      <c r="I811930" s="139"/>
      <c r="J811930" s="139"/>
    </row>
    <row r="811932" spans="9:10" x14ac:dyDescent="0.3">
      <c r="J811932"/>
    </row>
    <row r="812141" spans="9:10" x14ac:dyDescent="0.3">
      <c r="I812141" s="139"/>
      <c r="J812141" s="139"/>
    </row>
    <row r="812143" spans="9:10" x14ac:dyDescent="0.3">
      <c r="J812143"/>
    </row>
    <row r="812352" spans="9:10" x14ac:dyDescent="0.3">
      <c r="I812352" s="139"/>
      <c r="J812352" s="139"/>
    </row>
    <row r="812354" spans="10:10" x14ac:dyDescent="0.3">
      <c r="J812354"/>
    </row>
    <row r="812563" spans="9:10" x14ac:dyDescent="0.3">
      <c r="I812563" s="139"/>
      <c r="J812563" s="139"/>
    </row>
    <row r="812565" spans="9:10" x14ac:dyDescent="0.3">
      <c r="J812565"/>
    </row>
    <row r="812774" spans="9:10" x14ac:dyDescent="0.3">
      <c r="I812774" s="139"/>
      <c r="J812774" s="139"/>
    </row>
    <row r="812776" spans="9:10" x14ac:dyDescent="0.3">
      <c r="J812776"/>
    </row>
    <row r="812985" spans="9:10" x14ac:dyDescent="0.3">
      <c r="I812985" s="139"/>
      <c r="J812985" s="139"/>
    </row>
    <row r="812987" spans="9:10" x14ac:dyDescent="0.3">
      <c r="J812987"/>
    </row>
    <row r="813196" spans="9:10" x14ac:dyDescent="0.3">
      <c r="I813196" s="139"/>
      <c r="J813196" s="139"/>
    </row>
    <row r="813198" spans="9:10" x14ac:dyDescent="0.3">
      <c r="J813198"/>
    </row>
    <row r="813407" spans="9:10" x14ac:dyDescent="0.3">
      <c r="I813407" s="139"/>
      <c r="J813407" s="139"/>
    </row>
    <row r="813409" spans="10:10" x14ac:dyDescent="0.3">
      <c r="J813409"/>
    </row>
    <row r="813618" spans="9:10" x14ac:dyDescent="0.3">
      <c r="I813618" s="139"/>
      <c r="J813618" s="139"/>
    </row>
    <row r="813620" spans="9:10" x14ac:dyDescent="0.3">
      <c r="J813620"/>
    </row>
    <row r="813829" spans="9:10" x14ac:dyDescent="0.3">
      <c r="I813829" s="139"/>
      <c r="J813829" s="139"/>
    </row>
    <row r="813831" spans="9:10" x14ac:dyDescent="0.3">
      <c r="J813831"/>
    </row>
    <row r="814040" spans="9:10" x14ac:dyDescent="0.3">
      <c r="I814040" s="139"/>
      <c r="J814040" s="139"/>
    </row>
    <row r="814042" spans="9:10" x14ac:dyDescent="0.3">
      <c r="J814042"/>
    </row>
    <row r="814251" spans="9:10" x14ac:dyDescent="0.3">
      <c r="I814251" s="139"/>
      <c r="J814251" s="139"/>
    </row>
    <row r="814253" spans="9:10" x14ac:dyDescent="0.3">
      <c r="J814253"/>
    </row>
    <row r="814462" spans="9:10" x14ac:dyDescent="0.3">
      <c r="I814462" s="139"/>
      <c r="J814462" s="139"/>
    </row>
    <row r="814464" spans="9:10" x14ac:dyDescent="0.3">
      <c r="J814464"/>
    </row>
    <row r="814673" spans="9:10" x14ac:dyDescent="0.3">
      <c r="I814673" s="139"/>
      <c r="J814673" s="139"/>
    </row>
    <row r="814675" spans="9:10" x14ac:dyDescent="0.3">
      <c r="J814675"/>
    </row>
    <row r="814884" spans="9:10" x14ac:dyDescent="0.3">
      <c r="I814884" s="139"/>
      <c r="J814884" s="139"/>
    </row>
    <row r="814886" spans="9:10" x14ac:dyDescent="0.3">
      <c r="J814886"/>
    </row>
    <row r="815095" spans="9:10" x14ac:dyDescent="0.3">
      <c r="I815095" s="139"/>
      <c r="J815095" s="139"/>
    </row>
    <row r="815097" spans="9:10" x14ac:dyDescent="0.3">
      <c r="J815097"/>
    </row>
    <row r="815306" spans="9:10" x14ac:dyDescent="0.3">
      <c r="I815306" s="139"/>
      <c r="J815306" s="139"/>
    </row>
    <row r="815308" spans="9:10" x14ac:dyDescent="0.3">
      <c r="J815308"/>
    </row>
    <row r="815517" spans="9:10" x14ac:dyDescent="0.3">
      <c r="I815517" s="139"/>
      <c r="J815517" s="139"/>
    </row>
    <row r="815519" spans="9:10" x14ac:dyDescent="0.3">
      <c r="J815519"/>
    </row>
    <row r="815728" spans="9:10" x14ac:dyDescent="0.3">
      <c r="I815728" s="139"/>
      <c r="J815728" s="139"/>
    </row>
    <row r="815730" spans="10:10" x14ac:dyDescent="0.3">
      <c r="J815730"/>
    </row>
    <row r="815939" spans="9:10" x14ac:dyDescent="0.3">
      <c r="I815939" s="139"/>
      <c r="J815939" s="139"/>
    </row>
    <row r="815941" spans="9:10" x14ac:dyDescent="0.3">
      <c r="J815941"/>
    </row>
    <row r="816150" spans="9:10" x14ac:dyDescent="0.3">
      <c r="I816150" s="139"/>
      <c r="J816150" s="139"/>
    </row>
    <row r="816152" spans="9:10" x14ac:dyDescent="0.3">
      <c r="J816152"/>
    </row>
    <row r="816361" spans="9:10" x14ac:dyDescent="0.3">
      <c r="I816361" s="139"/>
      <c r="J816361" s="139"/>
    </row>
    <row r="816363" spans="9:10" x14ac:dyDescent="0.3">
      <c r="J816363"/>
    </row>
    <row r="816572" spans="9:10" x14ac:dyDescent="0.3">
      <c r="I816572" s="139"/>
      <c r="J816572" s="139"/>
    </row>
    <row r="816574" spans="9:10" x14ac:dyDescent="0.3">
      <c r="J816574"/>
    </row>
    <row r="816783" spans="9:10" x14ac:dyDescent="0.3">
      <c r="I816783" s="139"/>
      <c r="J816783" s="139"/>
    </row>
    <row r="816785" spans="10:10" x14ac:dyDescent="0.3">
      <c r="J816785"/>
    </row>
    <row r="816994" spans="9:10" x14ac:dyDescent="0.3">
      <c r="I816994" s="139"/>
      <c r="J816994" s="139"/>
    </row>
    <row r="816996" spans="9:10" x14ac:dyDescent="0.3">
      <c r="J816996"/>
    </row>
    <row r="817205" spans="9:10" x14ac:dyDescent="0.3">
      <c r="I817205" s="139"/>
      <c r="J817205" s="139"/>
    </row>
    <row r="817207" spans="9:10" x14ac:dyDescent="0.3">
      <c r="J817207"/>
    </row>
    <row r="817416" spans="9:10" x14ac:dyDescent="0.3">
      <c r="I817416" s="139"/>
      <c r="J817416" s="139"/>
    </row>
    <row r="817418" spans="9:10" x14ac:dyDescent="0.3">
      <c r="J817418"/>
    </row>
    <row r="817627" spans="9:10" x14ac:dyDescent="0.3">
      <c r="I817627" s="139"/>
      <c r="J817627" s="139"/>
    </row>
    <row r="817629" spans="9:10" x14ac:dyDescent="0.3">
      <c r="J817629"/>
    </row>
    <row r="817838" spans="9:10" x14ac:dyDescent="0.3">
      <c r="I817838" s="139"/>
      <c r="J817838" s="139"/>
    </row>
    <row r="817840" spans="9:10" x14ac:dyDescent="0.3">
      <c r="J817840"/>
    </row>
    <row r="818049" spans="9:10" x14ac:dyDescent="0.3">
      <c r="I818049" s="139"/>
      <c r="J818049" s="139"/>
    </row>
    <row r="818051" spans="9:10" x14ac:dyDescent="0.3">
      <c r="J818051"/>
    </row>
    <row r="818260" spans="9:10" x14ac:dyDescent="0.3">
      <c r="I818260" s="139"/>
      <c r="J818260" s="139"/>
    </row>
    <row r="818262" spans="9:10" x14ac:dyDescent="0.3">
      <c r="J818262"/>
    </row>
    <row r="818471" spans="9:10" x14ac:dyDescent="0.3">
      <c r="I818471" s="139"/>
      <c r="J818471" s="139"/>
    </row>
    <row r="818473" spans="9:10" x14ac:dyDescent="0.3">
      <c r="J818473"/>
    </row>
    <row r="818682" spans="9:10" x14ac:dyDescent="0.3">
      <c r="I818682" s="139"/>
      <c r="J818682" s="139"/>
    </row>
    <row r="818684" spans="9:10" x14ac:dyDescent="0.3">
      <c r="J818684"/>
    </row>
    <row r="818893" spans="9:10" x14ac:dyDescent="0.3">
      <c r="I818893" s="139"/>
      <c r="J818893" s="139"/>
    </row>
    <row r="818895" spans="9:10" x14ac:dyDescent="0.3">
      <c r="J818895"/>
    </row>
    <row r="819104" spans="9:10" x14ac:dyDescent="0.3">
      <c r="I819104" s="139"/>
      <c r="J819104" s="139"/>
    </row>
    <row r="819106" spans="10:10" x14ac:dyDescent="0.3">
      <c r="J819106"/>
    </row>
    <row r="819315" spans="9:10" x14ac:dyDescent="0.3">
      <c r="I819315" s="139"/>
      <c r="J819315" s="139"/>
    </row>
    <row r="819317" spans="9:10" x14ac:dyDescent="0.3">
      <c r="J819317"/>
    </row>
    <row r="819526" spans="9:10" x14ac:dyDescent="0.3">
      <c r="I819526" s="139"/>
      <c r="J819526" s="139"/>
    </row>
    <row r="819528" spans="9:10" x14ac:dyDescent="0.3">
      <c r="J819528"/>
    </row>
    <row r="819737" spans="9:10" x14ac:dyDescent="0.3">
      <c r="I819737" s="139"/>
      <c r="J819737" s="139"/>
    </row>
    <row r="819739" spans="9:10" x14ac:dyDescent="0.3">
      <c r="J819739"/>
    </row>
    <row r="819948" spans="9:10" x14ac:dyDescent="0.3">
      <c r="I819948" s="139"/>
      <c r="J819948" s="139"/>
    </row>
    <row r="819950" spans="9:10" x14ac:dyDescent="0.3">
      <c r="J819950"/>
    </row>
    <row r="820159" spans="9:10" x14ac:dyDescent="0.3">
      <c r="I820159" s="139"/>
      <c r="J820159" s="139"/>
    </row>
    <row r="820161" spans="10:10" x14ac:dyDescent="0.3">
      <c r="J820161"/>
    </row>
    <row r="820370" spans="9:10" x14ac:dyDescent="0.3">
      <c r="I820370" s="139"/>
      <c r="J820370" s="139"/>
    </row>
    <row r="820372" spans="9:10" x14ac:dyDescent="0.3">
      <c r="J820372"/>
    </row>
    <row r="820581" spans="9:10" x14ac:dyDescent="0.3">
      <c r="I820581" s="139"/>
      <c r="J820581" s="139"/>
    </row>
    <row r="820583" spans="9:10" x14ac:dyDescent="0.3">
      <c r="J820583"/>
    </row>
    <row r="820792" spans="9:10" x14ac:dyDescent="0.3">
      <c r="I820792" s="139"/>
      <c r="J820792" s="139"/>
    </row>
    <row r="820794" spans="9:10" x14ac:dyDescent="0.3">
      <c r="J820794"/>
    </row>
    <row r="821003" spans="9:10" x14ac:dyDescent="0.3">
      <c r="I821003" s="139"/>
      <c r="J821003" s="139"/>
    </row>
    <row r="821005" spans="9:10" x14ac:dyDescent="0.3">
      <c r="J821005"/>
    </row>
    <row r="821214" spans="9:10" x14ac:dyDescent="0.3">
      <c r="I821214" s="139"/>
      <c r="J821214" s="139"/>
    </row>
    <row r="821216" spans="9:10" x14ac:dyDescent="0.3">
      <c r="J821216"/>
    </row>
    <row r="821425" spans="9:10" x14ac:dyDescent="0.3">
      <c r="I821425" s="139"/>
      <c r="J821425" s="139"/>
    </row>
    <row r="821427" spans="9:10" x14ac:dyDescent="0.3">
      <c r="J821427"/>
    </row>
    <row r="821636" spans="9:10" x14ac:dyDescent="0.3">
      <c r="I821636" s="139"/>
      <c r="J821636" s="139"/>
    </row>
    <row r="821638" spans="9:10" x14ac:dyDescent="0.3">
      <c r="J821638"/>
    </row>
    <row r="821847" spans="9:10" x14ac:dyDescent="0.3">
      <c r="I821847" s="139"/>
      <c r="J821847" s="139"/>
    </row>
    <row r="821849" spans="9:10" x14ac:dyDescent="0.3">
      <c r="J821849"/>
    </row>
    <row r="822058" spans="9:10" x14ac:dyDescent="0.3">
      <c r="I822058" s="139"/>
      <c r="J822058" s="139"/>
    </row>
    <row r="822060" spans="9:10" x14ac:dyDescent="0.3">
      <c r="J822060"/>
    </row>
    <row r="822269" spans="9:10" x14ac:dyDescent="0.3">
      <c r="I822269" s="139"/>
      <c r="J822269" s="139"/>
    </row>
    <row r="822271" spans="9:10" x14ac:dyDescent="0.3">
      <c r="J822271"/>
    </row>
    <row r="822480" spans="9:10" x14ac:dyDescent="0.3">
      <c r="I822480" s="139"/>
      <c r="J822480" s="139"/>
    </row>
    <row r="822482" spans="10:10" x14ac:dyDescent="0.3">
      <c r="J822482"/>
    </row>
    <row r="822691" spans="9:10" x14ac:dyDescent="0.3">
      <c r="I822691" s="139"/>
      <c r="J822691" s="139"/>
    </row>
    <row r="822693" spans="9:10" x14ac:dyDescent="0.3">
      <c r="J822693"/>
    </row>
    <row r="822902" spans="9:10" x14ac:dyDescent="0.3">
      <c r="I822902" s="139"/>
      <c r="J822902" s="139"/>
    </row>
    <row r="822904" spans="9:10" x14ac:dyDescent="0.3">
      <c r="J822904"/>
    </row>
    <row r="823113" spans="9:10" x14ac:dyDescent="0.3">
      <c r="I823113" s="139"/>
      <c r="J823113" s="139"/>
    </row>
    <row r="823115" spans="9:10" x14ac:dyDescent="0.3">
      <c r="J823115"/>
    </row>
    <row r="823324" spans="9:10" x14ac:dyDescent="0.3">
      <c r="I823324" s="139"/>
      <c r="J823324" s="139"/>
    </row>
    <row r="823326" spans="9:10" x14ac:dyDescent="0.3">
      <c r="J823326"/>
    </row>
    <row r="823535" spans="9:10" x14ac:dyDescent="0.3">
      <c r="I823535" s="139"/>
      <c r="J823535" s="139"/>
    </row>
    <row r="823537" spans="10:10" x14ac:dyDescent="0.3">
      <c r="J823537"/>
    </row>
    <row r="823746" spans="9:10" x14ac:dyDescent="0.3">
      <c r="I823746" s="139"/>
      <c r="J823746" s="139"/>
    </row>
    <row r="823748" spans="9:10" x14ac:dyDescent="0.3">
      <c r="J823748"/>
    </row>
    <row r="823957" spans="9:10" x14ac:dyDescent="0.3">
      <c r="I823957" s="139"/>
      <c r="J823957" s="139"/>
    </row>
    <row r="823959" spans="9:10" x14ac:dyDescent="0.3">
      <c r="J823959"/>
    </row>
    <row r="824168" spans="9:10" x14ac:dyDescent="0.3">
      <c r="I824168" s="139"/>
      <c r="J824168" s="139"/>
    </row>
    <row r="824170" spans="9:10" x14ac:dyDescent="0.3">
      <c r="J824170"/>
    </row>
    <row r="824379" spans="9:10" x14ac:dyDescent="0.3">
      <c r="I824379" s="139"/>
      <c r="J824379" s="139"/>
    </row>
    <row r="824381" spans="9:10" x14ac:dyDescent="0.3">
      <c r="J824381"/>
    </row>
    <row r="824590" spans="9:10" x14ac:dyDescent="0.3">
      <c r="I824590" s="139"/>
      <c r="J824590" s="139"/>
    </row>
    <row r="824592" spans="9:10" x14ac:dyDescent="0.3">
      <c r="J824592"/>
    </row>
    <row r="824801" spans="9:10" x14ac:dyDescent="0.3">
      <c r="I824801" s="139"/>
      <c r="J824801" s="139"/>
    </row>
    <row r="824803" spans="9:10" x14ac:dyDescent="0.3">
      <c r="J824803"/>
    </row>
    <row r="825012" spans="9:10" x14ac:dyDescent="0.3">
      <c r="I825012" s="139"/>
      <c r="J825012" s="139"/>
    </row>
    <row r="825014" spans="9:10" x14ac:dyDescent="0.3">
      <c r="J825014"/>
    </row>
    <row r="825223" spans="9:10" x14ac:dyDescent="0.3">
      <c r="I825223" s="139"/>
      <c r="J825223" s="139"/>
    </row>
    <row r="825225" spans="9:10" x14ac:dyDescent="0.3">
      <c r="J825225"/>
    </row>
    <row r="825434" spans="9:10" x14ac:dyDescent="0.3">
      <c r="I825434" s="139"/>
      <c r="J825434" s="139"/>
    </row>
    <row r="825436" spans="9:10" x14ac:dyDescent="0.3">
      <c r="J825436"/>
    </row>
    <row r="825645" spans="9:10" x14ac:dyDescent="0.3">
      <c r="I825645" s="139"/>
      <c r="J825645" s="139"/>
    </row>
    <row r="825647" spans="9:10" x14ac:dyDescent="0.3">
      <c r="J825647"/>
    </row>
    <row r="825856" spans="9:10" x14ac:dyDescent="0.3">
      <c r="I825856" s="139"/>
      <c r="J825856" s="139"/>
    </row>
    <row r="825858" spans="10:10" x14ac:dyDescent="0.3">
      <c r="J825858"/>
    </row>
    <row r="826067" spans="9:10" x14ac:dyDescent="0.3">
      <c r="I826067" s="139"/>
      <c r="J826067" s="139"/>
    </row>
    <row r="826069" spans="9:10" x14ac:dyDescent="0.3">
      <c r="J826069"/>
    </row>
    <row r="826278" spans="9:10" x14ac:dyDescent="0.3">
      <c r="I826278" s="139"/>
      <c r="J826278" s="139"/>
    </row>
    <row r="826280" spans="9:10" x14ac:dyDescent="0.3">
      <c r="J826280"/>
    </row>
    <row r="826489" spans="9:10" x14ac:dyDescent="0.3">
      <c r="I826489" s="139"/>
      <c r="J826489" s="139"/>
    </row>
    <row r="826491" spans="9:10" x14ac:dyDescent="0.3">
      <c r="J826491"/>
    </row>
    <row r="826700" spans="9:10" x14ac:dyDescent="0.3">
      <c r="I826700" s="139"/>
      <c r="J826700" s="139"/>
    </row>
    <row r="826702" spans="9:10" x14ac:dyDescent="0.3">
      <c r="J826702"/>
    </row>
    <row r="826911" spans="9:10" x14ac:dyDescent="0.3">
      <c r="I826911" s="139"/>
      <c r="J826911" s="139"/>
    </row>
    <row r="826913" spans="10:10" x14ac:dyDescent="0.3">
      <c r="J826913"/>
    </row>
    <row r="827122" spans="9:10" x14ac:dyDescent="0.3">
      <c r="I827122" s="139"/>
      <c r="J827122" s="139"/>
    </row>
    <row r="827124" spans="9:10" x14ac:dyDescent="0.3">
      <c r="J827124"/>
    </row>
    <row r="827333" spans="9:10" x14ac:dyDescent="0.3">
      <c r="I827333" s="139"/>
      <c r="J827333" s="139"/>
    </row>
    <row r="827335" spans="9:10" x14ac:dyDescent="0.3">
      <c r="J827335"/>
    </row>
    <row r="827544" spans="9:10" x14ac:dyDescent="0.3">
      <c r="I827544" s="139"/>
      <c r="J827544" s="139"/>
    </row>
    <row r="827546" spans="9:10" x14ac:dyDescent="0.3">
      <c r="J827546"/>
    </row>
    <row r="827755" spans="9:10" x14ac:dyDescent="0.3">
      <c r="I827755" s="139"/>
      <c r="J827755" s="139"/>
    </row>
    <row r="827757" spans="9:10" x14ac:dyDescent="0.3">
      <c r="J827757"/>
    </row>
    <row r="827966" spans="9:10" x14ac:dyDescent="0.3">
      <c r="I827966" s="139"/>
      <c r="J827966" s="139"/>
    </row>
    <row r="827968" spans="9:10" x14ac:dyDescent="0.3">
      <c r="J827968"/>
    </row>
    <row r="828177" spans="9:10" x14ac:dyDescent="0.3">
      <c r="I828177" s="139"/>
      <c r="J828177" s="139"/>
    </row>
    <row r="828179" spans="9:10" x14ac:dyDescent="0.3">
      <c r="J828179"/>
    </row>
    <row r="828388" spans="9:10" x14ac:dyDescent="0.3">
      <c r="I828388" s="139"/>
      <c r="J828388" s="139"/>
    </row>
    <row r="828390" spans="9:10" x14ac:dyDescent="0.3">
      <c r="J828390"/>
    </row>
    <row r="828599" spans="9:10" x14ac:dyDescent="0.3">
      <c r="I828599" s="139"/>
      <c r="J828599" s="139"/>
    </row>
    <row r="828601" spans="9:10" x14ac:dyDescent="0.3">
      <c r="J828601"/>
    </row>
    <row r="828810" spans="9:10" x14ac:dyDescent="0.3">
      <c r="I828810" s="139"/>
      <c r="J828810" s="139"/>
    </row>
    <row r="828812" spans="9:10" x14ac:dyDescent="0.3">
      <c r="J828812"/>
    </row>
    <row r="829021" spans="9:10" x14ac:dyDescent="0.3">
      <c r="I829021" s="139"/>
      <c r="J829021" s="139"/>
    </row>
    <row r="829023" spans="9:10" x14ac:dyDescent="0.3">
      <c r="J829023"/>
    </row>
    <row r="829232" spans="9:10" x14ac:dyDescent="0.3">
      <c r="I829232" s="139"/>
      <c r="J829232" s="139"/>
    </row>
    <row r="829234" spans="10:10" x14ac:dyDescent="0.3">
      <c r="J829234"/>
    </row>
    <row r="829443" spans="9:10" x14ac:dyDescent="0.3">
      <c r="I829443" s="139"/>
      <c r="J829443" s="139"/>
    </row>
    <row r="829445" spans="9:10" x14ac:dyDescent="0.3">
      <c r="J829445"/>
    </row>
    <row r="829654" spans="9:10" x14ac:dyDescent="0.3">
      <c r="I829654" s="139"/>
      <c r="J829654" s="139"/>
    </row>
    <row r="829656" spans="9:10" x14ac:dyDescent="0.3">
      <c r="J829656"/>
    </row>
    <row r="829865" spans="9:10" x14ac:dyDescent="0.3">
      <c r="I829865" s="139"/>
      <c r="J829865" s="139"/>
    </row>
    <row r="829867" spans="9:10" x14ac:dyDescent="0.3">
      <c r="J829867"/>
    </row>
    <row r="830076" spans="9:10" x14ac:dyDescent="0.3">
      <c r="I830076" s="139"/>
      <c r="J830076" s="139"/>
    </row>
    <row r="830078" spans="9:10" x14ac:dyDescent="0.3">
      <c r="J830078"/>
    </row>
    <row r="830287" spans="9:10" x14ac:dyDescent="0.3">
      <c r="I830287" s="139"/>
      <c r="J830287" s="139"/>
    </row>
    <row r="830289" spans="10:10" x14ac:dyDescent="0.3">
      <c r="J830289"/>
    </row>
    <row r="830498" spans="9:10" x14ac:dyDescent="0.3">
      <c r="I830498" s="139"/>
      <c r="J830498" s="139"/>
    </row>
    <row r="830500" spans="9:10" x14ac:dyDescent="0.3">
      <c r="J830500"/>
    </row>
    <row r="830709" spans="9:10" x14ac:dyDescent="0.3">
      <c r="I830709" s="139"/>
      <c r="J830709" s="139"/>
    </row>
    <row r="830711" spans="9:10" x14ac:dyDescent="0.3">
      <c r="J830711"/>
    </row>
    <row r="830920" spans="9:10" x14ac:dyDescent="0.3">
      <c r="I830920" s="139"/>
      <c r="J830920" s="139"/>
    </row>
    <row r="830922" spans="9:10" x14ac:dyDescent="0.3">
      <c r="J830922"/>
    </row>
    <row r="831131" spans="9:10" x14ac:dyDescent="0.3">
      <c r="I831131" s="139"/>
      <c r="J831131" s="139"/>
    </row>
    <row r="831133" spans="9:10" x14ac:dyDescent="0.3">
      <c r="J831133"/>
    </row>
    <row r="831342" spans="9:10" x14ac:dyDescent="0.3">
      <c r="I831342" s="139"/>
      <c r="J831342" s="139"/>
    </row>
    <row r="831344" spans="9:10" x14ac:dyDescent="0.3">
      <c r="J831344"/>
    </row>
    <row r="831553" spans="9:10" x14ac:dyDescent="0.3">
      <c r="I831553" s="139"/>
      <c r="J831553" s="139"/>
    </row>
    <row r="831555" spans="9:10" x14ac:dyDescent="0.3">
      <c r="J831555"/>
    </row>
    <row r="831764" spans="9:10" x14ac:dyDescent="0.3">
      <c r="I831764" s="139"/>
      <c r="J831764" s="139"/>
    </row>
    <row r="831766" spans="9:10" x14ac:dyDescent="0.3">
      <c r="J831766"/>
    </row>
    <row r="831975" spans="9:10" x14ac:dyDescent="0.3">
      <c r="I831975" s="139"/>
      <c r="J831975" s="139"/>
    </row>
    <row r="831977" spans="9:10" x14ac:dyDescent="0.3">
      <c r="J831977"/>
    </row>
    <row r="832186" spans="9:10" x14ac:dyDescent="0.3">
      <c r="I832186" s="139"/>
      <c r="J832186" s="139"/>
    </row>
    <row r="832188" spans="9:10" x14ac:dyDescent="0.3">
      <c r="J832188"/>
    </row>
    <row r="832397" spans="9:10" x14ac:dyDescent="0.3">
      <c r="I832397" s="139"/>
      <c r="J832397" s="139"/>
    </row>
    <row r="832399" spans="9:10" x14ac:dyDescent="0.3">
      <c r="J832399"/>
    </row>
    <row r="832608" spans="9:10" x14ac:dyDescent="0.3">
      <c r="I832608" s="139"/>
      <c r="J832608" s="139"/>
    </row>
    <row r="832610" spans="10:10" x14ac:dyDescent="0.3">
      <c r="J832610"/>
    </row>
    <row r="832819" spans="9:10" x14ac:dyDescent="0.3">
      <c r="I832819" s="139"/>
      <c r="J832819" s="139"/>
    </row>
    <row r="832821" spans="9:10" x14ac:dyDescent="0.3">
      <c r="J832821"/>
    </row>
    <row r="833030" spans="9:10" x14ac:dyDescent="0.3">
      <c r="I833030" s="139"/>
      <c r="J833030" s="139"/>
    </row>
    <row r="833032" spans="9:10" x14ac:dyDescent="0.3">
      <c r="J833032"/>
    </row>
    <row r="833241" spans="9:10" x14ac:dyDescent="0.3">
      <c r="I833241" s="139"/>
      <c r="J833241" s="139"/>
    </row>
    <row r="833243" spans="9:10" x14ac:dyDescent="0.3">
      <c r="J833243"/>
    </row>
    <row r="833452" spans="9:10" x14ac:dyDescent="0.3">
      <c r="I833452" s="139"/>
      <c r="J833452" s="139"/>
    </row>
    <row r="833454" spans="9:10" x14ac:dyDescent="0.3">
      <c r="J833454"/>
    </row>
    <row r="833663" spans="9:10" x14ac:dyDescent="0.3">
      <c r="I833663" s="139"/>
      <c r="J833663" s="139"/>
    </row>
    <row r="833665" spans="10:10" x14ac:dyDescent="0.3">
      <c r="J833665"/>
    </row>
    <row r="833874" spans="9:10" x14ac:dyDescent="0.3">
      <c r="I833874" s="139"/>
      <c r="J833874" s="139"/>
    </row>
    <row r="833876" spans="9:10" x14ac:dyDescent="0.3">
      <c r="J833876"/>
    </row>
    <row r="834085" spans="9:10" x14ac:dyDescent="0.3">
      <c r="I834085" s="139"/>
      <c r="J834085" s="139"/>
    </row>
    <row r="834087" spans="9:10" x14ac:dyDescent="0.3">
      <c r="J834087"/>
    </row>
    <row r="834296" spans="9:10" x14ac:dyDescent="0.3">
      <c r="I834296" s="139"/>
      <c r="J834296" s="139"/>
    </row>
    <row r="834298" spans="9:10" x14ac:dyDescent="0.3">
      <c r="J834298"/>
    </row>
    <row r="834507" spans="9:10" x14ac:dyDescent="0.3">
      <c r="I834507" s="139"/>
      <c r="J834507" s="139"/>
    </row>
    <row r="834509" spans="9:10" x14ac:dyDescent="0.3">
      <c r="J834509"/>
    </row>
    <row r="834718" spans="9:10" x14ac:dyDescent="0.3">
      <c r="I834718" s="139"/>
      <c r="J834718" s="139"/>
    </row>
    <row r="834720" spans="9:10" x14ac:dyDescent="0.3">
      <c r="J834720"/>
    </row>
    <row r="834929" spans="9:10" x14ac:dyDescent="0.3">
      <c r="I834929" s="139"/>
      <c r="J834929" s="139"/>
    </row>
    <row r="834931" spans="9:10" x14ac:dyDescent="0.3">
      <c r="J834931"/>
    </row>
    <row r="835140" spans="9:10" x14ac:dyDescent="0.3">
      <c r="I835140" s="139"/>
      <c r="J835140" s="139"/>
    </row>
    <row r="835142" spans="9:10" x14ac:dyDescent="0.3">
      <c r="J835142"/>
    </row>
    <row r="835351" spans="9:10" x14ac:dyDescent="0.3">
      <c r="I835351" s="139"/>
      <c r="J835351" s="139"/>
    </row>
    <row r="835353" spans="9:10" x14ac:dyDescent="0.3">
      <c r="J835353"/>
    </row>
    <row r="835562" spans="9:10" x14ac:dyDescent="0.3">
      <c r="I835562" s="139"/>
      <c r="J835562" s="139"/>
    </row>
    <row r="835564" spans="9:10" x14ac:dyDescent="0.3">
      <c r="J835564"/>
    </row>
    <row r="835773" spans="9:10" x14ac:dyDescent="0.3">
      <c r="I835773" s="139"/>
      <c r="J835773" s="139"/>
    </row>
    <row r="835775" spans="9:10" x14ac:dyDescent="0.3">
      <c r="J835775"/>
    </row>
    <row r="835984" spans="9:10" x14ac:dyDescent="0.3">
      <c r="I835984" s="139"/>
      <c r="J835984" s="139"/>
    </row>
    <row r="835986" spans="10:10" x14ac:dyDescent="0.3">
      <c r="J835986"/>
    </row>
    <row r="836195" spans="9:10" x14ac:dyDescent="0.3">
      <c r="I836195" s="139"/>
      <c r="J836195" s="139"/>
    </row>
    <row r="836197" spans="9:10" x14ac:dyDescent="0.3">
      <c r="J836197"/>
    </row>
    <row r="836406" spans="9:10" x14ac:dyDescent="0.3">
      <c r="I836406" s="139"/>
      <c r="J836406" s="139"/>
    </row>
    <row r="836408" spans="9:10" x14ac:dyDescent="0.3">
      <c r="J836408"/>
    </row>
    <row r="836617" spans="9:10" x14ac:dyDescent="0.3">
      <c r="I836617" s="139"/>
      <c r="J836617" s="139"/>
    </row>
    <row r="836619" spans="9:10" x14ac:dyDescent="0.3">
      <c r="J836619"/>
    </row>
    <row r="836828" spans="9:10" x14ac:dyDescent="0.3">
      <c r="I836828" s="139"/>
      <c r="J836828" s="139"/>
    </row>
    <row r="836830" spans="9:10" x14ac:dyDescent="0.3">
      <c r="J836830"/>
    </row>
    <row r="837039" spans="9:10" x14ac:dyDescent="0.3">
      <c r="I837039" s="139"/>
      <c r="J837039" s="139"/>
    </row>
    <row r="837041" spans="10:10" x14ac:dyDescent="0.3">
      <c r="J837041"/>
    </row>
    <row r="837250" spans="9:10" x14ac:dyDescent="0.3">
      <c r="I837250" s="139"/>
      <c r="J837250" s="139"/>
    </row>
    <row r="837252" spans="9:10" x14ac:dyDescent="0.3">
      <c r="J837252"/>
    </row>
    <row r="837461" spans="9:10" x14ac:dyDescent="0.3">
      <c r="I837461" s="139"/>
      <c r="J837461" s="139"/>
    </row>
    <row r="837463" spans="9:10" x14ac:dyDescent="0.3">
      <c r="J837463"/>
    </row>
    <row r="837672" spans="9:10" x14ac:dyDescent="0.3">
      <c r="I837672" s="139"/>
      <c r="J837672" s="139"/>
    </row>
    <row r="837674" spans="9:10" x14ac:dyDescent="0.3">
      <c r="J837674"/>
    </row>
    <row r="837883" spans="9:10" x14ac:dyDescent="0.3">
      <c r="I837883" s="139"/>
      <c r="J837883" s="139"/>
    </row>
    <row r="837885" spans="9:10" x14ac:dyDescent="0.3">
      <c r="J837885"/>
    </row>
    <row r="838094" spans="9:10" x14ac:dyDescent="0.3">
      <c r="I838094" s="139"/>
      <c r="J838094" s="139"/>
    </row>
    <row r="838096" spans="9:10" x14ac:dyDescent="0.3">
      <c r="J838096"/>
    </row>
    <row r="838305" spans="9:10" x14ac:dyDescent="0.3">
      <c r="I838305" s="139"/>
      <c r="J838305" s="139"/>
    </row>
    <row r="838307" spans="9:10" x14ac:dyDescent="0.3">
      <c r="J838307"/>
    </row>
    <row r="838516" spans="9:10" x14ac:dyDescent="0.3">
      <c r="I838516" s="139"/>
      <c r="J838516" s="139"/>
    </row>
    <row r="838518" spans="9:10" x14ac:dyDescent="0.3">
      <c r="J838518"/>
    </row>
    <row r="838727" spans="9:10" x14ac:dyDescent="0.3">
      <c r="I838727" s="139"/>
      <c r="J838727" s="139"/>
    </row>
    <row r="838729" spans="9:10" x14ac:dyDescent="0.3">
      <c r="J838729"/>
    </row>
    <row r="838938" spans="9:10" x14ac:dyDescent="0.3">
      <c r="I838938" s="139"/>
      <c r="J838938" s="139"/>
    </row>
    <row r="838940" spans="9:10" x14ac:dyDescent="0.3">
      <c r="J838940"/>
    </row>
    <row r="839149" spans="9:10" x14ac:dyDescent="0.3">
      <c r="I839149" s="139"/>
      <c r="J839149" s="139"/>
    </row>
    <row r="839151" spans="9:10" x14ac:dyDescent="0.3">
      <c r="J839151"/>
    </row>
    <row r="839360" spans="9:10" x14ac:dyDescent="0.3">
      <c r="I839360" s="139"/>
      <c r="J839360" s="139"/>
    </row>
    <row r="839362" spans="10:10" x14ac:dyDescent="0.3">
      <c r="J839362"/>
    </row>
    <row r="839571" spans="9:10" x14ac:dyDescent="0.3">
      <c r="I839571" s="139"/>
      <c r="J839571" s="139"/>
    </row>
    <row r="839573" spans="9:10" x14ac:dyDescent="0.3">
      <c r="J839573"/>
    </row>
    <row r="839782" spans="9:10" x14ac:dyDescent="0.3">
      <c r="I839782" s="139"/>
      <c r="J839782" s="139"/>
    </row>
    <row r="839784" spans="9:10" x14ac:dyDescent="0.3">
      <c r="J839784"/>
    </row>
    <row r="839993" spans="9:10" x14ac:dyDescent="0.3">
      <c r="I839993" s="139"/>
      <c r="J839993" s="139"/>
    </row>
    <row r="839995" spans="9:10" x14ac:dyDescent="0.3">
      <c r="J839995"/>
    </row>
    <row r="840204" spans="9:10" x14ac:dyDescent="0.3">
      <c r="I840204" s="139"/>
      <c r="J840204" s="139"/>
    </row>
    <row r="840206" spans="9:10" x14ac:dyDescent="0.3">
      <c r="J840206"/>
    </row>
    <row r="840415" spans="9:10" x14ac:dyDescent="0.3">
      <c r="I840415" s="139"/>
      <c r="J840415" s="139"/>
    </row>
    <row r="840417" spans="10:10" x14ac:dyDescent="0.3">
      <c r="J840417"/>
    </row>
    <row r="840626" spans="9:10" x14ac:dyDescent="0.3">
      <c r="I840626" s="139"/>
      <c r="J840626" s="139"/>
    </row>
    <row r="840628" spans="9:10" x14ac:dyDescent="0.3">
      <c r="J840628"/>
    </row>
    <row r="840837" spans="9:10" x14ac:dyDescent="0.3">
      <c r="I840837" s="139"/>
      <c r="J840837" s="139"/>
    </row>
    <row r="840839" spans="9:10" x14ac:dyDescent="0.3">
      <c r="J840839"/>
    </row>
    <row r="841048" spans="9:10" x14ac:dyDescent="0.3">
      <c r="I841048" s="139"/>
      <c r="J841048" s="139"/>
    </row>
    <row r="841050" spans="9:10" x14ac:dyDescent="0.3">
      <c r="J841050"/>
    </row>
    <row r="841259" spans="9:10" x14ac:dyDescent="0.3">
      <c r="I841259" s="139"/>
      <c r="J841259" s="139"/>
    </row>
    <row r="841261" spans="9:10" x14ac:dyDescent="0.3">
      <c r="J841261"/>
    </row>
    <row r="841470" spans="9:10" x14ac:dyDescent="0.3">
      <c r="I841470" s="139"/>
      <c r="J841470" s="139"/>
    </row>
    <row r="841472" spans="9:10" x14ac:dyDescent="0.3">
      <c r="J841472"/>
    </row>
    <row r="841681" spans="9:10" x14ac:dyDescent="0.3">
      <c r="I841681" s="139"/>
      <c r="J841681" s="139"/>
    </row>
    <row r="841683" spans="9:10" x14ac:dyDescent="0.3">
      <c r="J841683"/>
    </row>
    <row r="841892" spans="9:10" x14ac:dyDescent="0.3">
      <c r="I841892" s="139"/>
      <c r="J841892" s="139"/>
    </row>
    <row r="841894" spans="9:10" x14ac:dyDescent="0.3">
      <c r="J841894"/>
    </row>
    <row r="842103" spans="9:10" x14ac:dyDescent="0.3">
      <c r="I842103" s="139"/>
      <c r="J842103" s="139"/>
    </row>
    <row r="842105" spans="9:10" x14ac:dyDescent="0.3">
      <c r="J842105"/>
    </row>
    <row r="842314" spans="9:10" x14ac:dyDescent="0.3">
      <c r="I842314" s="139"/>
      <c r="J842314" s="139"/>
    </row>
    <row r="842316" spans="9:10" x14ac:dyDescent="0.3">
      <c r="J842316"/>
    </row>
    <row r="842525" spans="9:10" x14ac:dyDescent="0.3">
      <c r="I842525" s="139"/>
      <c r="J842525" s="139"/>
    </row>
    <row r="842527" spans="9:10" x14ac:dyDescent="0.3">
      <c r="J842527"/>
    </row>
    <row r="842736" spans="9:10" x14ac:dyDescent="0.3">
      <c r="I842736" s="139"/>
      <c r="J842736" s="139"/>
    </row>
    <row r="842738" spans="10:10" x14ac:dyDescent="0.3">
      <c r="J842738"/>
    </row>
    <row r="842947" spans="9:10" x14ac:dyDescent="0.3">
      <c r="I842947" s="139"/>
      <c r="J842947" s="139"/>
    </row>
    <row r="842949" spans="9:10" x14ac:dyDescent="0.3">
      <c r="J842949"/>
    </row>
    <row r="843158" spans="9:10" x14ac:dyDescent="0.3">
      <c r="I843158" s="139"/>
      <c r="J843158" s="139"/>
    </row>
    <row r="843160" spans="9:10" x14ac:dyDescent="0.3">
      <c r="J843160"/>
    </row>
    <row r="843369" spans="9:10" x14ac:dyDescent="0.3">
      <c r="I843369" s="139"/>
      <c r="J843369" s="139"/>
    </row>
    <row r="843371" spans="9:10" x14ac:dyDescent="0.3">
      <c r="J843371"/>
    </row>
    <row r="843580" spans="9:10" x14ac:dyDescent="0.3">
      <c r="I843580" s="139"/>
      <c r="J843580" s="139"/>
    </row>
    <row r="843582" spans="9:10" x14ac:dyDescent="0.3">
      <c r="J843582"/>
    </row>
    <row r="843791" spans="9:10" x14ac:dyDescent="0.3">
      <c r="I843791" s="139"/>
      <c r="J843791" s="139"/>
    </row>
    <row r="843793" spans="10:10" x14ac:dyDescent="0.3">
      <c r="J843793"/>
    </row>
    <row r="844002" spans="9:10" x14ac:dyDescent="0.3">
      <c r="I844002" s="139"/>
      <c r="J844002" s="139"/>
    </row>
    <row r="844004" spans="9:10" x14ac:dyDescent="0.3">
      <c r="J844004"/>
    </row>
    <row r="844213" spans="9:10" x14ac:dyDescent="0.3">
      <c r="I844213" s="139"/>
      <c r="J844213" s="139"/>
    </row>
    <row r="844215" spans="9:10" x14ac:dyDescent="0.3">
      <c r="J844215"/>
    </row>
    <row r="844424" spans="9:10" x14ac:dyDescent="0.3">
      <c r="I844424" s="139"/>
      <c r="J844424" s="139"/>
    </row>
    <row r="844426" spans="9:10" x14ac:dyDescent="0.3">
      <c r="J844426"/>
    </row>
    <row r="844635" spans="9:10" x14ac:dyDescent="0.3">
      <c r="I844635" s="139"/>
      <c r="J844635" s="139"/>
    </row>
    <row r="844637" spans="9:10" x14ac:dyDescent="0.3">
      <c r="J844637"/>
    </row>
    <row r="844846" spans="9:10" x14ac:dyDescent="0.3">
      <c r="I844846" s="139"/>
      <c r="J844846" s="139"/>
    </row>
    <row r="844848" spans="9:10" x14ac:dyDescent="0.3">
      <c r="J844848"/>
    </row>
    <row r="845057" spans="9:10" x14ac:dyDescent="0.3">
      <c r="I845057" s="139"/>
      <c r="J845057" s="139"/>
    </row>
    <row r="845059" spans="9:10" x14ac:dyDescent="0.3">
      <c r="J845059"/>
    </row>
    <row r="845268" spans="9:10" x14ac:dyDescent="0.3">
      <c r="I845268" s="139"/>
      <c r="J845268" s="139"/>
    </row>
    <row r="845270" spans="9:10" x14ac:dyDescent="0.3">
      <c r="J845270"/>
    </row>
    <row r="845479" spans="9:10" x14ac:dyDescent="0.3">
      <c r="I845479" s="139"/>
      <c r="J845479" s="139"/>
    </row>
    <row r="845481" spans="9:10" x14ac:dyDescent="0.3">
      <c r="J845481"/>
    </row>
    <row r="845690" spans="9:10" x14ac:dyDescent="0.3">
      <c r="I845690" s="139"/>
      <c r="J845690" s="139"/>
    </row>
    <row r="845692" spans="9:10" x14ac:dyDescent="0.3">
      <c r="J845692"/>
    </row>
    <row r="845901" spans="9:10" x14ac:dyDescent="0.3">
      <c r="I845901" s="139"/>
      <c r="J845901" s="139"/>
    </row>
    <row r="845903" spans="9:10" x14ac:dyDescent="0.3">
      <c r="J845903"/>
    </row>
    <row r="846112" spans="9:10" x14ac:dyDescent="0.3">
      <c r="I846112" s="139"/>
      <c r="J846112" s="139"/>
    </row>
    <row r="846114" spans="10:10" x14ac:dyDescent="0.3">
      <c r="J846114"/>
    </row>
    <row r="846323" spans="9:10" x14ac:dyDescent="0.3">
      <c r="I846323" s="139"/>
      <c r="J846323" s="139"/>
    </row>
    <row r="846325" spans="9:10" x14ac:dyDescent="0.3">
      <c r="J846325"/>
    </row>
    <row r="846534" spans="9:10" x14ac:dyDescent="0.3">
      <c r="I846534" s="139"/>
      <c r="J846534" s="139"/>
    </row>
    <row r="846536" spans="9:10" x14ac:dyDescent="0.3">
      <c r="J846536"/>
    </row>
    <row r="846745" spans="9:10" x14ac:dyDescent="0.3">
      <c r="I846745" s="139"/>
      <c r="J846745" s="139"/>
    </row>
    <row r="846747" spans="9:10" x14ac:dyDescent="0.3">
      <c r="J846747"/>
    </row>
    <row r="846956" spans="9:10" x14ac:dyDescent="0.3">
      <c r="I846956" s="139"/>
      <c r="J846956" s="139"/>
    </row>
    <row r="846958" spans="9:10" x14ac:dyDescent="0.3">
      <c r="J846958"/>
    </row>
    <row r="847167" spans="9:10" x14ac:dyDescent="0.3">
      <c r="I847167" s="139"/>
      <c r="J847167" s="139"/>
    </row>
    <row r="847169" spans="10:10" x14ac:dyDescent="0.3">
      <c r="J847169"/>
    </row>
    <row r="847378" spans="9:10" x14ac:dyDescent="0.3">
      <c r="I847378" s="139"/>
      <c r="J847378" s="139"/>
    </row>
    <row r="847380" spans="9:10" x14ac:dyDescent="0.3">
      <c r="J847380"/>
    </row>
    <row r="847589" spans="9:10" x14ac:dyDescent="0.3">
      <c r="I847589" s="139"/>
      <c r="J847589" s="139"/>
    </row>
    <row r="847591" spans="9:10" x14ac:dyDescent="0.3">
      <c r="J847591"/>
    </row>
    <row r="847800" spans="9:10" x14ac:dyDescent="0.3">
      <c r="I847800" s="139"/>
      <c r="J847800" s="139"/>
    </row>
    <row r="847802" spans="9:10" x14ac:dyDescent="0.3">
      <c r="J847802"/>
    </row>
    <row r="848011" spans="9:10" x14ac:dyDescent="0.3">
      <c r="I848011" s="139"/>
      <c r="J848011" s="139"/>
    </row>
    <row r="848013" spans="9:10" x14ac:dyDescent="0.3">
      <c r="J848013"/>
    </row>
    <row r="848222" spans="9:10" x14ac:dyDescent="0.3">
      <c r="I848222" s="139"/>
      <c r="J848222" s="139"/>
    </row>
    <row r="848224" spans="9:10" x14ac:dyDescent="0.3">
      <c r="J848224"/>
    </row>
    <row r="848433" spans="9:10" x14ac:dyDescent="0.3">
      <c r="I848433" s="139"/>
      <c r="J848433" s="139"/>
    </row>
    <row r="848435" spans="9:10" x14ac:dyDescent="0.3">
      <c r="J848435"/>
    </row>
    <row r="848644" spans="9:10" x14ac:dyDescent="0.3">
      <c r="I848644" s="139"/>
      <c r="J848644" s="139"/>
    </row>
    <row r="848646" spans="9:10" x14ac:dyDescent="0.3">
      <c r="J848646"/>
    </row>
    <row r="848855" spans="9:10" x14ac:dyDescent="0.3">
      <c r="I848855" s="139"/>
      <c r="J848855" s="139"/>
    </row>
    <row r="848857" spans="9:10" x14ac:dyDescent="0.3">
      <c r="J848857"/>
    </row>
    <row r="849066" spans="9:10" x14ac:dyDescent="0.3">
      <c r="I849066" s="139"/>
      <c r="J849066" s="139"/>
    </row>
    <row r="849068" spans="9:10" x14ac:dyDescent="0.3">
      <c r="J849068"/>
    </row>
    <row r="849277" spans="9:10" x14ac:dyDescent="0.3">
      <c r="I849277" s="139"/>
      <c r="J849277" s="139"/>
    </row>
    <row r="849279" spans="9:10" x14ac:dyDescent="0.3">
      <c r="J849279"/>
    </row>
    <row r="849488" spans="9:10" x14ac:dyDescent="0.3">
      <c r="I849488" s="139"/>
      <c r="J849488" s="139"/>
    </row>
    <row r="849490" spans="10:10" x14ac:dyDescent="0.3">
      <c r="J849490"/>
    </row>
    <row r="849699" spans="9:10" x14ac:dyDescent="0.3">
      <c r="I849699" s="139"/>
      <c r="J849699" s="139"/>
    </row>
    <row r="849701" spans="9:10" x14ac:dyDescent="0.3">
      <c r="J849701"/>
    </row>
    <row r="849910" spans="9:10" x14ac:dyDescent="0.3">
      <c r="I849910" s="139"/>
      <c r="J849910" s="139"/>
    </row>
    <row r="849912" spans="9:10" x14ac:dyDescent="0.3">
      <c r="J849912"/>
    </row>
    <row r="850121" spans="9:10" x14ac:dyDescent="0.3">
      <c r="I850121" s="139"/>
      <c r="J850121" s="139"/>
    </row>
    <row r="850123" spans="9:10" x14ac:dyDescent="0.3">
      <c r="J850123"/>
    </row>
    <row r="850332" spans="9:10" x14ac:dyDescent="0.3">
      <c r="I850332" s="139"/>
      <c r="J850332" s="139"/>
    </row>
    <row r="850334" spans="9:10" x14ac:dyDescent="0.3">
      <c r="J850334"/>
    </row>
    <row r="850543" spans="9:10" x14ac:dyDescent="0.3">
      <c r="I850543" s="139"/>
      <c r="J850543" s="139"/>
    </row>
    <row r="850545" spans="10:10" x14ac:dyDescent="0.3">
      <c r="J850545"/>
    </row>
    <row r="850754" spans="9:10" x14ac:dyDescent="0.3">
      <c r="I850754" s="139"/>
      <c r="J850754" s="139"/>
    </row>
    <row r="850756" spans="9:10" x14ac:dyDescent="0.3">
      <c r="J850756"/>
    </row>
    <row r="850965" spans="9:10" x14ac:dyDescent="0.3">
      <c r="I850965" s="139"/>
      <c r="J850965" s="139"/>
    </row>
    <row r="850967" spans="9:10" x14ac:dyDescent="0.3">
      <c r="J850967"/>
    </row>
    <row r="851176" spans="9:10" x14ac:dyDescent="0.3">
      <c r="I851176" s="139"/>
      <c r="J851176" s="139"/>
    </row>
    <row r="851178" spans="9:10" x14ac:dyDescent="0.3">
      <c r="J851178"/>
    </row>
    <row r="851387" spans="9:10" x14ac:dyDescent="0.3">
      <c r="I851387" s="139"/>
      <c r="J851387" s="139"/>
    </row>
    <row r="851389" spans="9:10" x14ac:dyDescent="0.3">
      <c r="J851389"/>
    </row>
    <row r="851598" spans="9:10" x14ac:dyDescent="0.3">
      <c r="I851598" s="139"/>
      <c r="J851598" s="139"/>
    </row>
    <row r="851600" spans="9:10" x14ac:dyDescent="0.3">
      <c r="J851600"/>
    </row>
    <row r="851809" spans="9:10" x14ac:dyDescent="0.3">
      <c r="I851809" s="139"/>
      <c r="J851809" s="139"/>
    </row>
    <row r="851811" spans="9:10" x14ac:dyDescent="0.3">
      <c r="J851811"/>
    </row>
    <row r="852020" spans="9:10" x14ac:dyDescent="0.3">
      <c r="I852020" s="139"/>
      <c r="J852020" s="139"/>
    </row>
    <row r="852022" spans="9:10" x14ac:dyDescent="0.3">
      <c r="J852022"/>
    </row>
    <row r="852231" spans="9:10" x14ac:dyDescent="0.3">
      <c r="I852231" s="139"/>
      <c r="J852231" s="139"/>
    </row>
    <row r="852233" spans="9:10" x14ac:dyDescent="0.3">
      <c r="J852233"/>
    </row>
    <row r="852442" spans="9:10" x14ac:dyDescent="0.3">
      <c r="I852442" s="139"/>
      <c r="J852442" s="139"/>
    </row>
    <row r="852444" spans="9:10" x14ac:dyDescent="0.3">
      <c r="J852444"/>
    </row>
    <row r="852653" spans="9:10" x14ac:dyDescent="0.3">
      <c r="I852653" s="139"/>
      <c r="J852653" s="139"/>
    </row>
    <row r="852655" spans="9:10" x14ac:dyDescent="0.3">
      <c r="J852655"/>
    </row>
    <row r="852864" spans="9:10" x14ac:dyDescent="0.3">
      <c r="I852864" s="139"/>
      <c r="J852864" s="139"/>
    </row>
    <row r="852866" spans="10:10" x14ac:dyDescent="0.3">
      <c r="J852866"/>
    </row>
    <row r="853075" spans="9:10" x14ac:dyDescent="0.3">
      <c r="I853075" s="139"/>
      <c r="J853075" s="139"/>
    </row>
    <row r="853077" spans="9:10" x14ac:dyDescent="0.3">
      <c r="J853077"/>
    </row>
    <row r="853286" spans="9:10" x14ac:dyDescent="0.3">
      <c r="I853286" s="139"/>
      <c r="J853286" s="139"/>
    </row>
    <row r="853288" spans="9:10" x14ac:dyDescent="0.3">
      <c r="J853288"/>
    </row>
    <row r="853497" spans="9:10" x14ac:dyDescent="0.3">
      <c r="I853497" s="139"/>
      <c r="J853497" s="139"/>
    </row>
    <row r="853499" spans="9:10" x14ac:dyDescent="0.3">
      <c r="J853499"/>
    </row>
    <row r="853708" spans="9:10" x14ac:dyDescent="0.3">
      <c r="I853708" s="139"/>
      <c r="J853708" s="139"/>
    </row>
    <row r="853710" spans="9:10" x14ac:dyDescent="0.3">
      <c r="J853710"/>
    </row>
    <row r="853919" spans="9:10" x14ac:dyDescent="0.3">
      <c r="I853919" s="139"/>
      <c r="J853919" s="139"/>
    </row>
    <row r="853921" spans="10:10" x14ac:dyDescent="0.3">
      <c r="J853921"/>
    </row>
    <row r="854130" spans="9:10" x14ac:dyDescent="0.3">
      <c r="I854130" s="139"/>
      <c r="J854130" s="139"/>
    </row>
    <row r="854132" spans="9:10" x14ac:dyDescent="0.3">
      <c r="J854132"/>
    </row>
    <row r="854341" spans="9:10" x14ac:dyDescent="0.3">
      <c r="I854341" s="139"/>
      <c r="J854341" s="139"/>
    </row>
    <row r="854343" spans="9:10" x14ac:dyDescent="0.3">
      <c r="J854343"/>
    </row>
    <row r="854552" spans="9:10" x14ac:dyDescent="0.3">
      <c r="I854552" s="139"/>
      <c r="J854552" s="139"/>
    </row>
    <row r="854554" spans="9:10" x14ac:dyDescent="0.3">
      <c r="J854554"/>
    </row>
    <row r="854763" spans="9:10" x14ac:dyDescent="0.3">
      <c r="I854763" s="139"/>
      <c r="J854763" s="139"/>
    </row>
    <row r="854765" spans="9:10" x14ac:dyDescent="0.3">
      <c r="J854765"/>
    </row>
    <row r="854974" spans="9:10" x14ac:dyDescent="0.3">
      <c r="I854974" s="139"/>
      <c r="J854974" s="139"/>
    </row>
    <row r="854976" spans="9:10" x14ac:dyDescent="0.3">
      <c r="J854976"/>
    </row>
    <row r="855185" spans="9:10" x14ac:dyDescent="0.3">
      <c r="I855185" s="139"/>
      <c r="J855185" s="139"/>
    </row>
    <row r="855187" spans="9:10" x14ac:dyDescent="0.3">
      <c r="J855187"/>
    </row>
    <row r="855396" spans="9:10" x14ac:dyDescent="0.3">
      <c r="I855396" s="139"/>
      <c r="J855396" s="139"/>
    </row>
    <row r="855398" spans="9:10" x14ac:dyDescent="0.3">
      <c r="J855398"/>
    </row>
    <row r="855607" spans="9:10" x14ac:dyDescent="0.3">
      <c r="I855607" s="139"/>
      <c r="J855607" s="139"/>
    </row>
    <row r="855609" spans="9:10" x14ac:dyDescent="0.3">
      <c r="J855609"/>
    </row>
    <row r="855818" spans="9:10" x14ac:dyDescent="0.3">
      <c r="I855818" s="139"/>
      <c r="J855818" s="139"/>
    </row>
    <row r="855820" spans="9:10" x14ac:dyDescent="0.3">
      <c r="J855820"/>
    </row>
    <row r="856029" spans="9:10" x14ac:dyDescent="0.3">
      <c r="I856029" s="139"/>
      <c r="J856029" s="139"/>
    </row>
    <row r="856031" spans="9:10" x14ac:dyDescent="0.3">
      <c r="J856031"/>
    </row>
    <row r="856240" spans="9:10" x14ac:dyDescent="0.3">
      <c r="I856240" s="139"/>
      <c r="J856240" s="139"/>
    </row>
    <row r="856242" spans="10:10" x14ac:dyDescent="0.3">
      <c r="J856242"/>
    </row>
    <row r="856451" spans="9:10" x14ac:dyDescent="0.3">
      <c r="I856451" s="139"/>
      <c r="J856451" s="139"/>
    </row>
    <row r="856453" spans="9:10" x14ac:dyDescent="0.3">
      <c r="J856453"/>
    </row>
    <row r="856662" spans="9:10" x14ac:dyDescent="0.3">
      <c r="I856662" s="139"/>
      <c r="J856662" s="139"/>
    </row>
    <row r="856664" spans="9:10" x14ac:dyDescent="0.3">
      <c r="J856664"/>
    </row>
    <row r="856873" spans="9:10" x14ac:dyDescent="0.3">
      <c r="I856873" s="139"/>
      <c r="J856873" s="139"/>
    </row>
    <row r="856875" spans="9:10" x14ac:dyDescent="0.3">
      <c r="J856875"/>
    </row>
    <row r="857084" spans="9:10" x14ac:dyDescent="0.3">
      <c r="I857084" s="139"/>
      <c r="J857084" s="139"/>
    </row>
    <row r="857086" spans="9:10" x14ac:dyDescent="0.3">
      <c r="J857086"/>
    </row>
    <row r="857295" spans="9:10" x14ac:dyDescent="0.3">
      <c r="I857295" s="139"/>
      <c r="J857295" s="139"/>
    </row>
    <row r="857297" spans="10:10" x14ac:dyDescent="0.3">
      <c r="J857297"/>
    </row>
    <row r="857506" spans="9:10" x14ac:dyDescent="0.3">
      <c r="I857506" s="139"/>
      <c r="J857506" s="139"/>
    </row>
    <row r="857508" spans="9:10" x14ac:dyDescent="0.3">
      <c r="J857508"/>
    </row>
    <row r="857717" spans="9:10" x14ac:dyDescent="0.3">
      <c r="I857717" s="139"/>
      <c r="J857717" s="139"/>
    </row>
    <row r="857719" spans="9:10" x14ac:dyDescent="0.3">
      <c r="J857719"/>
    </row>
    <row r="857928" spans="9:10" x14ac:dyDescent="0.3">
      <c r="I857928" s="139"/>
      <c r="J857928" s="139"/>
    </row>
    <row r="857930" spans="9:10" x14ac:dyDescent="0.3">
      <c r="J857930"/>
    </row>
    <row r="858139" spans="9:10" x14ac:dyDescent="0.3">
      <c r="I858139" s="139"/>
      <c r="J858139" s="139"/>
    </row>
    <row r="858141" spans="9:10" x14ac:dyDescent="0.3">
      <c r="J858141"/>
    </row>
    <row r="858350" spans="9:10" x14ac:dyDescent="0.3">
      <c r="I858350" s="139"/>
      <c r="J858350" s="139"/>
    </row>
    <row r="858352" spans="9:10" x14ac:dyDescent="0.3">
      <c r="J858352"/>
    </row>
    <row r="858561" spans="9:10" x14ac:dyDescent="0.3">
      <c r="I858561" s="139"/>
      <c r="J858561" s="139"/>
    </row>
    <row r="858563" spans="9:10" x14ac:dyDescent="0.3">
      <c r="J858563"/>
    </row>
    <row r="858772" spans="9:10" x14ac:dyDescent="0.3">
      <c r="I858772" s="139"/>
      <c r="J858772" s="139"/>
    </row>
    <row r="858774" spans="9:10" x14ac:dyDescent="0.3">
      <c r="J858774"/>
    </row>
    <row r="858983" spans="9:10" x14ac:dyDescent="0.3">
      <c r="I858983" s="139"/>
      <c r="J858983" s="139"/>
    </row>
    <row r="858985" spans="9:10" x14ac:dyDescent="0.3">
      <c r="J858985"/>
    </row>
    <row r="859194" spans="9:10" x14ac:dyDescent="0.3">
      <c r="I859194" s="139"/>
      <c r="J859194" s="139"/>
    </row>
    <row r="859196" spans="9:10" x14ac:dyDescent="0.3">
      <c r="J859196"/>
    </row>
    <row r="859405" spans="9:10" x14ac:dyDescent="0.3">
      <c r="I859405" s="139"/>
      <c r="J859405" s="139"/>
    </row>
    <row r="859407" spans="9:10" x14ac:dyDescent="0.3">
      <c r="J859407"/>
    </row>
    <row r="859616" spans="9:10" x14ac:dyDescent="0.3">
      <c r="I859616" s="139"/>
      <c r="J859616" s="139"/>
    </row>
    <row r="859618" spans="10:10" x14ac:dyDescent="0.3">
      <c r="J859618"/>
    </row>
    <row r="859827" spans="9:10" x14ac:dyDescent="0.3">
      <c r="I859827" s="139"/>
      <c r="J859827" s="139"/>
    </row>
    <row r="859829" spans="9:10" x14ac:dyDescent="0.3">
      <c r="J859829"/>
    </row>
    <row r="860038" spans="9:10" x14ac:dyDescent="0.3">
      <c r="I860038" s="139"/>
      <c r="J860038" s="139"/>
    </row>
    <row r="860040" spans="9:10" x14ac:dyDescent="0.3">
      <c r="J860040"/>
    </row>
    <row r="860249" spans="9:10" x14ac:dyDescent="0.3">
      <c r="I860249" s="139"/>
      <c r="J860249" s="139"/>
    </row>
    <row r="860251" spans="9:10" x14ac:dyDescent="0.3">
      <c r="J860251"/>
    </row>
    <row r="860460" spans="9:10" x14ac:dyDescent="0.3">
      <c r="I860460" s="139"/>
      <c r="J860460" s="139"/>
    </row>
    <row r="860462" spans="9:10" x14ac:dyDescent="0.3">
      <c r="J860462"/>
    </row>
    <row r="860671" spans="9:10" x14ac:dyDescent="0.3">
      <c r="I860671" s="139"/>
      <c r="J860671" s="139"/>
    </row>
    <row r="860673" spans="10:10" x14ac:dyDescent="0.3">
      <c r="J860673"/>
    </row>
    <row r="860882" spans="9:10" x14ac:dyDescent="0.3">
      <c r="I860882" s="139"/>
      <c r="J860882" s="139"/>
    </row>
    <row r="860884" spans="9:10" x14ac:dyDescent="0.3">
      <c r="J860884"/>
    </row>
    <row r="861093" spans="9:10" x14ac:dyDescent="0.3">
      <c r="I861093" s="139"/>
      <c r="J861093" s="139"/>
    </row>
    <row r="861095" spans="9:10" x14ac:dyDescent="0.3">
      <c r="J861095"/>
    </row>
    <row r="861304" spans="9:10" x14ac:dyDescent="0.3">
      <c r="I861304" s="139"/>
      <c r="J861304" s="139"/>
    </row>
    <row r="861306" spans="9:10" x14ac:dyDescent="0.3">
      <c r="J861306"/>
    </row>
    <row r="861515" spans="9:10" x14ac:dyDescent="0.3">
      <c r="I861515" s="139"/>
      <c r="J861515" s="139"/>
    </row>
    <row r="861517" spans="9:10" x14ac:dyDescent="0.3">
      <c r="J861517"/>
    </row>
    <row r="861726" spans="9:10" x14ac:dyDescent="0.3">
      <c r="I861726" s="139"/>
      <c r="J861726" s="139"/>
    </row>
    <row r="861728" spans="9:10" x14ac:dyDescent="0.3">
      <c r="J861728"/>
    </row>
    <row r="861937" spans="9:10" x14ac:dyDescent="0.3">
      <c r="I861937" s="139"/>
      <c r="J861937" s="139"/>
    </row>
    <row r="861939" spans="9:10" x14ac:dyDescent="0.3">
      <c r="J861939"/>
    </row>
    <row r="862148" spans="9:10" x14ac:dyDescent="0.3">
      <c r="I862148" s="139"/>
      <c r="J862148" s="139"/>
    </row>
    <row r="862150" spans="9:10" x14ac:dyDescent="0.3">
      <c r="J862150"/>
    </row>
    <row r="862359" spans="9:10" x14ac:dyDescent="0.3">
      <c r="I862359" s="139"/>
      <c r="J862359" s="139"/>
    </row>
    <row r="862361" spans="9:10" x14ac:dyDescent="0.3">
      <c r="J862361"/>
    </row>
    <row r="862570" spans="9:10" x14ac:dyDescent="0.3">
      <c r="I862570" s="139"/>
      <c r="J862570" s="139"/>
    </row>
    <row r="862572" spans="9:10" x14ac:dyDescent="0.3">
      <c r="J862572"/>
    </row>
    <row r="862781" spans="9:10" x14ac:dyDescent="0.3">
      <c r="I862781" s="139"/>
      <c r="J862781" s="139"/>
    </row>
    <row r="862783" spans="9:10" x14ac:dyDescent="0.3">
      <c r="J862783"/>
    </row>
    <row r="862992" spans="9:10" x14ac:dyDescent="0.3">
      <c r="I862992" s="139"/>
      <c r="J862992" s="139"/>
    </row>
    <row r="862994" spans="10:10" x14ac:dyDescent="0.3">
      <c r="J862994"/>
    </row>
    <row r="863203" spans="9:10" x14ac:dyDescent="0.3">
      <c r="I863203" s="139"/>
      <c r="J863203" s="139"/>
    </row>
    <row r="863205" spans="9:10" x14ac:dyDescent="0.3">
      <c r="J863205"/>
    </row>
    <row r="863414" spans="9:10" x14ac:dyDescent="0.3">
      <c r="I863414" s="139"/>
      <c r="J863414" s="139"/>
    </row>
    <row r="863416" spans="9:10" x14ac:dyDescent="0.3">
      <c r="J863416"/>
    </row>
    <row r="863625" spans="9:10" x14ac:dyDescent="0.3">
      <c r="I863625" s="139"/>
      <c r="J863625" s="139"/>
    </row>
    <row r="863627" spans="9:10" x14ac:dyDescent="0.3">
      <c r="J863627"/>
    </row>
    <row r="863836" spans="9:10" x14ac:dyDescent="0.3">
      <c r="I863836" s="139"/>
      <c r="J863836" s="139"/>
    </row>
    <row r="863838" spans="9:10" x14ac:dyDescent="0.3">
      <c r="J863838"/>
    </row>
    <row r="864047" spans="9:10" x14ac:dyDescent="0.3">
      <c r="I864047" s="139"/>
      <c r="J864047" s="139"/>
    </row>
    <row r="864049" spans="10:10" x14ac:dyDescent="0.3">
      <c r="J864049"/>
    </row>
    <row r="864258" spans="9:10" x14ac:dyDescent="0.3">
      <c r="I864258" s="139"/>
      <c r="J864258" s="139"/>
    </row>
    <row r="864260" spans="9:10" x14ac:dyDescent="0.3">
      <c r="J864260"/>
    </row>
    <row r="864469" spans="9:10" x14ac:dyDescent="0.3">
      <c r="I864469" s="139"/>
      <c r="J864469" s="139"/>
    </row>
    <row r="864471" spans="9:10" x14ac:dyDescent="0.3">
      <c r="J864471"/>
    </row>
    <row r="864680" spans="9:10" x14ac:dyDescent="0.3">
      <c r="I864680" s="139"/>
      <c r="J864680" s="139"/>
    </row>
    <row r="864682" spans="9:10" x14ac:dyDescent="0.3">
      <c r="J864682"/>
    </row>
    <row r="864891" spans="9:10" x14ac:dyDescent="0.3">
      <c r="I864891" s="139"/>
      <c r="J864891" s="139"/>
    </row>
    <row r="864893" spans="9:10" x14ac:dyDescent="0.3">
      <c r="J864893"/>
    </row>
    <row r="865102" spans="9:10" x14ac:dyDescent="0.3">
      <c r="I865102" s="139"/>
      <c r="J865102" s="139"/>
    </row>
    <row r="865104" spans="9:10" x14ac:dyDescent="0.3">
      <c r="J865104"/>
    </row>
    <row r="865313" spans="9:10" x14ac:dyDescent="0.3">
      <c r="I865313" s="139"/>
      <c r="J865313" s="139"/>
    </row>
    <row r="865315" spans="9:10" x14ac:dyDescent="0.3">
      <c r="J865315"/>
    </row>
    <row r="865524" spans="9:10" x14ac:dyDescent="0.3">
      <c r="I865524" s="139"/>
      <c r="J865524" s="139"/>
    </row>
    <row r="865526" spans="9:10" x14ac:dyDescent="0.3">
      <c r="J865526"/>
    </row>
    <row r="865735" spans="9:10" x14ac:dyDescent="0.3">
      <c r="I865735" s="139"/>
      <c r="J865735" s="139"/>
    </row>
    <row r="865737" spans="9:10" x14ac:dyDescent="0.3">
      <c r="J865737"/>
    </row>
    <row r="865946" spans="9:10" x14ac:dyDescent="0.3">
      <c r="I865946" s="139"/>
      <c r="J865946" s="139"/>
    </row>
    <row r="865948" spans="9:10" x14ac:dyDescent="0.3">
      <c r="J865948"/>
    </row>
    <row r="866157" spans="9:10" x14ac:dyDescent="0.3">
      <c r="I866157" s="139"/>
      <c r="J866157" s="139"/>
    </row>
    <row r="866159" spans="9:10" x14ac:dyDescent="0.3">
      <c r="J866159"/>
    </row>
    <row r="866368" spans="9:10" x14ac:dyDescent="0.3">
      <c r="I866368" s="139"/>
      <c r="J866368" s="139"/>
    </row>
    <row r="866370" spans="10:10" x14ac:dyDescent="0.3">
      <c r="J866370"/>
    </row>
    <row r="866579" spans="9:10" x14ac:dyDescent="0.3">
      <c r="I866579" s="139"/>
      <c r="J866579" s="139"/>
    </row>
    <row r="866581" spans="9:10" x14ac:dyDescent="0.3">
      <c r="J866581"/>
    </row>
    <row r="866790" spans="9:10" x14ac:dyDescent="0.3">
      <c r="I866790" s="139"/>
      <c r="J866790" s="139"/>
    </row>
    <row r="866792" spans="9:10" x14ac:dyDescent="0.3">
      <c r="J866792"/>
    </row>
    <row r="867001" spans="9:10" x14ac:dyDescent="0.3">
      <c r="I867001" s="139"/>
      <c r="J867001" s="139"/>
    </row>
    <row r="867003" spans="9:10" x14ac:dyDescent="0.3">
      <c r="J867003"/>
    </row>
    <row r="867212" spans="9:10" x14ac:dyDescent="0.3">
      <c r="I867212" s="139"/>
      <c r="J867212" s="139"/>
    </row>
    <row r="867214" spans="9:10" x14ac:dyDescent="0.3">
      <c r="J867214"/>
    </row>
    <row r="867423" spans="9:10" x14ac:dyDescent="0.3">
      <c r="I867423" s="139"/>
      <c r="J867423" s="139"/>
    </row>
    <row r="867425" spans="10:10" x14ac:dyDescent="0.3">
      <c r="J867425"/>
    </row>
    <row r="867634" spans="9:10" x14ac:dyDescent="0.3">
      <c r="I867634" s="139"/>
      <c r="J867634" s="139"/>
    </row>
    <row r="867636" spans="9:10" x14ac:dyDescent="0.3">
      <c r="J867636"/>
    </row>
    <row r="867845" spans="9:10" x14ac:dyDescent="0.3">
      <c r="I867845" s="139"/>
      <c r="J867845" s="139"/>
    </row>
    <row r="867847" spans="9:10" x14ac:dyDescent="0.3">
      <c r="J867847"/>
    </row>
    <row r="868056" spans="9:10" x14ac:dyDescent="0.3">
      <c r="I868056" s="139"/>
      <c r="J868056" s="139"/>
    </row>
    <row r="868058" spans="9:10" x14ac:dyDescent="0.3">
      <c r="J868058"/>
    </row>
    <row r="868267" spans="9:10" x14ac:dyDescent="0.3">
      <c r="I868267" s="139"/>
      <c r="J868267" s="139"/>
    </row>
    <row r="868269" spans="9:10" x14ac:dyDescent="0.3">
      <c r="J868269"/>
    </row>
    <row r="868478" spans="9:10" x14ac:dyDescent="0.3">
      <c r="I868478" s="139"/>
      <c r="J868478" s="139"/>
    </row>
    <row r="868480" spans="9:10" x14ac:dyDescent="0.3">
      <c r="J868480"/>
    </row>
    <row r="868689" spans="9:10" x14ac:dyDescent="0.3">
      <c r="I868689" s="139"/>
      <c r="J868689" s="139"/>
    </row>
    <row r="868691" spans="9:10" x14ac:dyDescent="0.3">
      <c r="J868691"/>
    </row>
    <row r="868900" spans="9:10" x14ac:dyDescent="0.3">
      <c r="I868900" s="139"/>
      <c r="J868900" s="139"/>
    </row>
    <row r="868902" spans="9:10" x14ac:dyDescent="0.3">
      <c r="J868902"/>
    </row>
    <row r="869111" spans="9:10" x14ac:dyDescent="0.3">
      <c r="I869111" s="139"/>
      <c r="J869111" s="139"/>
    </row>
    <row r="869113" spans="9:10" x14ac:dyDescent="0.3">
      <c r="J869113"/>
    </row>
    <row r="869322" spans="9:10" x14ac:dyDescent="0.3">
      <c r="I869322" s="139"/>
      <c r="J869322" s="139"/>
    </row>
    <row r="869324" spans="9:10" x14ac:dyDescent="0.3">
      <c r="J869324"/>
    </row>
    <row r="869533" spans="9:10" x14ac:dyDescent="0.3">
      <c r="I869533" s="139"/>
      <c r="J869533" s="139"/>
    </row>
    <row r="869535" spans="9:10" x14ac:dyDescent="0.3">
      <c r="J869535"/>
    </row>
    <row r="869744" spans="9:10" x14ac:dyDescent="0.3">
      <c r="I869744" s="139"/>
      <c r="J869744" s="139"/>
    </row>
    <row r="869746" spans="10:10" x14ac:dyDescent="0.3">
      <c r="J869746"/>
    </row>
    <row r="869955" spans="9:10" x14ac:dyDescent="0.3">
      <c r="I869955" s="139"/>
      <c r="J869955" s="139"/>
    </row>
    <row r="869957" spans="9:10" x14ac:dyDescent="0.3">
      <c r="J869957"/>
    </row>
    <row r="870166" spans="9:10" x14ac:dyDescent="0.3">
      <c r="I870166" s="139"/>
      <c r="J870166" s="139"/>
    </row>
    <row r="870168" spans="9:10" x14ac:dyDescent="0.3">
      <c r="J870168"/>
    </row>
    <row r="870377" spans="9:10" x14ac:dyDescent="0.3">
      <c r="I870377" s="139"/>
      <c r="J870377" s="139"/>
    </row>
    <row r="870379" spans="9:10" x14ac:dyDescent="0.3">
      <c r="J870379"/>
    </row>
    <row r="870588" spans="9:10" x14ac:dyDescent="0.3">
      <c r="I870588" s="139"/>
      <c r="J870588" s="139"/>
    </row>
    <row r="870590" spans="9:10" x14ac:dyDescent="0.3">
      <c r="J870590"/>
    </row>
    <row r="870799" spans="9:10" x14ac:dyDescent="0.3">
      <c r="I870799" s="139"/>
      <c r="J870799" s="139"/>
    </row>
    <row r="870801" spans="10:10" x14ac:dyDescent="0.3">
      <c r="J870801"/>
    </row>
    <row r="871010" spans="9:10" x14ac:dyDescent="0.3">
      <c r="I871010" s="139"/>
      <c r="J871010" s="139"/>
    </row>
    <row r="871012" spans="9:10" x14ac:dyDescent="0.3">
      <c r="J871012"/>
    </row>
    <row r="871221" spans="9:10" x14ac:dyDescent="0.3">
      <c r="I871221" s="139"/>
      <c r="J871221" s="139"/>
    </row>
    <row r="871223" spans="9:10" x14ac:dyDescent="0.3">
      <c r="J871223"/>
    </row>
    <row r="871432" spans="9:10" x14ac:dyDescent="0.3">
      <c r="I871432" s="139"/>
      <c r="J871432" s="139"/>
    </row>
    <row r="871434" spans="9:10" x14ac:dyDescent="0.3">
      <c r="J871434"/>
    </row>
    <row r="871643" spans="9:10" x14ac:dyDescent="0.3">
      <c r="I871643" s="139"/>
      <c r="J871643" s="139"/>
    </row>
    <row r="871645" spans="9:10" x14ac:dyDescent="0.3">
      <c r="J871645"/>
    </row>
    <row r="871854" spans="9:10" x14ac:dyDescent="0.3">
      <c r="I871854" s="139"/>
      <c r="J871854" s="139"/>
    </row>
    <row r="871856" spans="9:10" x14ac:dyDescent="0.3">
      <c r="J871856"/>
    </row>
    <row r="872065" spans="9:10" x14ac:dyDescent="0.3">
      <c r="I872065" s="139"/>
      <c r="J872065" s="139"/>
    </row>
    <row r="872067" spans="9:10" x14ac:dyDescent="0.3">
      <c r="J872067"/>
    </row>
    <row r="872276" spans="9:10" x14ac:dyDescent="0.3">
      <c r="I872276" s="139"/>
      <c r="J872276" s="139"/>
    </row>
    <row r="872278" spans="9:10" x14ac:dyDescent="0.3">
      <c r="J872278"/>
    </row>
    <row r="872487" spans="9:10" x14ac:dyDescent="0.3">
      <c r="I872487" s="139"/>
      <c r="J872487" s="139"/>
    </row>
    <row r="872489" spans="9:10" x14ac:dyDescent="0.3">
      <c r="J872489"/>
    </row>
    <row r="872698" spans="9:10" x14ac:dyDescent="0.3">
      <c r="I872698" s="139"/>
      <c r="J872698" s="139"/>
    </row>
    <row r="872700" spans="9:10" x14ac:dyDescent="0.3">
      <c r="J872700"/>
    </row>
    <row r="872909" spans="9:10" x14ac:dyDescent="0.3">
      <c r="I872909" s="139"/>
      <c r="J872909" s="139"/>
    </row>
    <row r="872911" spans="9:10" x14ac:dyDescent="0.3">
      <c r="J872911"/>
    </row>
    <row r="873120" spans="9:10" x14ac:dyDescent="0.3">
      <c r="I873120" s="139"/>
      <c r="J873120" s="139"/>
    </row>
    <row r="873122" spans="10:10" x14ac:dyDescent="0.3">
      <c r="J873122"/>
    </row>
    <row r="873331" spans="9:10" x14ac:dyDescent="0.3">
      <c r="I873331" s="139"/>
      <c r="J873331" s="139"/>
    </row>
    <row r="873333" spans="9:10" x14ac:dyDescent="0.3">
      <c r="J873333"/>
    </row>
    <row r="873542" spans="9:10" x14ac:dyDescent="0.3">
      <c r="I873542" s="139"/>
      <c r="J873542" s="139"/>
    </row>
    <row r="873544" spans="9:10" x14ac:dyDescent="0.3">
      <c r="J873544"/>
    </row>
    <row r="873753" spans="9:10" x14ac:dyDescent="0.3">
      <c r="I873753" s="139"/>
      <c r="J873753" s="139"/>
    </row>
    <row r="873755" spans="9:10" x14ac:dyDescent="0.3">
      <c r="J873755"/>
    </row>
    <row r="873964" spans="9:10" x14ac:dyDescent="0.3">
      <c r="I873964" s="139"/>
      <c r="J873964" s="139"/>
    </row>
    <row r="873966" spans="9:10" x14ac:dyDescent="0.3">
      <c r="J873966"/>
    </row>
    <row r="874175" spans="9:10" x14ac:dyDescent="0.3">
      <c r="I874175" s="139"/>
      <c r="J874175" s="139"/>
    </row>
    <row r="874177" spans="10:10" x14ac:dyDescent="0.3">
      <c r="J874177"/>
    </row>
    <row r="874386" spans="9:10" x14ac:dyDescent="0.3">
      <c r="I874386" s="139"/>
      <c r="J874386" s="139"/>
    </row>
    <row r="874388" spans="9:10" x14ac:dyDescent="0.3">
      <c r="J874388"/>
    </row>
    <row r="874597" spans="9:10" x14ac:dyDescent="0.3">
      <c r="I874597" s="139"/>
      <c r="J874597" s="139"/>
    </row>
    <row r="874599" spans="9:10" x14ac:dyDescent="0.3">
      <c r="J874599"/>
    </row>
    <row r="874808" spans="9:10" x14ac:dyDescent="0.3">
      <c r="I874808" s="139"/>
      <c r="J874808" s="139"/>
    </row>
    <row r="874810" spans="9:10" x14ac:dyDescent="0.3">
      <c r="J874810"/>
    </row>
    <row r="875019" spans="9:10" x14ac:dyDescent="0.3">
      <c r="I875019" s="139"/>
      <c r="J875019" s="139"/>
    </row>
    <row r="875021" spans="9:10" x14ac:dyDescent="0.3">
      <c r="J875021"/>
    </row>
    <row r="875230" spans="9:10" x14ac:dyDescent="0.3">
      <c r="I875230" s="139"/>
      <c r="J875230" s="139"/>
    </row>
    <row r="875232" spans="9:10" x14ac:dyDescent="0.3">
      <c r="J875232"/>
    </row>
    <row r="875441" spans="9:10" x14ac:dyDescent="0.3">
      <c r="I875441" s="139"/>
      <c r="J875441" s="139"/>
    </row>
    <row r="875443" spans="9:10" x14ac:dyDescent="0.3">
      <c r="J875443"/>
    </row>
    <row r="875652" spans="9:10" x14ac:dyDescent="0.3">
      <c r="I875652" s="139"/>
      <c r="J875652" s="139"/>
    </row>
    <row r="875654" spans="9:10" x14ac:dyDescent="0.3">
      <c r="J875654"/>
    </row>
    <row r="875863" spans="9:10" x14ac:dyDescent="0.3">
      <c r="I875863" s="139"/>
      <c r="J875863" s="139"/>
    </row>
    <row r="875865" spans="9:10" x14ac:dyDescent="0.3">
      <c r="J875865"/>
    </row>
    <row r="876074" spans="9:10" x14ac:dyDescent="0.3">
      <c r="I876074" s="139"/>
      <c r="J876074" s="139"/>
    </row>
    <row r="876076" spans="9:10" x14ac:dyDescent="0.3">
      <c r="J876076"/>
    </row>
    <row r="876285" spans="9:10" x14ac:dyDescent="0.3">
      <c r="I876285" s="139"/>
      <c r="J876285" s="139"/>
    </row>
    <row r="876287" spans="9:10" x14ac:dyDescent="0.3">
      <c r="J876287"/>
    </row>
    <row r="876496" spans="9:10" x14ac:dyDescent="0.3">
      <c r="I876496" s="139"/>
      <c r="J876496" s="139"/>
    </row>
    <row r="876498" spans="10:10" x14ac:dyDescent="0.3">
      <c r="J876498"/>
    </row>
    <row r="876707" spans="9:10" x14ac:dyDescent="0.3">
      <c r="I876707" s="139"/>
      <c r="J876707" s="139"/>
    </row>
    <row r="876709" spans="9:10" x14ac:dyDescent="0.3">
      <c r="J876709"/>
    </row>
    <row r="876918" spans="9:10" x14ac:dyDescent="0.3">
      <c r="I876918" s="139"/>
      <c r="J876918" s="139"/>
    </row>
    <row r="876920" spans="9:10" x14ac:dyDescent="0.3">
      <c r="J876920"/>
    </row>
    <row r="877129" spans="9:10" x14ac:dyDescent="0.3">
      <c r="I877129" s="139"/>
      <c r="J877129" s="139"/>
    </row>
    <row r="877131" spans="9:10" x14ac:dyDescent="0.3">
      <c r="J877131"/>
    </row>
    <row r="877340" spans="9:10" x14ac:dyDescent="0.3">
      <c r="I877340" s="139"/>
      <c r="J877340" s="139"/>
    </row>
    <row r="877342" spans="9:10" x14ac:dyDescent="0.3">
      <c r="J877342"/>
    </row>
    <row r="877551" spans="9:10" x14ac:dyDescent="0.3">
      <c r="I877551" s="139"/>
      <c r="J877551" s="139"/>
    </row>
    <row r="877553" spans="10:10" x14ac:dyDescent="0.3">
      <c r="J877553"/>
    </row>
    <row r="877762" spans="9:10" x14ac:dyDescent="0.3">
      <c r="I877762" s="139"/>
      <c r="J877762" s="139"/>
    </row>
    <row r="877764" spans="9:10" x14ac:dyDescent="0.3">
      <c r="J877764"/>
    </row>
    <row r="877973" spans="9:10" x14ac:dyDescent="0.3">
      <c r="I877973" s="139"/>
      <c r="J877973" s="139"/>
    </row>
    <row r="877975" spans="9:10" x14ac:dyDescent="0.3">
      <c r="J877975"/>
    </row>
    <row r="878184" spans="9:10" x14ac:dyDescent="0.3">
      <c r="I878184" s="139"/>
      <c r="J878184" s="139"/>
    </row>
    <row r="878186" spans="9:10" x14ac:dyDescent="0.3">
      <c r="J878186"/>
    </row>
    <row r="878395" spans="9:10" x14ac:dyDescent="0.3">
      <c r="I878395" s="139"/>
      <c r="J878395" s="139"/>
    </row>
    <row r="878397" spans="9:10" x14ac:dyDescent="0.3">
      <c r="J878397"/>
    </row>
    <row r="878606" spans="9:10" x14ac:dyDescent="0.3">
      <c r="I878606" s="139"/>
      <c r="J878606" s="139"/>
    </row>
    <row r="878608" spans="9:10" x14ac:dyDescent="0.3">
      <c r="J878608"/>
    </row>
    <row r="878817" spans="9:10" x14ac:dyDescent="0.3">
      <c r="I878817" s="139"/>
      <c r="J878817" s="139"/>
    </row>
    <row r="878819" spans="9:10" x14ac:dyDescent="0.3">
      <c r="J878819"/>
    </row>
    <row r="879028" spans="9:10" x14ac:dyDescent="0.3">
      <c r="I879028" s="139"/>
      <c r="J879028" s="139"/>
    </row>
    <row r="879030" spans="9:10" x14ac:dyDescent="0.3">
      <c r="J879030"/>
    </row>
    <row r="879239" spans="9:10" x14ac:dyDescent="0.3">
      <c r="I879239" s="139"/>
      <c r="J879239" s="139"/>
    </row>
    <row r="879241" spans="9:10" x14ac:dyDescent="0.3">
      <c r="J879241"/>
    </row>
    <row r="879450" spans="9:10" x14ac:dyDescent="0.3">
      <c r="I879450" s="139"/>
      <c r="J879450" s="139"/>
    </row>
    <row r="879452" spans="9:10" x14ac:dyDescent="0.3">
      <c r="J879452"/>
    </row>
    <row r="879661" spans="9:10" x14ac:dyDescent="0.3">
      <c r="I879661" s="139"/>
      <c r="J879661" s="139"/>
    </row>
    <row r="879663" spans="9:10" x14ac:dyDescent="0.3">
      <c r="J879663"/>
    </row>
    <row r="879872" spans="9:10" x14ac:dyDescent="0.3">
      <c r="I879872" s="139"/>
      <c r="J879872" s="139"/>
    </row>
    <row r="879874" spans="10:10" x14ac:dyDescent="0.3">
      <c r="J879874"/>
    </row>
    <row r="880083" spans="9:10" x14ac:dyDescent="0.3">
      <c r="I880083" s="139"/>
      <c r="J880083" s="139"/>
    </row>
    <row r="880085" spans="9:10" x14ac:dyDescent="0.3">
      <c r="J880085"/>
    </row>
    <row r="880294" spans="9:10" x14ac:dyDescent="0.3">
      <c r="I880294" s="139"/>
      <c r="J880294" s="139"/>
    </row>
    <row r="880296" spans="9:10" x14ac:dyDescent="0.3">
      <c r="J880296"/>
    </row>
    <row r="880505" spans="9:10" x14ac:dyDescent="0.3">
      <c r="I880505" s="139"/>
      <c r="J880505" s="139"/>
    </row>
    <row r="880507" spans="9:10" x14ac:dyDescent="0.3">
      <c r="J880507"/>
    </row>
    <row r="880716" spans="9:10" x14ac:dyDescent="0.3">
      <c r="I880716" s="139"/>
      <c r="J880716" s="139"/>
    </row>
    <row r="880718" spans="9:10" x14ac:dyDescent="0.3">
      <c r="J880718"/>
    </row>
    <row r="880927" spans="9:10" x14ac:dyDescent="0.3">
      <c r="I880927" s="139"/>
      <c r="J880927" s="139"/>
    </row>
    <row r="880929" spans="10:10" x14ac:dyDescent="0.3">
      <c r="J880929"/>
    </row>
    <row r="881138" spans="9:10" x14ac:dyDescent="0.3">
      <c r="I881138" s="139"/>
      <c r="J881138" s="139"/>
    </row>
    <row r="881140" spans="9:10" x14ac:dyDescent="0.3">
      <c r="J881140"/>
    </row>
    <row r="881349" spans="9:10" x14ac:dyDescent="0.3">
      <c r="I881349" s="139"/>
      <c r="J881349" s="139"/>
    </row>
    <row r="881351" spans="9:10" x14ac:dyDescent="0.3">
      <c r="J881351"/>
    </row>
    <row r="881560" spans="9:10" x14ac:dyDescent="0.3">
      <c r="I881560" s="139"/>
      <c r="J881560" s="139"/>
    </row>
    <row r="881562" spans="9:10" x14ac:dyDescent="0.3">
      <c r="J881562"/>
    </row>
    <row r="881771" spans="9:10" x14ac:dyDescent="0.3">
      <c r="I881771" s="139"/>
      <c r="J881771" s="139"/>
    </row>
    <row r="881773" spans="9:10" x14ac:dyDescent="0.3">
      <c r="J881773"/>
    </row>
    <row r="881982" spans="9:10" x14ac:dyDescent="0.3">
      <c r="I881982" s="139"/>
      <c r="J881982" s="139"/>
    </row>
    <row r="881984" spans="9:10" x14ac:dyDescent="0.3">
      <c r="J881984"/>
    </row>
    <row r="882193" spans="9:10" x14ac:dyDescent="0.3">
      <c r="I882193" s="139"/>
      <c r="J882193" s="139"/>
    </row>
    <row r="882195" spans="9:10" x14ac:dyDescent="0.3">
      <c r="J882195"/>
    </row>
    <row r="882404" spans="9:10" x14ac:dyDescent="0.3">
      <c r="I882404" s="139"/>
      <c r="J882404" s="139"/>
    </row>
    <row r="882406" spans="9:10" x14ac:dyDescent="0.3">
      <c r="J882406"/>
    </row>
    <row r="882615" spans="9:10" x14ac:dyDescent="0.3">
      <c r="I882615" s="139"/>
      <c r="J882615" s="139"/>
    </row>
    <row r="882617" spans="9:10" x14ac:dyDescent="0.3">
      <c r="J882617"/>
    </row>
    <row r="882826" spans="9:10" x14ac:dyDescent="0.3">
      <c r="I882826" s="139"/>
      <c r="J882826" s="139"/>
    </row>
    <row r="882828" spans="9:10" x14ac:dyDescent="0.3">
      <c r="J882828"/>
    </row>
    <row r="883037" spans="9:10" x14ac:dyDescent="0.3">
      <c r="I883037" s="139"/>
      <c r="J883037" s="139"/>
    </row>
    <row r="883039" spans="9:10" x14ac:dyDescent="0.3">
      <c r="J883039"/>
    </row>
    <row r="883248" spans="9:10" x14ac:dyDescent="0.3">
      <c r="I883248" s="139"/>
      <c r="J883248" s="139"/>
    </row>
    <row r="883250" spans="10:10" x14ac:dyDescent="0.3">
      <c r="J883250"/>
    </row>
    <row r="883459" spans="9:10" x14ac:dyDescent="0.3">
      <c r="I883459" s="139"/>
      <c r="J883459" s="139"/>
    </row>
    <row r="883461" spans="9:10" x14ac:dyDescent="0.3">
      <c r="J883461"/>
    </row>
    <row r="883670" spans="9:10" x14ac:dyDescent="0.3">
      <c r="I883670" s="139"/>
      <c r="J883670" s="139"/>
    </row>
    <row r="883672" spans="9:10" x14ac:dyDescent="0.3">
      <c r="J883672"/>
    </row>
    <row r="883881" spans="9:10" x14ac:dyDescent="0.3">
      <c r="I883881" s="139"/>
      <c r="J883881" s="139"/>
    </row>
    <row r="883883" spans="9:10" x14ac:dyDescent="0.3">
      <c r="J883883"/>
    </row>
    <row r="884092" spans="9:10" x14ac:dyDescent="0.3">
      <c r="I884092" s="139"/>
      <c r="J884092" s="139"/>
    </row>
    <row r="884094" spans="9:10" x14ac:dyDescent="0.3">
      <c r="J884094"/>
    </row>
    <row r="884303" spans="9:10" x14ac:dyDescent="0.3">
      <c r="I884303" s="139"/>
      <c r="J884303" s="139"/>
    </row>
    <row r="884305" spans="10:10" x14ac:dyDescent="0.3">
      <c r="J884305"/>
    </row>
    <row r="884514" spans="9:10" x14ac:dyDescent="0.3">
      <c r="I884514" s="139"/>
      <c r="J884514" s="139"/>
    </row>
    <row r="884516" spans="9:10" x14ac:dyDescent="0.3">
      <c r="J884516"/>
    </row>
    <row r="884725" spans="9:10" x14ac:dyDescent="0.3">
      <c r="I884725" s="139"/>
      <c r="J884725" s="139"/>
    </row>
    <row r="884727" spans="9:10" x14ac:dyDescent="0.3">
      <c r="J884727"/>
    </row>
    <row r="884936" spans="9:10" x14ac:dyDescent="0.3">
      <c r="I884936" s="139"/>
      <c r="J884936" s="139"/>
    </row>
    <row r="884938" spans="9:10" x14ac:dyDescent="0.3">
      <c r="J884938"/>
    </row>
    <row r="885147" spans="9:10" x14ac:dyDescent="0.3">
      <c r="I885147" s="139"/>
      <c r="J885147" s="139"/>
    </row>
    <row r="885149" spans="9:10" x14ac:dyDescent="0.3">
      <c r="J885149"/>
    </row>
    <row r="885358" spans="9:10" x14ac:dyDescent="0.3">
      <c r="I885358" s="139"/>
      <c r="J885358" s="139"/>
    </row>
    <row r="885360" spans="9:10" x14ac:dyDescent="0.3">
      <c r="J885360"/>
    </row>
    <row r="885569" spans="9:10" x14ac:dyDescent="0.3">
      <c r="I885569" s="139"/>
      <c r="J885569" s="139"/>
    </row>
    <row r="885571" spans="9:10" x14ac:dyDescent="0.3">
      <c r="J885571"/>
    </row>
    <row r="885780" spans="9:10" x14ac:dyDescent="0.3">
      <c r="I885780" s="139"/>
      <c r="J885780" s="139"/>
    </row>
    <row r="885782" spans="9:10" x14ac:dyDescent="0.3">
      <c r="J885782"/>
    </row>
    <row r="885991" spans="9:10" x14ac:dyDescent="0.3">
      <c r="I885991" s="139"/>
      <c r="J885991" s="139"/>
    </row>
    <row r="885993" spans="9:10" x14ac:dyDescent="0.3">
      <c r="J885993"/>
    </row>
    <row r="886202" spans="9:10" x14ac:dyDescent="0.3">
      <c r="I886202" s="139"/>
      <c r="J886202" s="139"/>
    </row>
    <row r="886204" spans="9:10" x14ac:dyDescent="0.3">
      <c r="J886204"/>
    </row>
    <row r="886413" spans="9:10" x14ac:dyDescent="0.3">
      <c r="I886413" s="139"/>
      <c r="J886413" s="139"/>
    </row>
    <row r="886415" spans="9:10" x14ac:dyDescent="0.3">
      <c r="J886415"/>
    </row>
    <row r="886624" spans="9:10" x14ac:dyDescent="0.3">
      <c r="I886624" s="139"/>
      <c r="J886624" s="139"/>
    </row>
    <row r="886626" spans="10:10" x14ac:dyDescent="0.3">
      <c r="J886626"/>
    </row>
    <row r="886835" spans="9:10" x14ac:dyDescent="0.3">
      <c r="I886835" s="139"/>
      <c r="J886835" s="139"/>
    </row>
    <row r="886837" spans="9:10" x14ac:dyDescent="0.3">
      <c r="J886837"/>
    </row>
    <row r="887046" spans="9:10" x14ac:dyDescent="0.3">
      <c r="I887046" s="139"/>
      <c r="J887046" s="139"/>
    </row>
    <row r="887048" spans="9:10" x14ac:dyDescent="0.3">
      <c r="J887048"/>
    </row>
    <row r="887257" spans="9:10" x14ac:dyDescent="0.3">
      <c r="I887257" s="139"/>
      <c r="J887257" s="139"/>
    </row>
    <row r="887259" spans="9:10" x14ac:dyDescent="0.3">
      <c r="J887259"/>
    </row>
    <row r="887468" spans="9:10" x14ac:dyDescent="0.3">
      <c r="I887468" s="139"/>
      <c r="J887468" s="139"/>
    </row>
    <row r="887470" spans="9:10" x14ac:dyDescent="0.3">
      <c r="J887470"/>
    </row>
    <row r="887679" spans="9:10" x14ac:dyDescent="0.3">
      <c r="I887679" s="139"/>
      <c r="J887679" s="139"/>
    </row>
    <row r="887681" spans="10:10" x14ac:dyDescent="0.3">
      <c r="J887681"/>
    </row>
    <row r="887890" spans="9:10" x14ac:dyDescent="0.3">
      <c r="I887890" s="139"/>
      <c r="J887890" s="139"/>
    </row>
    <row r="887892" spans="9:10" x14ac:dyDescent="0.3">
      <c r="J887892"/>
    </row>
    <row r="888101" spans="9:10" x14ac:dyDescent="0.3">
      <c r="I888101" s="139"/>
      <c r="J888101" s="139"/>
    </row>
    <row r="888103" spans="9:10" x14ac:dyDescent="0.3">
      <c r="J888103"/>
    </row>
    <row r="888312" spans="9:10" x14ac:dyDescent="0.3">
      <c r="I888312" s="139"/>
      <c r="J888312" s="139"/>
    </row>
    <row r="888314" spans="9:10" x14ac:dyDescent="0.3">
      <c r="J888314"/>
    </row>
    <row r="888523" spans="9:10" x14ac:dyDescent="0.3">
      <c r="I888523" s="139"/>
      <c r="J888523" s="139"/>
    </row>
    <row r="888525" spans="9:10" x14ac:dyDescent="0.3">
      <c r="J888525"/>
    </row>
    <row r="888734" spans="9:10" x14ac:dyDescent="0.3">
      <c r="I888734" s="139"/>
      <c r="J888734" s="139"/>
    </row>
    <row r="888736" spans="9:10" x14ac:dyDescent="0.3">
      <c r="J888736"/>
    </row>
    <row r="888945" spans="9:10" x14ac:dyDescent="0.3">
      <c r="I888945" s="139"/>
      <c r="J888945" s="139"/>
    </row>
    <row r="888947" spans="9:10" x14ac:dyDescent="0.3">
      <c r="J888947"/>
    </row>
    <row r="889156" spans="9:10" x14ac:dyDescent="0.3">
      <c r="I889156" s="139"/>
      <c r="J889156" s="139"/>
    </row>
    <row r="889158" spans="9:10" x14ac:dyDescent="0.3">
      <c r="J889158"/>
    </row>
    <row r="889367" spans="9:10" x14ac:dyDescent="0.3">
      <c r="I889367" s="139"/>
      <c r="J889367" s="139"/>
    </row>
    <row r="889369" spans="9:10" x14ac:dyDescent="0.3">
      <c r="J889369"/>
    </row>
    <row r="889578" spans="9:10" x14ac:dyDescent="0.3">
      <c r="I889578" s="139"/>
      <c r="J889578" s="139"/>
    </row>
    <row r="889580" spans="9:10" x14ac:dyDescent="0.3">
      <c r="J889580"/>
    </row>
    <row r="889789" spans="9:10" x14ac:dyDescent="0.3">
      <c r="I889789" s="139"/>
      <c r="J889789" s="139"/>
    </row>
    <row r="889791" spans="9:10" x14ac:dyDescent="0.3">
      <c r="J889791"/>
    </row>
    <row r="890000" spans="9:10" x14ac:dyDescent="0.3">
      <c r="I890000" s="139"/>
      <c r="J890000" s="139"/>
    </row>
    <row r="890002" spans="10:10" x14ac:dyDescent="0.3">
      <c r="J890002"/>
    </row>
    <row r="890211" spans="9:10" x14ac:dyDescent="0.3">
      <c r="I890211" s="139"/>
      <c r="J890211" s="139"/>
    </row>
    <row r="890213" spans="9:10" x14ac:dyDescent="0.3">
      <c r="J890213"/>
    </row>
    <row r="890422" spans="9:10" x14ac:dyDescent="0.3">
      <c r="I890422" s="139"/>
      <c r="J890422" s="139"/>
    </row>
    <row r="890424" spans="9:10" x14ac:dyDescent="0.3">
      <c r="J890424"/>
    </row>
    <row r="890633" spans="9:10" x14ac:dyDescent="0.3">
      <c r="I890633" s="139"/>
      <c r="J890633" s="139"/>
    </row>
    <row r="890635" spans="9:10" x14ac:dyDescent="0.3">
      <c r="J890635"/>
    </row>
    <row r="890844" spans="9:10" x14ac:dyDescent="0.3">
      <c r="I890844" s="139"/>
      <c r="J890844" s="139"/>
    </row>
    <row r="890846" spans="9:10" x14ac:dyDescent="0.3">
      <c r="J890846"/>
    </row>
    <row r="891055" spans="9:10" x14ac:dyDescent="0.3">
      <c r="I891055" s="139"/>
      <c r="J891055" s="139"/>
    </row>
    <row r="891057" spans="10:10" x14ac:dyDescent="0.3">
      <c r="J891057"/>
    </row>
    <row r="891266" spans="9:10" x14ac:dyDescent="0.3">
      <c r="I891266" s="139"/>
      <c r="J891266" s="139"/>
    </row>
    <row r="891268" spans="9:10" x14ac:dyDescent="0.3">
      <c r="J891268"/>
    </row>
    <row r="891477" spans="9:10" x14ac:dyDescent="0.3">
      <c r="I891477" s="139"/>
      <c r="J891477" s="139"/>
    </row>
    <row r="891479" spans="9:10" x14ac:dyDescent="0.3">
      <c r="J891479"/>
    </row>
    <row r="891688" spans="9:10" x14ac:dyDescent="0.3">
      <c r="I891688" s="139"/>
      <c r="J891688" s="139"/>
    </row>
    <row r="891690" spans="9:10" x14ac:dyDescent="0.3">
      <c r="J891690"/>
    </row>
    <row r="891899" spans="9:10" x14ac:dyDescent="0.3">
      <c r="I891899" s="139"/>
      <c r="J891899" s="139"/>
    </row>
    <row r="891901" spans="9:10" x14ac:dyDescent="0.3">
      <c r="J891901"/>
    </row>
    <row r="892110" spans="9:10" x14ac:dyDescent="0.3">
      <c r="I892110" s="139"/>
      <c r="J892110" s="139"/>
    </row>
    <row r="892112" spans="9:10" x14ac:dyDescent="0.3">
      <c r="J892112"/>
    </row>
    <row r="892321" spans="9:10" x14ac:dyDescent="0.3">
      <c r="I892321" s="139"/>
      <c r="J892321" s="139"/>
    </row>
    <row r="892323" spans="9:10" x14ac:dyDescent="0.3">
      <c r="J892323"/>
    </row>
    <row r="892532" spans="9:10" x14ac:dyDescent="0.3">
      <c r="I892532" s="139"/>
      <c r="J892532" s="139"/>
    </row>
    <row r="892534" spans="9:10" x14ac:dyDescent="0.3">
      <c r="J892534"/>
    </row>
    <row r="892743" spans="9:10" x14ac:dyDescent="0.3">
      <c r="I892743" s="139"/>
      <c r="J892743" s="139"/>
    </row>
    <row r="892745" spans="9:10" x14ac:dyDescent="0.3">
      <c r="J892745"/>
    </row>
    <row r="892954" spans="9:10" x14ac:dyDescent="0.3">
      <c r="I892954" s="139"/>
      <c r="J892954" s="139"/>
    </row>
    <row r="892956" spans="9:10" x14ac:dyDescent="0.3">
      <c r="J892956"/>
    </row>
    <row r="893165" spans="9:10" x14ac:dyDescent="0.3">
      <c r="I893165" s="139"/>
      <c r="J893165" s="139"/>
    </row>
    <row r="893167" spans="9:10" x14ac:dyDescent="0.3">
      <c r="J893167"/>
    </row>
    <row r="893376" spans="9:10" x14ac:dyDescent="0.3">
      <c r="I893376" s="139"/>
      <c r="J893376" s="139"/>
    </row>
    <row r="893378" spans="10:10" x14ac:dyDescent="0.3">
      <c r="J893378"/>
    </row>
    <row r="893587" spans="9:10" x14ac:dyDescent="0.3">
      <c r="I893587" s="139"/>
      <c r="J893587" s="139"/>
    </row>
    <row r="893589" spans="9:10" x14ac:dyDescent="0.3">
      <c r="J893589"/>
    </row>
    <row r="893798" spans="9:10" x14ac:dyDescent="0.3">
      <c r="I893798" s="139"/>
      <c r="J893798" s="139"/>
    </row>
    <row r="893800" spans="9:10" x14ac:dyDescent="0.3">
      <c r="J893800"/>
    </row>
    <row r="894009" spans="9:10" x14ac:dyDescent="0.3">
      <c r="I894009" s="139"/>
      <c r="J894009" s="139"/>
    </row>
    <row r="894011" spans="9:10" x14ac:dyDescent="0.3">
      <c r="J894011"/>
    </row>
    <row r="894220" spans="9:10" x14ac:dyDescent="0.3">
      <c r="I894220" s="139"/>
      <c r="J894220" s="139"/>
    </row>
    <row r="894222" spans="9:10" x14ac:dyDescent="0.3">
      <c r="J894222"/>
    </row>
    <row r="894431" spans="9:10" x14ac:dyDescent="0.3">
      <c r="I894431" s="139"/>
      <c r="J894431" s="139"/>
    </row>
    <row r="894433" spans="10:10" x14ac:dyDescent="0.3">
      <c r="J894433"/>
    </row>
    <row r="894642" spans="9:10" x14ac:dyDescent="0.3">
      <c r="I894642" s="139"/>
      <c r="J894642" s="139"/>
    </row>
    <row r="894644" spans="9:10" x14ac:dyDescent="0.3">
      <c r="J894644"/>
    </row>
    <row r="894853" spans="9:10" x14ac:dyDescent="0.3">
      <c r="I894853" s="139"/>
      <c r="J894853" s="139"/>
    </row>
    <row r="894855" spans="9:10" x14ac:dyDescent="0.3">
      <c r="J894855"/>
    </row>
    <row r="895064" spans="9:10" x14ac:dyDescent="0.3">
      <c r="I895064" s="139"/>
      <c r="J895064" s="139"/>
    </row>
    <row r="895066" spans="9:10" x14ac:dyDescent="0.3">
      <c r="J895066"/>
    </row>
    <row r="895275" spans="9:10" x14ac:dyDescent="0.3">
      <c r="I895275" s="139"/>
      <c r="J895275" s="139"/>
    </row>
    <row r="895277" spans="9:10" x14ac:dyDescent="0.3">
      <c r="J895277"/>
    </row>
    <row r="895486" spans="9:10" x14ac:dyDescent="0.3">
      <c r="I895486" s="139"/>
      <c r="J895486" s="139"/>
    </row>
    <row r="895488" spans="9:10" x14ac:dyDescent="0.3">
      <c r="J895488"/>
    </row>
    <row r="895697" spans="9:10" x14ac:dyDescent="0.3">
      <c r="I895697" s="139"/>
      <c r="J895697" s="139"/>
    </row>
    <row r="895699" spans="9:10" x14ac:dyDescent="0.3">
      <c r="J895699"/>
    </row>
    <row r="895908" spans="9:10" x14ac:dyDescent="0.3">
      <c r="I895908" s="139"/>
      <c r="J895908" s="139"/>
    </row>
    <row r="895910" spans="9:10" x14ac:dyDescent="0.3">
      <c r="J895910"/>
    </row>
    <row r="896119" spans="9:10" x14ac:dyDescent="0.3">
      <c r="I896119" s="139"/>
      <c r="J896119" s="139"/>
    </row>
    <row r="896121" spans="9:10" x14ac:dyDescent="0.3">
      <c r="J896121"/>
    </row>
    <row r="896330" spans="9:10" x14ac:dyDescent="0.3">
      <c r="I896330" s="139"/>
      <c r="J896330" s="139"/>
    </row>
    <row r="896332" spans="9:10" x14ac:dyDescent="0.3">
      <c r="J896332"/>
    </row>
    <row r="896541" spans="9:10" x14ac:dyDescent="0.3">
      <c r="I896541" s="139"/>
      <c r="J896541" s="139"/>
    </row>
    <row r="896543" spans="9:10" x14ac:dyDescent="0.3">
      <c r="J896543"/>
    </row>
    <row r="896752" spans="9:10" x14ac:dyDescent="0.3">
      <c r="I896752" s="139"/>
      <c r="J896752" s="139"/>
    </row>
    <row r="896754" spans="10:10" x14ac:dyDescent="0.3">
      <c r="J896754"/>
    </row>
    <row r="896963" spans="9:10" x14ac:dyDescent="0.3">
      <c r="I896963" s="139"/>
      <c r="J896963" s="139"/>
    </row>
    <row r="896965" spans="9:10" x14ac:dyDescent="0.3">
      <c r="J896965"/>
    </row>
    <row r="897174" spans="9:10" x14ac:dyDescent="0.3">
      <c r="I897174" s="139"/>
      <c r="J897174" s="139"/>
    </row>
    <row r="897176" spans="9:10" x14ac:dyDescent="0.3">
      <c r="J897176"/>
    </row>
    <row r="897385" spans="9:10" x14ac:dyDescent="0.3">
      <c r="I897385" s="139"/>
      <c r="J897385" s="139"/>
    </row>
    <row r="897387" spans="9:10" x14ac:dyDescent="0.3">
      <c r="J897387"/>
    </row>
    <row r="897596" spans="9:10" x14ac:dyDescent="0.3">
      <c r="I897596" s="139"/>
      <c r="J897596" s="139"/>
    </row>
    <row r="897598" spans="9:10" x14ac:dyDescent="0.3">
      <c r="J897598"/>
    </row>
    <row r="897807" spans="9:10" x14ac:dyDescent="0.3">
      <c r="I897807" s="139"/>
      <c r="J897807" s="139"/>
    </row>
    <row r="897809" spans="10:10" x14ac:dyDescent="0.3">
      <c r="J897809"/>
    </row>
    <row r="898018" spans="9:10" x14ac:dyDescent="0.3">
      <c r="I898018" s="139"/>
      <c r="J898018" s="139"/>
    </row>
    <row r="898020" spans="9:10" x14ac:dyDescent="0.3">
      <c r="J898020"/>
    </row>
    <row r="898229" spans="9:10" x14ac:dyDescent="0.3">
      <c r="I898229" s="139"/>
      <c r="J898229" s="139"/>
    </row>
    <row r="898231" spans="9:10" x14ac:dyDescent="0.3">
      <c r="J898231"/>
    </row>
    <row r="898440" spans="9:10" x14ac:dyDescent="0.3">
      <c r="I898440" s="139"/>
      <c r="J898440" s="139"/>
    </row>
    <row r="898442" spans="9:10" x14ac:dyDescent="0.3">
      <c r="J898442"/>
    </row>
    <row r="898651" spans="9:10" x14ac:dyDescent="0.3">
      <c r="I898651" s="139"/>
      <c r="J898651" s="139"/>
    </row>
    <row r="898653" spans="9:10" x14ac:dyDescent="0.3">
      <c r="J898653"/>
    </row>
    <row r="898862" spans="9:10" x14ac:dyDescent="0.3">
      <c r="I898862" s="139"/>
      <c r="J898862" s="139"/>
    </row>
    <row r="898864" spans="9:10" x14ac:dyDescent="0.3">
      <c r="J898864"/>
    </row>
    <row r="899073" spans="9:10" x14ac:dyDescent="0.3">
      <c r="I899073" s="139"/>
      <c r="J899073" s="139"/>
    </row>
    <row r="899075" spans="9:10" x14ac:dyDescent="0.3">
      <c r="J899075"/>
    </row>
    <row r="899284" spans="9:10" x14ac:dyDescent="0.3">
      <c r="I899284" s="139"/>
      <c r="J899284" s="139"/>
    </row>
    <row r="899286" spans="9:10" x14ac:dyDescent="0.3">
      <c r="J899286"/>
    </row>
    <row r="899495" spans="9:10" x14ac:dyDescent="0.3">
      <c r="I899495" s="139"/>
      <c r="J899495" s="139"/>
    </row>
    <row r="899497" spans="9:10" x14ac:dyDescent="0.3">
      <c r="J899497"/>
    </row>
    <row r="899706" spans="9:10" x14ac:dyDescent="0.3">
      <c r="I899706" s="139"/>
      <c r="J899706" s="139"/>
    </row>
    <row r="899708" spans="9:10" x14ac:dyDescent="0.3">
      <c r="J899708"/>
    </row>
    <row r="899917" spans="9:10" x14ac:dyDescent="0.3">
      <c r="I899917" s="139"/>
      <c r="J899917" s="139"/>
    </row>
    <row r="899919" spans="9:10" x14ac:dyDescent="0.3">
      <c r="J899919"/>
    </row>
    <row r="900128" spans="9:10" x14ac:dyDescent="0.3">
      <c r="I900128" s="139"/>
      <c r="J900128" s="139"/>
    </row>
    <row r="900130" spans="10:10" x14ac:dyDescent="0.3">
      <c r="J900130"/>
    </row>
    <row r="900339" spans="9:10" x14ac:dyDescent="0.3">
      <c r="I900339" s="139"/>
      <c r="J900339" s="139"/>
    </row>
    <row r="900341" spans="9:10" x14ac:dyDescent="0.3">
      <c r="J900341"/>
    </row>
    <row r="900550" spans="9:10" x14ac:dyDescent="0.3">
      <c r="I900550" s="139"/>
      <c r="J900550" s="139"/>
    </row>
    <row r="900552" spans="9:10" x14ac:dyDescent="0.3">
      <c r="J900552"/>
    </row>
    <row r="900761" spans="9:10" x14ac:dyDescent="0.3">
      <c r="I900761" s="139"/>
      <c r="J900761" s="139"/>
    </row>
    <row r="900763" spans="9:10" x14ac:dyDescent="0.3">
      <c r="J900763"/>
    </row>
    <row r="900972" spans="9:10" x14ac:dyDescent="0.3">
      <c r="I900972" s="139"/>
      <c r="J900972" s="139"/>
    </row>
    <row r="900974" spans="9:10" x14ac:dyDescent="0.3">
      <c r="J900974"/>
    </row>
    <row r="901183" spans="9:10" x14ac:dyDescent="0.3">
      <c r="I901183" s="139"/>
      <c r="J901183" s="139"/>
    </row>
    <row r="901185" spans="10:10" x14ac:dyDescent="0.3">
      <c r="J901185"/>
    </row>
    <row r="901394" spans="9:10" x14ac:dyDescent="0.3">
      <c r="I901394" s="139"/>
      <c r="J901394" s="139"/>
    </row>
    <row r="901396" spans="9:10" x14ac:dyDescent="0.3">
      <c r="J901396"/>
    </row>
    <row r="901605" spans="9:10" x14ac:dyDescent="0.3">
      <c r="I901605" s="139"/>
      <c r="J901605" s="139"/>
    </row>
    <row r="901607" spans="9:10" x14ac:dyDescent="0.3">
      <c r="J901607"/>
    </row>
    <row r="901816" spans="9:10" x14ac:dyDescent="0.3">
      <c r="I901816" s="139"/>
      <c r="J901816" s="139"/>
    </row>
    <row r="901818" spans="9:10" x14ac:dyDescent="0.3">
      <c r="J901818"/>
    </row>
    <row r="902027" spans="9:10" x14ac:dyDescent="0.3">
      <c r="I902027" s="139"/>
      <c r="J902027" s="139"/>
    </row>
    <row r="902029" spans="9:10" x14ac:dyDescent="0.3">
      <c r="J902029"/>
    </row>
    <row r="902238" spans="9:10" x14ac:dyDescent="0.3">
      <c r="I902238" s="139"/>
      <c r="J902238" s="139"/>
    </row>
    <row r="902240" spans="9:10" x14ac:dyDescent="0.3">
      <c r="J902240"/>
    </row>
    <row r="902449" spans="9:10" x14ac:dyDescent="0.3">
      <c r="I902449" s="139"/>
      <c r="J902449" s="139"/>
    </row>
    <row r="902451" spans="9:10" x14ac:dyDescent="0.3">
      <c r="J902451"/>
    </row>
    <row r="902660" spans="9:10" x14ac:dyDescent="0.3">
      <c r="I902660" s="139"/>
      <c r="J902660" s="139"/>
    </row>
    <row r="902662" spans="9:10" x14ac:dyDescent="0.3">
      <c r="J902662"/>
    </row>
    <row r="902871" spans="9:10" x14ac:dyDescent="0.3">
      <c r="I902871" s="139"/>
      <c r="J902871" s="139"/>
    </row>
    <row r="902873" spans="9:10" x14ac:dyDescent="0.3">
      <c r="J902873"/>
    </row>
    <row r="903082" spans="9:10" x14ac:dyDescent="0.3">
      <c r="I903082" s="139"/>
      <c r="J903082" s="139"/>
    </row>
    <row r="903084" spans="9:10" x14ac:dyDescent="0.3">
      <c r="J903084"/>
    </row>
    <row r="903293" spans="9:10" x14ac:dyDescent="0.3">
      <c r="I903293" s="139"/>
      <c r="J903293" s="139"/>
    </row>
    <row r="903295" spans="9:10" x14ac:dyDescent="0.3">
      <c r="J903295"/>
    </row>
    <row r="903504" spans="9:10" x14ac:dyDescent="0.3">
      <c r="I903504" s="139"/>
      <c r="J903504" s="139"/>
    </row>
    <row r="903506" spans="10:10" x14ac:dyDescent="0.3">
      <c r="J903506"/>
    </row>
    <row r="903715" spans="9:10" x14ac:dyDescent="0.3">
      <c r="I903715" s="139"/>
      <c r="J903715" s="139"/>
    </row>
    <row r="903717" spans="9:10" x14ac:dyDescent="0.3">
      <c r="J903717"/>
    </row>
    <row r="903926" spans="9:10" x14ac:dyDescent="0.3">
      <c r="I903926" s="139"/>
      <c r="J903926" s="139"/>
    </row>
    <row r="903928" spans="9:10" x14ac:dyDescent="0.3">
      <c r="J903928"/>
    </row>
    <row r="904137" spans="9:10" x14ac:dyDescent="0.3">
      <c r="I904137" s="139"/>
      <c r="J904137" s="139"/>
    </row>
    <row r="904139" spans="9:10" x14ac:dyDescent="0.3">
      <c r="J904139"/>
    </row>
    <row r="904348" spans="9:10" x14ac:dyDescent="0.3">
      <c r="I904348" s="139"/>
      <c r="J904348" s="139"/>
    </row>
    <row r="904350" spans="9:10" x14ac:dyDescent="0.3">
      <c r="J904350"/>
    </row>
    <row r="904559" spans="9:10" x14ac:dyDescent="0.3">
      <c r="I904559" s="139"/>
      <c r="J904559" s="139"/>
    </row>
    <row r="904561" spans="10:10" x14ac:dyDescent="0.3">
      <c r="J904561"/>
    </row>
    <row r="904770" spans="9:10" x14ac:dyDescent="0.3">
      <c r="I904770" s="139"/>
      <c r="J904770" s="139"/>
    </row>
    <row r="904772" spans="9:10" x14ac:dyDescent="0.3">
      <c r="J904772"/>
    </row>
    <row r="904981" spans="9:10" x14ac:dyDescent="0.3">
      <c r="I904981" s="139"/>
      <c r="J904981" s="139"/>
    </row>
    <row r="904983" spans="9:10" x14ac:dyDescent="0.3">
      <c r="J904983"/>
    </row>
    <row r="905192" spans="9:10" x14ac:dyDescent="0.3">
      <c r="I905192" s="139"/>
      <c r="J905192" s="139"/>
    </row>
    <row r="905194" spans="9:10" x14ac:dyDescent="0.3">
      <c r="J905194"/>
    </row>
    <row r="905403" spans="9:10" x14ac:dyDescent="0.3">
      <c r="I905403" s="139"/>
      <c r="J905403" s="139"/>
    </row>
    <row r="905405" spans="9:10" x14ac:dyDescent="0.3">
      <c r="J905405"/>
    </row>
    <row r="905614" spans="9:10" x14ac:dyDescent="0.3">
      <c r="I905614" s="139"/>
      <c r="J905614" s="139"/>
    </row>
    <row r="905616" spans="9:10" x14ac:dyDescent="0.3">
      <c r="J905616"/>
    </row>
    <row r="905825" spans="9:10" x14ac:dyDescent="0.3">
      <c r="I905825" s="139"/>
      <c r="J905825" s="139"/>
    </row>
    <row r="905827" spans="9:10" x14ac:dyDescent="0.3">
      <c r="J905827"/>
    </row>
    <row r="906036" spans="9:10" x14ac:dyDescent="0.3">
      <c r="I906036" s="139"/>
      <c r="J906036" s="139"/>
    </row>
    <row r="906038" spans="9:10" x14ac:dyDescent="0.3">
      <c r="J906038"/>
    </row>
    <row r="906247" spans="9:10" x14ac:dyDescent="0.3">
      <c r="I906247" s="139"/>
      <c r="J906247" s="139"/>
    </row>
    <row r="906249" spans="9:10" x14ac:dyDescent="0.3">
      <c r="J906249"/>
    </row>
    <row r="906458" spans="9:10" x14ac:dyDescent="0.3">
      <c r="I906458" s="139"/>
      <c r="J906458" s="139"/>
    </row>
    <row r="906460" spans="9:10" x14ac:dyDescent="0.3">
      <c r="J906460"/>
    </row>
    <row r="906669" spans="9:10" x14ac:dyDescent="0.3">
      <c r="I906669" s="139"/>
      <c r="J906669" s="139"/>
    </row>
    <row r="906671" spans="9:10" x14ac:dyDescent="0.3">
      <c r="J906671"/>
    </row>
    <row r="906880" spans="9:10" x14ac:dyDescent="0.3">
      <c r="I906880" s="139"/>
      <c r="J906880" s="139"/>
    </row>
    <row r="906882" spans="10:10" x14ac:dyDescent="0.3">
      <c r="J906882"/>
    </row>
    <row r="907091" spans="9:10" x14ac:dyDescent="0.3">
      <c r="I907091" s="139"/>
      <c r="J907091" s="139"/>
    </row>
    <row r="907093" spans="9:10" x14ac:dyDescent="0.3">
      <c r="J907093"/>
    </row>
    <row r="907302" spans="9:10" x14ac:dyDescent="0.3">
      <c r="I907302" s="139"/>
      <c r="J907302" s="139"/>
    </row>
    <row r="907304" spans="9:10" x14ac:dyDescent="0.3">
      <c r="J907304"/>
    </row>
    <row r="907513" spans="9:10" x14ac:dyDescent="0.3">
      <c r="I907513" s="139"/>
      <c r="J907513" s="139"/>
    </row>
    <row r="907515" spans="9:10" x14ac:dyDescent="0.3">
      <c r="J907515"/>
    </row>
    <row r="907724" spans="9:10" x14ac:dyDescent="0.3">
      <c r="I907724" s="139"/>
      <c r="J907724" s="139"/>
    </row>
    <row r="907726" spans="9:10" x14ac:dyDescent="0.3">
      <c r="J907726"/>
    </row>
    <row r="907935" spans="9:10" x14ac:dyDescent="0.3">
      <c r="I907935" s="139"/>
      <c r="J907935" s="139"/>
    </row>
    <row r="907937" spans="10:10" x14ac:dyDescent="0.3">
      <c r="J907937"/>
    </row>
    <row r="908146" spans="9:10" x14ac:dyDescent="0.3">
      <c r="I908146" s="139"/>
      <c r="J908146" s="139"/>
    </row>
    <row r="908148" spans="9:10" x14ac:dyDescent="0.3">
      <c r="J908148"/>
    </row>
    <row r="908357" spans="9:10" x14ac:dyDescent="0.3">
      <c r="I908357" s="139"/>
      <c r="J908357" s="139"/>
    </row>
    <row r="908359" spans="9:10" x14ac:dyDescent="0.3">
      <c r="J908359"/>
    </row>
    <row r="908568" spans="9:10" x14ac:dyDescent="0.3">
      <c r="I908568" s="139"/>
      <c r="J908568" s="139"/>
    </row>
    <row r="908570" spans="9:10" x14ac:dyDescent="0.3">
      <c r="J908570"/>
    </row>
    <row r="908779" spans="9:10" x14ac:dyDescent="0.3">
      <c r="I908779" s="139"/>
      <c r="J908779" s="139"/>
    </row>
    <row r="908781" spans="9:10" x14ac:dyDescent="0.3">
      <c r="J908781"/>
    </row>
    <row r="908990" spans="9:10" x14ac:dyDescent="0.3">
      <c r="I908990" s="139"/>
      <c r="J908990" s="139"/>
    </row>
    <row r="908992" spans="9:10" x14ac:dyDescent="0.3">
      <c r="J908992"/>
    </row>
    <row r="909201" spans="9:10" x14ac:dyDescent="0.3">
      <c r="I909201" s="139"/>
      <c r="J909201" s="139"/>
    </row>
    <row r="909203" spans="9:10" x14ac:dyDescent="0.3">
      <c r="J909203"/>
    </row>
    <row r="909412" spans="9:10" x14ac:dyDescent="0.3">
      <c r="I909412" s="139"/>
      <c r="J909412" s="139"/>
    </row>
    <row r="909414" spans="9:10" x14ac:dyDescent="0.3">
      <c r="J909414"/>
    </row>
    <row r="909623" spans="9:10" x14ac:dyDescent="0.3">
      <c r="I909623" s="139"/>
      <c r="J909623" s="139"/>
    </row>
    <row r="909625" spans="9:10" x14ac:dyDescent="0.3">
      <c r="J909625"/>
    </row>
    <row r="909834" spans="9:10" x14ac:dyDescent="0.3">
      <c r="I909834" s="139"/>
      <c r="J909834" s="139"/>
    </row>
    <row r="909836" spans="9:10" x14ac:dyDescent="0.3">
      <c r="J909836"/>
    </row>
    <row r="910045" spans="9:10" x14ac:dyDescent="0.3">
      <c r="I910045" s="139"/>
      <c r="J910045" s="139"/>
    </row>
    <row r="910047" spans="9:10" x14ac:dyDescent="0.3">
      <c r="J910047"/>
    </row>
    <row r="910256" spans="9:10" x14ac:dyDescent="0.3">
      <c r="I910256" s="139"/>
      <c r="J910256" s="139"/>
    </row>
    <row r="910258" spans="10:10" x14ac:dyDescent="0.3">
      <c r="J910258"/>
    </row>
    <row r="910467" spans="9:10" x14ac:dyDescent="0.3">
      <c r="I910467" s="139"/>
      <c r="J910467" s="139"/>
    </row>
    <row r="910469" spans="9:10" x14ac:dyDescent="0.3">
      <c r="J910469"/>
    </row>
    <row r="910678" spans="9:10" x14ac:dyDescent="0.3">
      <c r="I910678" s="139"/>
      <c r="J910678" s="139"/>
    </row>
    <row r="910680" spans="9:10" x14ac:dyDescent="0.3">
      <c r="J910680"/>
    </row>
    <row r="910889" spans="9:10" x14ac:dyDescent="0.3">
      <c r="I910889" s="139"/>
      <c r="J910889" s="139"/>
    </row>
    <row r="910891" spans="9:10" x14ac:dyDescent="0.3">
      <c r="J910891"/>
    </row>
    <row r="911100" spans="9:10" x14ac:dyDescent="0.3">
      <c r="I911100" s="139"/>
      <c r="J911100" s="139"/>
    </row>
    <row r="911102" spans="9:10" x14ac:dyDescent="0.3">
      <c r="J911102"/>
    </row>
    <row r="911311" spans="9:10" x14ac:dyDescent="0.3">
      <c r="I911311" s="139"/>
      <c r="J911311" s="139"/>
    </row>
    <row r="911313" spans="10:10" x14ac:dyDescent="0.3">
      <c r="J911313"/>
    </row>
    <row r="911522" spans="9:10" x14ac:dyDescent="0.3">
      <c r="I911522" s="139"/>
      <c r="J911522" s="139"/>
    </row>
    <row r="911524" spans="9:10" x14ac:dyDescent="0.3">
      <c r="J911524"/>
    </row>
    <row r="911733" spans="9:10" x14ac:dyDescent="0.3">
      <c r="I911733" s="139"/>
      <c r="J911733" s="139"/>
    </row>
    <row r="911735" spans="9:10" x14ac:dyDescent="0.3">
      <c r="J911735"/>
    </row>
    <row r="911944" spans="9:10" x14ac:dyDescent="0.3">
      <c r="I911944" s="139"/>
      <c r="J911944" s="139"/>
    </row>
    <row r="911946" spans="9:10" x14ac:dyDescent="0.3">
      <c r="J911946"/>
    </row>
    <row r="912155" spans="9:10" x14ac:dyDescent="0.3">
      <c r="I912155" s="139"/>
      <c r="J912155" s="139"/>
    </row>
    <row r="912157" spans="9:10" x14ac:dyDescent="0.3">
      <c r="J912157"/>
    </row>
    <row r="912366" spans="9:10" x14ac:dyDescent="0.3">
      <c r="I912366" s="139"/>
      <c r="J912366" s="139"/>
    </row>
    <row r="912368" spans="9:10" x14ac:dyDescent="0.3">
      <c r="J912368"/>
    </row>
    <row r="912577" spans="9:10" x14ac:dyDescent="0.3">
      <c r="I912577" s="139"/>
      <c r="J912577" s="139"/>
    </row>
    <row r="912579" spans="9:10" x14ac:dyDescent="0.3">
      <c r="J912579"/>
    </row>
    <row r="912788" spans="9:10" x14ac:dyDescent="0.3">
      <c r="I912788" s="139"/>
      <c r="J912788" s="139"/>
    </row>
    <row r="912790" spans="9:10" x14ac:dyDescent="0.3">
      <c r="J912790"/>
    </row>
    <row r="912999" spans="9:10" x14ac:dyDescent="0.3">
      <c r="I912999" s="139"/>
      <c r="J912999" s="139"/>
    </row>
    <row r="913001" spans="9:10" x14ac:dyDescent="0.3">
      <c r="J913001"/>
    </row>
    <row r="913210" spans="9:10" x14ac:dyDescent="0.3">
      <c r="I913210" s="139"/>
      <c r="J913210" s="139"/>
    </row>
    <row r="913212" spans="9:10" x14ac:dyDescent="0.3">
      <c r="J913212"/>
    </row>
    <row r="913421" spans="9:10" x14ac:dyDescent="0.3">
      <c r="I913421" s="139"/>
      <c r="J913421" s="139"/>
    </row>
    <row r="913423" spans="9:10" x14ac:dyDescent="0.3">
      <c r="J913423"/>
    </row>
    <row r="913632" spans="9:10" x14ac:dyDescent="0.3">
      <c r="I913632" s="139"/>
      <c r="J913632" s="139"/>
    </row>
    <row r="913634" spans="10:10" x14ac:dyDescent="0.3">
      <c r="J913634"/>
    </row>
    <row r="913843" spans="9:10" x14ac:dyDescent="0.3">
      <c r="I913843" s="139"/>
      <c r="J913843" s="139"/>
    </row>
    <row r="913845" spans="9:10" x14ac:dyDescent="0.3">
      <c r="J913845"/>
    </row>
    <row r="914054" spans="9:10" x14ac:dyDescent="0.3">
      <c r="I914054" s="139"/>
      <c r="J914054" s="139"/>
    </row>
    <row r="914056" spans="9:10" x14ac:dyDescent="0.3">
      <c r="J914056"/>
    </row>
    <row r="914265" spans="9:10" x14ac:dyDescent="0.3">
      <c r="I914265" s="139"/>
      <c r="J914265" s="139"/>
    </row>
    <row r="914267" spans="9:10" x14ac:dyDescent="0.3">
      <c r="J914267"/>
    </row>
    <row r="914476" spans="9:10" x14ac:dyDescent="0.3">
      <c r="I914476" s="139"/>
      <c r="J914476" s="139"/>
    </row>
    <row r="914478" spans="9:10" x14ac:dyDescent="0.3">
      <c r="J914478"/>
    </row>
    <row r="914687" spans="9:10" x14ac:dyDescent="0.3">
      <c r="I914687" s="139"/>
      <c r="J914687" s="139"/>
    </row>
    <row r="914689" spans="10:10" x14ac:dyDescent="0.3">
      <c r="J914689"/>
    </row>
    <row r="914898" spans="9:10" x14ac:dyDescent="0.3">
      <c r="I914898" s="139"/>
      <c r="J914898" s="139"/>
    </row>
    <row r="914900" spans="9:10" x14ac:dyDescent="0.3">
      <c r="J914900"/>
    </row>
    <row r="915109" spans="9:10" x14ac:dyDescent="0.3">
      <c r="I915109" s="139"/>
      <c r="J915109" s="139"/>
    </row>
    <row r="915111" spans="9:10" x14ac:dyDescent="0.3">
      <c r="J915111"/>
    </row>
    <row r="915320" spans="9:10" x14ac:dyDescent="0.3">
      <c r="I915320" s="139"/>
      <c r="J915320" s="139"/>
    </row>
    <row r="915322" spans="9:10" x14ac:dyDescent="0.3">
      <c r="J915322"/>
    </row>
    <row r="915531" spans="9:10" x14ac:dyDescent="0.3">
      <c r="I915531" s="139"/>
      <c r="J915531" s="139"/>
    </row>
    <row r="915533" spans="9:10" x14ac:dyDescent="0.3">
      <c r="J915533"/>
    </row>
    <row r="915742" spans="9:10" x14ac:dyDescent="0.3">
      <c r="I915742" s="139"/>
      <c r="J915742" s="139"/>
    </row>
    <row r="915744" spans="9:10" x14ac:dyDescent="0.3">
      <c r="J915744"/>
    </row>
    <row r="915953" spans="9:10" x14ac:dyDescent="0.3">
      <c r="I915953" s="139"/>
      <c r="J915953" s="139"/>
    </row>
    <row r="915955" spans="9:10" x14ac:dyDescent="0.3">
      <c r="J915955"/>
    </row>
    <row r="916164" spans="9:10" x14ac:dyDescent="0.3">
      <c r="I916164" s="139"/>
      <c r="J916164" s="139"/>
    </row>
    <row r="916166" spans="9:10" x14ac:dyDescent="0.3">
      <c r="J916166"/>
    </row>
    <row r="916375" spans="9:10" x14ac:dyDescent="0.3">
      <c r="I916375" s="139"/>
      <c r="J916375" s="139"/>
    </row>
    <row r="916377" spans="9:10" x14ac:dyDescent="0.3">
      <c r="J916377"/>
    </row>
    <row r="916586" spans="9:10" x14ac:dyDescent="0.3">
      <c r="I916586" s="139"/>
      <c r="J916586" s="139"/>
    </row>
    <row r="916588" spans="9:10" x14ac:dyDescent="0.3">
      <c r="J916588"/>
    </row>
    <row r="916797" spans="9:10" x14ac:dyDescent="0.3">
      <c r="I916797" s="139"/>
      <c r="J916797" s="139"/>
    </row>
    <row r="916799" spans="9:10" x14ac:dyDescent="0.3">
      <c r="J916799"/>
    </row>
    <row r="917008" spans="9:10" x14ac:dyDescent="0.3">
      <c r="I917008" s="139"/>
      <c r="J917008" s="139"/>
    </row>
    <row r="917010" spans="10:10" x14ac:dyDescent="0.3">
      <c r="J917010"/>
    </row>
    <row r="917219" spans="9:10" x14ac:dyDescent="0.3">
      <c r="I917219" s="139"/>
      <c r="J917219" s="139"/>
    </row>
    <row r="917221" spans="9:10" x14ac:dyDescent="0.3">
      <c r="J917221"/>
    </row>
    <row r="917430" spans="9:10" x14ac:dyDescent="0.3">
      <c r="I917430" s="139"/>
      <c r="J917430" s="139"/>
    </row>
    <row r="917432" spans="9:10" x14ac:dyDescent="0.3">
      <c r="J917432"/>
    </row>
    <row r="917641" spans="9:10" x14ac:dyDescent="0.3">
      <c r="I917641" s="139"/>
      <c r="J917641" s="139"/>
    </row>
    <row r="917643" spans="9:10" x14ac:dyDescent="0.3">
      <c r="J917643"/>
    </row>
    <row r="917852" spans="9:10" x14ac:dyDescent="0.3">
      <c r="I917852" s="139"/>
      <c r="J917852" s="139"/>
    </row>
    <row r="917854" spans="9:10" x14ac:dyDescent="0.3">
      <c r="J917854"/>
    </row>
    <row r="918063" spans="9:10" x14ac:dyDescent="0.3">
      <c r="I918063" s="139"/>
      <c r="J918063" s="139"/>
    </row>
    <row r="918065" spans="10:10" x14ac:dyDescent="0.3">
      <c r="J918065"/>
    </row>
    <row r="918274" spans="9:10" x14ac:dyDescent="0.3">
      <c r="I918274" s="139"/>
      <c r="J918274" s="139"/>
    </row>
    <row r="918276" spans="9:10" x14ac:dyDescent="0.3">
      <c r="J918276"/>
    </row>
    <row r="918485" spans="9:10" x14ac:dyDescent="0.3">
      <c r="I918485" s="139"/>
      <c r="J918485" s="139"/>
    </row>
    <row r="918487" spans="9:10" x14ac:dyDescent="0.3">
      <c r="J918487"/>
    </row>
    <row r="918696" spans="9:10" x14ac:dyDescent="0.3">
      <c r="I918696" s="139"/>
      <c r="J918696" s="139"/>
    </row>
    <row r="918698" spans="9:10" x14ac:dyDescent="0.3">
      <c r="J918698"/>
    </row>
    <row r="918907" spans="9:10" x14ac:dyDescent="0.3">
      <c r="I918907" s="139"/>
      <c r="J918907" s="139"/>
    </row>
    <row r="918909" spans="9:10" x14ac:dyDescent="0.3">
      <c r="J918909"/>
    </row>
    <row r="919118" spans="9:10" x14ac:dyDescent="0.3">
      <c r="I919118" s="139"/>
      <c r="J919118" s="139"/>
    </row>
    <row r="919120" spans="9:10" x14ac:dyDescent="0.3">
      <c r="J919120"/>
    </row>
    <row r="919329" spans="9:10" x14ac:dyDescent="0.3">
      <c r="I919329" s="139"/>
      <c r="J919329" s="139"/>
    </row>
    <row r="919331" spans="9:10" x14ac:dyDescent="0.3">
      <c r="J919331"/>
    </row>
    <row r="919540" spans="9:10" x14ac:dyDescent="0.3">
      <c r="I919540" s="139"/>
      <c r="J919540" s="139"/>
    </row>
    <row r="919542" spans="9:10" x14ac:dyDescent="0.3">
      <c r="J919542"/>
    </row>
    <row r="919751" spans="9:10" x14ac:dyDescent="0.3">
      <c r="I919751" s="139"/>
      <c r="J919751" s="139"/>
    </row>
    <row r="919753" spans="9:10" x14ac:dyDescent="0.3">
      <c r="J919753"/>
    </row>
    <row r="919962" spans="9:10" x14ac:dyDescent="0.3">
      <c r="I919962" s="139"/>
      <c r="J919962" s="139"/>
    </row>
    <row r="919964" spans="9:10" x14ac:dyDescent="0.3">
      <c r="J919964"/>
    </row>
    <row r="920173" spans="9:10" x14ac:dyDescent="0.3">
      <c r="I920173" s="139"/>
      <c r="J920173" s="139"/>
    </row>
    <row r="920175" spans="9:10" x14ac:dyDescent="0.3">
      <c r="J920175"/>
    </row>
    <row r="920384" spans="9:10" x14ac:dyDescent="0.3">
      <c r="I920384" s="139"/>
      <c r="J920384" s="139"/>
    </row>
    <row r="920386" spans="10:10" x14ac:dyDescent="0.3">
      <c r="J920386"/>
    </row>
    <row r="920595" spans="9:10" x14ac:dyDescent="0.3">
      <c r="I920595" s="139"/>
      <c r="J920595" s="139"/>
    </row>
    <row r="920597" spans="9:10" x14ac:dyDescent="0.3">
      <c r="J920597"/>
    </row>
    <row r="920806" spans="9:10" x14ac:dyDescent="0.3">
      <c r="I920806" s="139"/>
      <c r="J920806" s="139"/>
    </row>
    <row r="920808" spans="9:10" x14ac:dyDescent="0.3">
      <c r="J920808"/>
    </row>
    <row r="921017" spans="9:10" x14ac:dyDescent="0.3">
      <c r="I921017" s="139"/>
      <c r="J921017" s="139"/>
    </row>
    <row r="921019" spans="9:10" x14ac:dyDescent="0.3">
      <c r="J921019"/>
    </row>
    <row r="921228" spans="9:10" x14ac:dyDescent="0.3">
      <c r="I921228" s="139"/>
      <c r="J921228" s="139"/>
    </row>
    <row r="921230" spans="9:10" x14ac:dyDescent="0.3">
      <c r="J921230"/>
    </row>
    <row r="921439" spans="9:10" x14ac:dyDescent="0.3">
      <c r="I921439" s="139"/>
      <c r="J921439" s="139"/>
    </row>
    <row r="921441" spans="10:10" x14ac:dyDescent="0.3">
      <c r="J921441"/>
    </row>
    <row r="921650" spans="9:10" x14ac:dyDescent="0.3">
      <c r="I921650" s="139"/>
      <c r="J921650" s="139"/>
    </row>
    <row r="921652" spans="9:10" x14ac:dyDescent="0.3">
      <c r="J921652"/>
    </row>
    <row r="921861" spans="9:10" x14ac:dyDescent="0.3">
      <c r="I921861" s="139"/>
      <c r="J921861" s="139"/>
    </row>
    <row r="921863" spans="9:10" x14ac:dyDescent="0.3">
      <c r="J921863"/>
    </row>
    <row r="922072" spans="9:10" x14ac:dyDescent="0.3">
      <c r="I922072" s="139"/>
      <c r="J922072" s="139"/>
    </row>
    <row r="922074" spans="9:10" x14ac:dyDescent="0.3">
      <c r="J922074"/>
    </row>
    <row r="922283" spans="9:10" x14ac:dyDescent="0.3">
      <c r="I922283" s="139"/>
      <c r="J922283" s="139"/>
    </row>
    <row r="922285" spans="9:10" x14ac:dyDescent="0.3">
      <c r="J922285"/>
    </row>
    <row r="922494" spans="9:10" x14ac:dyDescent="0.3">
      <c r="I922494" s="139"/>
      <c r="J922494" s="139"/>
    </row>
    <row r="922496" spans="9:10" x14ac:dyDescent="0.3">
      <c r="J922496"/>
    </row>
    <row r="922705" spans="9:10" x14ac:dyDescent="0.3">
      <c r="I922705" s="139"/>
      <c r="J922705" s="139"/>
    </row>
    <row r="922707" spans="9:10" x14ac:dyDescent="0.3">
      <c r="J922707"/>
    </row>
    <row r="922916" spans="9:10" x14ac:dyDescent="0.3">
      <c r="I922916" s="139"/>
      <c r="J922916" s="139"/>
    </row>
    <row r="922918" spans="9:10" x14ac:dyDescent="0.3">
      <c r="J922918"/>
    </row>
    <row r="923127" spans="9:10" x14ac:dyDescent="0.3">
      <c r="I923127" s="139"/>
      <c r="J923127" s="139"/>
    </row>
    <row r="923129" spans="9:10" x14ac:dyDescent="0.3">
      <c r="J923129"/>
    </row>
    <row r="923338" spans="9:10" x14ac:dyDescent="0.3">
      <c r="I923338" s="139"/>
      <c r="J923338" s="139"/>
    </row>
    <row r="923340" spans="9:10" x14ac:dyDescent="0.3">
      <c r="J923340"/>
    </row>
    <row r="923549" spans="9:10" x14ac:dyDescent="0.3">
      <c r="I923549" s="139"/>
      <c r="J923549" s="139"/>
    </row>
    <row r="923551" spans="9:10" x14ac:dyDescent="0.3">
      <c r="J923551"/>
    </row>
    <row r="923760" spans="9:10" x14ac:dyDescent="0.3">
      <c r="I923760" s="139"/>
      <c r="J923760" s="139"/>
    </row>
    <row r="923762" spans="10:10" x14ac:dyDescent="0.3">
      <c r="J923762"/>
    </row>
    <row r="923971" spans="9:10" x14ac:dyDescent="0.3">
      <c r="I923971" s="139"/>
      <c r="J923971" s="139"/>
    </row>
    <row r="923973" spans="9:10" x14ac:dyDescent="0.3">
      <c r="J923973"/>
    </row>
    <row r="924182" spans="9:10" x14ac:dyDescent="0.3">
      <c r="I924182" s="139"/>
      <c r="J924182" s="139"/>
    </row>
    <row r="924184" spans="9:10" x14ac:dyDescent="0.3">
      <c r="J924184"/>
    </row>
    <row r="924393" spans="9:10" x14ac:dyDescent="0.3">
      <c r="I924393" s="139"/>
      <c r="J924393" s="139"/>
    </row>
    <row r="924395" spans="9:10" x14ac:dyDescent="0.3">
      <c r="J924395"/>
    </row>
    <row r="924604" spans="9:10" x14ac:dyDescent="0.3">
      <c r="I924604" s="139"/>
      <c r="J924604" s="139"/>
    </row>
    <row r="924606" spans="9:10" x14ac:dyDescent="0.3">
      <c r="J924606"/>
    </row>
    <row r="924815" spans="9:10" x14ac:dyDescent="0.3">
      <c r="I924815" s="139"/>
      <c r="J924815" s="139"/>
    </row>
    <row r="924817" spans="10:10" x14ac:dyDescent="0.3">
      <c r="J924817"/>
    </row>
    <row r="925026" spans="9:10" x14ac:dyDescent="0.3">
      <c r="I925026" s="139"/>
      <c r="J925026" s="139"/>
    </row>
    <row r="925028" spans="9:10" x14ac:dyDescent="0.3">
      <c r="J925028"/>
    </row>
    <row r="925237" spans="9:10" x14ac:dyDescent="0.3">
      <c r="I925237" s="139"/>
      <c r="J925237" s="139"/>
    </row>
    <row r="925239" spans="9:10" x14ac:dyDescent="0.3">
      <c r="J925239"/>
    </row>
    <row r="925448" spans="9:10" x14ac:dyDescent="0.3">
      <c r="I925448" s="139"/>
      <c r="J925448" s="139"/>
    </row>
    <row r="925450" spans="9:10" x14ac:dyDescent="0.3">
      <c r="J925450"/>
    </row>
    <row r="925659" spans="9:10" x14ac:dyDescent="0.3">
      <c r="I925659" s="139"/>
      <c r="J925659" s="139"/>
    </row>
    <row r="925661" spans="9:10" x14ac:dyDescent="0.3">
      <c r="J925661"/>
    </row>
    <row r="925870" spans="9:10" x14ac:dyDescent="0.3">
      <c r="I925870" s="139"/>
      <c r="J925870" s="139"/>
    </row>
    <row r="925872" spans="9:10" x14ac:dyDescent="0.3">
      <c r="J925872"/>
    </row>
    <row r="926081" spans="9:10" x14ac:dyDescent="0.3">
      <c r="I926081" s="139"/>
      <c r="J926081" s="139"/>
    </row>
    <row r="926083" spans="9:10" x14ac:dyDescent="0.3">
      <c r="J926083"/>
    </row>
    <row r="926292" spans="9:10" x14ac:dyDescent="0.3">
      <c r="I926292" s="139"/>
      <c r="J926292" s="139"/>
    </row>
    <row r="926294" spans="9:10" x14ac:dyDescent="0.3">
      <c r="J926294"/>
    </row>
    <row r="926503" spans="9:10" x14ac:dyDescent="0.3">
      <c r="I926503" s="139"/>
      <c r="J926503" s="139"/>
    </row>
    <row r="926505" spans="9:10" x14ac:dyDescent="0.3">
      <c r="J926505"/>
    </row>
    <row r="926714" spans="9:10" x14ac:dyDescent="0.3">
      <c r="I926714" s="139"/>
      <c r="J926714" s="139"/>
    </row>
    <row r="926716" spans="9:10" x14ac:dyDescent="0.3">
      <c r="J926716"/>
    </row>
    <row r="926925" spans="9:10" x14ac:dyDescent="0.3">
      <c r="I926925" s="139"/>
      <c r="J926925" s="139"/>
    </row>
    <row r="926927" spans="9:10" x14ac:dyDescent="0.3">
      <c r="J926927"/>
    </row>
    <row r="927136" spans="9:10" x14ac:dyDescent="0.3">
      <c r="I927136" s="139"/>
      <c r="J927136" s="139"/>
    </row>
    <row r="927138" spans="10:10" x14ac:dyDescent="0.3">
      <c r="J927138"/>
    </row>
    <row r="927347" spans="9:10" x14ac:dyDescent="0.3">
      <c r="I927347" s="139"/>
      <c r="J927347" s="139"/>
    </row>
    <row r="927349" spans="9:10" x14ac:dyDescent="0.3">
      <c r="J927349"/>
    </row>
    <row r="927558" spans="9:10" x14ac:dyDescent="0.3">
      <c r="I927558" s="139"/>
      <c r="J927558" s="139"/>
    </row>
    <row r="927560" spans="9:10" x14ac:dyDescent="0.3">
      <c r="J927560"/>
    </row>
    <row r="927769" spans="9:10" x14ac:dyDescent="0.3">
      <c r="I927769" s="139"/>
      <c r="J927769" s="139"/>
    </row>
    <row r="927771" spans="9:10" x14ac:dyDescent="0.3">
      <c r="J927771"/>
    </row>
    <row r="927980" spans="9:10" x14ac:dyDescent="0.3">
      <c r="I927980" s="139"/>
      <c r="J927980" s="139"/>
    </row>
    <row r="927982" spans="9:10" x14ac:dyDescent="0.3">
      <c r="J927982"/>
    </row>
    <row r="928191" spans="9:10" x14ac:dyDescent="0.3">
      <c r="I928191" s="139"/>
      <c r="J928191" s="139"/>
    </row>
    <row r="928193" spans="10:10" x14ac:dyDescent="0.3">
      <c r="J928193"/>
    </row>
    <row r="928402" spans="9:10" x14ac:dyDescent="0.3">
      <c r="I928402" s="139"/>
      <c r="J928402" s="139"/>
    </row>
    <row r="928404" spans="9:10" x14ac:dyDescent="0.3">
      <c r="J928404"/>
    </row>
    <row r="928613" spans="9:10" x14ac:dyDescent="0.3">
      <c r="I928613" s="139"/>
      <c r="J928613" s="139"/>
    </row>
    <row r="928615" spans="9:10" x14ac:dyDescent="0.3">
      <c r="J928615"/>
    </row>
    <row r="928824" spans="9:10" x14ac:dyDescent="0.3">
      <c r="I928824" s="139"/>
      <c r="J928824" s="139"/>
    </row>
    <row r="928826" spans="9:10" x14ac:dyDescent="0.3">
      <c r="J928826"/>
    </row>
    <row r="929035" spans="9:10" x14ac:dyDescent="0.3">
      <c r="I929035" s="139"/>
      <c r="J929035" s="139"/>
    </row>
    <row r="929037" spans="9:10" x14ac:dyDescent="0.3">
      <c r="J929037"/>
    </row>
    <row r="929246" spans="9:10" x14ac:dyDescent="0.3">
      <c r="I929246" s="139"/>
      <c r="J929246" s="139"/>
    </row>
    <row r="929248" spans="9:10" x14ac:dyDescent="0.3">
      <c r="J929248"/>
    </row>
    <row r="929457" spans="9:10" x14ac:dyDescent="0.3">
      <c r="I929457" s="139"/>
      <c r="J929457" s="139"/>
    </row>
    <row r="929459" spans="9:10" x14ac:dyDescent="0.3">
      <c r="J929459"/>
    </row>
    <row r="929668" spans="9:10" x14ac:dyDescent="0.3">
      <c r="I929668" s="139"/>
      <c r="J929668" s="139"/>
    </row>
    <row r="929670" spans="9:10" x14ac:dyDescent="0.3">
      <c r="J929670"/>
    </row>
    <row r="929879" spans="9:10" x14ac:dyDescent="0.3">
      <c r="I929879" s="139"/>
      <c r="J929879" s="139"/>
    </row>
    <row r="929881" spans="9:10" x14ac:dyDescent="0.3">
      <c r="J929881"/>
    </row>
    <row r="930090" spans="9:10" x14ac:dyDescent="0.3">
      <c r="I930090" s="139"/>
      <c r="J930090" s="139"/>
    </row>
    <row r="930092" spans="9:10" x14ac:dyDescent="0.3">
      <c r="J930092"/>
    </row>
    <row r="930301" spans="9:10" x14ac:dyDescent="0.3">
      <c r="I930301" s="139"/>
      <c r="J930301" s="139"/>
    </row>
    <row r="930303" spans="9:10" x14ac:dyDescent="0.3">
      <c r="J930303"/>
    </row>
    <row r="930512" spans="9:10" x14ac:dyDescent="0.3">
      <c r="I930512" s="139"/>
      <c r="J930512" s="139"/>
    </row>
    <row r="930514" spans="10:10" x14ac:dyDescent="0.3">
      <c r="J930514"/>
    </row>
    <row r="930723" spans="9:10" x14ac:dyDescent="0.3">
      <c r="I930723" s="139"/>
      <c r="J930723" s="139"/>
    </row>
    <row r="930725" spans="9:10" x14ac:dyDescent="0.3">
      <c r="J930725"/>
    </row>
    <row r="930934" spans="9:10" x14ac:dyDescent="0.3">
      <c r="I930934" s="139"/>
      <c r="J930934" s="139"/>
    </row>
    <row r="930936" spans="9:10" x14ac:dyDescent="0.3">
      <c r="J930936"/>
    </row>
    <row r="931145" spans="9:10" x14ac:dyDescent="0.3">
      <c r="I931145" s="139"/>
      <c r="J931145" s="139"/>
    </row>
    <row r="931147" spans="9:10" x14ac:dyDescent="0.3">
      <c r="J931147"/>
    </row>
    <row r="931356" spans="9:10" x14ac:dyDescent="0.3">
      <c r="I931356" s="139"/>
      <c r="J931356" s="139"/>
    </row>
    <row r="931358" spans="9:10" x14ac:dyDescent="0.3">
      <c r="J931358"/>
    </row>
    <row r="931567" spans="9:10" x14ac:dyDescent="0.3">
      <c r="I931567" s="139"/>
      <c r="J931567" s="139"/>
    </row>
    <row r="931569" spans="10:10" x14ac:dyDescent="0.3">
      <c r="J931569"/>
    </row>
    <row r="931778" spans="9:10" x14ac:dyDescent="0.3">
      <c r="I931778" s="139"/>
      <c r="J931778" s="139"/>
    </row>
    <row r="931780" spans="9:10" x14ac:dyDescent="0.3">
      <c r="J931780"/>
    </row>
    <row r="931989" spans="9:10" x14ac:dyDescent="0.3">
      <c r="I931989" s="139"/>
      <c r="J931989" s="139"/>
    </row>
    <row r="931991" spans="9:10" x14ac:dyDescent="0.3">
      <c r="J931991"/>
    </row>
    <row r="932200" spans="9:10" x14ac:dyDescent="0.3">
      <c r="I932200" s="139"/>
      <c r="J932200" s="139"/>
    </row>
    <row r="932202" spans="9:10" x14ac:dyDescent="0.3">
      <c r="J932202"/>
    </row>
    <row r="932411" spans="9:10" x14ac:dyDescent="0.3">
      <c r="I932411" s="139"/>
      <c r="J932411" s="139"/>
    </row>
    <row r="932413" spans="9:10" x14ac:dyDescent="0.3">
      <c r="J932413"/>
    </row>
    <row r="932622" spans="9:10" x14ac:dyDescent="0.3">
      <c r="I932622" s="139"/>
      <c r="J932622" s="139"/>
    </row>
    <row r="932624" spans="9:10" x14ac:dyDescent="0.3">
      <c r="J932624"/>
    </row>
    <row r="932833" spans="9:10" x14ac:dyDescent="0.3">
      <c r="I932833" s="139"/>
      <c r="J932833" s="139"/>
    </row>
    <row r="932835" spans="9:10" x14ac:dyDescent="0.3">
      <c r="J932835"/>
    </row>
    <row r="933044" spans="9:10" x14ac:dyDescent="0.3">
      <c r="I933044" s="139"/>
      <c r="J933044" s="139"/>
    </row>
    <row r="933046" spans="9:10" x14ac:dyDescent="0.3">
      <c r="J933046"/>
    </row>
    <row r="933255" spans="9:10" x14ac:dyDescent="0.3">
      <c r="I933255" s="139"/>
      <c r="J933255" s="139"/>
    </row>
    <row r="933257" spans="9:10" x14ac:dyDescent="0.3">
      <c r="J933257"/>
    </row>
    <row r="933466" spans="9:10" x14ac:dyDescent="0.3">
      <c r="I933466" s="139"/>
      <c r="J933466" s="139"/>
    </row>
    <row r="933468" spans="9:10" x14ac:dyDescent="0.3">
      <c r="J933468"/>
    </row>
    <row r="933677" spans="9:10" x14ac:dyDescent="0.3">
      <c r="I933677" s="139"/>
      <c r="J933677" s="139"/>
    </row>
    <row r="933679" spans="9:10" x14ac:dyDescent="0.3">
      <c r="J933679"/>
    </row>
    <row r="933888" spans="9:10" x14ac:dyDescent="0.3">
      <c r="I933888" s="139"/>
      <c r="J933888" s="139"/>
    </row>
    <row r="933890" spans="10:10" x14ac:dyDescent="0.3">
      <c r="J933890"/>
    </row>
    <row r="934099" spans="9:10" x14ac:dyDescent="0.3">
      <c r="I934099" s="139"/>
      <c r="J934099" s="139"/>
    </row>
    <row r="934101" spans="9:10" x14ac:dyDescent="0.3">
      <c r="J934101"/>
    </row>
    <row r="934310" spans="9:10" x14ac:dyDescent="0.3">
      <c r="I934310" s="139"/>
      <c r="J934310" s="139"/>
    </row>
    <row r="934312" spans="9:10" x14ac:dyDescent="0.3">
      <c r="J934312"/>
    </row>
    <row r="934521" spans="9:10" x14ac:dyDescent="0.3">
      <c r="I934521" s="139"/>
      <c r="J934521" s="139"/>
    </row>
    <row r="934523" spans="9:10" x14ac:dyDescent="0.3">
      <c r="J934523"/>
    </row>
    <row r="934732" spans="9:10" x14ac:dyDescent="0.3">
      <c r="I934732" s="139"/>
      <c r="J934732" s="139"/>
    </row>
    <row r="934734" spans="9:10" x14ac:dyDescent="0.3">
      <c r="J934734"/>
    </row>
    <row r="934943" spans="9:10" x14ac:dyDescent="0.3">
      <c r="I934943" s="139"/>
      <c r="J934943" s="139"/>
    </row>
    <row r="934945" spans="10:10" x14ac:dyDescent="0.3">
      <c r="J934945"/>
    </row>
    <row r="935154" spans="9:10" x14ac:dyDescent="0.3">
      <c r="I935154" s="139"/>
      <c r="J935154" s="139"/>
    </row>
    <row r="935156" spans="9:10" x14ac:dyDescent="0.3">
      <c r="J935156"/>
    </row>
    <row r="935365" spans="9:10" x14ac:dyDescent="0.3">
      <c r="I935365" s="139"/>
      <c r="J935365" s="139"/>
    </row>
    <row r="935367" spans="9:10" x14ac:dyDescent="0.3">
      <c r="J935367"/>
    </row>
    <row r="935576" spans="9:10" x14ac:dyDescent="0.3">
      <c r="I935576" s="139"/>
      <c r="J935576" s="139"/>
    </row>
    <row r="935578" spans="9:10" x14ac:dyDescent="0.3">
      <c r="J935578"/>
    </row>
    <row r="935787" spans="9:10" x14ac:dyDescent="0.3">
      <c r="I935787" s="139"/>
      <c r="J935787" s="139"/>
    </row>
    <row r="935789" spans="9:10" x14ac:dyDescent="0.3">
      <c r="J935789"/>
    </row>
    <row r="935998" spans="9:10" x14ac:dyDescent="0.3">
      <c r="I935998" s="139"/>
      <c r="J935998" s="139"/>
    </row>
    <row r="936000" spans="9:10" x14ac:dyDescent="0.3">
      <c r="J936000"/>
    </row>
    <row r="936209" spans="9:10" x14ac:dyDescent="0.3">
      <c r="I936209" s="139"/>
      <c r="J936209" s="139"/>
    </row>
    <row r="936211" spans="9:10" x14ac:dyDescent="0.3">
      <c r="J936211"/>
    </row>
    <row r="936420" spans="9:10" x14ac:dyDescent="0.3">
      <c r="I936420" s="139"/>
      <c r="J936420" s="139"/>
    </row>
    <row r="936422" spans="9:10" x14ac:dyDescent="0.3">
      <c r="J936422"/>
    </row>
    <row r="936631" spans="9:10" x14ac:dyDescent="0.3">
      <c r="I936631" s="139"/>
      <c r="J936631" s="139"/>
    </row>
    <row r="936633" spans="9:10" x14ac:dyDescent="0.3">
      <c r="J936633"/>
    </row>
    <row r="936842" spans="9:10" x14ac:dyDescent="0.3">
      <c r="I936842" s="139"/>
      <c r="J936842" s="139"/>
    </row>
    <row r="936844" spans="9:10" x14ac:dyDescent="0.3">
      <c r="J936844"/>
    </row>
    <row r="937053" spans="9:10" x14ac:dyDescent="0.3">
      <c r="I937053" s="139"/>
      <c r="J937053" s="139"/>
    </row>
    <row r="937055" spans="9:10" x14ac:dyDescent="0.3">
      <c r="J937055"/>
    </row>
    <row r="937264" spans="9:10" x14ac:dyDescent="0.3">
      <c r="I937264" s="139"/>
      <c r="J937264" s="139"/>
    </row>
    <row r="937266" spans="10:10" x14ac:dyDescent="0.3">
      <c r="J937266"/>
    </row>
    <row r="937475" spans="9:10" x14ac:dyDescent="0.3">
      <c r="I937475" s="139"/>
      <c r="J937475" s="139"/>
    </row>
    <row r="937477" spans="9:10" x14ac:dyDescent="0.3">
      <c r="J937477"/>
    </row>
    <row r="937686" spans="9:10" x14ac:dyDescent="0.3">
      <c r="I937686" s="139"/>
      <c r="J937686" s="139"/>
    </row>
    <row r="937688" spans="9:10" x14ac:dyDescent="0.3">
      <c r="J937688"/>
    </row>
    <row r="937897" spans="9:10" x14ac:dyDescent="0.3">
      <c r="I937897" s="139"/>
      <c r="J937897" s="139"/>
    </row>
    <row r="937899" spans="9:10" x14ac:dyDescent="0.3">
      <c r="J937899"/>
    </row>
    <row r="938108" spans="9:10" x14ac:dyDescent="0.3">
      <c r="I938108" s="139"/>
      <c r="J938108" s="139"/>
    </row>
    <row r="938110" spans="9:10" x14ac:dyDescent="0.3">
      <c r="J938110"/>
    </row>
    <row r="938319" spans="9:10" x14ac:dyDescent="0.3">
      <c r="I938319" s="139"/>
      <c r="J938319" s="139"/>
    </row>
    <row r="938321" spans="10:10" x14ac:dyDescent="0.3">
      <c r="J938321"/>
    </row>
    <row r="938530" spans="9:10" x14ac:dyDescent="0.3">
      <c r="I938530" s="139"/>
      <c r="J938530" s="139"/>
    </row>
    <row r="938532" spans="9:10" x14ac:dyDescent="0.3">
      <c r="J938532"/>
    </row>
    <row r="938741" spans="9:10" x14ac:dyDescent="0.3">
      <c r="I938741" s="139"/>
      <c r="J938741" s="139"/>
    </row>
    <row r="938743" spans="9:10" x14ac:dyDescent="0.3">
      <c r="J938743"/>
    </row>
    <row r="938952" spans="9:10" x14ac:dyDescent="0.3">
      <c r="I938952" s="139"/>
      <c r="J938952" s="139"/>
    </row>
    <row r="938954" spans="9:10" x14ac:dyDescent="0.3">
      <c r="J938954"/>
    </row>
    <row r="939163" spans="9:10" x14ac:dyDescent="0.3">
      <c r="I939163" s="139"/>
      <c r="J939163" s="139"/>
    </row>
    <row r="939165" spans="9:10" x14ac:dyDescent="0.3">
      <c r="J939165"/>
    </row>
    <row r="939374" spans="9:10" x14ac:dyDescent="0.3">
      <c r="I939374" s="139"/>
      <c r="J939374" s="139"/>
    </row>
    <row r="939376" spans="9:10" x14ac:dyDescent="0.3">
      <c r="J939376"/>
    </row>
    <row r="939585" spans="9:10" x14ac:dyDescent="0.3">
      <c r="I939585" s="139"/>
      <c r="J939585" s="139"/>
    </row>
    <row r="939587" spans="9:10" x14ac:dyDescent="0.3">
      <c r="J939587"/>
    </row>
    <row r="939796" spans="9:10" x14ac:dyDescent="0.3">
      <c r="I939796" s="139"/>
      <c r="J939796" s="139"/>
    </row>
    <row r="939798" spans="9:10" x14ac:dyDescent="0.3">
      <c r="J939798"/>
    </row>
    <row r="940007" spans="9:10" x14ac:dyDescent="0.3">
      <c r="I940007" s="139"/>
      <c r="J940007" s="139"/>
    </row>
    <row r="940009" spans="9:10" x14ac:dyDescent="0.3">
      <c r="J940009"/>
    </row>
    <row r="940218" spans="9:10" x14ac:dyDescent="0.3">
      <c r="I940218" s="139"/>
      <c r="J940218" s="139"/>
    </row>
    <row r="940220" spans="9:10" x14ac:dyDescent="0.3">
      <c r="J940220"/>
    </row>
    <row r="940429" spans="9:10" x14ac:dyDescent="0.3">
      <c r="I940429" s="139"/>
      <c r="J940429" s="139"/>
    </row>
    <row r="940431" spans="9:10" x14ac:dyDescent="0.3">
      <c r="J940431"/>
    </row>
    <row r="940640" spans="9:10" x14ac:dyDescent="0.3">
      <c r="I940640" s="139"/>
      <c r="J940640" s="139"/>
    </row>
    <row r="940642" spans="10:10" x14ac:dyDescent="0.3">
      <c r="J940642"/>
    </row>
    <row r="940851" spans="9:10" x14ac:dyDescent="0.3">
      <c r="I940851" s="139"/>
      <c r="J940851" s="139"/>
    </row>
    <row r="940853" spans="9:10" x14ac:dyDescent="0.3">
      <c r="J940853"/>
    </row>
    <row r="941062" spans="9:10" x14ac:dyDescent="0.3">
      <c r="I941062" s="139"/>
      <c r="J941062" s="139"/>
    </row>
    <row r="941064" spans="9:10" x14ac:dyDescent="0.3">
      <c r="J941064"/>
    </row>
    <row r="941273" spans="9:10" x14ac:dyDescent="0.3">
      <c r="I941273" s="139"/>
      <c r="J941273" s="139"/>
    </row>
    <row r="941275" spans="9:10" x14ac:dyDescent="0.3">
      <c r="J941275"/>
    </row>
    <row r="941484" spans="9:10" x14ac:dyDescent="0.3">
      <c r="I941484" s="139"/>
      <c r="J941484" s="139"/>
    </row>
    <row r="941486" spans="9:10" x14ac:dyDescent="0.3">
      <c r="J941486"/>
    </row>
    <row r="941695" spans="9:10" x14ac:dyDescent="0.3">
      <c r="I941695" s="139"/>
      <c r="J941695" s="139"/>
    </row>
    <row r="941697" spans="10:10" x14ac:dyDescent="0.3">
      <c r="J941697"/>
    </row>
    <row r="941906" spans="9:10" x14ac:dyDescent="0.3">
      <c r="I941906" s="139"/>
      <c r="J941906" s="139"/>
    </row>
    <row r="941908" spans="9:10" x14ac:dyDescent="0.3">
      <c r="J941908"/>
    </row>
    <row r="942117" spans="9:10" x14ac:dyDescent="0.3">
      <c r="I942117" s="139"/>
      <c r="J942117" s="139"/>
    </row>
    <row r="942119" spans="9:10" x14ac:dyDescent="0.3">
      <c r="J942119"/>
    </row>
    <row r="942328" spans="9:10" x14ac:dyDescent="0.3">
      <c r="I942328" s="139"/>
      <c r="J942328" s="139"/>
    </row>
    <row r="942330" spans="9:10" x14ac:dyDescent="0.3">
      <c r="J942330"/>
    </row>
    <row r="942539" spans="9:10" x14ac:dyDescent="0.3">
      <c r="I942539" s="139"/>
      <c r="J942539" s="139"/>
    </row>
    <row r="942541" spans="9:10" x14ac:dyDescent="0.3">
      <c r="J942541"/>
    </row>
    <row r="942750" spans="9:10" x14ac:dyDescent="0.3">
      <c r="I942750" s="139"/>
      <c r="J942750" s="139"/>
    </row>
    <row r="942752" spans="9:10" x14ac:dyDescent="0.3">
      <c r="J942752"/>
    </row>
    <row r="942961" spans="9:10" x14ac:dyDescent="0.3">
      <c r="I942961" s="139"/>
      <c r="J942961" s="139"/>
    </row>
    <row r="942963" spans="9:10" x14ac:dyDescent="0.3">
      <c r="J942963"/>
    </row>
    <row r="943172" spans="9:10" x14ac:dyDescent="0.3">
      <c r="I943172" s="139"/>
      <c r="J943172" s="139"/>
    </row>
    <row r="943174" spans="9:10" x14ac:dyDescent="0.3">
      <c r="J943174"/>
    </row>
    <row r="943383" spans="9:10" x14ac:dyDescent="0.3">
      <c r="I943383" s="139"/>
      <c r="J943383" s="139"/>
    </row>
    <row r="943385" spans="9:10" x14ac:dyDescent="0.3">
      <c r="J943385"/>
    </row>
    <row r="943594" spans="9:10" x14ac:dyDescent="0.3">
      <c r="I943594" s="139"/>
      <c r="J943594" s="139"/>
    </row>
    <row r="943596" spans="9:10" x14ac:dyDescent="0.3">
      <c r="J943596"/>
    </row>
    <row r="943805" spans="9:10" x14ac:dyDescent="0.3">
      <c r="I943805" s="139"/>
      <c r="J943805" s="139"/>
    </row>
    <row r="943807" spans="9:10" x14ac:dyDescent="0.3">
      <c r="J943807"/>
    </row>
    <row r="944016" spans="9:10" x14ac:dyDescent="0.3">
      <c r="I944016" s="139"/>
      <c r="J944016" s="139"/>
    </row>
    <row r="944018" spans="10:10" x14ac:dyDescent="0.3">
      <c r="J944018"/>
    </row>
    <row r="944227" spans="9:10" x14ac:dyDescent="0.3">
      <c r="I944227" s="139"/>
      <c r="J944227" s="139"/>
    </row>
    <row r="944229" spans="9:10" x14ac:dyDescent="0.3">
      <c r="J944229"/>
    </row>
    <row r="944438" spans="9:10" x14ac:dyDescent="0.3">
      <c r="I944438" s="139"/>
      <c r="J944438" s="139"/>
    </row>
    <row r="944440" spans="9:10" x14ac:dyDescent="0.3">
      <c r="J944440"/>
    </row>
    <row r="944649" spans="9:10" x14ac:dyDescent="0.3">
      <c r="I944649" s="139"/>
      <c r="J944649" s="139"/>
    </row>
    <row r="944651" spans="9:10" x14ac:dyDescent="0.3">
      <c r="J944651"/>
    </row>
    <row r="944860" spans="9:10" x14ac:dyDescent="0.3">
      <c r="I944860" s="139"/>
      <c r="J944860" s="139"/>
    </row>
    <row r="944862" spans="9:10" x14ac:dyDescent="0.3">
      <c r="J944862"/>
    </row>
    <row r="945071" spans="9:10" x14ac:dyDescent="0.3">
      <c r="I945071" s="139"/>
      <c r="J945071" s="139"/>
    </row>
    <row r="945073" spans="10:10" x14ac:dyDescent="0.3">
      <c r="J945073"/>
    </row>
    <row r="945282" spans="9:10" x14ac:dyDescent="0.3">
      <c r="I945282" s="139"/>
      <c r="J945282" s="139"/>
    </row>
    <row r="945284" spans="9:10" x14ac:dyDescent="0.3">
      <c r="J945284"/>
    </row>
    <row r="945493" spans="9:10" x14ac:dyDescent="0.3">
      <c r="I945493" s="139"/>
      <c r="J945493" s="139"/>
    </row>
    <row r="945495" spans="9:10" x14ac:dyDescent="0.3">
      <c r="J945495"/>
    </row>
    <row r="945704" spans="9:10" x14ac:dyDescent="0.3">
      <c r="I945704" s="139"/>
      <c r="J945704" s="139"/>
    </row>
    <row r="945706" spans="9:10" x14ac:dyDescent="0.3">
      <c r="J945706"/>
    </row>
    <row r="945915" spans="9:10" x14ac:dyDescent="0.3">
      <c r="I945915" s="139"/>
      <c r="J945915" s="139"/>
    </row>
    <row r="945917" spans="9:10" x14ac:dyDescent="0.3">
      <c r="J945917"/>
    </row>
    <row r="946126" spans="9:10" x14ac:dyDescent="0.3">
      <c r="I946126" s="139"/>
      <c r="J946126" s="139"/>
    </row>
    <row r="946128" spans="9:10" x14ac:dyDescent="0.3">
      <c r="J946128"/>
    </row>
    <row r="946337" spans="9:10" x14ac:dyDescent="0.3">
      <c r="I946337" s="139"/>
      <c r="J946337" s="139"/>
    </row>
    <row r="946339" spans="9:10" x14ac:dyDescent="0.3">
      <c r="J946339"/>
    </row>
    <row r="946548" spans="9:10" x14ac:dyDescent="0.3">
      <c r="I946548" s="139"/>
      <c r="J946548" s="139"/>
    </row>
    <row r="946550" spans="9:10" x14ac:dyDescent="0.3">
      <c r="J946550"/>
    </row>
    <row r="946759" spans="9:10" x14ac:dyDescent="0.3">
      <c r="I946759" s="139"/>
      <c r="J946759" s="139"/>
    </row>
    <row r="946761" spans="9:10" x14ac:dyDescent="0.3">
      <c r="J946761"/>
    </row>
    <row r="946970" spans="9:10" x14ac:dyDescent="0.3">
      <c r="I946970" s="139"/>
      <c r="J946970" s="139"/>
    </row>
    <row r="946972" spans="9:10" x14ac:dyDescent="0.3">
      <c r="J946972"/>
    </row>
    <row r="947181" spans="9:10" x14ac:dyDescent="0.3">
      <c r="I947181" s="139"/>
      <c r="J947181" s="139"/>
    </row>
    <row r="947183" spans="9:10" x14ac:dyDescent="0.3">
      <c r="J947183"/>
    </row>
    <row r="947392" spans="9:10" x14ac:dyDescent="0.3">
      <c r="I947392" s="139"/>
      <c r="J947392" s="139"/>
    </row>
    <row r="947394" spans="10:10" x14ac:dyDescent="0.3">
      <c r="J947394"/>
    </row>
    <row r="947603" spans="9:10" x14ac:dyDescent="0.3">
      <c r="I947603" s="139"/>
      <c r="J947603" s="139"/>
    </row>
    <row r="947605" spans="9:10" x14ac:dyDescent="0.3">
      <c r="J947605"/>
    </row>
    <row r="947814" spans="9:10" x14ac:dyDescent="0.3">
      <c r="I947814" s="139"/>
      <c r="J947814" s="139"/>
    </row>
    <row r="947816" spans="9:10" x14ac:dyDescent="0.3">
      <c r="J947816"/>
    </row>
    <row r="948025" spans="9:10" x14ac:dyDescent="0.3">
      <c r="I948025" s="139"/>
      <c r="J948025" s="139"/>
    </row>
    <row r="948027" spans="9:10" x14ac:dyDescent="0.3">
      <c r="J948027"/>
    </row>
    <row r="948236" spans="9:10" x14ac:dyDescent="0.3">
      <c r="I948236" s="139"/>
      <c r="J948236" s="139"/>
    </row>
    <row r="948238" spans="9:10" x14ac:dyDescent="0.3">
      <c r="J948238"/>
    </row>
    <row r="948447" spans="9:10" x14ac:dyDescent="0.3">
      <c r="I948447" s="139"/>
      <c r="J948447" s="139"/>
    </row>
    <row r="948449" spans="10:10" x14ac:dyDescent="0.3">
      <c r="J948449"/>
    </row>
    <row r="948658" spans="9:10" x14ac:dyDescent="0.3">
      <c r="I948658" s="139"/>
      <c r="J948658" s="139"/>
    </row>
    <row r="948660" spans="9:10" x14ac:dyDescent="0.3">
      <c r="J948660"/>
    </row>
    <row r="948869" spans="9:10" x14ac:dyDescent="0.3">
      <c r="I948869" s="139"/>
      <c r="J948869" s="139"/>
    </row>
    <row r="948871" spans="9:10" x14ac:dyDescent="0.3">
      <c r="J948871"/>
    </row>
    <row r="949080" spans="9:10" x14ac:dyDescent="0.3">
      <c r="I949080" s="139"/>
      <c r="J949080" s="139"/>
    </row>
    <row r="949082" spans="9:10" x14ac:dyDescent="0.3">
      <c r="J949082"/>
    </row>
    <row r="949291" spans="9:10" x14ac:dyDescent="0.3">
      <c r="I949291" s="139"/>
      <c r="J949291" s="139"/>
    </row>
    <row r="949293" spans="9:10" x14ac:dyDescent="0.3">
      <c r="J949293"/>
    </row>
    <row r="949502" spans="9:10" x14ac:dyDescent="0.3">
      <c r="I949502" s="139"/>
      <c r="J949502" s="139"/>
    </row>
    <row r="949504" spans="9:10" x14ac:dyDescent="0.3">
      <c r="J949504"/>
    </row>
    <row r="949713" spans="9:10" x14ac:dyDescent="0.3">
      <c r="I949713" s="139"/>
      <c r="J949713" s="139"/>
    </row>
    <row r="949715" spans="9:10" x14ac:dyDescent="0.3">
      <c r="J949715"/>
    </row>
    <row r="949924" spans="9:10" x14ac:dyDescent="0.3">
      <c r="I949924" s="139"/>
      <c r="J949924" s="139"/>
    </row>
    <row r="949926" spans="9:10" x14ac:dyDescent="0.3">
      <c r="J949926"/>
    </row>
    <row r="950135" spans="9:10" x14ac:dyDescent="0.3">
      <c r="I950135" s="139"/>
      <c r="J950135" s="139"/>
    </row>
    <row r="950137" spans="9:10" x14ac:dyDescent="0.3">
      <c r="J950137"/>
    </row>
    <row r="950346" spans="9:10" x14ac:dyDescent="0.3">
      <c r="I950346" s="139"/>
      <c r="J950346" s="139"/>
    </row>
    <row r="950348" spans="9:10" x14ac:dyDescent="0.3">
      <c r="J950348"/>
    </row>
    <row r="950557" spans="9:10" x14ac:dyDescent="0.3">
      <c r="I950557" s="139"/>
      <c r="J950557" s="139"/>
    </row>
    <row r="950559" spans="9:10" x14ac:dyDescent="0.3">
      <c r="J950559"/>
    </row>
    <row r="950768" spans="9:10" x14ac:dyDescent="0.3">
      <c r="I950768" s="139"/>
      <c r="J950768" s="139"/>
    </row>
    <row r="950770" spans="10:10" x14ac:dyDescent="0.3">
      <c r="J950770"/>
    </row>
    <row r="950979" spans="9:10" x14ac:dyDescent="0.3">
      <c r="I950979" s="139"/>
      <c r="J950979" s="139"/>
    </row>
    <row r="950981" spans="9:10" x14ac:dyDescent="0.3">
      <c r="J950981"/>
    </row>
    <row r="951190" spans="9:10" x14ac:dyDescent="0.3">
      <c r="I951190" s="139"/>
      <c r="J951190" s="139"/>
    </row>
    <row r="951192" spans="9:10" x14ac:dyDescent="0.3">
      <c r="J951192"/>
    </row>
    <row r="951401" spans="9:10" x14ac:dyDescent="0.3">
      <c r="I951401" s="139"/>
      <c r="J951401" s="139"/>
    </row>
    <row r="951403" spans="9:10" x14ac:dyDescent="0.3">
      <c r="J951403"/>
    </row>
    <row r="951612" spans="9:10" x14ac:dyDescent="0.3">
      <c r="I951612" s="139"/>
      <c r="J951612" s="139"/>
    </row>
    <row r="951614" spans="9:10" x14ac:dyDescent="0.3">
      <c r="J951614"/>
    </row>
    <row r="951823" spans="9:10" x14ac:dyDescent="0.3">
      <c r="I951823" s="139"/>
      <c r="J951823" s="139"/>
    </row>
    <row r="951825" spans="10:10" x14ac:dyDescent="0.3">
      <c r="J951825"/>
    </row>
    <row r="952034" spans="9:10" x14ac:dyDescent="0.3">
      <c r="I952034" s="139"/>
      <c r="J952034" s="139"/>
    </row>
    <row r="952036" spans="9:10" x14ac:dyDescent="0.3">
      <c r="J952036"/>
    </row>
    <row r="952245" spans="9:10" x14ac:dyDescent="0.3">
      <c r="I952245" s="139"/>
      <c r="J952245" s="139"/>
    </row>
    <row r="952247" spans="9:10" x14ac:dyDescent="0.3">
      <c r="J952247"/>
    </row>
    <row r="952456" spans="9:10" x14ac:dyDescent="0.3">
      <c r="I952456" s="139"/>
      <c r="J952456" s="139"/>
    </row>
    <row r="952458" spans="9:10" x14ac:dyDescent="0.3">
      <c r="J952458"/>
    </row>
    <row r="952667" spans="9:10" x14ac:dyDescent="0.3">
      <c r="I952667" s="139"/>
      <c r="J952667" s="139"/>
    </row>
    <row r="952669" spans="9:10" x14ac:dyDescent="0.3">
      <c r="J952669"/>
    </row>
    <row r="952878" spans="9:10" x14ac:dyDescent="0.3">
      <c r="I952878" s="139"/>
      <c r="J952878" s="139"/>
    </row>
    <row r="952880" spans="9:10" x14ac:dyDescent="0.3">
      <c r="J952880"/>
    </row>
    <row r="953089" spans="9:10" x14ac:dyDescent="0.3">
      <c r="I953089" s="139"/>
      <c r="J953089" s="139"/>
    </row>
    <row r="953091" spans="9:10" x14ac:dyDescent="0.3">
      <c r="J953091"/>
    </row>
    <row r="953300" spans="9:10" x14ac:dyDescent="0.3">
      <c r="I953300" s="139"/>
      <c r="J953300" s="139"/>
    </row>
    <row r="953302" spans="9:10" x14ac:dyDescent="0.3">
      <c r="J953302"/>
    </row>
    <row r="953511" spans="9:10" x14ac:dyDescent="0.3">
      <c r="I953511" s="139"/>
      <c r="J953511" s="139"/>
    </row>
    <row r="953513" spans="9:10" x14ac:dyDescent="0.3">
      <c r="J953513"/>
    </row>
    <row r="953722" spans="9:10" x14ac:dyDescent="0.3">
      <c r="I953722" s="139"/>
      <c r="J953722" s="139"/>
    </row>
    <row r="953724" spans="9:10" x14ac:dyDescent="0.3">
      <c r="J953724"/>
    </row>
    <row r="953933" spans="9:10" x14ac:dyDescent="0.3">
      <c r="I953933" s="139"/>
      <c r="J953933" s="139"/>
    </row>
    <row r="953935" spans="9:10" x14ac:dyDescent="0.3">
      <c r="J953935"/>
    </row>
    <row r="954144" spans="9:10" x14ac:dyDescent="0.3">
      <c r="I954144" s="139"/>
      <c r="J954144" s="139"/>
    </row>
    <row r="954146" spans="10:10" x14ac:dyDescent="0.3">
      <c r="J954146"/>
    </row>
    <row r="954355" spans="9:10" x14ac:dyDescent="0.3">
      <c r="I954355" s="139"/>
      <c r="J954355" s="139"/>
    </row>
    <row r="954357" spans="9:10" x14ac:dyDescent="0.3">
      <c r="J954357"/>
    </row>
    <row r="954566" spans="9:10" x14ac:dyDescent="0.3">
      <c r="I954566" s="139"/>
      <c r="J954566" s="139"/>
    </row>
    <row r="954568" spans="9:10" x14ac:dyDescent="0.3">
      <c r="J954568"/>
    </row>
    <row r="954777" spans="9:10" x14ac:dyDescent="0.3">
      <c r="I954777" s="139"/>
      <c r="J954777" s="139"/>
    </row>
    <row r="954779" spans="9:10" x14ac:dyDescent="0.3">
      <c r="J954779"/>
    </row>
    <row r="954988" spans="9:10" x14ac:dyDescent="0.3">
      <c r="I954988" s="139"/>
      <c r="J954988" s="139"/>
    </row>
    <row r="954990" spans="9:10" x14ac:dyDescent="0.3">
      <c r="J954990"/>
    </row>
    <row r="955199" spans="9:10" x14ac:dyDescent="0.3">
      <c r="I955199" s="139"/>
      <c r="J955199" s="139"/>
    </row>
    <row r="955201" spans="10:10" x14ac:dyDescent="0.3">
      <c r="J955201"/>
    </row>
    <row r="955410" spans="9:10" x14ac:dyDescent="0.3">
      <c r="I955410" s="139"/>
      <c r="J955410" s="139"/>
    </row>
    <row r="955412" spans="9:10" x14ac:dyDescent="0.3">
      <c r="J955412"/>
    </row>
    <row r="955621" spans="9:10" x14ac:dyDescent="0.3">
      <c r="I955621" s="139"/>
      <c r="J955621" s="139"/>
    </row>
    <row r="955623" spans="9:10" x14ac:dyDescent="0.3">
      <c r="J955623"/>
    </row>
    <row r="955832" spans="9:10" x14ac:dyDescent="0.3">
      <c r="I955832" s="139"/>
      <c r="J955832" s="139"/>
    </row>
    <row r="955834" spans="9:10" x14ac:dyDescent="0.3">
      <c r="J955834"/>
    </row>
    <row r="956043" spans="9:10" x14ac:dyDescent="0.3">
      <c r="I956043" s="139"/>
      <c r="J956043" s="139"/>
    </row>
    <row r="956045" spans="9:10" x14ac:dyDescent="0.3">
      <c r="J956045"/>
    </row>
    <row r="956254" spans="9:10" x14ac:dyDescent="0.3">
      <c r="I956254" s="139"/>
      <c r="J956254" s="139"/>
    </row>
    <row r="956256" spans="9:10" x14ac:dyDescent="0.3">
      <c r="J956256"/>
    </row>
    <row r="956465" spans="9:10" x14ac:dyDescent="0.3">
      <c r="I956465" s="139"/>
      <c r="J956465" s="139"/>
    </row>
    <row r="956467" spans="9:10" x14ac:dyDescent="0.3">
      <c r="J956467"/>
    </row>
    <row r="956676" spans="9:10" x14ac:dyDescent="0.3">
      <c r="I956676" s="139"/>
      <c r="J956676" s="139"/>
    </row>
    <row r="956678" spans="9:10" x14ac:dyDescent="0.3">
      <c r="J956678"/>
    </row>
    <row r="956887" spans="9:10" x14ac:dyDescent="0.3">
      <c r="I956887" s="139"/>
      <c r="J956887" s="139"/>
    </row>
    <row r="956889" spans="9:10" x14ac:dyDescent="0.3">
      <c r="J956889"/>
    </row>
    <row r="957098" spans="9:10" x14ac:dyDescent="0.3">
      <c r="I957098" s="139"/>
      <c r="J957098" s="139"/>
    </row>
    <row r="957100" spans="9:10" x14ac:dyDescent="0.3">
      <c r="J957100"/>
    </row>
    <row r="957309" spans="9:10" x14ac:dyDescent="0.3">
      <c r="I957309" s="139"/>
      <c r="J957309" s="139"/>
    </row>
    <row r="957311" spans="9:10" x14ac:dyDescent="0.3">
      <c r="J957311"/>
    </row>
    <row r="957520" spans="9:10" x14ac:dyDescent="0.3">
      <c r="I957520" s="139"/>
      <c r="J957520" s="139"/>
    </row>
    <row r="957522" spans="10:10" x14ac:dyDescent="0.3">
      <c r="J957522"/>
    </row>
    <row r="957731" spans="9:10" x14ac:dyDescent="0.3">
      <c r="I957731" s="139"/>
      <c r="J957731" s="139"/>
    </row>
    <row r="957733" spans="9:10" x14ac:dyDescent="0.3">
      <c r="J957733"/>
    </row>
    <row r="957942" spans="9:10" x14ac:dyDescent="0.3">
      <c r="I957942" s="139"/>
      <c r="J957942" s="139"/>
    </row>
    <row r="957944" spans="9:10" x14ac:dyDescent="0.3">
      <c r="J957944"/>
    </row>
    <row r="958153" spans="9:10" x14ac:dyDescent="0.3">
      <c r="I958153" s="139"/>
      <c r="J958153" s="139"/>
    </row>
    <row r="958155" spans="9:10" x14ac:dyDescent="0.3">
      <c r="J958155"/>
    </row>
    <row r="958364" spans="9:10" x14ac:dyDescent="0.3">
      <c r="I958364" s="139"/>
      <c r="J958364" s="139"/>
    </row>
    <row r="958366" spans="9:10" x14ac:dyDescent="0.3">
      <c r="J958366"/>
    </row>
    <row r="958575" spans="9:10" x14ac:dyDescent="0.3">
      <c r="I958575" s="139"/>
      <c r="J958575" s="139"/>
    </row>
    <row r="958577" spans="10:10" x14ac:dyDescent="0.3">
      <c r="J958577"/>
    </row>
    <row r="958786" spans="9:10" x14ac:dyDescent="0.3">
      <c r="I958786" s="139"/>
      <c r="J958786" s="139"/>
    </row>
    <row r="958788" spans="9:10" x14ac:dyDescent="0.3">
      <c r="J958788"/>
    </row>
    <row r="958997" spans="9:10" x14ac:dyDescent="0.3">
      <c r="I958997" s="139"/>
      <c r="J958997" s="139"/>
    </row>
    <row r="958999" spans="9:10" x14ac:dyDescent="0.3">
      <c r="J958999"/>
    </row>
    <row r="959208" spans="9:10" x14ac:dyDescent="0.3">
      <c r="I959208" s="139"/>
      <c r="J959208" s="139"/>
    </row>
    <row r="959210" spans="9:10" x14ac:dyDescent="0.3">
      <c r="J959210"/>
    </row>
    <row r="959419" spans="9:10" x14ac:dyDescent="0.3">
      <c r="I959419" s="139"/>
      <c r="J959419" s="139"/>
    </row>
    <row r="959421" spans="9:10" x14ac:dyDescent="0.3">
      <c r="J959421"/>
    </row>
    <row r="959630" spans="9:10" x14ac:dyDescent="0.3">
      <c r="I959630" s="139"/>
      <c r="J959630" s="139"/>
    </row>
    <row r="959632" spans="9:10" x14ac:dyDescent="0.3">
      <c r="J959632"/>
    </row>
    <row r="959841" spans="9:10" x14ac:dyDescent="0.3">
      <c r="I959841" s="139"/>
      <c r="J959841" s="139"/>
    </row>
    <row r="959843" spans="9:10" x14ac:dyDescent="0.3">
      <c r="J959843"/>
    </row>
    <row r="960052" spans="9:10" x14ac:dyDescent="0.3">
      <c r="I960052" s="139"/>
      <c r="J960052" s="139"/>
    </row>
    <row r="960054" spans="9:10" x14ac:dyDescent="0.3">
      <c r="J960054"/>
    </row>
    <row r="960263" spans="9:10" x14ac:dyDescent="0.3">
      <c r="I960263" s="139"/>
      <c r="J960263" s="139"/>
    </row>
    <row r="960265" spans="9:10" x14ac:dyDescent="0.3">
      <c r="J960265"/>
    </row>
    <row r="960474" spans="9:10" x14ac:dyDescent="0.3">
      <c r="I960474" s="139"/>
      <c r="J960474" s="139"/>
    </row>
    <row r="960476" spans="9:10" x14ac:dyDescent="0.3">
      <c r="J960476"/>
    </row>
    <row r="960685" spans="9:10" x14ac:dyDescent="0.3">
      <c r="I960685" s="139"/>
      <c r="J960685" s="139"/>
    </row>
    <row r="960687" spans="9:10" x14ac:dyDescent="0.3">
      <c r="J960687"/>
    </row>
    <row r="960896" spans="9:10" x14ac:dyDescent="0.3">
      <c r="I960896" s="139"/>
      <c r="J960896" s="139"/>
    </row>
    <row r="960898" spans="10:10" x14ac:dyDescent="0.3">
      <c r="J960898"/>
    </row>
    <row r="961107" spans="9:10" x14ac:dyDescent="0.3">
      <c r="I961107" s="139"/>
      <c r="J961107" s="139"/>
    </row>
    <row r="961109" spans="9:10" x14ac:dyDescent="0.3">
      <c r="J961109"/>
    </row>
    <row r="961318" spans="9:10" x14ac:dyDescent="0.3">
      <c r="I961318" s="139"/>
      <c r="J961318" s="139"/>
    </row>
    <row r="961320" spans="9:10" x14ac:dyDescent="0.3">
      <c r="J961320"/>
    </row>
    <row r="961529" spans="9:10" x14ac:dyDescent="0.3">
      <c r="I961529" s="139"/>
      <c r="J961529" s="139"/>
    </row>
    <row r="961531" spans="9:10" x14ac:dyDescent="0.3">
      <c r="J961531"/>
    </row>
    <row r="961740" spans="9:10" x14ac:dyDescent="0.3">
      <c r="I961740" s="139"/>
      <c r="J961740" s="139"/>
    </row>
    <row r="961742" spans="9:10" x14ac:dyDescent="0.3">
      <c r="J961742"/>
    </row>
    <row r="961951" spans="9:10" x14ac:dyDescent="0.3">
      <c r="I961951" s="139"/>
      <c r="J961951" s="139"/>
    </row>
    <row r="961953" spans="10:10" x14ac:dyDescent="0.3">
      <c r="J961953"/>
    </row>
    <row r="962162" spans="9:10" x14ac:dyDescent="0.3">
      <c r="I962162" s="139"/>
      <c r="J962162" s="139"/>
    </row>
    <row r="962164" spans="9:10" x14ac:dyDescent="0.3">
      <c r="J962164"/>
    </row>
    <row r="962373" spans="9:10" x14ac:dyDescent="0.3">
      <c r="I962373" s="139"/>
      <c r="J962373" s="139"/>
    </row>
    <row r="962375" spans="9:10" x14ac:dyDescent="0.3">
      <c r="J962375"/>
    </row>
    <row r="962584" spans="9:10" x14ac:dyDescent="0.3">
      <c r="I962584" s="139"/>
      <c r="J962584" s="139"/>
    </row>
    <row r="962586" spans="9:10" x14ac:dyDescent="0.3">
      <c r="J962586"/>
    </row>
    <row r="962795" spans="9:10" x14ac:dyDescent="0.3">
      <c r="I962795" s="139"/>
      <c r="J962795" s="139"/>
    </row>
    <row r="962797" spans="9:10" x14ac:dyDescent="0.3">
      <c r="J962797"/>
    </row>
    <row r="963006" spans="9:10" x14ac:dyDescent="0.3">
      <c r="I963006" s="139"/>
      <c r="J963006" s="139"/>
    </row>
    <row r="963008" spans="9:10" x14ac:dyDescent="0.3">
      <c r="J963008"/>
    </row>
    <row r="963217" spans="9:10" x14ac:dyDescent="0.3">
      <c r="I963217" s="139"/>
      <c r="J963217" s="139"/>
    </row>
    <row r="963219" spans="9:10" x14ac:dyDescent="0.3">
      <c r="J963219"/>
    </row>
    <row r="963428" spans="9:10" x14ac:dyDescent="0.3">
      <c r="I963428" s="139"/>
      <c r="J963428" s="139"/>
    </row>
    <row r="963430" spans="9:10" x14ac:dyDescent="0.3">
      <c r="J963430"/>
    </row>
    <row r="963639" spans="9:10" x14ac:dyDescent="0.3">
      <c r="I963639" s="139"/>
      <c r="J963639" s="139"/>
    </row>
    <row r="963641" spans="9:10" x14ac:dyDescent="0.3">
      <c r="J963641"/>
    </row>
    <row r="963850" spans="9:10" x14ac:dyDescent="0.3">
      <c r="I963850" s="139"/>
      <c r="J963850" s="139"/>
    </row>
    <row r="963852" spans="9:10" x14ac:dyDescent="0.3">
      <c r="J963852"/>
    </row>
    <row r="964061" spans="9:10" x14ac:dyDescent="0.3">
      <c r="I964061" s="139"/>
      <c r="J964061" s="139"/>
    </row>
    <row r="964063" spans="9:10" x14ac:dyDescent="0.3">
      <c r="J964063"/>
    </row>
    <row r="964272" spans="9:10" x14ac:dyDescent="0.3">
      <c r="I964272" s="139"/>
      <c r="J964272" s="139"/>
    </row>
    <row r="964274" spans="10:10" x14ac:dyDescent="0.3">
      <c r="J964274"/>
    </row>
    <row r="964483" spans="9:10" x14ac:dyDescent="0.3">
      <c r="I964483" s="139"/>
      <c r="J964483" s="139"/>
    </row>
    <row r="964485" spans="9:10" x14ac:dyDescent="0.3">
      <c r="J964485"/>
    </row>
    <row r="964694" spans="9:10" x14ac:dyDescent="0.3">
      <c r="I964694" s="139"/>
      <c r="J964694" s="139"/>
    </row>
    <row r="964696" spans="9:10" x14ac:dyDescent="0.3">
      <c r="J964696"/>
    </row>
    <row r="964905" spans="9:10" x14ac:dyDescent="0.3">
      <c r="I964905" s="139"/>
      <c r="J964905" s="139"/>
    </row>
    <row r="964907" spans="9:10" x14ac:dyDescent="0.3">
      <c r="J964907"/>
    </row>
    <row r="965116" spans="9:10" x14ac:dyDescent="0.3">
      <c r="I965116" s="139"/>
      <c r="J965116" s="139"/>
    </row>
    <row r="965118" spans="9:10" x14ac:dyDescent="0.3">
      <c r="J965118"/>
    </row>
    <row r="965327" spans="9:10" x14ac:dyDescent="0.3">
      <c r="I965327" s="139"/>
      <c r="J965327" s="139"/>
    </row>
    <row r="965329" spans="10:10" x14ac:dyDescent="0.3">
      <c r="J965329"/>
    </row>
    <row r="965538" spans="9:10" x14ac:dyDescent="0.3">
      <c r="I965538" s="139"/>
      <c r="J965538" s="139"/>
    </row>
    <row r="965540" spans="9:10" x14ac:dyDescent="0.3">
      <c r="J965540"/>
    </row>
    <row r="965749" spans="9:10" x14ac:dyDescent="0.3">
      <c r="I965749" s="139"/>
      <c r="J965749" s="139"/>
    </row>
    <row r="965751" spans="9:10" x14ac:dyDescent="0.3">
      <c r="J965751"/>
    </row>
    <row r="965960" spans="9:10" x14ac:dyDescent="0.3">
      <c r="I965960" s="139"/>
      <c r="J965960" s="139"/>
    </row>
    <row r="965962" spans="9:10" x14ac:dyDescent="0.3">
      <c r="J965962"/>
    </row>
    <row r="966171" spans="9:10" x14ac:dyDescent="0.3">
      <c r="I966171" s="139"/>
      <c r="J966171" s="139"/>
    </row>
    <row r="966173" spans="9:10" x14ac:dyDescent="0.3">
      <c r="J966173"/>
    </row>
    <row r="966382" spans="9:10" x14ac:dyDescent="0.3">
      <c r="I966382" s="139"/>
      <c r="J966382" s="139"/>
    </row>
    <row r="966384" spans="9:10" x14ac:dyDescent="0.3">
      <c r="J966384"/>
    </row>
    <row r="966593" spans="9:10" x14ac:dyDescent="0.3">
      <c r="I966593" s="139"/>
      <c r="J966593" s="139"/>
    </row>
    <row r="966595" spans="9:10" x14ac:dyDescent="0.3">
      <c r="J966595"/>
    </row>
    <row r="966804" spans="9:10" x14ac:dyDescent="0.3">
      <c r="I966804" s="139"/>
      <c r="J966804" s="139"/>
    </row>
    <row r="966806" spans="9:10" x14ac:dyDescent="0.3">
      <c r="J966806"/>
    </row>
    <row r="967015" spans="9:10" x14ac:dyDescent="0.3">
      <c r="I967015" s="139"/>
      <c r="J967015" s="139"/>
    </row>
    <row r="967017" spans="9:10" x14ac:dyDescent="0.3">
      <c r="J967017"/>
    </row>
    <row r="967226" spans="9:10" x14ac:dyDescent="0.3">
      <c r="I967226" s="139"/>
      <c r="J967226" s="139"/>
    </row>
    <row r="967228" spans="9:10" x14ac:dyDescent="0.3">
      <c r="J967228"/>
    </row>
    <row r="967437" spans="9:10" x14ac:dyDescent="0.3">
      <c r="I967437" s="139"/>
      <c r="J967437" s="139"/>
    </row>
    <row r="967439" spans="9:10" x14ac:dyDescent="0.3">
      <c r="J967439"/>
    </row>
    <row r="967648" spans="9:10" x14ac:dyDescent="0.3">
      <c r="I967648" s="139"/>
      <c r="J967648" s="139"/>
    </row>
    <row r="967650" spans="10:10" x14ac:dyDescent="0.3">
      <c r="J967650"/>
    </row>
    <row r="967859" spans="9:10" x14ac:dyDescent="0.3">
      <c r="I967859" s="139"/>
      <c r="J967859" s="139"/>
    </row>
    <row r="967861" spans="9:10" x14ac:dyDescent="0.3">
      <c r="J967861"/>
    </row>
    <row r="968070" spans="9:10" x14ac:dyDescent="0.3">
      <c r="I968070" s="139"/>
      <c r="J968070" s="139"/>
    </row>
    <row r="968072" spans="9:10" x14ac:dyDescent="0.3">
      <c r="J968072"/>
    </row>
    <row r="968281" spans="9:10" x14ac:dyDescent="0.3">
      <c r="I968281" s="139"/>
      <c r="J968281" s="139"/>
    </row>
    <row r="968283" spans="9:10" x14ac:dyDescent="0.3">
      <c r="J968283"/>
    </row>
    <row r="968492" spans="9:10" x14ac:dyDescent="0.3">
      <c r="I968492" s="139"/>
      <c r="J968492" s="139"/>
    </row>
    <row r="968494" spans="9:10" x14ac:dyDescent="0.3">
      <c r="J968494"/>
    </row>
    <row r="968703" spans="9:10" x14ac:dyDescent="0.3">
      <c r="I968703" s="139"/>
      <c r="J968703" s="139"/>
    </row>
    <row r="968705" spans="10:10" x14ac:dyDescent="0.3">
      <c r="J968705"/>
    </row>
    <row r="968914" spans="9:10" x14ac:dyDescent="0.3">
      <c r="I968914" s="139"/>
      <c r="J968914" s="139"/>
    </row>
    <row r="968916" spans="9:10" x14ac:dyDescent="0.3">
      <c r="J968916"/>
    </row>
    <row r="969125" spans="9:10" x14ac:dyDescent="0.3">
      <c r="I969125" s="139"/>
      <c r="J969125" s="139"/>
    </row>
    <row r="969127" spans="9:10" x14ac:dyDescent="0.3">
      <c r="J969127"/>
    </row>
    <row r="969336" spans="9:10" x14ac:dyDescent="0.3">
      <c r="I969336" s="139"/>
      <c r="J969336" s="139"/>
    </row>
    <row r="969338" spans="9:10" x14ac:dyDescent="0.3">
      <c r="J969338"/>
    </row>
    <row r="969547" spans="9:10" x14ac:dyDescent="0.3">
      <c r="I969547" s="139"/>
      <c r="J969547" s="139"/>
    </row>
    <row r="969549" spans="9:10" x14ac:dyDescent="0.3">
      <c r="J969549"/>
    </row>
    <row r="969758" spans="9:10" x14ac:dyDescent="0.3">
      <c r="I969758" s="139"/>
      <c r="J969758" s="139"/>
    </row>
    <row r="969760" spans="9:10" x14ac:dyDescent="0.3">
      <c r="J969760"/>
    </row>
    <row r="969969" spans="9:10" x14ac:dyDescent="0.3">
      <c r="I969969" s="139"/>
      <c r="J969969" s="139"/>
    </row>
    <row r="969971" spans="9:10" x14ac:dyDescent="0.3">
      <c r="J969971"/>
    </row>
    <row r="970180" spans="9:10" x14ac:dyDescent="0.3">
      <c r="I970180" s="139"/>
      <c r="J970180" s="139"/>
    </row>
    <row r="970182" spans="9:10" x14ac:dyDescent="0.3">
      <c r="J970182"/>
    </row>
    <row r="970391" spans="9:10" x14ac:dyDescent="0.3">
      <c r="I970391" s="139"/>
      <c r="J970391" s="139"/>
    </row>
    <row r="970393" spans="9:10" x14ac:dyDescent="0.3">
      <c r="J970393"/>
    </row>
    <row r="970602" spans="9:10" x14ac:dyDescent="0.3">
      <c r="I970602" s="139"/>
      <c r="J970602" s="139"/>
    </row>
    <row r="970604" spans="9:10" x14ac:dyDescent="0.3">
      <c r="J970604"/>
    </row>
    <row r="970813" spans="9:10" x14ac:dyDescent="0.3">
      <c r="I970813" s="139"/>
      <c r="J970813" s="139"/>
    </row>
    <row r="970815" spans="9:10" x14ac:dyDescent="0.3">
      <c r="J970815"/>
    </row>
    <row r="971024" spans="9:10" x14ac:dyDescent="0.3">
      <c r="I971024" s="139"/>
      <c r="J971024" s="139"/>
    </row>
    <row r="971026" spans="10:10" x14ac:dyDescent="0.3">
      <c r="J971026"/>
    </row>
    <row r="971235" spans="9:10" x14ac:dyDescent="0.3">
      <c r="I971235" s="139"/>
      <c r="J971235" s="139"/>
    </row>
    <row r="971237" spans="9:10" x14ac:dyDescent="0.3">
      <c r="J971237"/>
    </row>
    <row r="971446" spans="9:10" x14ac:dyDescent="0.3">
      <c r="I971446" s="139"/>
      <c r="J971446" s="139"/>
    </row>
    <row r="971448" spans="9:10" x14ac:dyDescent="0.3">
      <c r="J971448"/>
    </row>
    <row r="971657" spans="9:10" x14ac:dyDescent="0.3">
      <c r="I971657" s="139"/>
      <c r="J971657" s="139"/>
    </row>
    <row r="971659" spans="9:10" x14ac:dyDescent="0.3">
      <c r="J971659"/>
    </row>
    <row r="971868" spans="9:10" x14ac:dyDescent="0.3">
      <c r="I971868" s="139"/>
      <c r="J971868" s="139"/>
    </row>
    <row r="971870" spans="9:10" x14ac:dyDescent="0.3">
      <c r="J971870"/>
    </row>
    <row r="972079" spans="9:10" x14ac:dyDescent="0.3">
      <c r="I972079" s="139"/>
      <c r="J972079" s="139"/>
    </row>
    <row r="972081" spans="10:10" x14ac:dyDescent="0.3">
      <c r="J972081"/>
    </row>
    <row r="972290" spans="9:10" x14ac:dyDescent="0.3">
      <c r="I972290" s="139"/>
      <c r="J972290" s="139"/>
    </row>
    <row r="972292" spans="9:10" x14ac:dyDescent="0.3">
      <c r="J972292"/>
    </row>
    <row r="972501" spans="9:10" x14ac:dyDescent="0.3">
      <c r="I972501" s="139"/>
      <c r="J972501" s="139"/>
    </row>
    <row r="972503" spans="9:10" x14ac:dyDescent="0.3">
      <c r="J972503"/>
    </row>
    <row r="972712" spans="9:10" x14ac:dyDescent="0.3">
      <c r="I972712" s="139"/>
      <c r="J972712" s="139"/>
    </row>
    <row r="972714" spans="9:10" x14ac:dyDescent="0.3">
      <c r="J972714"/>
    </row>
    <row r="972923" spans="9:10" x14ac:dyDescent="0.3">
      <c r="I972923" s="139"/>
      <c r="J972923" s="139"/>
    </row>
    <row r="972925" spans="9:10" x14ac:dyDescent="0.3">
      <c r="J972925"/>
    </row>
    <row r="973134" spans="9:10" x14ac:dyDescent="0.3">
      <c r="I973134" s="139"/>
      <c r="J973134" s="139"/>
    </row>
    <row r="973136" spans="9:10" x14ac:dyDescent="0.3">
      <c r="J973136"/>
    </row>
    <row r="973345" spans="9:10" x14ac:dyDescent="0.3">
      <c r="I973345" s="139"/>
      <c r="J973345" s="139"/>
    </row>
    <row r="973347" spans="9:10" x14ac:dyDescent="0.3">
      <c r="J973347"/>
    </row>
    <row r="973556" spans="9:10" x14ac:dyDescent="0.3">
      <c r="I973556" s="139"/>
      <c r="J973556" s="139"/>
    </row>
    <row r="973558" spans="9:10" x14ac:dyDescent="0.3">
      <c r="J973558"/>
    </row>
    <row r="973767" spans="9:10" x14ac:dyDescent="0.3">
      <c r="I973767" s="139"/>
      <c r="J973767" s="139"/>
    </row>
    <row r="973769" spans="9:10" x14ac:dyDescent="0.3">
      <c r="J973769"/>
    </row>
    <row r="973978" spans="9:10" x14ac:dyDescent="0.3">
      <c r="I973978" s="139"/>
      <c r="J973978" s="139"/>
    </row>
    <row r="973980" spans="9:10" x14ac:dyDescent="0.3">
      <c r="J973980"/>
    </row>
    <row r="974189" spans="9:10" x14ac:dyDescent="0.3">
      <c r="I974189" s="139"/>
      <c r="J974189" s="139"/>
    </row>
    <row r="974191" spans="9:10" x14ac:dyDescent="0.3">
      <c r="J974191"/>
    </row>
    <row r="974400" spans="9:10" x14ac:dyDescent="0.3">
      <c r="I974400" s="139"/>
      <c r="J974400" s="139"/>
    </row>
    <row r="974402" spans="10:10" x14ac:dyDescent="0.3">
      <c r="J974402"/>
    </row>
    <row r="974611" spans="9:10" x14ac:dyDescent="0.3">
      <c r="I974611" s="139"/>
      <c r="J974611" s="139"/>
    </row>
    <row r="974613" spans="9:10" x14ac:dyDescent="0.3">
      <c r="J974613"/>
    </row>
    <row r="974822" spans="9:10" x14ac:dyDescent="0.3">
      <c r="I974822" s="139"/>
      <c r="J974822" s="139"/>
    </row>
    <row r="974824" spans="9:10" x14ac:dyDescent="0.3">
      <c r="J974824"/>
    </row>
    <row r="975033" spans="9:10" x14ac:dyDescent="0.3">
      <c r="I975033" s="139"/>
      <c r="J975033" s="139"/>
    </row>
    <row r="975035" spans="9:10" x14ac:dyDescent="0.3">
      <c r="J975035"/>
    </row>
    <row r="975244" spans="9:10" x14ac:dyDescent="0.3">
      <c r="I975244" s="139"/>
      <c r="J975244" s="139"/>
    </row>
    <row r="975246" spans="9:10" x14ac:dyDescent="0.3">
      <c r="J975246"/>
    </row>
    <row r="975455" spans="9:10" x14ac:dyDescent="0.3">
      <c r="I975455" s="139"/>
      <c r="J975455" s="139"/>
    </row>
    <row r="975457" spans="10:10" x14ac:dyDescent="0.3">
      <c r="J975457"/>
    </row>
    <row r="975666" spans="9:10" x14ac:dyDescent="0.3">
      <c r="I975666" s="139"/>
      <c r="J975666" s="139"/>
    </row>
    <row r="975668" spans="9:10" x14ac:dyDescent="0.3">
      <c r="J975668"/>
    </row>
    <row r="975877" spans="9:10" x14ac:dyDescent="0.3">
      <c r="I975877" s="139"/>
      <c r="J975877" s="139"/>
    </row>
    <row r="975879" spans="9:10" x14ac:dyDescent="0.3">
      <c r="J975879"/>
    </row>
    <row r="976088" spans="9:10" x14ac:dyDescent="0.3">
      <c r="I976088" s="139"/>
      <c r="J976088" s="139"/>
    </row>
    <row r="976090" spans="9:10" x14ac:dyDescent="0.3">
      <c r="J976090"/>
    </row>
    <row r="976299" spans="9:10" x14ac:dyDescent="0.3">
      <c r="I976299" s="139"/>
      <c r="J976299" s="139"/>
    </row>
    <row r="976301" spans="9:10" x14ac:dyDescent="0.3">
      <c r="J976301"/>
    </row>
    <row r="976510" spans="9:10" x14ac:dyDescent="0.3">
      <c r="I976510" s="139"/>
      <c r="J976510" s="139"/>
    </row>
    <row r="976512" spans="9:10" x14ac:dyDescent="0.3">
      <c r="J976512"/>
    </row>
    <row r="976721" spans="9:10" x14ac:dyDescent="0.3">
      <c r="I976721" s="139"/>
      <c r="J976721" s="139"/>
    </row>
    <row r="976723" spans="9:10" x14ac:dyDescent="0.3">
      <c r="J976723"/>
    </row>
    <row r="976932" spans="9:10" x14ac:dyDescent="0.3">
      <c r="I976932" s="139"/>
      <c r="J976932" s="139"/>
    </row>
    <row r="976934" spans="9:10" x14ac:dyDescent="0.3">
      <c r="J976934"/>
    </row>
    <row r="977143" spans="9:10" x14ac:dyDescent="0.3">
      <c r="I977143" s="139"/>
      <c r="J977143" s="139"/>
    </row>
    <row r="977145" spans="9:10" x14ac:dyDescent="0.3">
      <c r="J977145"/>
    </row>
    <row r="977354" spans="9:10" x14ac:dyDescent="0.3">
      <c r="I977354" s="139"/>
      <c r="J977354" s="139"/>
    </row>
    <row r="977356" spans="9:10" x14ac:dyDescent="0.3">
      <c r="J977356"/>
    </row>
    <row r="977565" spans="9:10" x14ac:dyDescent="0.3">
      <c r="I977565" s="139"/>
      <c r="J977565" s="139"/>
    </row>
    <row r="977567" spans="9:10" x14ac:dyDescent="0.3">
      <c r="J977567"/>
    </row>
    <row r="977776" spans="9:10" x14ac:dyDescent="0.3">
      <c r="I977776" s="139"/>
      <c r="J977776" s="139"/>
    </row>
    <row r="977778" spans="10:10" x14ac:dyDescent="0.3">
      <c r="J977778"/>
    </row>
    <row r="977987" spans="9:10" x14ac:dyDescent="0.3">
      <c r="I977987" s="139"/>
      <c r="J977987" s="139"/>
    </row>
    <row r="977989" spans="9:10" x14ac:dyDescent="0.3">
      <c r="J977989"/>
    </row>
    <row r="978198" spans="9:10" x14ac:dyDescent="0.3">
      <c r="I978198" s="139"/>
      <c r="J978198" s="139"/>
    </row>
    <row r="978200" spans="9:10" x14ac:dyDescent="0.3">
      <c r="J978200"/>
    </row>
    <row r="978409" spans="9:10" x14ac:dyDescent="0.3">
      <c r="I978409" s="139"/>
      <c r="J978409" s="139"/>
    </row>
    <row r="978411" spans="9:10" x14ac:dyDescent="0.3">
      <c r="J978411"/>
    </row>
    <row r="978620" spans="9:10" x14ac:dyDescent="0.3">
      <c r="I978620" s="139"/>
      <c r="J978620" s="139"/>
    </row>
    <row r="978622" spans="9:10" x14ac:dyDescent="0.3">
      <c r="J978622"/>
    </row>
    <row r="978831" spans="9:10" x14ac:dyDescent="0.3">
      <c r="I978831" s="139"/>
      <c r="J978831" s="139"/>
    </row>
    <row r="978833" spans="10:10" x14ac:dyDescent="0.3">
      <c r="J978833"/>
    </row>
    <row r="979042" spans="9:10" x14ac:dyDescent="0.3">
      <c r="I979042" s="139"/>
      <c r="J979042" s="139"/>
    </row>
    <row r="979044" spans="9:10" x14ac:dyDescent="0.3">
      <c r="J979044"/>
    </row>
    <row r="979253" spans="9:10" x14ac:dyDescent="0.3">
      <c r="I979253" s="139"/>
      <c r="J979253" s="139"/>
    </row>
    <row r="979255" spans="9:10" x14ac:dyDescent="0.3">
      <c r="J979255"/>
    </row>
    <row r="979464" spans="9:10" x14ac:dyDescent="0.3">
      <c r="I979464" s="139"/>
      <c r="J979464" s="139"/>
    </row>
    <row r="979466" spans="9:10" x14ac:dyDescent="0.3">
      <c r="J979466"/>
    </row>
    <row r="979675" spans="9:10" x14ac:dyDescent="0.3">
      <c r="I979675" s="139"/>
      <c r="J979675" s="139"/>
    </row>
    <row r="979677" spans="9:10" x14ac:dyDescent="0.3">
      <c r="J979677"/>
    </row>
    <row r="979886" spans="9:10" x14ac:dyDescent="0.3">
      <c r="I979886" s="139"/>
      <c r="J979886" s="139"/>
    </row>
    <row r="979888" spans="9:10" x14ac:dyDescent="0.3">
      <c r="J979888"/>
    </row>
    <row r="980097" spans="9:10" x14ac:dyDescent="0.3">
      <c r="I980097" s="139"/>
      <c r="J980097" s="139"/>
    </row>
    <row r="980099" spans="9:10" x14ac:dyDescent="0.3">
      <c r="J980099"/>
    </row>
    <row r="980308" spans="9:10" x14ac:dyDescent="0.3">
      <c r="I980308" s="139"/>
      <c r="J980308" s="139"/>
    </row>
    <row r="980310" spans="9:10" x14ac:dyDescent="0.3">
      <c r="J980310"/>
    </row>
    <row r="980519" spans="9:10" x14ac:dyDescent="0.3">
      <c r="I980519" s="139"/>
      <c r="J980519" s="139"/>
    </row>
    <row r="980521" spans="9:10" x14ac:dyDescent="0.3">
      <c r="J980521"/>
    </row>
    <row r="980730" spans="9:10" x14ac:dyDescent="0.3">
      <c r="I980730" s="139"/>
      <c r="J980730" s="139"/>
    </row>
    <row r="980732" spans="9:10" x14ac:dyDescent="0.3">
      <c r="J980732"/>
    </row>
    <row r="980941" spans="9:10" x14ac:dyDescent="0.3">
      <c r="I980941" s="139"/>
      <c r="J980941" s="139"/>
    </row>
    <row r="980943" spans="9:10" x14ac:dyDescent="0.3">
      <c r="J980943"/>
    </row>
    <row r="981152" spans="9:10" x14ac:dyDescent="0.3">
      <c r="I981152" s="139"/>
      <c r="J981152" s="139"/>
    </row>
    <row r="981154" spans="10:10" x14ac:dyDescent="0.3">
      <c r="J981154"/>
    </row>
    <row r="981363" spans="9:10" x14ac:dyDescent="0.3">
      <c r="I981363" s="139"/>
      <c r="J981363" s="139"/>
    </row>
    <row r="981365" spans="9:10" x14ac:dyDescent="0.3">
      <c r="J981365"/>
    </row>
    <row r="981574" spans="9:10" x14ac:dyDescent="0.3">
      <c r="I981574" s="139"/>
      <c r="J981574" s="139"/>
    </row>
    <row r="981576" spans="9:10" x14ac:dyDescent="0.3">
      <c r="J981576"/>
    </row>
    <row r="981785" spans="9:10" x14ac:dyDescent="0.3">
      <c r="I981785" s="139"/>
      <c r="J981785" s="139"/>
    </row>
    <row r="981787" spans="9:10" x14ac:dyDescent="0.3">
      <c r="J981787"/>
    </row>
    <row r="981996" spans="9:10" x14ac:dyDescent="0.3">
      <c r="I981996" s="139"/>
      <c r="J981996" s="139"/>
    </row>
    <row r="981998" spans="9:10" x14ac:dyDescent="0.3">
      <c r="J981998"/>
    </row>
    <row r="982207" spans="9:10" x14ac:dyDescent="0.3">
      <c r="I982207" s="139"/>
      <c r="J982207" s="139"/>
    </row>
    <row r="982209" spans="10:10" x14ac:dyDescent="0.3">
      <c r="J982209"/>
    </row>
    <row r="982418" spans="9:10" x14ac:dyDescent="0.3">
      <c r="I982418" s="139"/>
      <c r="J982418" s="139"/>
    </row>
    <row r="982420" spans="9:10" x14ac:dyDescent="0.3">
      <c r="J982420"/>
    </row>
    <row r="982629" spans="9:10" x14ac:dyDescent="0.3">
      <c r="I982629" s="139"/>
      <c r="J982629" s="139"/>
    </row>
    <row r="982631" spans="9:10" x14ac:dyDescent="0.3">
      <c r="J982631"/>
    </row>
    <row r="982840" spans="9:10" x14ac:dyDescent="0.3">
      <c r="I982840" s="139"/>
      <c r="J982840" s="139"/>
    </row>
    <row r="982842" spans="9:10" x14ac:dyDescent="0.3">
      <c r="J982842"/>
    </row>
    <row r="983051" spans="9:10" x14ac:dyDescent="0.3">
      <c r="I983051" s="139"/>
      <c r="J983051" s="139"/>
    </row>
    <row r="983053" spans="9:10" x14ac:dyDescent="0.3">
      <c r="J983053"/>
    </row>
    <row r="983262" spans="9:10" x14ac:dyDescent="0.3">
      <c r="I983262" s="139"/>
      <c r="J983262" s="139"/>
    </row>
    <row r="983264" spans="9:10" x14ac:dyDescent="0.3">
      <c r="J983264"/>
    </row>
    <row r="983473" spans="9:10" x14ac:dyDescent="0.3">
      <c r="I983473" s="139"/>
      <c r="J983473" s="139"/>
    </row>
    <row r="983475" spans="9:10" x14ac:dyDescent="0.3">
      <c r="J983475"/>
    </row>
    <row r="983684" spans="9:10" x14ac:dyDescent="0.3">
      <c r="I983684" s="139"/>
      <c r="J983684" s="139"/>
    </row>
    <row r="983686" spans="9:10" x14ac:dyDescent="0.3">
      <c r="J983686"/>
    </row>
    <row r="983895" spans="9:10" x14ac:dyDescent="0.3">
      <c r="I983895" s="139"/>
      <c r="J983895" s="139"/>
    </row>
    <row r="983897" spans="9:10" x14ac:dyDescent="0.3">
      <c r="J983897"/>
    </row>
    <row r="984106" spans="9:10" x14ac:dyDescent="0.3">
      <c r="I984106" s="139"/>
      <c r="J984106" s="139"/>
    </row>
    <row r="984108" spans="9:10" x14ac:dyDescent="0.3">
      <c r="J984108"/>
    </row>
    <row r="984317" spans="9:10" x14ac:dyDescent="0.3">
      <c r="I984317" s="139"/>
      <c r="J984317" s="139"/>
    </row>
    <row r="984319" spans="9:10" x14ac:dyDescent="0.3">
      <c r="J984319"/>
    </row>
    <row r="984528" spans="9:10" x14ac:dyDescent="0.3">
      <c r="I984528" s="139"/>
      <c r="J984528" s="139"/>
    </row>
    <row r="984530" spans="10:10" x14ac:dyDescent="0.3">
      <c r="J984530"/>
    </row>
    <row r="984739" spans="9:10" x14ac:dyDescent="0.3">
      <c r="I984739" s="139"/>
      <c r="J984739" s="139"/>
    </row>
    <row r="984741" spans="9:10" x14ac:dyDescent="0.3">
      <c r="J984741"/>
    </row>
    <row r="984950" spans="9:10" x14ac:dyDescent="0.3">
      <c r="I984950" s="139"/>
      <c r="J984950" s="139"/>
    </row>
    <row r="984952" spans="9:10" x14ac:dyDescent="0.3">
      <c r="J984952"/>
    </row>
    <row r="985161" spans="9:10" x14ac:dyDescent="0.3">
      <c r="I985161" s="139"/>
      <c r="J985161" s="139"/>
    </row>
    <row r="985163" spans="9:10" x14ac:dyDescent="0.3">
      <c r="J985163"/>
    </row>
    <row r="985372" spans="9:10" x14ac:dyDescent="0.3">
      <c r="I985372" s="139"/>
      <c r="J985372" s="139"/>
    </row>
    <row r="985374" spans="9:10" x14ac:dyDescent="0.3">
      <c r="J985374"/>
    </row>
    <row r="985583" spans="9:10" x14ac:dyDescent="0.3">
      <c r="I985583" s="139"/>
      <c r="J985583" s="139"/>
    </row>
    <row r="985585" spans="10:10" x14ac:dyDescent="0.3">
      <c r="J985585"/>
    </row>
    <row r="985794" spans="9:10" x14ac:dyDescent="0.3">
      <c r="I985794" s="139"/>
      <c r="J985794" s="139"/>
    </row>
    <row r="985796" spans="9:10" x14ac:dyDescent="0.3">
      <c r="J985796"/>
    </row>
    <row r="986005" spans="9:10" x14ac:dyDescent="0.3">
      <c r="I986005" s="139"/>
      <c r="J986005" s="139"/>
    </row>
    <row r="986007" spans="9:10" x14ac:dyDescent="0.3">
      <c r="J986007"/>
    </row>
    <row r="986216" spans="9:10" x14ac:dyDescent="0.3">
      <c r="I986216" s="139"/>
      <c r="J986216" s="139"/>
    </row>
    <row r="986218" spans="9:10" x14ac:dyDescent="0.3">
      <c r="J986218"/>
    </row>
    <row r="986427" spans="9:10" x14ac:dyDescent="0.3">
      <c r="I986427" s="139"/>
      <c r="J986427" s="139"/>
    </row>
    <row r="986429" spans="9:10" x14ac:dyDescent="0.3">
      <c r="J986429"/>
    </row>
    <row r="986638" spans="9:10" x14ac:dyDescent="0.3">
      <c r="I986638" s="139"/>
      <c r="J986638" s="139"/>
    </row>
    <row r="986640" spans="9:10" x14ac:dyDescent="0.3">
      <c r="J986640"/>
    </row>
    <row r="986849" spans="9:10" x14ac:dyDescent="0.3">
      <c r="I986849" s="139"/>
      <c r="J986849" s="139"/>
    </row>
    <row r="986851" spans="9:10" x14ac:dyDescent="0.3">
      <c r="J986851"/>
    </row>
    <row r="987060" spans="9:10" x14ac:dyDescent="0.3">
      <c r="I987060" s="139"/>
      <c r="J987060" s="139"/>
    </row>
    <row r="987062" spans="9:10" x14ac:dyDescent="0.3">
      <c r="J987062"/>
    </row>
    <row r="987271" spans="9:10" x14ac:dyDescent="0.3">
      <c r="I987271" s="139"/>
      <c r="J987271" s="139"/>
    </row>
    <row r="987273" spans="9:10" x14ac:dyDescent="0.3">
      <c r="J987273"/>
    </row>
    <row r="987482" spans="9:10" x14ac:dyDescent="0.3">
      <c r="I987482" s="139"/>
      <c r="J987482" s="139"/>
    </row>
    <row r="987484" spans="9:10" x14ac:dyDescent="0.3">
      <c r="J987484"/>
    </row>
    <row r="987693" spans="9:10" x14ac:dyDescent="0.3">
      <c r="I987693" s="139"/>
      <c r="J987693" s="139"/>
    </row>
    <row r="987695" spans="9:10" x14ac:dyDescent="0.3">
      <c r="J987695"/>
    </row>
    <row r="987904" spans="9:10" x14ac:dyDescent="0.3">
      <c r="I987904" s="139"/>
      <c r="J987904" s="139"/>
    </row>
    <row r="987906" spans="10:10" x14ac:dyDescent="0.3">
      <c r="J987906"/>
    </row>
    <row r="988115" spans="9:10" x14ac:dyDescent="0.3">
      <c r="I988115" s="139"/>
      <c r="J988115" s="139"/>
    </row>
    <row r="988117" spans="9:10" x14ac:dyDescent="0.3">
      <c r="J988117"/>
    </row>
    <row r="988326" spans="9:10" x14ac:dyDescent="0.3">
      <c r="I988326" s="139"/>
      <c r="J988326" s="139"/>
    </row>
    <row r="988328" spans="9:10" x14ac:dyDescent="0.3">
      <c r="J988328"/>
    </row>
    <row r="988537" spans="9:10" x14ac:dyDescent="0.3">
      <c r="I988537" s="139"/>
      <c r="J988537" s="139"/>
    </row>
    <row r="988539" spans="9:10" x14ac:dyDescent="0.3">
      <c r="J988539"/>
    </row>
    <row r="988748" spans="9:10" x14ac:dyDescent="0.3">
      <c r="I988748" s="139"/>
      <c r="J988748" s="139"/>
    </row>
    <row r="988750" spans="9:10" x14ac:dyDescent="0.3">
      <c r="J988750"/>
    </row>
    <row r="988959" spans="9:10" x14ac:dyDescent="0.3">
      <c r="I988959" s="139"/>
      <c r="J988959" s="139"/>
    </row>
    <row r="988961" spans="10:10" x14ac:dyDescent="0.3">
      <c r="J988961"/>
    </row>
    <row r="989170" spans="9:10" x14ac:dyDescent="0.3">
      <c r="I989170" s="139"/>
      <c r="J989170" s="139"/>
    </row>
    <row r="989172" spans="9:10" x14ac:dyDescent="0.3">
      <c r="J989172"/>
    </row>
    <row r="989381" spans="9:10" x14ac:dyDescent="0.3">
      <c r="I989381" s="139"/>
      <c r="J989381" s="139"/>
    </row>
    <row r="989383" spans="9:10" x14ac:dyDescent="0.3">
      <c r="J989383"/>
    </row>
    <row r="989592" spans="9:10" x14ac:dyDescent="0.3">
      <c r="I989592" s="139"/>
      <c r="J989592" s="139"/>
    </row>
    <row r="989594" spans="9:10" x14ac:dyDescent="0.3">
      <c r="J989594"/>
    </row>
    <row r="989803" spans="9:10" x14ac:dyDescent="0.3">
      <c r="I989803" s="139"/>
      <c r="J989803" s="139"/>
    </row>
    <row r="989805" spans="9:10" x14ac:dyDescent="0.3">
      <c r="J989805"/>
    </row>
    <row r="990014" spans="9:10" x14ac:dyDescent="0.3">
      <c r="I990014" s="139"/>
      <c r="J990014" s="139"/>
    </row>
    <row r="990016" spans="9:10" x14ac:dyDescent="0.3">
      <c r="J990016"/>
    </row>
    <row r="990225" spans="9:10" x14ac:dyDescent="0.3">
      <c r="I990225" s="139"/>
      <c r="J990225" s="139"/>
    </row>
    <row r="990227" spans="9:10" x14ac:dyDescent="0.3">
      <c r="J990227"/>
    </row>
    <row r="990436" spans="9:10" x14ac:dyDescent="0.3">
      <c r="I990436" s="139"/>
      <c r="J990436" s="139"/>
    </row>
    <row r="990438" spans="9:10" x14ac:dyDescent="0.3">
      <c r="J990438"/>
    </row>
    <row r="990647" spans="9:10" x14ac:dyDescent="0.3">
      <c r="I990647" s="139"/>
      <c r="J990647" s="139"/>
    </row>
    <row r="990649" spans="9:10" x14ac:dyDescent="0.3">
      <c r="J990649"/>
    </row>
    <row r="990858" spans="9:10" x14ac:dyDescent="0.3">
      <c r="I990858" s="139"/>
      <c r="J990858" s="139"/>
    </row>
    <row r="990860" spans="9:10" x14ac:dyDescent="0.3">
      <c r="J990860"/>
    </row>
    <row r="991069" spans="9:10" x14ac:dyDescent="0.3">
      <c r="I991069" s="139"/>
      <c r="J991069" s="139"/>
    </row>
    <row r="991071" spans="9:10" x14ac:dyDescent="0.3">
      <c r="J991071"/>
    </row>
    <row r="991280" spans="9:10" x14ac:dyDescent="0.3">
      <c r="I991280" s="139"/>
      <c r="J991280" s="139"/>
    </row>
    <row r="991282" spans="10:10" x14ac:dyDescent="0.3">
      <c r="J991282"/>
    </row>
    <row r="991491" spans="9:10" x14ac:dyDescent="0.3">
      <c r="I991491" s="139"/>
      <c r="J991491" s="139"/>
    </row>
    <row r="991493" spans="9:10" x14ac:dyDescent="0.3">
      <c r="J991493"/>
    </row>
    <row r="991702" spans="9:10" x14ac:dyDescent="0.3">
      <c r="I991702" s="139"/>
      <c r="J991702" s="139"/>
    </row>
    <row r="991704" spans="9:10" x14ac:dyDescent="0.3">
      <c r="J991704"/>
    </row>
    <row r="991913" spans="9:10" x14ac:dyDescent="0.3">
      <c r="I991913" s="139"/>
      <c r="J991913" s="139"/>
    </row>
    <row r="991915" spans="9:10" x14ac:dyDescent="0.3">
      <c r="J991915"/>
    </row>
    <row r="992124" spans="9:10" x14ac:dyDescent="0.3">
      <c r="I992124" s="139"/>
      <c r="J992124" s="139"/>
    </row>
    <row r="992126" spans="9:10" x14ac:dyDescent="0.3">
      <c r="J992126"/>
    </row>
    <row r="992335" spans="9:10" x14ac:dyDescent="0.3">
      <c r="I992335" s="139"/>
      <c r="J992335" s="139"/>
    </row>
    <row r="992337" spans="10:10" x14ac:dyDescent="0.3">
      <c r="J992337"/>
    </row>
    <row r="992546" spans="9:10" x14ac:dyDescent="0.3">
      <c r="I992546" s="139"/>
      <c r="J992546" s="139"/>
    </row>
    <row r="992548" spans="9:10" x14ac:dyDescent="0.3">
      <c r="J992548"/>
    </row>
    <row r="992757" spans="9:10" x14ac:dyDescent="0.3">
      <c r="I992757" s="139"/>
      <c r="J992757" s="139"/>
    </row>
    <row r="992759" spans="9:10" x14ac:dyDescent="0.3">
      <c r="J992759"/>
    </row>
    <row r="992968" spans="9:10" x14ac:dyDescent="0.3">
      <c r="I992968" s="139"/>
      <c r="J992968" s="139"/>
    </row>
    <row r="992970" spans="9:10" x14ac:dyDescent="0.3">
      <c r="J992970"/>
    </row>
    <row r="993179" spans="9:10" x14ac:dyDescent="0.3">
      <c r="I993179" s="139"/>
      <c r="J993179" s="139"/>
    </row>
    <row r="993181" spans="9:10" x14ac:dyDescent="0.3">
      <c r="J993181"/>
    </row>
    <row r="993390" spans="9:10" x14ac:dyDescent="0.3">
      <c r="I993390" s="139"/>
      <c r="J993390" s="139"/>
    </row>
    <row r="993392" spans="9:10" x14ac:dyDescent="0.3">
      <c r="J993392"/>
    </row>
    <row r="993601" spans="9:10" x14ac:dyDescent="0.3">
      <c r="I993601" s="139"/>
      <c r="J993601" s="139"/>
    </row>
    <row r="993603" spans="9:10" x14ac:dyDescent="0.3">
      <c r="J993603"/>
    </row>
    <row r="993812" spans="9:10" x14ac:dyDescent="0.3">
      <c r="I993812" s="139"/>
      <c r="J993812" s="139"/>
    </row>
    <row r="993814" spans="9:10" x14ac:dyDescent="0.3">
      <c r="J993814"/>
    </row>
    <row r="994023" spans="9:10" x14ac:dyDescent="0.3">
      <c r="I994023" s="139"/>
      <c r="J994023" s="139"/>
    </row>
    <row r="994025" spans="9:10" x14ac:dyDescent="0.3">
      <c r="J994025"/>
    </row>
    <row r="994234" spans="9:10" x14ac:dyDescent="0.3">
      <c r="I994234" s="139"/>
      <c r="J994234" s="139"/>
    </row>
    <row r="994236" spans="9:10" x14ac:dyDescent="0.3">
      <c r="J994236"/>
    </row>
    <row r="994445" spans="9:10" x14ac:dyDescent="0.3">
      <c r="I994445" s="139"/>
      <c r="J994445" s="139"/>
    </row>
    <row r="994447" spans="9:10" x14ac:dyDescent="0.3">
      <c r="J994447"/>
    </row>
    <row r="994656" spans="9:10" x14ac:dyDescent="0.3">
      <c r="I994656" s="139"/>
      <c r="J994656" s="139"/>
    </row>
    <row r="994658" spans="10:10" x14ac:dyDescent="0.3">
      <c r="J994658"/>
    </row>
    <row r="994867" spans="9:10" x14ac:dyDescent="0.3">
      <c r="I994867" s="139"/>
      <c r="J994867" s="139"/>
    </row>
    <row r="994869" spans="9:10" x14ac:dyDescent="0.3">
      <c r="J994869"/>
    </row>
    <row r="995078" spans="9:10" x14ac:dyDescent="0.3">
      <c r="I995078" s="139"/>
      <c r="J995078" s="139"/>
    </row>
    <row r="995080" spans="9:10" x14ac:dyDescent="0.3">
      <c r="J995080"/>
    </row>
    <row r="995289" spans="9:10" x14ac:dyDescent="0.3">
      <c r="I995289" s="139"/>
      <c r="J995289" s="139"/>
    </row>
    <row r="995291" spans="9:10" x14ac:dyDescent="0.3">
      <c r="J995291"/>
    </row>
    <row r="995500" spans="9:10" x14ac:dyDescent="0.3">
      <c r="I995500" s="139"/>
      <c r="J995500" s="139"/>
    </row>
    <row r="995502" spans="9:10" x14ac:dyDescent="0.3">
      <c r="J995502"/>
    </row>
    <row r="995711" spans="9:10" x14ac:dyDescent="0.3">
      <c r="I995711" s="139"/>
      <c r="J995711" s="139"/>
    </row>
    <row r="995713" spans="10:10" x14ac:dyDescent="0.3">
      <c r="J995713"/>
    </row>
    <row r="995922" spans="9:10" x14ac:dyDescent="0.3">
      <c r="I995922" s="139"/>
      <c r="J995922" s="139"/>
    </row>
    <row r="995924" spans="9:10" x14ac:dyDescent="0.3">
      <c r="J995924"/>
    </row>
    <row r="996133" spans="9:10" x14ac:dyDescent="0.3">
      <c r="I996133" s="139"/>
      <c r="J996133" s="139"/>
    </row>
    <row r="996135" spans="9:10" x14ac:dyDescent="0.3">
      <c r="J996135"/>
    </row>
    <row r="996344" spans="9:10" x14ac:dyDescent="0.3">
      <c r="I996344" s="139"/>
      <c r="J996344" s="139"/>
    </row>
    <row r="996346" spans="9:10" x14ac:dyDescent="0.3">
      <c r="J996346"/>
    </row>
    <row r="996555" spans="9:10" x14ac:dyDescent="0.3">
      <c r="I996555" s="139"/>
      <c r="J996555" s="139"/>
    </row>
    <row r="996557" spans="9:10" x14ac:dyDescent="0.3">
      <c r="J996557"/>
    </row>
    <row r="996766" spans="9:10" x14ac:dyDescent="0.3">
      <c r="I996766" s="139"/>
      <c r="J996766" s="139"/>
    </row>
    <row r="996768" spans="9:10" x14ac:dyDescent="0.3">
      <c r="J996768"/>
    </row>
    <row r="996977" spans="9:10" x14ac:dyDescent="0.3">
      <c r="I996977" s="139"/>
      <c r="J996977" s="139"/>
    </row>
    <row r="996979" spans="9:10" x14ac:dyDescent="0.3">
      <c r="J996979"/>
    </row>
    <row r="997188" spans="9:10" x14ac:dyDescent="0.3">
      <c r="I997188" s="139"/>
      <c r="J997188" s="139"/>
    </row>
    <row r="997190" spans="9:10" x14ac:dyDescent="0.3">
      <c r="J997190"/>
    </row>
    <row r="997399" spans="9:10" x14ac:dyDescent="0.3">
      <c r="I997399" s="139"/>
      <c r="J997399" s="139"/>
    </row>
    <row r="997401" spans="9:10" x14ac:dyDescent="0.3">
      <c r="J997401"/>
    </row>
    <row r="997610" spans="9:10" x14ac:dyDescent="0.3">
      <c r="I997610" s="139"/>
      <c r="J997610" s="139"/>
    </row>
    <row r="997612" spans="9:10" x14ac:dyDescent="0.3">
      <c r="J997612"/>
    </row>
    <row r="997821" spans="9:10" x14ac:dyDescent="0.3">
      <c r="I997821" s="139"/>
      <c r="J997821" s="139"/>
    </row>
    <row r="997823" spans="9:10" x14ac:dyDescent="0.3">
      <c r="J997823"/>
    </row>
    <row r="998032" spans="9:10" x14ac:dyDescent="0.3">
      <c r="I998032" s="139"/>
      <c r="J998032" s="139"/>
    </row>
    <row r="998034" spans="10:10" x14ac:dyDescent="0.3">
      <c r="J998034"/>
    </row>
    <row r="998243" spans="9:10" x14ac:dyDescent="0.3">
      <c r="I998243" s="139"/>
      <c r="J998243" s="139"/>
    </row>
    <row r="998245" spans="9:10" x14ac:dyDescent="0.3">
      <c r="J998245"/>
    </row>
    <row r="998454" spans="9:10" x14ac:dyDescent="0.3">
      <c r="I998454" s="139"/>
      <c r="J998454" s="139"/>
    </row>
    <row r="998456" spans="9:10" x14ac:dyDescent="0.3">
      <c r="J998456"/>
    </row>
    <row r="998665" spans="9:10" x14ac:dyDescent="0.3">
      <c r="I998665" s="139"/>
      <c r="J998665" s="139"/>
    </row>
    <row r="998667" spans="9:10" x14ac:dyDescent="0.3">
      <c r="J998667"/>
    </row>
    <row r="998876" spans="9:10" x14ac:dyDescent="0.3">
      <c r="I998876" s="139"/>
      <c r="J998876" s="139"/>
    </row>
    <row r="998878" spans="9:10" x14ac:dyDescent="0.3">
      <c r="J998878"/>
    </row>
    <row r="999087" spans="9:10" x14ac:dyDescent="0.3">
      <c r="I999087" s="139"/>
      <c r="J999087" s="139"/>
    </row>
    <row r="999089" spans="10:10" x14ac:dyDescent="0.3">
      <c r="J999089"/>
    </row>
    <row r="999298" spans="9:10" x14ac:dyDescent="0.3">
      <c r="I999298" s="139"/>
      <c r="J999298" s="139"/>
    </row>
    <row r="999300" spans="9:10" x14ac:dyDescent="0.3">
      <c r="J999300"/>
    </row>
    <row r="999509" spans="9:10" x14ac:dyDescent="0.3">
      <c r="I999509" s="139"/>
      <c r="J999509" s="139"/>
    </row>
    <row r="999511" spans="9:10" x14ac:dyDescent="0.3">
      <c r="J999511"/>
    </row>
    <row r="999720" spans="9:10" x14ac:dyDescent="0.3">
      <c r="I999720" s="139"/>
      <c r="J999720" s="139"/>
    </row>
    <row r="999722" spans="9:10" x14ac:dyDescent="0.3">
      <c r="J999722"/>
    </row>
    <row r="999931" spans="9:10" x14ac:dyDescent="0.3">
      <c r="I999931" s="139"/>
      <c r="J999931" s="139"/>
    </row>
    <row r="999933" spans="9:10" x14ac:dyDescent="0.3">
      <c r="J999933"/>
    </row>
    <row r="1000142" spans="9:10" x14ac:dyDescent="0.3">
      <c r="I1000142" s="139"/>
      <c r="J1000142" s="139"/>
    </row>
    <row r="1000144" spans="9:10" x14ac:dyDescent="0.3">
      <c r="J1000144"/>
    </row>
    <row r="1000353" spans="9:10" x14ac:dyDescent="0.3">
      <c r="I1000353" s="139"/>
      <c r="J1000353" s="139"/>
    </row>
    <row r="1000355" spans="9:10" x14ac:dyDescent="0.3">
      <c r="J1000355"/>
    </row>
    <row r="1000564" spans="9:10" x14ac:dyDescent="0.3">
      <c r="I1000564" s="139"/>
      <c r="J1000564" s="139"/>
    </row>
    <row r="1000566" spans="9:10" x14ac:dyDescent="0.3">
      <c r="J1000566"/>
    </row>
    <row r="1000775" spans="9:10" x14ac:dyDescent="0.3">
      <c r="I1000775" s="139"/>
      <c r="J1000775" s="139"/>
    </row>
    <row r="1000777" spans="9:10" x14ac:dyDescent="0.3">
      <c r="J1000777"/>
    </row>
    <row r="1000986" spans="9:10" x14ac:dyDescent="0.3">
      <c r="I1000986" s="139"/>
      <c r="J1000986" s="139"/>
    </row>
    <row r="1000988" spans="9:10" x14ac:dyDescent="0.3">
      <c r="J1000988"/>
    </row>
    <row r="1001197" spans="9:10" x14ac:dyDescent="0.3">
      <c r="I1001197" s="139"/>
      <c r="J1001197" s="139"/>
    </row>
    <row r="1001199" spans="9:10" x14ac:dyDescent="0.3">
      <c r="J1001199"/>
    </row>
    <row r="1001408" spans="9:10" x14ac:dyDescent="0.3">
      <c r="I1001408" s="139"/>
      <c r="J1001408" s="139"/>
    </row>
    <row r="1001410" spans="10:10" x14ac:dyDescent="0.3">
      <c r="J1001410"/>
    </row>
    <row r="1001619" spans="9:10" x14ac:dyDescent="0.3">
      <c r="I1001619" s="139"/>
      <c r="J1001619" s="139"/>
    </row>
    <row r="1001621" spans="9:10" x14ac:dyDescent="0.3">
      <c r="J1001621"/>
    </row>
    <row r="1001830" spans="9:10" x14ac:dyDescent="0.3">
      <c r="I1001830" s="139"/>
      <c r="J1001830" s="139"/>
    </row>
    <row r="1001832" spans="9:10" x14ac:dyDescent="0.3">
      <c r="J1001832"/>
    </row>
    <row r="1002041" spans="9:10" x14ac:dyDescent="0.3">
      <c r="I1002041" s="139"/>
      <c r="J1002041" s="139"/>
    </row>
    <row r="1002043" spans="9:10" x14ac:dyDescent="0.3">
      <c r="J1002043"/>
    </row>
    <row r="1002252" spans="9:10" x14ac:dyDescent="0.3">
      <c r="I1002252" s="139"/>
      <c r="J1002252" s="139"/>
    </row>
    <row r="1002254" spans="9:10" x14ac:dyDescent="0.3">
      <c r="J1002254"/>
    </row>
    <row r="1002463" spans="9:10" x14ac:dyDescent="0.3">
      <c r="I1002463" s="139"/>
      <c r="J1002463" s="139"/>
    </row>
    <row r="1002465" spans="10:10" x14ac:dyDescent="0.3">
      <c r="J1002465"/>
    </row>
    <row r="1002674" spans="9:10" x14ac:dyDescent="0.3">
      <c r="I1002674" s="139"/>
      <c r="J1002674" s="139"/>
    </row>
    <row r="1002676" spans="9:10" x14ac:dyDescent="0.3">
      <c r="J1002676"/>
    </row>
    <row r="1002885" spans="9:10" x14ac:dyDescent="0.3">
      <c r="I1002885" s="139"/>
      <c r="J1002885" s="139"/>
    </row>
    <row r="1002887" spans="9:10" x14ac:dyDescent="0.3">
      <c r="J1002887"/>
    </row>
    <row r="1003096" spans="9:10" x14ac:dyDescent="0.3">
      <c r="I1003096" s="139"/>
      <c r="J1003096" s="139"/>
    </row>
    <row r="1003098" spans="9:10" x14ac:dyDescent="0.3">
      <c r="J1003098"/>
    </row>
    <row r="1003307" spans="9:10" x14ac:dyDescent="0.3">
      <c r="I1003307" s="139"/>
      <c r="J1003307" s="139"/>
    </row>
    <row r="1003309" spans="9:10" x14ac:dyDescent="0.3">
      <c r="J1003309"/>
    </row>
    <row r="1003518" spans="9:10" x14ac:dyDescent="0.3">
      <c r="I1003518" s="139"/>
      <c r="J1003518" s="139"/>
    </row>
    <row r="1003520" spans="9:10" x14ac:dyDescent="0.3">
      <c r="J1003520"/>
    </row>
    <row r="1003729" spans="9:10" x14ac:dyDescent="0.3">
      <c r="I1003729" s="139"/>
      <c r="J1003729" s="139"/>
    </row>
    <row r="1003731" spans="9:10" x14ac:dyDescent="0.3">
      <c r="J1003731"/>
    </row>
    <row r="1003940" spans="9:10" x14ac:dyDescent="0.3">
      <c r="I1003940" s="139"/>
      <c r="J1003940" s="139"/>
    </row>
    <row r="1003942" spans="9:10" x14ac:dyDescent="0.3">
      <c r="J1003942"/>
    </row>
    <row r="1004151" spans="9:10" x14ac:dyDescent="0.3">
      <c r="I1004151" s="139"/>
      <c r="J1004151" s="139"/>
    </row>
    <row r="1004153" spans="9:10" x14ac:dyDescent="0.3">
      <c r="J1004153"/>
    </row>
    <row r="1004362" spans="9:10" x14ac:dyDescent="0.3">
      <c r="I1004362" s="139"/>
      <c r="J1004362" s="139"/>
    </row>
    <row r="1004364" spans="9:10" x14ac:dyDescent="0.3">
      <c r="J1004364"/>
    </row>
    <row r="1004573" spans="9:10" x14ac:dyDescent="0.3">
      <c r="I1004573" s="139"/>
      <c r="J1004573" s="139"/>
    </row>
    <row r="1004575" spans="9:10" x14ac:dyDescent="0.3">
      <c r="J1004575"/>
    </row>
    <row r="1004784" spans="9:10" x14ac:dyDescent="0.3">
      <c r="I1004784" s="139"/>
      <c r="J1004784" s="139"/>
    </row>
    <row r="1004786" spans="10:10" x14ac:dyDescent="0.3">
      <c r="J1004786"/>
    </row>
    <row r="1004995" spans="9:10" x14ac:dyDescent="0.3">
      <c r="I1004995" s="139"/>
      <c r="J1004995" s="139"/>
    </row>
    <row r="1004997" spans="9:10" x14ac:dyDescent="0.3">
      <c r="J1004997"/>
    </row>
    <row r="1005206" spans="9:10" x14ac:dyDescent="0.3">
      <c r="I1005206" s="139"/>
      <c r="J1005206" s="139"/>
    </row>
    <row r="1005208" spans="9:10" x14ac:dyDescent="0.3">
      <c r="J1005208"/>
    </row>
    <row r="1005417" spans="9:10" x14ac:dyDescent="0.3">
      <c r="I1005417" s="139"/>
      <c r="J1005417" s="139"/>
    </row>
    <row r="1005419" spans="9:10" x14ac:dyDescent="0.3">
      <c r="J1005419"/>
    </row>
    <row r="1005628" spans="9:10" x14ac:dyDescent="0.3">
      <c r="I1005628" s="139"/>
      <c r="J1005628" s="139"/>
    </row>
    <row r="1005630" spans="9:10" x14ac:dyDescent="0.3">
      <c r="J1005630"/>
    </row>
    <row r="1005839" spans="9:10" x14ac:dyDescent="0.3">
      <c r="I1005839" s="139"/>
      <c r="J1005839" s="139"/>
    </row>
    <row r="1005841" spans="10:10" x14ac:dyDescent="0.3">
      <c r="J1005841"/>
    </row>
    <row r="1006050" spans="9:10" x14ac:dyDescent="0.3">
      <c r="I1006050" s="139"/>
      <c r="J1006050" s="139"/>
    </row>
    <row r="1006052" spans="9:10" x14ac:dyDescent="0.3">
      <c r="J1006052"/>
    </row>
    <row r="1006261" spans="9:10" x14ac:dyDescent="0.3">
      <c r="I1006261" s="139"/>
      <c r="J1006261" s="139"/>
    </row>
    <row r="1006263" spans="9:10" x14ac:dyDescent="0.3">
      <c r="J1006263"/>
    </row>
    <row r="1006472" spans="9:10" x14ac:dyDescent="0.3">
      <c r="I1006472" s="139"/>
      <c r="J1006472" s="139"/>
    </row>
    <row r="1006474" spans="9:10" x14ac:dyDescent="0.3">
      <c r="J1006474"/>
    </row>
    <row r="1006683" spans="9:10" x14ac:dyDescent="0.3">
      <c r="I1006683" s="139"/>
      <c r="J1006683" s="139"/>
    </row>
    <row r="1006685" spans="9:10" x14ac:dyDescent="0.3">
      <c r="J1006685"/>
    </row>
    <row r="1006894" spans="9:10" x14ac:dyDescent="0.3">
      <c r="I1006894" s="139"/>
      <c r="J1006894" s="139"/>
    </row>
    <row r="1006896" spans="9:10" x14ac:dyDescent="0.3">
      <c r="J1006896"/>
    </row>
    <row r="1007105" spans="9:10" x14ac:dyDescent="0.3">
      <c r="I1007105" s="139"/>
      <c r="J1007105" s="139"/>
    </row>
    <row r="1007107" spans="9:10" x14ac:dyDescent="0.3">
      <c r="J1007107"/>
    </row>
    <row r="1007316" spans="9:10" x14ac:dyDescent="0.3">
      <c r="I1007316" s="139"/>
      <c r="J1007316" s="139"/>
    </row>
    <row r="1007318" spans="9:10" x14ac:dyDescent="0.3">
      <c r="J1007318"/>
    </row>
    <row r="1007527" spans="9:10" x14ac:dyDescent="0.3">
      <c r="I1007527" s="139"/>
      <c r="J1007527" s="139"/>
    </row>
    <row r="1007529" spans="9:10" x14ac:dyDescent="0.3">
      <c r="J1007529"/>
    </row>
    <row r="1007738" spans="9:10" x14ac:dyDescent="0.3">
      <c r="I1007738" s="139"/>
      <c r="J1007738" s="139"/>
    </row>
    <row r="1007740" spans="9:10" x14ac:dyDescent="0.3">
      <c r="J1007740"/>
    </row>
    <row r="1007949" spans="9:10" x14ac:dyDescent="0.3">
      <c r="I1007949" s="139"/>
      <c r="J1007949" s="139"/>
    </row>
    <row r="1007951" spans="9:10" x14ac:dyDescent="0.3">
      <c r="J1007951"/>
    </row>
    <row r="1008160" spans="9:10" x14ac:dyDescent="0.3">
      <c r="I1008160" s="139"/>
      <c r="J1008160" s="139"/>
    </row>
    <row r="1008162" spans="10:10" x14ac:dyDescent="0.3">
      <c r="J1008162"/>
    </row>
    <row r="1008371" spans="9:10" x14ac:dyDescent="0.3">
      <c r="I1008371" s="139"/>
      <c r="J1008371" s="139"/>
    </row>
    <row r="1008373" spans="9:10" x14ac:dyDescent="0.3">
      <c r="J1008373"/>
    </row>
    <row r="1008582" spans="9:10" x14ac:dyDescent="0.3">
      <c r="I1008582" s="139"/>
      <c r="J1008582" s="139"/>
    </row>
    <row r="1008584" spans="9:10" x14ac:dyDescent="0.3">
      <c r="J1008584"/>
    </row>
    <row r="1008793" spans="9:10" x14ac:dyDescent="0.3">
      <c r="I1008793" s="139"/>
      <c r="J1008793" s="139"/>
    </row>
    <row r="1008795" spans="9:10" x14ac:dyDescent="0.3">
      <c r="J1008795"/>
    </row>
    <row r="1009004" spans="9:10" x14ac:dyDescent="0.3">
      <c r="I1009004" s="139"/>
      <c r="J1009004" s="139"/>
    </row>
    <row r="1009006" spans="9:10" x14ac:dyDescent="0.3">
      <c r="J1009006"/>
    </row>
    <row r="1009215" spans="9:10" x14ac:dyDescent="0.3">
      <c r="I1009215" s="139"/>
      <c r="J1009215" s="139"/>
    </row>
    <row r="1009217" spans="10:10" x14ac:dyDescent="0.3">
      <c r="J1009217"/>
    </row>
    <row r="1009426" spans="9:10" x14ac:dyDescent="0.3">
      <c r="I1009426" s="139"/>
      <c r="J1009426" s="139"/>
    </row>
    <row r="1009428" spans="9:10" x14ac:dyDescent="0.3">
      <c r="J1009428"/>
    </row>
    <row r="1009637" spans="9:10" x14ac:dyDescent="0.3">
      <c r="I1009637" s="139"/>
      <c r="J1009637" s="139"/>
    </row>
    <row r="1009639" spans="9:10" x14ac:dyDescent="0.3">
      <c r="J1009639"/>
    </row>
    <row r="1009848" spans="9:10" x14ac:dyDescent="0.3">
      <c r="I1009848" s="139"/>
      <c r="J1009848" s="139"/>
    </row>
    <row r="1009850" spans="9:10" x14ac:dyDescent="0.3">
      <c r="J1009850"/>
    </row>
    <row r="1010059" spans="9:10" x14ac:dyDescent="0.3">
      <c r="I1010059" s="139"/>
      <c r="J1010059" s="139"/>
    </row>
    <row r="1010061" spans="9:10" x14ac:dyDescent="0.3">
      <c r="J1010061"/>
    </row>
    <row r="1010270" spans="9:10" x14ac:dyDescent="0.3">
      <c r="I1010270" s="139"/>
      <c r="J1010270" s="139"/>
    </row>
    <row r="1010272" spans="9:10" x14ac:dyDescent="0.3">
      <c r="J1010272"/>
    </row>
    <row r="1010481" spans="9:10" x14ac:dyDescent="0.3">
      <c r="I1010481" s="139"/>
      <c r="J1010481" s="139"/>
    </row>
    <row r="1010483" spans="9:10" x14ac:dyDescent="0.3">
      <c r="J1010483"/>
    </row>
    <row r="1010692" spans="9:10" x14ac:dyDescent="0.3">
      <c r="I1010692" s="139"/>
      <c r="J1010692" s="139"/>
    </row>
    <row r="1010694" spans="9:10" x14ac:dyDescent="0.3">
      <c r="J1010694"/>
    </row>
    <row r="1010903" spans="9:10" x14ac:dyDescent="0.3">
      <c r="I1010903" s="139"/>
      <c r="J1010903" s="139"/>
    </row>
    <row r="1010905" spans="9:10" x14ac:dyDescent="0.3">
      <c r="J1010905"/>
    </row>
    <row r="1011114" spans="9:10" x14ac:dyDescent="0.3">
      <c r="I1011114" s="139"/>
      <c r="J1011114" s="139"/>
    </row>
    <row r="1011116" spans="9:10" x14ac:dyDescent="0.3">
      <c r="J1011116"/>
    </row>
    <row r="1011325" spans="9:10" x14ac:dyDescent="0.3">
      <c r="I1011325" s="139"/>
      <c r="J1011325" s="139"/>
    </row>
    <row r="1011327" spans="9:10" x14ac:dyDescent="0.3">
      <c r="J1011327"/>
    </row>
    <row r="1011536" spans="9:10" x14ac:dyDescent="0.3">
      <c r="I1011536" s="139"/>
      <c r="J1011536" s="139"/>
    </row>
    <row r="1011538" spans="10:10" x14ac:dyDescent="0.3">
      <c r="J1011538"/>
    </row>
    <row r="1011747" spans="9:10" x14ac:dyDescent="0.3">
      <c r="I1011747" s="139"/>
      <c r="J1011747" s="139"/>
    </row>
    <row r="1011749" spans="9:10" x14ac:dyDescent="0.3">
      <c r="J1011749"/>
    </row>
    <row r="1011958" spans="9:10" x14ac:dyDescent="0.3">
      <c r="I1011958" s="139"/>
      <c r="J1011958" s="139"/>
    </row>
    <row r="1011960" spans="9:10" x14ac:dyDescent="0.3">
      <c r="J1011960"/>
    </row>
    <row r="1012169" spans="9:10" x14ac:dyDescent="0.3">
      <c r="I1012169" s="139"/>
      <c r="J1012169" s="139"/>
    </row>
    <row r="1012171" spans="9:10" x14ac:dyDescent="0.3">
      <c r="J1012171"/>
    </row>
    <row r="1012380" spans="9:10" x14ac:dyDescent="0.3">
      <c r="I1012380" s="139"/>
      <c r="J1012380" s="139"/>
    </row>
    <row r="1012382" spans="9:10" x14ac:dyDescent="0.3">
      <c r="J1012382"/>
    </row>
    <row r="1012591" spans="9:10" x14ac:dyDescent="0.3">
      <c r="I1012591" s="139"/>
      <c r="J1012591" s="139"/>
    </row>
    <row r="1012593" spans="10:10" x14ac:dyDescent="0.3">
      <c r="J1012593"/>
    </row>
    <row r="1012802" spans="9:10" x14ac:dyDescent="0.3">
      <c r="I1012802" s="139"/>
      <c r="J1012802" s="139"/>
    </row>
    <row r="1012804" spans="9:10" x14ac:dyDescent="0.3">
      <c r="J1012804"/>
    </row>
    <row r="1013013" spans="9:10" x14ac:dyDescent="0.3">
      <c r="I1013013" s="139"/>
      <c r="J1013013" s="139"/>
    </row>
    <row r="1013015" spans="9:10" x14ac:dyDescent="0.3">
      <c r="J1013015"/>
    </row>
    <row r="1013224" spans="9:10" x14ac:dyDescent="0.3">
      <c r="I1013224" s="139"/>
      <c r="J1013224" s="139"/>
    </row>
    <row r="1013226" spans="9:10" x14ac:dyDescent="0.3">
      <c r="J1013226"/>
    </row>
    <row r="1013435" spans="9:10" x14ac:dyDescent="0.3">
      <c r="I1013435" s="139"/>
      <c r="J1013435" s="139"/>
    </row>
    <row r="1013437" spans="9:10" x14ac:dyDescent="0.3">
      <c r="J1013437"/>
    </row>
    <row r="1013646" spans="9:10" x14ac:dyDescent="0.3">
      <c r="I1013646" s="139"/>
      <c r="J1013646" s="139"/>
    </row>
    <row r="1013648" spans="9:10" x14ac:dyDescent="0.3">
      <c r="J1013648"/>
    </row>
    <row r="1013857" spans="9:10" x14ac:dyDescent="0.3">
      <c r="I1013857" s="139"/>
      <c r="J1013857" s="139"/>
    </row>
    <row r="1013859" spans="9:10" x14ac:dyDescent="0.3">
      <c r="J1013859"/>
    </row>
    <row r="1014068" spans="9:10" x14ac:dyDescent="0.3">
      <c r="I1014068" s="139"/>
      <c r="J1014068" s="139"/>
    </row>
    <row r="1014070" spans="9:10" x14ac:dyDescent="0.3">
      <c r="J1014070"/>
    </row>
    <row r="1014279" spans="9:10" x14ac:dyDescent="0.3">
      <c r="I1014279" s="139"/>
      <c r="J1014279" s="139"/>
    </row>
    <row r="1014281" spans="9:10" x14ac:dyDescent="0.3">
      <c r="J1014281"/>
    </row>
    <row r="1014490" spans="9:10" x14ac:dyDescent="0.3">
      <c r="I1014490" s="139"/>
      <c r="J1014490" s="139"/>
    </row>
    <row r="1014492" spans="9:10" x14ac:dyDescent="0.3">
      <c r="J1014492"/>
    </row>
    <row r="1014701" spans="9:10" x14ac:dyDescent="0.3">
      <c r="I1014701" s="139"/>
      <c r="J1014701" s="139"/>
    </row>
    <row r="1014703" spans="9:10" x14ac:dyDescent="0.3">
      <c r="J1014703"/>
    </row>
    <row r="1014912" spans="9:10" x14ac:dyDescent="0.3">
      <c r="I1014912" s="139"/>
      <c r="J1014912" s="139"/>
    </row>
    <row r="1014914" spans="10:10" x14ac:dyDescent="0.3">
      <c r="J1014914"/>
    </row>
    <row r="1015123" spans="9:10" x14ac:dyDescent="0.3">
      <c r="I1015123" s="139"/>
      <c r="J1015123" s="139"/>
    </row>
    <row r="1015125" spans="9:10" x14ac:dyDescent="0.3">
      <c r="J1015125"/>
    </row>
    <row r="1015334" spans="9:10" x14ac:dyDescent="0.3">
      <c r="I1015334" s="139"/>
      <c r="J1015334" s="139"/>
    </row>
    <row r="1015336" spans="9:10" x14ac:dyDescent="0.3">
      <c r="J1015336"/>
    </row>
    <row r="1015545" spans="9:10" x14ac:dyDescent="0.3">
      <c r="I1015545" s="139"/>
      <c r="J1015545" s="139"/>
    </row>
    <row r="1015547" spans="9:10" x14ac:dyDescent="0.3">
      <c r="J1015547"/>
    </row>
    <row r="1015756" spans="9:10" x14ac:dyDescent="0.3">
      <c r="I1015756" s="139"/>
      <c r="J1015756" s="139"/>
    </row>
    <row r="1015758" spans="9:10" x14ac:dyDescent="0.3">
      <c r="J1015758"/>
    </row>
    <row r="1015967" spans="9:10" x14ac:dyDescent="0.3">
      <c r="I1015967" s="139"/>
      <c r="J1015967" s="139"/>
    </row>
    <row r="1015969" spans="10:10" x14ac:dyDescent="0.3">
      <c r="J1015969"/>
    </row>
    <row r="1016178" spans="9:10" x14ac:dyDescent="0.3">
      <c r="I1016178" s="139"/>
      <c r="J1016178" s="139"/>
    </row>
    <row r="1016180" spans="9:10" x14ac:dyDescent="0.3">
      <c r="J1016180"/>
    </row>
    <row r="1016389" spans="9:10" x14ac:dyDescent="0.3">
      <c r="I1016389" s="139"/>
      <c r="J1016389" s="139"/>
    </row>
    <row r="1016391" spans="9:10" x14ac:dyDescent="0.3">
      <c r="J1016391"/>
    </row>
    <row r="1016600" spans="9:10" x14ac:dyDescent="0.3">
      <c r="I1016600" s="139"/>
      <c r="J1016600" s="139"/>
    </row>
    <row r="1016602" spans="9:10" x14ac:dyDescent="0.3">
      <c r="J1016602"/>
    </row>
    <row r="1016811" spans="9:10" x14ac:dyDescent="0.3">
      <c r="I1016811" s="139"/>
      <c r="J1016811" s="139"/>
    </row>
    <row r="1016813" spans="9:10" x14ac:dyDescent="0.3">
      <c r="J1016813"/>
    </row>
    <row r="1017022" spans="9:10" x14ac:dyDescent="0.3">
      <c r="I1017022" s="139"/>
      <c r="J1017022" s="139"/>
    </row>
    <row r="1017024" spans="9:10" x14ac:dyDescent="0.3">
      <c r="J1017024"/>
    </row>
    <row r="1017233" spans="9:10" x14ac:dyDescent="0.3">
      <c r="I1017233" s="139"/>
      <c r="J1017233" s="139"/>
    </row>
    <row r="1017235" spans="9:10" x14ac:dyDescent="0.3">
      <c r="J1017235"/>
    </row>
    <row r="1017444" spans="9:10" x14ac:dyDescent="0.3">
      <c r="I1017444" s="139"/>
      <c r="J1017444" s="139"/>
    </row>
    <row r="1017446" spans="9:10" x14ac:dyDescent="0.3">
      <c r="J1017446"/>
    </row>
    <row r="1017655" spans="9:10" x14ac:dyDescent="0.3">
      <c r="I1017655" s="139"/>
      <c r="J1017655" s="139"/>
    </row>
    <row r="1017657" spans="9:10" x14ac:dyDescent="0.3">
      <c r="J1017657"/>
    </row>
    <row r="1017866" spans="9:10" x14ac:dyDescent="0.3">
      <c r="I1017866" s="139"/>
      <c r="J1017866" s="139"/>
    </row>
    <row r="1017868" spans="9:10" x14ac:dyDescent="0.3">
      <c r="J1017868"/>
    </row>
    <row r="1018077" spans="9:10" x14ac:dyDescent="0.3">
      <c r="I1018077" s="139"/>
      <c r="J1018077" s="139"/>
    </row>
    <row r="1018079" spans="9:10" x14ac:dyDescent="0.3">
      <c r="J1018079"/>
    </row>
    <row r="1018288" spans="9:10" x14ac:dyDescent="0.3">
      <c r="I1018288" s="139"/>
      <c r="J1018288" s="139"/>
    </row>
    <row r="1018290" spans="10:10" x14ac:dyDescent="0.3">
      <c r="J1018290"/>
    </row>
    <row r="1018499" spans="9:10" x14ac:dyDescent="0.3">
      <c r="I1018499" s="139"/>
      <c r="J1018499" s="139"/>
    </row>
    <row r="1018501" spans="9:10" x14ac:dyDescent="0.3">
      <c r="J1018501"/>
    </row>
    <row r="1018710" spans="9:10" x14ac:dyDescent="0.3">
      <c r="I1018710" s="139"/>
      <c r="J1018710" s="139"/>
    </row>
    <row r="1018712" spans="9:10" x14ac:dyDescent="0.3">
      <c r="J1018712"/>
    </row>
    <row r="1018921" spans="9:10" x14ac:dyDescent="0.3">
      <c r="I1018921" s="139"/>
      <c r="J1018921" s="139"/>
    </row>
    <row r="1018923" spans="9:10" x14ac:dyDescent="0.3">
      <c r="J1018923"/>
    </row>
    <row r="1019132" spans="9:10" x14ac:dyDescent="0.3">
      <c r="I1019132" s="139"/>
      <c r="J1019132" s="139"/>
    </row>
    <row r="1019134" spans="9:10" x14ac:dyDescent="0.3">
      <c r="J1019134"/>
    </row>
    <row r="1019343" spans="9:10" x14ac:dyDescent="0.3">
      <c r="I1019343" s="139"/>
      <c r="J1019343" s="139"/>
    </row>
    <row r="1019345" spans="10:10" x14ac:dyDescent="0.3">
      <c r="J1019345"/>
    </row>
    <row r="1019554" spans="9:10" x14ac:dyDescent="0.3">
      <c r="I1019554" s="139"/>
      <c r="J1019554" s="139"/>
    </row>
    <row r="1019556" spans="9:10" x14ac:dyDescent="0.3">
      <c r="J1019556"/>
    </row>
    <row r="1019765" spans="9:10" x14ac:dyDescent="0.3">
      <c r="I1019765" s="139"/>
      <c r="J1019765" s="139"/>
    </row>
    <row r="1019767" spans="9:10" x14ac:dyDescent="0.3">
      <c r="J1019767"/>
    </row>
    <row r="1019976" spans="9:10" x14ac:dyDescent="0.3">
      <c r="I1019976" s="139"/>
      <c r="J1019976" s="139"/>
    </row>
    <row r="1019978" spans="9:10" x14ac:dyDescent="0.3">
      <c r="J1019978"/>
    </row>
    <row r="1020187" spans="9:10" x14ac:dyDescent="0.3">
      <c r="I1020187" s="139"/>
      <c r="J1020187" s="139"/>
    </row>
    <row r="1020189" spans="9:10" x14ac:dyDescent="0.3">
      <c r="J1020189"/>
    </row>
    <row r="1020398" spans="9:10" x14ac:dyDescent="0.3">
      <c r="I1020398" s="139"/>
      <c r="J1020398" s="139"/>
    </row>
    <row r="1020400" spans="9:10" x14ac:dyDescent="0.3">
      <c r="J1020400"/>
    </row>
    <row r="1020609" spans="9:10" x14ac:dyDescent="0.3">
      <c r="I1020609" s="139"/>
      <c r="J1020609" s="139"/>
    </row>
    <row r="1020611" spans="9:10" x14ac:dyDescent="0.3">
      <c r="J1020611"/>
    </row>
    <row r="1020820" spans="9:10" x14ac:dyDescent="0.3">
      <c r="I1020820" s="139"/>
      <c r="J1020820" s="139"/>
    </row>
    <row r="1020822" spans="9:10" x14ac:dyDescent="0.3">
      <c r="J1020822"/>
    </row>
    <row r="1021031" spans="9:10" x14ac:dyDescent="0.3">
      <c r="I1021031" s="139"/>
      <c r="J1021031" s="139"/>
    </row>
    <row r="1021033" spans="9:10" x14ac:dyDescent="0.3">
      <c r="J1021033"/>
    </row>
    <row r="1021242" spans="9:10" x14ac:dyDescent="0.3">
      <c r="I1021242" s="139"/>
      <c r="J1021242" s="139"/>
    </row>
    <row r="1021244" spans="9:10" x14ac:dyDescent="0.3">
      <c r="J1021244"/>
    </row>
    <row r="1021453" spans="9:10" x14ac:dyDescent="0.3">
      <c r="I1021453" s="139"/>
      <c r="J1021453" s="139"/>
    </row>
    <row r="1021455" spans="9:10" x14ac:dyDescent="0.3">
      <c r="J1021455"/>
    </row>
    <row r="1021664" spans="9:10" x14ac:dyDescent="0.3">
      <c r="I1021664" s="139"/>
      <c r="J1021664" s="139"/>
    </row>
    <row r="1021666" spans="10:10" x14ac:dyDescent="0.3">
      <c r="J1021666"/>
    </row>
    <row r="1021875" spans="9:10" x14ac:dyDescent="0.3">
      <c r="I1021875" s="139"/>
      <c r="J1021875" s="139"/>
    </row>
    <row r="1021877" spans="9:10" x14ac:dyDescent="0.3">
      <c r="J1021877"/>
    </row>
    <row r="1022086" spans="9:10" x14ac:dyDescent="0.3">
      <c r="I1022086" s="139"/>
      <c r="J1022086" s="139"/>
    </row>
    <row r="1022088" spans="9:10" x14ac:dyDescent="0.3">
      <c r="J1022088"/>
    </row>
    <row r="1022297" spans="9:10" x14ac:dyDescent="0.3">
      <c r="I1022297" s="139"/>
      <c r="J1022297" s="139"/>
    </row>
    <row r="1022299" spans="9:10" x14ac:dyDescent="0.3">
      <c r="J1022299"/>
    </row>
    <row r="1022508" spans="9:10" x14ac:dyDescent="0.3">
      <c r="I1022508" s="139"/>
      <c r="J1022508" s="139"/>
    </row>
    <row r="1022510" spans="9:10" x14ac:dyDescent="0.3">
      <c r="J1022510"/>
    </row>
    <row r="1022719" spans="9:10" x14ac:dyDescent="0.3">
      <c r="I1022719" s="139"/>
      <c r="J1022719" s="139"/>
    </row>
    <row r="1022721" spans="10:10" x14ac:dyDescent="0.3">
      <c r="J1022721"/>
    </row>
    <row r="1022930" spans="9:10" x14ac:dyDescent="0.3">
      <c r="I1022930" s="139"/>
      <c r="J1022930" s="139"/>
    </row>
    <row r="1022932" spans="9:10" x14ac:dyDescent="0.3">
      <c r="J1022932"/>
    </row>
    <row r="1023141" spans="9:10" x14ac:dyDescent="0.3">
      <c r="I1023141" s="139"/>
      <c r="J1023141" s="139"/>
    </row>
    <row r="1023143" spans="9:10" x14ac:dyDescent="0.3">
      <c r="J1023143"/>
    </row>
    <row r="1023352" spans="9:10" x14ac:dyDescent="0.3">
      <c r="I1023352" s="139"/>
      <c r="J1023352" s="139"/>
    </row>
    <row r="1023354" spans="9:10" x14ac:dyDescent="0.3">
      <c r="J1023354"/>
    </row>
    <row r="1023563" spans="9:10" x14ac:dyDescent="0.3">
      <c r="I1023563" s="139"/>
      <c r="J1023563" s="139"/>
    </row>
    <row r="1023565" spans="9:10" x14ac:dyDescent="0.3">
      <c r="J1023565"/>
    </row>
    <row r="1023774" spans="9:10" x14ac:dyDescent="0.3">
      <c r="I1023774" s="139"/>
      <c r="J1023774" s="139"/>
    </row>
    <row r="1023776" spans="9:10" x14ac:dyDescent="0.3">
      <c r="J1023776"/>
    </row>
    <row r="1023985" spans="9:10" x14ac:dyDescent="0.3">
      <c r="I1023985" s="139"/>
      <c r="J1023985" s="139"/>
    </row>
    <row r="1023987" spans="9:10" x14ac:dyDescent="0.3">
      <c r="J1023987"/>
    </row>
    <row r="1024196" spans="9:10" x14ac:dyDescent="0.3">
      <c r="I1024196" s="139"/>
      <c r="J1024196" s="139"/>
    </row>
    <row r="1024198" spans="9:10" x14ac:dyDescent="0.3">
      <c r="J1024198"/>
    </row>
    <row r="1024407" spans="9:10" x14ac:dyDescent="0.3">
      <c r="I1024407" s="139"/>
      <c r="J1024407" s="139"/>
    </row>
    <row r="1024409" spans="9:10" x14ac:dyDescent="0.3">
      <c r="J1024409"/>
    </row>
    <row r="1024618" spans="9:10" x14ac:dyDescent="0.3">
      <c r="I1024618" s="139"/>
      <c r="J1024618" s="139"/>
    </row>
    <row r="1024620" spans="9:10" x14ac:dyDescent="0.3">
      <c r="J1024620"/>
    </row>
    <row r="1024829" spans="9:10" x14ac:dyDescent="0.3">
      <c r="I1024829" s="139"/>
      <c r="J1024829" s="139"/>
    </row>
    <row r="1024831" spans="9:10" x14ac:dyDescent="0.3">
      <c r="J1024831"/>
    </row>
    <row r="1025040" spans="9:10" x14ac:dyDescent="0.3">
      <c r="I1025040" s="139"/>
      <c r="J1025040" s="139"/>
    </row>
    <row r="1025042" spans="10:10" x14ac:dyDescent="0.3">
      <c r="J1025042"/>
    </row>
    <row r="1025251" spans="9:10" x14ac:dyDescent="0.3">
      <c r="I1025251" s="139"/>
      <c r="J1025251" s="139"/>
    </row>
    <row r="1025253" spans="9:10" x14ac:dyDescent="0.3">
      <c r="J1025253"/>
    </row>
    <row r="1025462" spans="9:10" x14ac:dyDescent="0.3">
      <c r="I1025462" s="139"/>
      <c r="J1025462" s="139"/>
    </row>
    <row r="1025464" spans="9:10" x14ac:dyDescent="0.3">
      <c r="J1025464"/>
    </row>
    <row r="1025673" spans="9:10" x14ac:dyDescent="0.3">
      <c r="I1025673" s="139"/>
      <c r="J1025673" s="139"/>
    </row>
    <row r="1025675" spans="9:10" x14ac:dyDescent="0.3">
      <c r="J1025675"/>
    </row>
    <row r="1025884" spans="9:10" x14ac:dyDescent="0.3">
      <c r="I1025884" s="139"/>
      <c r="J1025884" s="139"/>
    </row>
    <row r="1025886" spans="9:10" x14ac:dyDescent="0.3">
      <c r="J1025886"/>
    </row>
    <row r="1026095" spans="9:10" x14ac:dyDescent="0.3">
      <c r="I1026095" s="139"/>
      <c r="J1026095" s="139"/>
    </row>
    <row r="1026097" spans="10:10" x14ac:dyDescent="0.3">
      <c r="J1026097"/>
    </row>
    <row r="1026306" spans="9:10" x14ac:dyDescent="0.3">
      <c r="I1026306" s="139"/>
      <c r="J1026306" s="139"/>
    </row>
    <row r="1026308" spans="9:10" x14ac:dyDescent="0.3">
      <c r="J1026308"/>
    </row>
    <row r="1026517" spans="9:10" x14ac:dyDescent="0.3">
      <c r="I1026517" s="139"/>
      <c r="J1026517" s="139"/>
    </row>
    <row r="1026519" spans="9:10" x14ac:dyDescent="0.3">
      <c r="J1026519"/>
    </row>
    <row r="1026728" spans="9:10" x14ac:dyDescent="0.3">
      <c r="I1026728" s="139"/>
      <c r="J1026728" s="139"/>
    </row>
    <row r="1026730" spans="9:10" x14ac:dyDescent="0.3">
      <c r="J1026730"/>
    </row>
    <row r="1026939" spans="9:10" x14ac:dyDescent="0.3">
      <c r="I1026939" s="139"/>
      <c r="J1026939" s="139"/>
    </row>
    <row r="1026941" spans="9:10" x14ac:dyDescent="0.3">
      <c r="J1026941"/>
    </row>
    <row r="1027150" spans="9:10" x14ac:dyDescent="0.3">
      <c r="I1027150" s="139"/>
      <c r="J1027150" s="139"/>
    </row>
    <row r="1027152" spans="9:10" x14ac:dyDescent="0.3">
      <c r="J1027152"/>
    </row>
    <row r="1027361" spans="9:10" x14ac:dyDescent="0.3">
      <c r="I1027361" s="139"/>
      <c r="J1027361" s="139"/>
    </row>
    <row r="1027363" spans="9:10" x14ac:dyDescent="0.3">
      <c r="J1027363"/>
    </row>
    <row r="1027572" spans="9:10" x14ac:dyDescent="0.3">
      <c r="I1027572" s="139"/>
      <c r="J1027572" s="139"/>
    </row>
    <row r="1027574" spans="9:10" x14ac:dyDescent="0.3">
      <c r="J1027574"/>
    </row>
    <row r="1027783" spans="9:10" x14ac:dyDescent="0.3">
      <c r="I1027783" s="139"/>
      <c r="J1027783" s="139"/>
    </row>
    <row r="1027785" spans="9:10" x14ac:dyDescent="0.3">
      <c r="J1027785"/>
    </row>
    <row r="1027994" spans="9:10" x14ac:dyDescent="0.3">
      <c r="I1027994" s="139"/>
      <c r="J1027994" s="139"/>
    </row>
    <row r="1027996" spans="9:10" x14ac:dyDescent="0.3">
      <c r="J1027996"/>
    </row>
    <row r="1028205" spans="9:10" x14ac:dyDescent="0.3">
      <c r="I1028205" s="139"/>
      <c r="J1028205" s="139"/>
    </row>
    <row r="1028207" spans="9:10" x14ac:dyDescent="0.3">
      <c r="J1028207"/>
    </row>
    <row r="1028416" spans="9:10" x14ac:dyDescent="0.3">
      <c r="I1028416" s="139"/>
      <c r="J1028416" s="139"/>
    </row>
    <row r="1028418" spans="10:10" x14ac:dyDescent="0.3">
      <c r="J1028418"/>
    </row>
    <row r="1028627" spans="9:10" x14ac:dyDescent="0.3">
      <c r="I1028627" s="139"/>
      <c r="J1028627" s="139"/>
    </row>
    <row r="1028629" spans="9:10" x14ac:dyDescent="0.3">
      <c r="J1028629"/>
    </row>
    <row r="1028838" spans="9:10" x14ac:dyDescent="0.3">
      <c r="I1028838" s="139"/>
      <c r="J1028838" s="139"/>
    </row>
    <row r="1028840" spans="9:10" x14ac:dyDescent="0.3">
      <c r="J1028840"/>
    </row>
    <row r="1029049" spans="9:10" x14ac:dyDescent="0.3">
      <c r="I1029049" s="139"/>
      <c r="J1029049" s="139"/>
    </row>
    <row r="1029051" spans="9:10" x14ac:dyDescent="0.3">
      <c r="J1029051"/>
    </row>
    <row r="1029260" spans="9:10" x14ac:dyDescent="0.3">
      <c r="I1029260" s="139"/>
      <c r="J1029260" s="139"/>
    </row>
    <row r="1029262" spans="9:10" x14ac:dyDescent="0.3">
      <c r="J1029262"/>
    </row>
    <row r="1029471" spans="9:10" x14ac:dyDescent="0.3">
      <c r="I1029471" s="139"/>
      <c r="J1029471" s="139"/>
    </row>
    <row r="1029473" spans="10:10" x14ac:dyDescent="0.3">
      <c r="J1029473"/>
    </row>
    <row r="1029682" spans="9:10" x14ac:dyDescent="0.3">
      <c r="I1029682" s="139"/>
      <c r="J1029682" s="139"/>
    </row>
    <row r="1029684" spans="9:10" x14ac:dyDescent="0.3">
      <c r="J1029684"/>
    </row>
    <row r="1029893" spans="9:10" x14ac:dyDescent="0.3">
      <c r="I1029893" s="139"/>
      <c r="J1029893" s="139"/>
    </row>
    <row r="1029895" spans="9:10" x14ac:dyDescent="0.3">
      <c r="J1029895"/>
    </row>
    <row r="1030104" spans="9:10" x14ac:dyDescent="0.3">
      <c r="I1030104" s="139"/>
      <c r="J1030104" s="139"/>
    </row>
    <row r="1030106" spans="9:10" x14ac:dyDescent="0.3">
      <c r="J1030106"/>
    </row>
    <row r="1030315" spans="9:10" x14ac:dyDescent="0.3">
      <c r="I1030315" s="139"/>
      <c r="J1030315" s="139"/>
    </row>
    <row r="1030317" spans="9:10" x14ac:dyDescent="0.3">
      <c r="J1030317"/>
    </row>
    <row r="1030526" spans="9:10" x14ac:dyDescent="0.3">
      <c r="I1030526" s="139"/>
      <c r="J1030526" s="139"/>
    </row>
    <row r="1030528" spans="9:10" x14ac:dyDescent="0.3">
      <c r="J1030528"/>
    </row>
    <row r="1030737" spans="9:10" x14ac:dyDescent="0.3">
      <c r="I1030737" s="139"/>
      <c r="J1030737" s="139"/>
    </row>
    <row r="1030739" spans="9:10" x14ac:dyDescent="0.3">
      <c r="J1030739"/>
    </row>
    <row r="1030948" spans="9:10" x14ac:dyDescent="0.3">
      <c r="I1030948" s="139"/>
      <c r="J1030948" s="139"/>
    </row>
    <row r="1030950" spans="9:10" x14ac:dyDescent="0.3">
      <c r="J1030950"/>
    </row>
    <row r="1031159" spans="9:10" x14ac:dyDescent="0.3">
      <c r="I1031159" s="139"/>
      <c r="J1031159" s="139"/>
    </row>
    <row r="1031161" spans="9:10" x14ac:dyDescent="0.3">
      <c r="J1031161"/>
    </row>
    <row r="1031370" spans="9:10" x14ac:dyDescent="0.3">
      <c r="I1031370" s="139"/>
      <c r="J1031370" s="139"/>
    </row>
    <row r="1031372" spans="9:10" x14ac:dyDescent="0.3">
      <c r="J1031372"/>
    </row>
    <row r="1031581" spans="9:10" x14ac:dyDescent="0.3">
      <c r="I1031581" s="139"/>
      <c r="J1031581" s="139"/>
    </row>
    <row r="1031583" spans="9:10" x14ac:dyDescent="0.3">
      <c r="J1031583"/>
    </row>
    <row r="1031792" spans="9:10" x14ac:dyDescent="0.3">
      <c r="I1031792" s="139"/>
      <c r="J1031792" s="139"/>
    </row>
    <row r="1031794" spans="10:10" x14ac:dyDescent="0.3">
      <c r="J1031794"/>
    </row>
    <row r="1032003" spans="9:10" x14ac:dyDescent="0.3">
      <c r="I1032003" s="139"/>
      <c r="J1032003" s="139"/>
    </row>
    <row r="1032005" spans="9:10" x14ac:dyDescent="0.3">
      <c r="J1032005"/>
    </row>
    <row r="1032214" spans="9:10" x14ac:dyDescent="0.3">
      <c r="I1032214" s="139"/>
      <c r="J1032214" s="139"/>
    </row>
    <row r="1032216" spans="9:10" x14ac:dyDescent="0.3">
      <c r="J1032216"/>
    </row>
    <row r="1032425" spans="9:10" x14ac:dyDescent="0.3">
      <c r="I1032425" s="139"/>
      <c r="J1032425" s="139"/>
    </row>
    <row r="1032427" spans="9:10" x14ac:dyDescent="0.3">
      <c r="J1032427"/>
    </row>
    <row r="1032636" spans="9:10" x14ac:dyDescent="0.3">
      <c r="I1032636" s="139"/>
      <c r="J1032636" s="139"/>
    </row>
    <row r="1032638" spans="9:10" x14ac:dyDescent="0.3">
      <c r="J1032638"/>
    </row>
    <row r="1032847" spans="9:10" x14ac:dyDescent="0.3">
      <c r="I1032847" s="139"/>
      <c r="J1032847" s="139"/>
    </row>
    <row r="1032849" spans="10:10" x14ac:dyDescent="0.3">
      <c r="J1032849"/>
    </row>
    <row r="1033058" spans="9:10" x14ac:dyDescent="0.3">
      <c r="I1033058" s="139"/>
      <c r="J1033058" s="139"/>
    </row>
    <row r="1033060" spans="9:10" x14ac:dyDescent="0.3">
      <c r="J1033060"/>
    </row>
    <row r="1033269" spans="9:10" x14ac:dyDescent="0.3">
      <c r="I1033269" s="139"/>
      <c r="J1033269" s="139"/>
    </row>
    <row r="1033271" spans="9:10" x14ac:dyDescent="0.3">
      <c r="J1033271"/>
    </row>
    <row r="1033480" spans="9:10" x14ac:dyDescent="0.3">
      <c r="I1033480" s="139"/>
      <c r="J1033480" s="139"/>
    </row>
    <row r="1033482" spans="9:10" x14ac:dyDescent="0.3">
      <c r="J1033482"/>
    </row>
    <row r="1033691" spans="9:10" x14ac:dyDescent="0.3">
      <c r="I1033691" s="139"/>
      <c r="J1033691" s="139"/>
    </row>
    <row r="1033693" spans="9:10" x14ac:dyDescent="0.3">
      <c r="J1033693"/>
    </row>
    <row r="1033902" spans="9:10" x14ac:dyDescent="0.3">
      <c r="I1033902" s="139"/>
      <c r="J1033902" s="139"/>
    </row>
    <row r="1033904" spans="9:10" x14ac:dyDescent="0.3">
      <c r="J1033904"/>
    </row>
    <row r="1034113" spans="9:10" x14ac:dyDescent="0.3">
      <c r="I1034113" s="139"/>
      <c r="J1034113" s="139"/>
    </row>
    <row r="1034115" spans="9:10" x14ac:dyDescent="0.3">
      <c r="J1034115"/>
    </row>
    <row r="1034324" spans="9:10" x14ac:dyDescent="0.3">
      <c r="I1034324" s="139"/>
      <c r="J1034324" s="139"/>
    </row>
    <row r="1034326" spans="9:10" x14ac:dyDescent="0.3">
      <c r="J1034326"/>
    </row>
    <row r="1034535" spans="9:10" x14ac:dyDescent="0.3">
      <c r="I1034535" s="139"/>
      <c r="J1034535" s="139"/>
    </row>
    <row r="1034537" spans="9:10" x14ac:dyDescent="0.3">
      <c r="J1034537"/>
    </row>
    <row r="1034746" spans="9:10" x14ac:dyDescent="0.3">
      <c r="I1034746" s="139"/>
      <c r="J1034746" s="139"/>
    </row>
    <row r="1034748" spans="9:10" x14ac:dyDescent="0.3">
      <c r="J1034748"/>
    </row>
    <row r="1034957" spans="9:10" x14ac:dyDescent="0.3">
      <c r="I1034957" s="139"/>
      <c r="J1034957" s="139"/>
    </row>
    <row r="1034959" spans="9:10" x14ac:dyDescent="0.3">
      <c r="J1034959"/>
    </row>
    <row r="1035168" spans="9:10" x14ac:dyDescent="0.3">
      <c r="I1035168" s="139"/>
      <c r="J1035168" s="139"/>
    </row>
    <row r="1035170" spans="10:10" x14ac:dyDescent="0.3">
      <c r="J1035170"/>
    </row>
    <row r="1035379" spans="9:10" x14ac:dyDescent="0.3">
      <c r="I1035379" s="139"/>
      <c r="J1035379" s="139"/>
    </row>
    <row r="1035381" spans="9:10" x14ac:dyDescent="0.3">
      <c r="J1035381"/>
    </row>
    <row r="1035590" spans="9:10" x14ac:dyDescent="0.3">
      <c r="I1035590" s="139"/>
      <c r="J1035590" s="139"/>
    </row>
    <row r="1035592" spans="9:10" x14ac:dyDescent="0.3">
      <c r="J1035592"/>
    </row>
    <row r="1035801" spans="9:10" x14ac:dyDescent="0.3">
      <c r="I1035801" s="139"/>
      <c r="J1035801" s="139"/>
    </row>
    <row r="1035803" spans="9:10" x14ac:dyDescent="0.3">
      <c r="J1035803"/>
    </row>
    <row r="1036012" spans="9:10" x14ac:dyDescent="0.3">
      <c r="I1036012" s="139"/>
      <c r="J1036012" s="139"/>
    </row>
    <row r="1036014" spans="9:10" x14ac:dyDescent="0.3">
      <c r="J1036014"/>
    </row>
    <row r="1036223" spans="9:10" x14ac:dyDescent="0.3">
      <c r="I1036223" s="139"/>
      <c r="J1036223" s="139"/>
    </row>
    <row r="1036225" spans="10:10" x14ac:dyDescent="0.3">
      <c r="J1036225"/>
    </row>
    <row r="1036434" spans="9:10" x14ac:dyDescent="0.3">
      <c r="I1036434" s="139"/>
      <c r="J1036434" s="139"/>
    </row>
    <row r="1036436" spans="9:10" x14ac:dyDescent="0.3">
      <c r="J1036436"/>
    </row>
    <row r="1036645" spans="9:10" x14ac:dyDescent="0.3">
      <c r="I1036645" s="139"/>
      <c r="J1036645" s="139"/>
    </row>
    <row r="1036647" spans="9:10" x14ac:dyDescent="0.3">
      <c r="J1036647"/>
    </row>
    <row r="1036856" spans="9:10" x14ac:dyDescent="0.3">
      <c r="I1036856" s="139"/>
      <c r="J1036856" s="139"/>
    </row>
    <row r="1036858" spans="9:10" x14ac:dyDescent="0.3">
      <c r="J1036858"/>
    </row>
    <row r="1037067" spans="9:10" x14ac:dyDescent="0.3">
      <c r="I1037067" s="139"/>
      <c r="J1037067" s="139"/>
    </row>
    <row r="1037069" spans="9:10" x14ac:dyDescent="0.3">
      <c r="J1037069"/>
    </row>
    <row r="1037278" spans="9:10" x14ac:dyDescent="0.3">
      <c r="I1037278" s="139"/>
      <c r="J1037278" s="139"/>
    </row>
    <row r="1037280" spans="9:10" x14ac:dyDescent="0.3">
      <c r="J1037280"/>
    </row>
    <row r="1037489" spans="9:10" x14ac:dyDescent="0.3">
      <c r="I1037489" s="139"/>
      <c r="J1037489" s="139"/>
    </row>
    <row r="1037491" spans="9:10" x14ac:dyDescent="0.3">
      <c r="J1037491"/>
    </row>
    <row r="1037700" spans="9:10" x14ac:dyDescent="0.3">
      <c r="I1037700" s="139"/>
      <c r="J1037700" s="139"/>
    </row>
    <row r="1037702" spans="9:10" x14ac:dyDescent="0.3">
      <c r="J1037702"/>
    </row>
    <row r="1037911" spans="9:10" x14ac:dyDescent="0.3">
      <c r="I1037911" s="139"/>
      <c r="J1037911" s="139"/>
    </row>
    <row r="1037913" spans="9:10" x14ac:dyDescent="0.3">
      <c r="J1037913"/>
    </row>
    <row r="1038122" spans="9:10" x14ac:dyDescent="0.3">
      <c r="I1038122" s="139"/>
      <c r="J1038122" s="139"/>
    </row>
    <row r="1038124" spans="9:10" x14ac:dyDescent="0.3">
      <c r="J1038124"/>
    </row>
    <row r="1038333" spans="9:10" x14ac:dyDescent="0.3">
      <c r="I1038333" s="139"/>
      <c r="J1038333" s="139"/>
    </row>
    <row r="1038335" spans="9:10" x14ac:dyDescent="0.3">
      <c r="J1038335"/>
    </row>
    <row r="1038544" spans="9:10" x14ac:dyDescent="0.3">
      <c r="I1038544" s="139"/>
      <c r="J1038544" s="139"/>
    </row>
    <row r="1038546" spans="10:10" x14ac:dyDescent="0.3">
      <c r="J1038546"/>
    </row>
    <row r="1038755" spans="9:10" x14ac:dyDescent="0.3">
      <c r="I1038755" s="139"/>
      <c r="J1038755" s="139"/>
    </row>
    <row r="1038757" spans="9:10" x14ac:dyDescent="0.3">
      <c r="J1038757"/>
    </row>
    <row r="1038966" spans="9:10" x14ac:dyDescent="0.3">
      <c r="I1038966" s="139"/>
      <c r="J1038966" s="139"/>
    </row>
    <row r="1038968" spans="9:10" x14ac:dyDescent="0.3">
      <c r="J1038968"/>
    </row>
    <row r="1039177" spans="9:10" x14ac:dyDescent="0.3">
      <c r="I1039177" s="139"/>
      <c r="J1039177" s="139"/>
    </row>
    <row r="1039179" spans="9:10" x14ac:dyDescent="0.3">
      <c r="J1039179"/>
    </row>
    <row r="1039388" spans="9:10" x14ac:dyDescent="0.3">
      <c r="I1039388" s="139"/>
      <c r="J1039388" s="139"/>
    </row>
    <row r="1039390" spans="9:10" x14ac:dyDescent="0.3">
      <c r="J1039390"/>
    </row>
    <row r="1039599" spans="9:10" x14ac:dyDescent="0.3">
      <c r="I1039599" s="139"/>
      <c r="J1039599" s="139"/>
    </row>
    <row r="1039601" spans="10:10" x14ac:dyDescent="0.3">
      <c r="J1039601"/>
    </row>
    <row r="1039810" spans="9:10" x14ac:dyDescent="0.3">
      <c r="I1039810" s="139"/>
      <c r="J1039810" s="139"/>
    </row>
    <row r="1039812" spans="9:10" x14ac:dyDescent="0.3">
      <c r="J1039812"/>
    </row>
    <row r="1040021" spans="9:10" x14ac:dyDescent="0.3">
      <c r="I1040021" s="139"/>
      <c r="J1040021" s="139"/>
    </row>
    <row r="1040023" spans="9:10" x14ac:dyDescent="0.3">
      <c r="J1040023"/>
    </row>
    <row r="1040232" spans="9:10" x14ac:dyDescent="0.3">
      <c r="I1040232" s="139"/>
      <c r="J1040232" s="139"/>
    </row>
    <row r="1040234" spans="9:10" x14ac:dyDescent="0.3">
      <c r="J1040234"/>
    </row>
    <row r="1040443" spans="9:10" x14ac:dyDescent="0.3">
      <c r="I1040443" s="139"/>
      <c r="J1040443" s="139"/>
    </row>
    <row r="1040445" spans="9:10" x14ac:dyDescent="0.3">
      <c r="J1040445"/>
    </row>
    <row r="1040654" spans="9:10" x14ac:dyDescent="0.3">
      <c r="I1040654" s="139"/>
      <c r="J1040654" s="139"/>
    </row>
    <row r="1040656" spans="9:10" x14ac:dyDescent="0.3">
      <c r="J1040656"/>
    </row>
    <row r="1040865" spans="9:10" x14ac:dyDescent="0.3">
      <c r="I1040865" s="139"/>
      <c r="J1040865" s="139"/>
    </row>
    <row r="1040867" spans="9:10" x14ac:dyDescent="0.3">
      <c r="J1040867"/>
    </row>
    <row r="1041076" spans="9:10" x14ac:dyDescent="0.3">
      <c r="I1041076" s="139"/>
      <c r="J1041076" s="139"/>
    </row>
    <row r="1041078" spans="9:10" x14ac:dyDescent="0.3">
      <c r="J1041078"/>
    </row>
    <row r="1041287" spans="9:10" x14ac:dyDescent="0.3">
      <c r="I1041287" s="139"/>
      <c r="J1041287" s="139"/>
    </row>
    <row r="1041289" spans="9:10" x14ac:dyDescent="0.3">
      <c r="J1041289"/>
    </row>
    <row r="1041498" spans="9:10" x14ac:dyDescent="0.3">
      <c r="I1041498" s="139"/>
      <c r="J1041498" s="139"/>
    </row>
    <row r="1041500" spans="9:10" x14ac:dyDescent="0.3">
      <c r="J1041500"/>
    </row>
    <row r="1041709" spans="9:10" x14ac:dyDescent="0.3">
      <c r="I1041709" s="139"/>
      <c r="J1041709" s="139"/>
    </row>
    <row r="1041711" spans="9:10" x14ac:dyDescent="0.3">
      <c r="J1041711"/>
    </row>
    <row r="1041920" spans="9:10" x14ac:dyDescent="0.3">
      <c r="I1041920" s="139"/>
      <c r="J1041920" s="139"/>
    </row>
    <row r="1041922" spans="10:10" x14ac:dyDescent="0.3">
      <c r="J1041922"/>
    </row>
    <row r="1042131" spans="9:10" x14ac:dyDescent="0.3">
      <c r="I1042131" s="139"/>
      <c r="J1042131" s="139"/>
    </row>
    <row r="1042133" spans="9:10" x14ac:dyDescent="0.3">
      <c r="J1042133"/>
    </row>
    <row r="1042342" spans="9:10" x14ac:dyDescent="0.3">
      <c r="I1042342" s="139"/>
      <c r="J1042342" s="139"/>
    </row>
    <row r="1042344" spans="9:10" x14ac:dyDescent="0.3">
      <c r="J1042344"/>
    </row>
    <row r="1042553" spans="9:10" x14ac:dyDescent="0.3">
      <c r="I1042553" s="139"/>
      <c r="J1042553" s="139"/>
    </row>
    <row r="1042555" spans="9:10" x14ac:dyDescent="0.3">
      <c r="J1042555"/>
    </row>
    <row r="1042764" spans="9:10" x14ac:dyDescent="0.3">
      <c r="I1042764" s="139"/>
      <c r="J1042764" s="139"/>
    </row>
    <row r="1042766" spans="9:10" x14ac:dyDescent="0.3">
      <c r="J1042766"/>
    </row>
    <row r="1042975" spans="9:10" x14ac:dyDescent="0.3">
      <c r="I1042975" s="139"/>
      <c r="J1042975" s="139"/>
    </row>
    <row r="1042977" spans="10:10" x14ac:dyDescent="0.3">
      <c r="J1042977"/>
    </row>
    <row r="1043186" spans="9:10" x14ac:dyDescent="0.3">
      <c r="I1043186" s="139"/>
      <c r="J1043186" s="139"/>
    </row>
    <row r="1043188" spans="9:10" x14ac:dyDescent="0.3">
      <c r="J1043188"/>
    </row>
    <row r="1043397" spans="9:10" x14ac:dyDescent="0.3">
      <c r="I1043397" s="139"/>
      <c r="J1043397" s="139"/>
    </row>
    <row r="1043399" spans="9:10" x14ac:dyDescent="0.3">
      <c r="J1043399"/>
    </row>
    <row r="1043608" spans="9:10" x14ac:dyDescent="0.3">
      <c r="I1043608" s="139"/>
      <c r="J1043608" s="139"/>
    </row>
    <row r="1043610" spans="9:10" x14ac:dyDescent="0.3">
      <c r="J1043610"/>
    </row>
    <row r="1043819" spans="9:10" x14ac:dyDescent="0.3">
      <c r="I1043819" s="139"/>
      <c r="J1043819" s="139"/>
    </row>
    <row r="1043821" spans="9:10" x14ac:dyDescent="0.3">
      <c r="J1043821"/>
    </row>
    <row r="1044030" spans="9:10" x14ac:dyDescent="0.3">
      <c r="I1044030" s="139"/>
      <c r="J1044030" s="139"/>
    </row>
    <row r="1044032" spans="9:10" x14ac:dyDescent="0.3">
      <c r="J1044032"/>
    </row>
    <row r="1044241" spans="9:10" x14ac:dyDescent="0.3">
      <c r="I1044241" s="139"/>
      <c r="J1044241" s="139"/>
    </row>
    <row r="1044243" spans="9:10" x14ac:dyDescent="0.3">
      <c r="J1044243"/>
    </row>
    <row r="1044452" spans="9:10" x14ac:dyDescent="0.3">
      <c r="I1044452" s="139"/>
      <c r="J1044452" s="139"/>
    </row>
    <row r="1044454" spans="9:10" x14ac:dyDescent="0.3">
      <c r="J1044454"/>
    </row>
    <row r="1044663" spans="9:10" x14ac:dyDescent="0.3">
      <c r="I1044663" s="139"/>
      <c r="J1044663" s="139"/>
    </row>
    <row r="1044665" spans="9:10" x14ac:dyDescent="0.3">
      <c r="J1044665"/>
    </row>
    <row r="1044874" spans="9:10" x14ac:dyDescent="0.3">
      <c r="I1044874" s="139"/>
      <c r="J1044874" s="139"/>
    </row>
    <row r="1044876" spans="9:10" x14ac:dyDescent="0.3">
      <c r="J1044876"/>
    </row>
    <row r="1045085" spans="9:10" x14ac:dyDescent="0.3">
      <c r="I1045085" s="139"/>
      <c r="J1045085" s="139"/>
    </row>
    <row r="1045087" spans="9:10" x14ac:dyDescent="0.3">
      <c r="J1045087"/>
    </row>
    <row r="1045296" spans="9:10" x14ac:dyDescent="0.3">
      <c r="I1045296" s="139"/>
      <c r="J1045296" s="139"/>
    </row>
    <row r="1045298" spans="10:10" x14ac:dyDescent="0.3">
      <c r="J1045298"/>
    </row>
    <row r="1045507" spans="9:10" x14ac:dyDescent="0.3">
      <c r="I1045507" s="139"/>
      <c r="J1045507" s="139"/>
    </row>
    <row r="1045509" spans="9:10" x14ac:dyDescent="0.3">
      <c r="J1045509"/>
    </row>
    <row r="1045718" spans="9:10" x14ac:dyDescent="0.3">
      <c r="I1045718" s="139"/>
      <c r="J1045718" s="139"/>
    </row>
    <row r="1045720" spans="9:10" x14ac:dyDescent="0.3">
      <c r="J1045720"/>
    </row>
    <row r="1045929" spans="9:10" x14ac:dyDescent="0.3">
      <c r="I1045929" s="139"/>
      <c r="J1045929" s="139"/>
    </row>
    <row r="1045931" spans="9:10" x14ac:dyDescent="0.3">
      <c r="J1045931"/>
    </row>
    <row r="1046140" spans="9:10" x14ac:dyDescent="0.3">
      <c r="I1046140" s="139"/>
      <c r="J1046140" s="139"/>
    </row>
    <row r="1046142" spans="9:10" x14ac:dyDescent="0.3">
      <c r="J1046142"/>
    </row>
    <row r="1046351" spans="9:10" x14ac:dyDescent="0.3">
      <c r="I1046351" s="139"/>
      <c r="J1046351" s="139"/>
    </row>
    <row r="1046353" spans="10:10" x14ac:dyDescent="0.3">
      <c r="J1046353"/>
    </row>
    <row r="1046562" spans="9:10" x14ac:dyDescent="0.3">
      <c r="I1046562" s="139"/>
      <c r="J1046562" s="139"/>
    </row>
    <row r="1046564" spans="9:10" x14ac:dyDescent="0.3">
      <c r="J1046564"/>
    </row>
    <row r="1046773" spans="9:10" x14ac:dyDescent="0.3">
      <c r="I1046773" s="139"/>
      <c r="J1046773" s="139"/>
    </row>
    <row r="1046775" spans="9:10" x14ac:dyDescent="0.3">
      <c r="J1046775"/>
    </row>
    <row r="1046984" spans="9:10" x14ac:dyDescent="0.3">
      <c r="I1046984" s="139"/>
      <c r="J1046984" s="139"/>
    </row>
    <row r="1046986" spans="9:10" x14ac:dyDescent="0.3">
      <c r="J1046986"/>
    </row>
    <row r="1047195" spans="9:10" x14ac:dyDescent="0.3">
      <c r="I1047195" s="139"/>
      <c r="J1047195" s="139"/>
    </row>
    <row r="1047197" spans="9:10" x14ac:dyDescent="0.3">
      <c r="J1047197"/>
    </row>
    <row r="1047406" spans="9:10" x14ac:dyDescent="0.3">
      <c r="I1047406" s="139"/>
      <c r="J1047406" s="139"/>
    </row>
    <row r="1047408" spans="9:10" x14ac:dyDescent="0.3">
      <c r="J1047408"/>
    </row>
    <row r="1047617" spans="9:10" x14ac:dyDescent="0.3">
      <c r="I1047617" s="139"/>
      <c r="J1047617" s="139"/>
    </row>
    <row r="1047619" spans="9:10" x14ac:dyDescent="0.3">
      <c r="J1047619"/>
    </row>
    <row r="1047828" spans="9:10" x14ac:dyDescent="0.3">
      <c r="I1047828" s="139"/>
      <c r="J1047828" s="139"/>
    </row>
    <row r="1047830" spans="9:10" x14ac:dyDescent="0.3">
      <c r="J1047830"/>
    </row>
    <row r="1048039" spans="9:10" x14ac:dyDescent="0.3">
      <c r="I1048039" s="139"/>
      <c r="J1048039" s="139"/>
    </row>
    <row r="1048041" spans="9:10" x14ac:dyDescent="0.3">
      <c r="J1048041"/>
    </row>
    <row r="1048250" spans="9:10" x14ac:dyDescent="0.3">
      <c r="I1048250" s="139"/>
      <c r="J1048250" s="139"/>
    </row>
    <row r="1048252" spans="9:10" x14ac:dyDescent="0.3">
      <c r="J1048252"/>
    </row>
    <row r="1048461" spans="9:10" x14ac:dyDescent="0.3">
      <c r="I1048461" s="139"/>
      <c r="J1048461" s="139"/>
    </row>
    <row r="1048463" spans="9:10" x14ac:dyDescent="0.3">
      <c r="J1048463"/>
    </row>
  </sheetData>
  <sortState xmlns:xlrd2="http://schemas.microsoft.com/office/spreadsheetml/2017/richdata2" ref="A4:D212">
    <sortCondition ref="A2:A212"/>
  </sortState>
  <mergeCells count="4980">
    <mergeCell ref="I635:J635"/>
    <mergeCell ref="I846:J846"/>
    <mergeCell ref="I1057:J1057"/>
    <mergeCell ref="I1268:J1268"/>
    <mergeCell ref="I1479:J1479"/>
    <mergeCell ref="C2:D2"/>
    <mergeCell ref="F2:G2"/>
    <mergeCell ref="I2:J2"/>
    <mergeCell ref="I213:J213"/>
    <mergeCell ref="I424:J424"/>
    <mergeCell ref="I4855:J4855"/>
    <mergeCell ref="I5066:J5066"/>
    <mergeCell ref="I5277:J5277"/>
    <mergeCell ref="I5488:J5488"/>
    <mergeCell ref="I5699:J5699"/>
    <mergeCell ref="I3800:J3800"/>
    <mergeCell ref="I4011:J4011"/>
    <mergeCell ref="I4222:J4222"/>
    <mergeCell ref="I4433:J4433"/>
    <mergeCell ref="I4644:J4644"/>
    <mergeCell ref="I2745:J2745"/>
    <mergeCell ref="I2956:J2956"/>
    <mergeCell ref="I3167:J3167"/>
    <mergeCell ref="I3378:J3378"/>
    <mergeCell ref="I3589:J3589"/>
    <mergeCell ref="I1690:J1690"/>
    <mergeCell ref="I1901:J1901"/>
    <mergeCell ref="I2112:J2112"/>
    <mergeCell ref="I2323:J2323"/>
    <mergeCell ref="I2534:J2534"/>
    <mergeCell ref="I9075:J9075"/>
    <mergeCell ref="I9286:J9286"/>
    <mergeCell ref="I9497:J9497"/>
    <mergeCell ref="I9708:J9708"/>
    <mergeCell ref="I9919:J9919"/>
    <mergeCell ref="I8020:J8020"/>
    <mergeCell ref="I8231:J8231"/>
    <mergeCell ref="I8442:J8442"/>
    <mergeCell ref="I8653:J8653"/>
    <mergeCell ref="I8864:J8864"/>
    <mergeCell ref="I6965:J6965"/>
    <mergeCell ref="I7176:J7176"/>
    <mergeCell ref="I7387:J7387"/>
    <mergeCell ref="I7598:J7598"/>
    <mergeCell ref="I7809:J7809"/>
    <mergeCell ref="I5910:J5910"/>
    <mergeCell ref="I6121:J6121"/>
    <mergeCell ref="I6332:J6332"/>
    <mergeCell ref="I6543:J6543"/>
    <mergeCell ref="I6754:J6754"/>
    <mergeCell ref="I13295:J13295"/>
    <mergeCell ref="I13506:J13506"/>
    <mergeCell ref="I13717:J13717"/>
    <mergeCell ref="I13928:J13928"/>
    <mergeCell ref="I14139:J14139"/>
    <mergeCell ref="I12240:J12240"/>
    <mergeCell ref="I12451:J12451"/>
    <mergeCell ref="I12662:J12662"/>
    <mergeCell ref="I12873:J12873"/>
    <mergeCell ref="I13084:J13084"/>
    <mergeCell ref="I11185:J11185"/>
    <mergeCell ref="I11396:J11396"/>
    <mergeCell ref="I11607:J11607"/>
    <mergeCell ref="I11818:J11818"/>
    <mergeCell ref="I12029:J12029"/>
    <mergeCell ref="I10130:J10130"/>
    <mergeCell ref="I10341:J10341"/>
    <mergeCell ref="I10552:J10552"/>
    <mergeCell ref="I10763:J10763"/>
    <mergeCell ref="I10974:J10974"/>
    <mergeCell ref="I17515:J17515"/>
    <mergeCell ref="I17726:J17726"/>
    <mergeCell ref="I17937:J17937"/>
    <mergeCell ref="I18148:J18148"/>
    <mergeCell ref="I18359:J18359"/>
    <mergeCell ref="I16460:J16460"/>
    <mergeCell ref="I16671:J16671"/>
    <mergeCell ref="I16882:J16882"/>
    <mergeCell ref="I17093:J17093"/>
    <mergeCell ref="I17304:J17304"/>
    <mergeCell ref="I15405:J15405"/>
    <mergeCell ref="I15616:J15616"/>
    <mergeCell ref="I15827:J15827"/>
    <mergeCell ref="I16038:J16038"/>
    <mergeCell ref="I16249:J16249"/>
    <mergeCell ref="I14350:J14350"/>
    <mergeCell ref="I14561:J14561"/>
    <mergeCell ref="I14772:J14772"/>
    <mergeCell ref="I14983:J14983"/>
    <mergeCell ref="I15194:J15194"/>
    <mergeCell ref="I21735:J21735"/>
    <mergeCell ref="I21946:J21946"/>
    <mergeCell ref="I22157:J22157"/>
    <mergeCell ref="I22368:J22368"/>
    <mergeCell ref="I22579:J22579"/>
    <mergeCell ref="I20680:J20680"/>
    <mergeCell ref="I20891:J20891"/>
    <mergeCell ref="I21102:J21102"/>
    <mergeCell ref="I21313:J21313"/>
    <mergeCell ref="I21524:J21524"/>
    <mergeCell ref="I19625:J19625"/>
    <mergeCell ref="I19836:J19836"/>
    <mergeCell ref="I20047:J20047"/>
    <mergeCell ref="I20258:J20258"/>
    <mergeCell ref="I20469:J20469"/>
    <mergeCell ref="I18570:J18570"/>
    <mergeCell ref="I18781:J18781"/>
    <mergeCell ref="I18992:J18992"/>
    <mergeCell ref="I19203:J19203"/>
    <mergeCell ref="I19414:J19414"/>
    <mergeCell ref="I25955:J25955"/>
    <mergeCell ref="I26166:J26166"/>
    <mergeCell ref="I26377:J26377"/>
    <mergeCell ref="I26588:J26588"/>
    <mergeCell ref="I26799:J26799"/>
    <mergeCell ref="I24900:J24900"/>
    <mergeCell ref="I25111:J25111"/>
    <mergeCell ref="I25322:J25322"/>
    <mergeCell ref="I25533:J25533"/>
    <mergeCell ref="I25744:J25744"/>
    <mergeCell ref="I23845:J23845"/>
    <mergeCell ref="I24056:J24056"/>
    <mergeCell ref="I24267:J24267"/>
    <mergeCell ref="I24478:J24478"/>
    <mergeCell ref="I24689:J24689"/>
    <mergeCell ref="I22790:J22790"/>
    <mergeCell ref="I23001:J23001"/>
    <mergeCell ref="I23212:J23212"/>
    <mergeCell ref="I23423:J23423"/>
    <mergeCell ref="I23634:J23634"/>
    <mergeCell ref="I30175:J30175"/>
    <mergeCell ref="I30386:J30386"/>
    <mergeCell ref="I30597:J30597"/>
    <mergeCell ref="I30808:J30808"/>
    <mergeCell ref="I31019:J31019"/>
    <mergeCell ref="I29120:J29120"/>
    <mergeCell ref="I29331:J29331"/>
    <mergeCell ref="I29542:J29542"/>
    <mergeCell ref="I29753:J29753"/>
    <mergeCell ref="I29964:J29964"/>
    <mergeCell ref="I28065:J28065"/>
    <mergeCell ref="I28276:J28276"/>
    <mergeCell ref="I28487:J28487"/>
    <mergeCell ref="I28698:J28698"/>
    <mergeCell ref="I28909:J28909"/>
    <mergeCell ref="I27010:J27010"/>
    <mergeCell ref="I27221:J27221"/>
    <mergeCell ref="I27432:J27432"/>
    <mergeCell ref="I27643:J27643"/>
    <mergeCell ref="I27854:J27854"/>
    <mergeCell ref="I34395:J34395"/>
    <mergeCell ref="I34606:J34606"/>
    <mergeCell ref="I34817:J34817"/>
    <mergeCell ref="I35028:J35028"/>
    <mergeCell ref="I35239:J35239"/>
    <mergeCell ref="I33340:J33340"/>
    <mergeCell ref="I33551:J33551"/>
    <mergeCell ref="I33762:J33762"/>
    <mergeCell ref="I33973:J33973"/>
    <mergeCell ref="I34184:J34184"/>
    <mergeCell ref="I32285:J32285"/>
    <mergeCell ref="I32496:J32496"/>
    <mergeCell ref="I32707:J32707"/>
    <mergeCell ref="I32918:J32918"/>
    <mergeCell ref="I33129:J33129"/>
    <mergeCell ref="I31230:J31230"/>
    <mergeCell ref="I31441:J31441"/>
    <mergeCell ref="I31652:J31652"/>
    <mergeCell ref="I31863:J31863"/>
    <mergeCell ref="I32074:J32074"/>
    <mergeCell ref="I38615:J38615"/>
    <mergeCell ref="I38826:J38826"/>
    <mergeCell ref="I39037:J39037"/>
    <mergeCell ref="I39248:J39248"/>
    <mergeCell ref="I39459:J39459"/>
    <mergeCell ref="I37560:J37560"/>
    <mergeCell ref="I37771:J37771"/>
    <mergeCell ref="I37982:J37982"/>
    <mergeCell ref="I38193:J38193"/>
    <mergeCell ref="I38404:J38404"/>
    <mergeCell ref="I36505:J36505"/>
    <mergeCell ref="I36716:J36716"/>
    <mergeCell ref="I36927:J36927"/>
    <mergeCell ref="I37138:J37138"/>
    <mergeCell ref="I37349:J37349"/>
    <mergeCell ref="I35450:J35450"/>
    <mergeCell ref="I35661:J35661"/>
    <mergeCell ref="I35872:J35872"/>
    <mergeCell ref="I36083:J36083"/>
    <mergeCell ref="I36294:J36294"/>
    <mergeCell ref="I42835:J42835"/>
    <mergeCell ref="I43046:J43046"/>
    <mergeCell ref="I43257:J43257"/>
    <mergeCell ref="I43468:J43468"/>
    <mergeCell ref="I43679:J43679"/>
    <mergeCell ref="I41780:J41780"/>
    <mergeCell ref="I41991:J41991"/>
    <mergeCell ref="I42202:J42202"/>
    <mergeCell ref="I42413:J42413"/>
    <mergeCell ref="I42624:J42624"/>
    <mergeCell ref="I40725:J40725"/>
    <mergeCell ref="I40936:J40936"/>
    <mergeCell ref="I41147:J41147"/>
    <mergeCell ref="I41358:J41358"/>
    <mergeCell ref="I41569:J41569"/>
    <mergeCell ref="I39670:J39670"/>
    <mergeCell ref="I39881:J39881"/>
    <mergeCell ref="I40092:J40092"/>
    <mergeCell ref="I40303:J40303"/>
    <mergeCell ref="I40514:J40514"/>
    <mergeCell ref="I47055:J47055"/>
    <mergeCell ref="I47266:J47266"/>
    <mergeCell ref="I47477:J47477"/>
    <mergeCell ref="I47688:J47688"/>
    <mergeCell ref="I47899:J47899"/>
    <mergeCell ref="I46000:J46000"/>
    <mergeCell ref="I46211:J46211"/>
    <mergeCell ref="I46422:J46422"/>
    <mergeCell ref="I46633:J46633"/>
    <mergeCell ref="I46844:J46844"/>
    <mergeCell ref="I44945:J44945"/>
    <mergeCell ref="I45156:J45156"/>
    <mergeCell ref="I45367:J45367"/>
    <mergeCell ref="I45578:J45578"/>
    <mergeCell ref="I45789:J45789"/>
    <mergeCell ref="I43890:J43890"/>
    <mergeCell ref="I44101:J44101"/>
    <mergeCell ref="I44312:J44312"/>
    <mergeCell ref="I44523:J44523"/>
    <mergeCell ref="I44734:J44734"/>
    <mergeCell ref="I51275:J51275"/>
    <mergeCell ref="I51486:J51486"/>
    <mergeCell ref="I51697:J51697"/>
    <mergeCell ref="I51908:J51908"/>
    <mergeCell ref="I52119:J52119"/>
    <mergeCell ref="I50220:J50220"/>
    <mergeCell ref="I50431:J50431"/>
    <mergeCell ref="I50642:J50642"/>
    <mergeCell ref="I50853:J50853"/>
    <mergeCell ref="I51064:J51064"/>
    <mergeCell ref="I49165:J49165"/>
    <mergeCell ref="I49376:J49376"/>
    <mergeCell ref="I49587:J49587"/>
    <mergeCell ref="I49798:J49798"/>
    <mergeCell ref="I50009:J50009"/>
    <mergeCell ref="I48110:J48110"/>
    <mergeCell ref="I48321:J48321"/>
    <mergeCell ref="I48532:J48532"/>
    <mergeCell ref="I48743:J48743"/>
    <mergeCell ref="I48954:J48954"/>
    <mergeCell ref="I55495:J55495"/>
    <mergeCell ref="I55706:J55706"/>
    <mergeCell ref="I55917:J55917"/>
    <mergeCell ref="I56128:J56128"/>
    <mergeCell ref="I56339:J56339"/>
    <mergeCell ref="I54440:J54440"/>
    <mergeCell ref="I54651:J54651"/>
    <mergeCell ref="I54862:J54862"/>
    <mergeCell ref="I55073:J55073"/>
    <mergeCell ref="I55284:J55284"/>
    <mergeCell ref="I53385:J53385"/>
    <mergeCell ref="I53596:J53596"/>
    <mergeCell ref="I53807:J53807"/>
    <mergeCell ref="I54018:J54018"/>
    <mergeCell ref="I54229:J54229"/>
    <mergeCell ref="I52330:J52330"/>
    <mergeCell ref="I52541:J52541"/>
    <mergeCell ref="I52752:J52752"/>
    <mergeCell ref="I52963:J52963"/>
    <mergeCell ref="I53174:J53174"/>
    <mergeCell ref="I59715:J59715"/>
    <mergeCell ref="I59926:J59926"/>
    <mergeCell ref="I60137:J60137"/>
    <mergeCell ref="I60348:J60348"/>
    <mergeCell ref="I60559:J60559"/>
    <mergeCell ref="I58660:J58660"/>
    <mergeCell ref="I58871:J58871"/>
    <mergeCell ref="I59082:J59082"/>
    <mergeCell ref="I59293:J59293"/>
    <mergeCell ref="I59504:J59504"/>
    <mergeCell ref="I57605:J57605"/>
    <mergeCell ref="I57816:J57816"/>
    <mergeCell ref="I58027:J58027"/>
    <mergeCell ref="I58238:J58238"/>
    <mergeCell ref="I58449:J58449"/>
    <mergeCell ref="I56550:J56550"/>
    <mergeCell ref="I56761:J56761"/>
    <mergeCell ref="I56972:J56972"/>
    <mergeCell ref="I57183:J57183"/>
    <mergeCell ref="I57394:J57394"/>
    <mergeCell ref="I63935:J63935"/>
    <mergeCell ref="I64146:J64146"/>
    <mergeCell ref="I64357:J64357"/>
    <mergeCell ref="I64568:J64568"/>
    <mergeCell ref="I64779:J64779"/>
    <mergeCell ref="I62880:J62880"/>
    <mergeCell ref="I63091:J63091"/>
    <mergeCell ref="I63302:J63302"/>
    <mergeCell ref="I63513:J63513"/>
    <mergeCell ref="I63724:J63724"/>
    <mergeCell ref="I61825:J61825"/>
    <mergeCell ref="I62036:J62036"/>
    <mergeCell ref="I62247:J62247"/>
    <mergeCell ref="I62458:J62458"/>
    <mergeCell ref="I62669:J62669"/>
    <mergeCell ref="I60770:J60770"/>
    <mergeCell ref="I60981:J60981"/>
    <mergeCell ref="I61192:J61192"/>
    <mergeCell ref="I61403:J61403"/>
    <mergeCell ref="I61614:J61614"/>
    <mergeCell ref="I68155:J68155"/>
    <mergeCell ref="I68366:J68366"/>
    <mergeCell ref="I68577:J68577"/>
    <mergeCell ref="I68788:J68788"/>
    <mergeCell ref="I68999:J68999"/>
    <mergeCell ref="I67100:J67100"/>
    <mergeCell ref="I67311:J67311"/>
    <mergeCell ref="I67522:J67522"/>
    <mergeCell ref="I67733:J67733"/>
    <mergeCell ref="I67944:J67944"/>
    <mergeCell ref="I66045:J66045"/>
    <mergeCell ref="I66256:J66256"/>
    <mergeCell ref="I66467:J66467"/>
    <mergeCell ref="I66678:J66678"/>
    <mergeCell ref="I66889:J66889"/>
    <mergeCell ref="I64990:J64990"/>
    <mergeCell ref="I65201:J65201"/>
    <mergeCell ref="I65412:J65412"/>
    <mergeCell ref="I65623:J65623"/>
    <mergeCell ref="I65834:J65834"/>
    <mergeCell ref="I72375:J72375"/>
    <mergeCell ref="I72586:J72586"/>
    <mergeCell ref="I72797:J72797"/>
    <mergeCell ref="I73008:J73008"/>
    <mergeCell ref="I73219:J73219"/>
    <mergeCell ref="I71320:J71320"/>
    <mergeCell ref="I71531:J71531"/>
    <mergeCell ref="I71742:J71742"/>
    <mergeCell ref="I71953:J71953"/>
    <mergeCell ref="I72164:J72164"/>
    <mergeCell ref="I70265:J70265"/>
    <mergeCell ref="I70476:J70476"/>
    <mergeCell ref="I70687:J70687"/>
    <mergeCell ref="I70898:J70898"/>
    <mergeCell ref="I71109:J71109"/>
    <mergeCell ref="I69210:J69210"/>
    <mergeCell ref="I69421:J69421"/>
    <mergeCell ref="I69632:J69632"/>
    <mergeCell ref="I69843:J69843"/>
    <mergeCell ref="I70054:J70054"/>
    <mergeCell ref="I76595:J76595"/>
    <mergeCell ref="I76806:J76806"/>
    <mergeCell ref="I77017:J77017"/>
    <mergeCell ref="I77228:J77228"/>
    <mergeCell ref="I77439:J77439"/>
    <mergeCell ref="I75540:J75540"/>
    <mergeCell ref="I75751:J75751"/>
    <mergeCell ref="I75962:J75962"/>
    <mergeCell ref="I76173:J76173"/>
    <mergeCell ref="I76384:J76384"/>
    <mergeCell ref="I74485:J74485"/>
    <mergeCell ref="I74696:J74696"/>
    <mergeCell ref="I74907:J74907"/>
    <mergeCell ref="I75118:J75118"/>
    <mergeCell ref="I75329:J75329"/>
    <mergeCell ref="I73430:J73430"/>
    <mergeCell ref="I73641:J73641"/>
    <mergeCell ref="I73852:J73852"/>
    <mergeCell ref="I74063:J74063"/>
    <mergeCell ref="I74274:J74274"/>
    <mergeCell ref="I80815:J80815"/>
    <mergeCell ref="I81026:J81026"/>
    <mergeCell ref="I81237:J81237"/>
    <mergeCell ref="I81448:J81448"/>
    <mergeCell ref="I81659:J81659"/>
    <mergeCell ref="I79760:J79760"/>
    <mergeCell ref="I79971:J79971"/>
    <mergeCell ref="I80182:J80182"/>
    <mergeCell ref="I80393:J80393"/>
    <mergeCell ref="I80604:J80604"/>
    <mergeCell ref="I78705:J78705"/>
    <mergeCell ref="I78916:J78916"/>
    <mergeCell ref="I79127:J79127"/>
    <mergeCell ref="I79338:J79338"/>
    <mergeCell ref="I79549:J79549"/>
    <mergeCell ref="I77650:J77650"/>
    <mergeCell ref="I77861:J77861"/>
    <mergeCell ref="I78072:J78072"/>
    <mergeCell ref="I78283:J78283"/>
    <mergeCell ref="I78494:J78494"/>
    <mergeCell ref="I85035:J85035"/>
    <mergeCell ref="I85246:J85246"/>
    <mergeCell ref="I85457:J85457"/>
    <mergeCell ref="I85668:J85668"/>
    <mergeCell ref="I85879:J85879"/>
    <mergeCell ref="I83980:J83980"/>
    <mergeCell ref="I84191:J84191"/>
    <mergeCell ref="I84402:J84402"/>
    <mergeCell ref="I84613:J84613"/>
    <mergeCell ref="I84824:J84824"/>
    <mergeCell ref="I82925:J82925"/>
    <mergeCell ref="I83136:J83136"/>
    <mergeCell ref="I83347:J83347"/>
    <mergeCell ref="I83558:J83558"/>
    <mergeCell ref="I83769:J83769"/>
    <mergeCell ref="I81870:J81870"/>
    <mergeCell ref="I82081:J82081"/>
    <mergeCell ref="I82292:J82292"/>
    <mergeCell ref="I82503:J82503"/>
    <mergeCell ref="I82714:J82714"/>
    <mergeCell ref="I89255:J89255"/>
    <mergeCell ref="I89466:J89466"/>
    <mergeCell ref="I89677:J89677"/>
    <mergeCell ref="I89888:J89888"/>
    <mergeCell ref="I90099:J90099"/>
    <mergeCell ref="I88200:J88200"/>
    <mergeCell ref="I88411:J88411"/>
    <mergeCell ref="I88622:J88622"/>
    <mergeCell ref="I88833:J88833"/>
    <mergeCell ref="I89044:J89044"/>
    <mergeCell ref="I87145:J87145"/>
    <mergeCell ref="I87356:J87356"/>
    <mergeCell ref="I87567:J87567"/>
    <mergeCell ref="I87778:J87778"/>
    <mergeCell ref="I87989:J87989"/>
    <mergeCell ref="I86090:J86090"/>
    <mergeCell ref="I86301:J86301"/>
    <mergeCell ref="I86512:J86512"/>
    <mergeCell ref="I86723:J86723"/>
    <mergeCell ref="I86934:J86934"/>
    <mergeCell ref="I93475:J93475"/>
    <mergeCell ref="I93686:J93686"/>
    <mergeCell ref="I93897:J93897"/>
    <mergeCell ref="I94108:J94108"/>
    <mergeCell ref="I94319:J94319"/>
    <mergeCell ref="I92420:J92420"/>
    <mergeCell ref="I92631:J92631"/>
    <mergeCell ref="I92842:J92842"/>
    <mergeCell ref="I93053:J93053"/>
    <mergeCell ref="I93264:J93264"/>
    <mergeCell ref="I91365:J91365"/>
    <mergeCell ref="I91576:J91576"/>
    <mergeCell ref="I91787:J91787"/>
    <mergeCell ref="I91998:J91998"/>
    <mergeCell ref="I92209:J92209"/>
    <mergeCell ref="I90310:J90310"/>
    <mergeCell ref="I90521:J90521"/>
    <mergeCell ref="I90732:J90732"/>
    <mergeCell ref="I90943:J90943"/>
    <mergeCell ref="I91154:J91154"/>
    <mergeCell ref="I97695:J97695"/>
    <mergeCell ref="I97906:J97906"/>
    <mergeCell ref="I98117:J98117"/>
    <mergeCell ref="I98328:J98328"/>
    <mergeCell ref="I98539:J98539"/>
    <mergeCell ref="I96640:J96640"/>
    <mergeCell ref="I96851:J96851"/>
    <mergeCell ref="I97062:J97062"/>
    <mergeCell ref="I97273:J97273"/>
    <mergeCell ref="I97484:J97484"/>
    <mergeCell ref="I95585:J95585"/>
    <mergeCell ref="I95796:J95796"/>
    <mergeCell ref="I96007:J96007"/>
    <mergeCell ref="I96218:J96218"/>
    <mergeCell ref="I96429:J96429"/>
    <mergeCell ref="I94530:J94530"/>
    <mergeCell ref="I94741:J94741"/>
    <mergeCell ref="I94952:J94952"/>
    <mergeCell ref="I95163:J95163"/>
    <mergeCell ref="I95374:J95374"/>
    <mergeCell ref="I101915:J101915"/>
    <mergeCell ref="I102126:J102126"/>
    <mergeCell ref="I102337:J102337"/>
    <mergeCell ref="I102548:J102548"/>
    <mergeCell ref="I102759:J102759"/>
    <mergeCell ref="I100860:J100860"/>
    <mergeCell ref="I101071:J101071"/>
    <mergeCell ref="I101282:J101282"/>
    <mergeCell ref="I101493:J101493"/>
    <mergeCell ref="I101704:J101704"/>
    <mergeCell ref="I99805:J99805"/>
    <mergeCell ref="I100016:J100016"/>
    <mergeCell ref="I100227:J100227"/>
    <mergeCell ref="I100438:J100438"/>
    <mergeCell ref="I100649:J100649"/>
    <mergeCell ref="I98750:J98750"/>
    <mergeCell ref="I98961:J98961"/>
    <mergeCell ref="I99172:J99172"/>
    <mergeCell ref="I99383:J99383"/>
    <mergeCell ref="I99594:J99594"/>
    <mergeCell ref="I106135:J106135"/>
    <mergeCell ref="I106346:J106346"/>
    <mergeCell ref="I106557:J106557"/>
    <mergeCell ref="I106768:J106768"/>
    <mergeCell ref="I106979:J106979"/>
    <mergeCell ref="I105080:J105080"/>
    <mergeCell ref="I105291:J105291"/>
    <mergeCell ref="I105502:J105502"/>
    <mergeCell ref="I105713:J105713"/>
    <mergeCell ref="I105924:J105924"/>
    <mergeCell ref="I104025:J104025"/>
    <mergeCell ref="I104236:J104236"/>
    <mergeCell ref="I104447:J104447"/>
    <mergeCell ref="I104658:J104658"/>
    <mergeCell ref="I104869:J104869"/>
    <mergeCell ref="I102970:J102970"/>
    <mergeCell ref="I103181:J103181"/>
    <mergeCell ref="I103392:J103392"/>
    <mergeCell ref="I103603:J103603"/>
    <mergeCell ref="I103814:J103814"/>
    <mergeCell ref="I110355:J110355"/>
    <mergeCell ref="I110566:J110566"/>
    <mergeCell ref="I110777:J110777"/>
    <mergeCell ref="I110988:J110988"/>
    <mergeCell ref="I111199:J111199"/>
    <mergeCell ref="I109300:J109300"/>
    <mergeCell ref="I109511:J109511"/>
    <mergeCell ref="I109722:J109722"/>
    <mergeCell ref="I109933:J109933"/>
    <mergeCell ref="I110144:J110144"/>
    <mergeCell ref="I108245:J108245"/>
    <mergeCell ref="I108456:J108456"/>
    <mergeCell ref="I108667:J108667"/>
    <mergeCell ref="I108878:J108878"/>
    <mergeCell ref="I109089:J109089"/>
    <mergeCell ref="I107190:J107190"/>
    <mergeCell ref="I107401:J107401"/>
    <mergeCell ref="I107612:J107612"/>
    <mergeCell ref="I107823:J107823"/>
    <mergeCell ref="I108034:J108034"/>
    <mergeCell ref="I114575:J114575"/>
    <mergeCell ref="I114786:J114786"/>
    <mergeCell ref="I114997:J114997"/>
    <mergeCell ref="I115208:J115208"/>
    <mergeCell ref="I115419:J115419"/>
    <mergeCell ref="I113520:J113520"/>
    <mergeCell ref="I113731:J113731"/>
    <mergeCell ref="I113942:J113942"/>
    <mergeCell ref="I114153:J114153"/>
    <mergeCell ref="I114364:J114364"/>
    <mergeCell ref="I112465:J112465"/>
    <mergeCell ref="I112676:J112676"/>
    <mergeCell ref="I112887:J112887"/>
    <mergeCell ref="I113098:J113098"/>
    <mergeCell ref="I113309:J113309"/>
    <mergeCell ref="I111410:J111410"/>
    <mergeCell ref="I111621:J111621"/>
    <mergeCell ref="I111832:J111832"/>
    <mergeCell ref="I112043:J112043"/>
    <mergeCell ref="I112254:J112254"/>
    <mergeCell ref="I118795:J118795"/>
    <mergeCell ref="I119006:J119006"/>
    <mergeCell ref="I119217:J119217"/>
    <mergeCell ref="I119428:J119428"/>
    <mergeCell ref="I119639:J119639"/>
    <mergeCell ref="I117740:J117740"/>
    <mergeCell ref="I117951:J117951"/>
    <mergeCell ref="I118162:J118162"/>
    <mergeCell ref="I118373:J118373"/>
    <mergeCell ref="I118584:J118584"/>
    <mergeCell ref="I116685:J116685"/>
    <mergeCell ref="I116896:J116896"/>
    <mergeCell ref="I117107:J117107"/>
    <mergeCell ref="I117318:J117318"/>
    <mergeCell ref="I117529:J117529"/>
    <mergeCell ref="I115630:J115630"/>
    <mergeCell ref="I115841:J115841"/>
    <mergeCell ref="I116052:J116052"/>
    <mergeCell ref="I116263:J116263"/>
    <mergeCell ref="I116474:J116474"/>
    <mergeCell ref="I123015:J123015"/>
    <mergeCell ref="I123226:J123226"/>
    <mergeCell ref="I123437:J123437"/>
    <mergeCell ref="I123648:J123648"/>
    <mergeCell ref="I123859:J123859"/>
    <mergeCell ref="I121960:J121960"/>
    <mergeCell ref="I122171:J122171"/>
    <mergeCell ref="I122382:J122382"/>
    <mergeCell ref="I122593:J122593"/>
    <mergeCell ref="I122804:J122804"/>
    <mergeCell ref="I120905:J120905"/>
    <mergeCell ref="I121116:J121116"/>
    <mergeCell ref="I121327:J121327"/>
    <mergeCell ref="I121538:J121538"/>
    <mergeCell ref="I121749:J121749"/>
    <mergeCell ref="I119850:J119850"/>
    <mergeCell ref="I120061:J120061"/>
    <mergeCell ref="I120272:J120272"/>
    <mergeCell ref="I120483:J120483"/>
    <mergeCell ref="I120694:J120694"/>
    <mergeCell ref="I127235:J127235"/>
    <mergeCell ref="I127446:J127446"/>
    <mergeCell ref="I127657:J127657"/>
    <mergeCell ref="I127868:J127868"/>
    <mergeCell ref="I128079:J128079"/>
    <mergeCell ref="I126180:J126180"/>
    <mergeCell ref="I126391:J126391"/>
    <mergeCell ref="I126602:J126602"/>
    <mergeCell ref="I126813:J126813"/>
    <mergeCell ref="I127024:J127024"/>
    <mergeCell ref="I125125:J125125"/>
    <mergeCell ref="I125336:J125336"/>
    <mergeCell ref="I125547:J125547"/>
    <mergeCell ref="I125758:J125758"/>
    <mergeCell ref="I125969:J125969"/>
    <mergeCell ref="I124070:J124070"/>
    <mergeCell ref="I124281:J124281"/>
    <mergeCell ref="I124492:J124492"/>
    <mergeCell ref="I124703:J124703"/>
    <mergeCell ref="I124914:J124914"/>
    <mergeCell ref="I131455:J131455"/>
    <mergeCell ref="I131666:J131666"/>
    <mergeCell ref="I131877:J131877"/>
    <mergeCell ref="I132088:J132088"/>
    <mergeCell ref="I132299:J132299"/>
    <mergeCell ref="I130400:J130400"/>
    <mergeCell ref="I130611:J130611"/>
    <mergeCell ref="I130822:J130822"/>
    <mergeCell ref="I131033:J131033"/>
    <mergeCell ref="I131244:J131244"/>
    <mergeCell ref="I129345:J129345"/>
    <mergeCell ref="I129556:J129556"/>
    <mergeCell ref="I129767:J129767"/>
    <mergeCell ref="I129978:J129978"/>
    <mergeCell ref="I130189:J130189"/>
    <mergeCell ref="I128290:J128290"/>
    <mergeCell ref="I128501:J128501"/>
    <mergeCell ref="I128712:J128712"/>
    <mergeCell ref="I128923:J128923"/>
    <mergeCell ref="I129134:J129134"/>
    <mergeCell ref="I135675:J135675"/>
    <mergeCell ref="I135886:J135886"/>
    <mergeCell ref="I136097:J136097"/>
    <mergeCell ref="I136308:J136308"/>
    <mergeCell ref="I136519:J136519"/>
    <mergeCell ref="I134620:J134620"/>
    <mergeCell ref="I134831:J134831"/>
    <mergeCell ref="I135042:J135042"/>
    <mergeCell ref="I135253:J135253"/>
    <mergeCell ref="I135464:J135464"/>
    <mergeCell ref="I133565:J133565"/>
    <mergeCell ref="I133776:J133776"/>
    <mergeCell ref="I133987:J133987"/>
    <mergeCell ref="I134198:J134198"/>
    <mergeCell ref="I134409:J134409"/>
    <mergeCell ref="I132510:J132510"/>
    <mergeCell ref="I132721:J132721"/>
    <mergeCell ref="I132932:J132932"/>
    <mergeCell ref="I133143:J133143"/>
    <mergeCell ref="I133354:J133354"/>
    <mergeCell ref="I139895:J139895"/>
    <mergeCell ref="I140106:J140106"/>
    <mergeCell ref="I140317:J140317"/>
    <mergeCell ref="I140528:J140528"/>
    <mergeCell ref="I140739:J140739"/>
    <mergeCell ref="I138840:J138840"/>
    <mergeCell ref="I139051:J139051"/>
    <mergeCell ref="I139262:J139262"/>
    <mergeCell ref="I139473:J139473"/>
    <mergeCell ref="I139684:J139684"/>
    <mergeCell ref="I137785:J137785"/>
    <mergeCell ref="I137996:J137996"/>
    <mergeCell ref="I138207:J138207"/>
    <mergeCell ref="I138418:J138418"/>
    <mergeCell ref="I138629:J138629"/>
    <mergeCell ref="I136730:J136730"/>
    <mergeCell ref="I136941:J136941"/>
    <mergeCell ref="I137152:J137152"/>
    <mergeCell ref="I137363:J137363"/>
    <mergeCell ref="I137574:J137574"/>
    <mergeCell ref="I144115:J144115"/>
    <mergeCell ref="I144326:J144326"/>
    <mergeCell ref="I144537:J144537"/>
    <mergeCell ref="I144748:J144748"/>
    <mergeCell ref="I144959:J144959"/>
    <mergeCell ref="I143060:J143060"/>
    <mergeCell ref="I143271:J143271"/>
    <mergeCell ref="I143482:J143482"/>
    <mergeCell ref="I143693:J143693"/>
    <mergeCell ref="I143904:J143904"/>
    <mergeCell ref="I142005:J142005"/>
    <mergeCell ref="I142216:J142216"/>
    <mergeCell ref="I142427:J142427"/>
    <mergeCell ref="I142638:J142638"/>
    <mergeCell ref="I142849:J142849"/>
    <mergeCell ref="I140950:J140950"/>
    <mergeCell ref="I141161:J141161"/>
    <mergeCell ref="I141372:J141372"/>
    <mergeCell ref="I141583:J141583"/>
    <mergeCell ref="I141794:J141794"/>
    <mergeCell ref="I148335:J148335"/>
    <mergeCell ref="I148546:J148546"/>
    <mergeCell ref="I148757:J148757"/>
    <mergeCell ref="I148968:J148968"/>
    <mergeCell ref="I149179:J149179"/>
    <mergeCell ref="I147280:J147280"/>
    <mergeCell ref="I147491:J147491"/>
    <mergeCell ref="I147702:J147702"/>
    <mergeCell ref="I147913:J147913"/>
    <mergeCell ref="I148124:J148124"/>
    <mergeCell ref="I146225:J146225"/>
    <mergeCell ref="I146436:J146436"/>
    <mergeCell ref="I146647:J146647"/>
    <mergeCell ref="I146858:J146858"/>
    <mergeCell ref="I147069:J147069"/>
    <mergeCell ref="I145170:J145170"/>
    <mergeCell ref="I145381:J145381"/>
    <mergeCell ref="I145592:J145592"/>
    <mergeCell ref="I145803:J145803"/>
    <mergeCell ref="I146014:J146014"/>
    <mergeCell ref="I152555:J152555"/>
    <mergeCell ref="I152766:J152766"/>
    <mergeCell ref="I152977:J152977"/>
    <mergeCell ref="I153188:J153188"/>
    <mergeCell ref="I153399:J153399"/>
    <mergeCell ref="I151500:J151500"/>
    <mergeCell ref="I151711:J151711"/>
    <mergeCell ref="I151922:J151922"/>
    <mergeCell ref="I152133:J152133"/>
    <mergeCell ref="I152344:J152344"/>
    <mergeCell ref="I150445:J150445"/>
    <mergeCell ref="I150656:J150656"/>
    <mergeCell ref="I150867:J150867"/>
    <mergeCell ref="I151078:J151078"/>
    <mergeCell ref="I151289:J151289"/>
    <mergeCell ref="I149390:J149390"/>
    <mergeCell ref="I149601:J149601"/>
    <mergeCell ref="I149812:J149812"/>
    <mergeCell ref="I150023:J150023"/>
    <mergeCell ref="I150234:J150234"/>
    <mergeCell ref="I156775:J156775"/>
    <mergeCell ref="I156986:J156986"/>
    <mergeCell ref="I157197:J157197"/>
    <mergeCell ref="I157408:J157408"/>
    <mergeCell ref="I157619:J157619"/>
    <mergeCell ref="I155720:J155720"/>
    <mergeCell ref="I155931:J155931"/>
    <mergeCell ref="I156142:J156142"/>
    <mergeCell ref="I156353:J156353"/>
    <mergeCell ref="I156564:J156564"/>
    <mergeCell ref="I154665:J154665"/>
    <mergeCell ref="I154876:J154876"/>
    <mergeCell ref="I155087:J155087"/>
    <mergeCell ref="I155298:J155298"/>
    <mergeCell ref="I155509:J155509"/>
    <mergeCell ref="I153610:J153610"/>
    <mergeCell ref="I153821:J153821"/>
    <mergeCell ref="I154032:J154032"/>
    <mergeCell ref="I154243:J154243"/>
    <mergeCell ref="I154454:J154454"/>
    <mergeCell ref="I160995:J160995"/>
    <mergeCell ref="I161206:J161206"/>
    <mergeCell ref="I161417:J161417"/>
    <mergeCell ref="I161628:J161628"/>
    <mergeCell ref="I161839:J161839"/>
    <mergeCell ref="I159940:J159940"/>
    <mergeCell ref="I160151:J160151"/>
    <mergeCell ref="I160362:J160362"/>
    <mergeCell ref="I160573:J160573"/>
    <mergeCell ref="I160784:J160784"/>
    <mergeCell ref="I158885:J158885"/>
    <mergeCell ref="I159096:J159096"/>
    <mergeCell ref="I159307:J159307"/>
    <mergeCell ref="I159518:J159518"/>
    <mergeCell ref="I159729:J159729"/>
    <mergeCell ref="I157830:J157830"/>
    <mergeCell ref="I158041:J158041"/>
    <mergeCell ref="I158252:J158252"/>
    <mergeCell ref="I158463:J158463"/>
    <mergeCell ref="I158674:J158674"/>
    <mergeCell ref="I165215:J165215"/>
    <mergeCell ref="I165426:J165426"/>
    <mergeCell ref="I165637:J165637"/>
    <mergeCell ref="I165848:J165848"/>
    <mergeCell ref="I166059:J166059"/>
    <mergeCell ref="I164160:J164160"/>
    <mergeCell ref="I164371:J164371"/>
    <mergeCell ref="I164582:J164582"/>
    <mergeCell ref="I164793:J164793"/>
    <mergeCell ref="I165004:J165004"/>
    <mergeCell ref="I163105:J163105"/>
    <mergeCell ref="I163316:J163316"/>
    <mergeCell ref="I163527:J163527"/>
    <mergeCell ref="I163738:J163738"/>
    <mergeCell ref="I163949:J163949"/>
    <mergeCell ref="I162050:J162050"/>
    <mergeCell ref="I162261:J162261"/>
    <mergeCell ref="I162472:J162472"/>
    <mergeCell ref="I162683:J162683"/>
    <mergeCell ref="I162894:J162894"/>
    <mergeCell ref="I169435:J169435"/>
    <mergeCell ref="I169646:J169646"/>
    <mergeCell ref="I169857:J169857"/>
    <mergeCell ref="I170068:J170068"/>
    <mergeCell ref="I170279:J170279"/>
    <mergeCell ref="I168380:J168380"/>
    <mergeCell ref="I168591:J168591"/>
    <mergeCell ref="I168802:J168802"/>
    <mergeCell ref="I169013:J169013"/>
    <mergeCell ref="I169224:J169224"/>
    <mergeCell ref="I167325:J167325"/>
    <mergeCell ref="I167536:J167536"/>
    <mergeCell ref="I167747:J167747"/>
    <mergeCell ref="I167958:J167958"/>
    <mergeCell ref="I168169:J168169"/>
    <mergeCell ref="I166270:J166270"/>
    <mergeCell ref="I166481:J166481"/>
    <mergeCell ref="I166692:J166692"/>
    <mergeCell ref="I166903:J166903"/>
    <mergeCell ref="I167114:J167114"/>
    <mergeCell ref="I173655:J173655"/>
    <mergeCell ref="I173866:J173866"/>
    <mergeCell ref="I174077:J174077"/>
    <mergeCell ref="I174288:J174288"/>
    <mergeCell ref="I174499:J174499"/>
    <mergeCell ref="I172600:J172600"/>
    <mergeCell ref="I172811:J172811"/>
    <mergeCell ref="I173022:J173022"/>
    <mergeCell ref="I173233:J173233"/>
    <mergeCell ref="I173444:J173444"/>
    <mergeCell ref="I171545:J171545"/>
    <mergeCell ref="I171756:J171756"/>
    <mergeCell ref="I171967:J171967"/>
    <mergeCell ref="I172178:J172178"/>
    <mergeCell ref="I172389:J172389"/>
    <mergeCell ref="I170490:J170490"/>
    <mergeCell ref="I170701:J170701"/>
    <mergeCell ref="I170912:J170912"/>
    <mergeCell ref="I171123:J171123"/>
    <mergeCell ref="I171334:J171334"/>
    <mergeCell ref="I177875:J177875"/>
    <mergeCell ref="I178086:J178086"/>
    <mergeCell ref="I178297:J178297"/>
    <mergeCell ref="I178508:J178508"/>
    <mergeCell ref="I178719:J178719"/>
    <mergeCell ref="I176820:J176820"/>
    <mergeCell ref="I177031:J177031"/>
    <mergeCell ref="I177242:J177242"/>
    <mergeCell ref="I177453:J177453"/>
    <mergeCell ref="I177664:J177664"/>
    <mergeCell ref="I175765:J175765"/>
    <mergeCell ref="I175976:J175976"/>
    <mergeCell ref="I176187:J176187"/>
    <mergeCell ref="I176398:J176398"/>
    <mergeCell ref="I176609:J176609"/>
    <mergeCell ref="I174710:J174710"/>
    <mergeCell ref="I174921:J174921"/>
    <mergeCell ref="I175132:J175132"/>
    <mergeCell ref="I175343:J175343"/>
    <mergeCell ref="I175554:J175554"/>
    <mergeCell ref="I182095:J182095"/>
    <mergeCell ref="I182306:J182306"/>
    <mergeCell ref="I182517:J182517"/>
    <mergeCell ref="I182728:J182728"/>
    <mergeCell ref="I182939:J182939"/>
    <mergeCell ref="I181040:J181040"/>
    <mergeCell ref="I181251:J181251"/>
    <mergeCell ref="I181462:J181462"/>
    <mergeCell ref="I181673:J181673"/>
    <mergeCell ref="I181884:J181884"/>
    <mergeCell ref="I179985:J179985"/>
    <mergeCell ref="I180196:J180196"/>
    <mergeCell ref="I180407:J180407"/>
    <mergeCell ref="I180618:J180618"/>
    <mergeCell ref="I180829:J180829"/>
    <mergeCell ref="I178930:J178930"/>
    <mergeCell ref="I179141:J179141"/>
    <mergeCell ref="I179352:J179352"/>
    <mergeCell ref="I179563:J179563"/>
    <mergeCell ref="I179774:J179774"/>
    <mergeCell ref="I186315:J186315"/>
    <mergeCell ref="I186526:J186526"/>
    <mergeCell ref="I186737:J186737"/>
    <mergeCell ref="I186948:J186948"/>
    <mergeCell ref="I187159:J187159"/>
    <mergeCell ref="I185260:J185260"/>
    <mergeCell ref="I185471:J185471"/>
    <mergeCell ref="I185682:J185682"/>
    <mergeCell ref="I185893:J185893"/>
    <mergeCell ref="I186104:J186104"/>
    <mergeCell ref="I184205:J184205"/>
    <mergeCell ref="I184416:J184416"/>
    <mergeCell ref="I184627:J184627"/>
    <mergeCell ref="I184838:J184838"/>
    <mergeCell ref="I185049:J185049"/>
    <mergeCell ref="I183150:J183150"/>
    <mergeCell ref="I183361:J183361"/>
    <mergeCell ref="I183572:J183572"/>
    <mergeCell ref="I183783:J183783"/>
    <mergeCell ref="I183994:J183994"/>
    <mergeCell ref="I190535:J190535"/>
    <mergeCell ref="I190746:J190746"/>
    <mergeCell ref="I190957:J190957"/>
    <mergeCell ref="I191168:J191168"/>
    <mergeCell ref="I191379:J191379"/>
    <mergeCell ref="I189480:J189480"/>
    <mergeCell ref="I189691:J189691"/>
    <mergeCell ref="I189902:J189902"/>
    <mergeCell ref="I190113:J190113"/>
    <mergeCell ref="I190324:J190324"/>
    <mergeCell ref="I188425:J188425"/>
    <mergeCell ref="I188636:J188636"/>
    <mergeCell ref="I188847:J188847"/>
    <mergeCell ref="I189058:J189058"/>
    <mergeCell ref="I189269:J189269"/>
    <mergeCell ref="I187370:J187370"/>
    <mergeCell ref="I187581:J187581"/>
    <mergeCell ref="I187792:J187792"/>
    <mergeCell ref="I188003:J188003"/>
    <mergeCell ref="I188214:J188214"/>
    <mergeCell ref="I194755:J194755"/>
    <mergeCell ref="I194966:J194966"/>
    <mergeCell ref="I195177:J195177"/>
    <mergeCell ref="I195388:J195388"/>
    <mergeCell ref="I195599:J195599"/>
    <mergeCell ref="I193700:J193700"/>
    <mergeCell ref="I193911:J193911"/>
    <mergeCell ref="I194122:J194122"/>
    <mergeCell ref="I194333:J194333"/>
    <mergeCell ref="I194544:J194544"/>
    <mergeCell ref="I192645:J192645"/>
    <mergeCell ref="I192856:J192856"/>
    <mergeCell ref="I193067:J193067"/>
    <mergeCell ref="I193278:J193278"/>
    <mergeCell ref="I193489:J193489"/>
    <mergeCell ref="I191590:J191590"/>
    <mergeCell ref="I191801:J191801"/>
    <mergeCell ref="I192012:J192012"/>
    <mergeCell ref="I192223:J192223"/>
    <mergeCell ref="I192434:J192434"/>
    <mergeCell ref="I198975:J198975"/>
    <mergeCell ref="I199186:J199186"/>
    <mergeCell ref="I199397:J199397"/>
    <mergeCell ref="I199608:J199608"/>
    <mergeCell ref="I199819:J199819"/>
    <mergeCell ref="I197920:J197920"/>
    <mergeCell ref="I198131:J198131"/>
    <mergeCell ref="I198342:J198342"/>
    <mergeCell ref="I198553:J198553"/>
    <mergeCell ref="I198764:J198764"/>
    <mergeCell ref="I196865:J196865"/>
    <mergeCell ref="I197076:J197076"/>
    <mergeCell ref="I197287:J197287"/>
    <mergeCell ref="I197498:J197498"/>
    <mergeCell ref="I197709:J197709"/>
    <mergeCell ref="I195810:J195810"/>
    <mergeCell ref="I196021:J196021"/>
    <mergeCell ref="I196232:J196232"/>
    <mergeCell ref="I196443:J196443"/>
    <mergeCell ref="I196654:J196654"/>
    <mergeCell ref="I203195:J203195"/>
    <mergeCell ref="I203406:J203406"/>
    <mergeCell ref="I203617:J203617"/>
    <mergeCell ref="I203828:J203828"/>
    <mergeCell ref="I204039:J204039"/>
    <mergeCell ref="I202140:J202140"/>
    <mergeCell ref="I202351:J202351"/>
    <mergeCell ref="I202562:J202562"/>
    <mergeCell ref="I202773:J202773"/>
    <mergeCell ref="I202984:J202984"/>
    <mergeCell ref="I201085:J201085"/>
    <mergeCell ref="I201296:J201296"/>
    <mergeCell ref="I201507:J201507"/>
    <mergeCell ref="I201718:J201718"/>
    <mergeCell ref="I201929:J201929"/>
    <mergeCell ref="I200030:J200030"/>
    <mergeCell ref="I200241:J200241"/>
    <mergeCell ref="I200452:J200452"/>
    <mergeCell ref="I200663:J200663"/>
    <mergeCell ref="I200874:J200874"/>
    <mergeCell ref="I207415:J207415"/>
    <mergeCell ref="I207626:J207626"/>
    <mergeCell ref="I207837:J207837"/>
    <mergeCell ref="I208048:J208048"/>
    <mergeCell ref="I208259:J208259"/>
    <mergeCell ref="I206360:J206360"/>
    <mergeCell ref="I206571:J206571"/>
    <mergeCell ref="I206782:J206782"/>
    <mergeCell ref="I206993:J206993"/>
    <mergeCell ref="I207204:J207204"/>
    <mergeCell ref="I205305:J205305"/>
    <mergeCell ref="I205516:J205516"/>
    <mergeCell ref="I205727:J205727"/>
    <mergeCell ref="I205938:J205938"/>
    <mergeCell ref="I206149:J206149"/>
    <mergeCell ref="I204250:J204250"/>
    <mergeCell ref="I204461:J204461"/>
    <mergeCell ref="I204672:J204672"/>
    <mergeCell ref="I204883:J204883"/>
    <mergeCell ref="I205094:J205094"/>
    <mergeCell ref="I211635:J211635"/>
    <mergeCell ref="I211846:J211846"/>
    <mergeCell ref="I212057:J212057"/>
    <mergeCell ref="I212268:J212268"/>
    <mergeCell ref="I212479:J212479"/>
    <mergeCell ref="I210580:J210580"/>
    <mergeCell ref="I210791:J210791"/>
    <mergeCell ref="I211002:J211002"/>
    <mergeCell ref="I211213:J211213"/>
    <mergeCell ref="I211424:J211424"/>
    <mergeCell ref="I209525:J209525"/>
    <mergeCell ref="I209736:J209736"/>
    <mergeCell ref="I209947:J209947"/>
    <mergeCell ref="I210158:J210158"/>
    <mergeCell ref="I210369:J210369"/>
    <mergeCell ref="I208470:J208470"/>
    <mergeCell ref="I208681:J208681"/>
    <mergeCell ref="I208892:J208892"/>
    <mergeCell ref="I209103:J209103"/>
    <mergeCell ref="I209314:J209314"/>
    <mergeCell ref="I215855:J215855"/>
    <mergeCell ref="I216066:J216066"/>
    <mergeCell ref="I216277:J216277"/>
    <mergeCell ref="I216488:J216488"/>
    <mergeCell ref="I216699:J216699"/>
    <mergeCell ref="I214800:J214800"/>
    <mergeCell ref="I215011:J215011"/>
    <mergeCell ref="I215222:J215222"/>
    <mergeCell ref="I215433:J215433"/>
    <mergeCell ref="I215644:J215644"/>
    <mergeCell ref="I213745:J213745"/>
    <mergeCell ref="I213956:J213956"/>
    <mergeCell ref="I214167:J214167"/>
    <mergeCell ref="I214378:J214378"/>
    <mergeCell ref="I214589:J214589"/>
    <mergeCell ref="I212690:J212690"/>
    <mergeCell ref="I212901:J212901"/>
    <mergeCell ref="I213112:J213112"/>
    <mergeCell ref="I213323:J213323"/>
    <mergeCell ref="I213534:J213534"/>
    <mergeCell ref="I220075:J220075"/>
    <mergeCell ref="I220286:J220286"/>
    <mergeCell ref="I220497:J220497"/>
    <mergeCell ref="I220708:J220708"/>
    <mergeCell ref="I220919:J220919"/>
    <mergeCell ref="I219020:J219020"/>
    <mergeCell ref="I219231:J219231"/>
    <mergeCell ref="I219442:J219442"/>
    <mergeCell ref="I219653:J219653"/>
    <mergeCell ref="I219864:J219864"/>
    <mergeCell ref="I217965:J217965"/>
    <mergeCell ref="I218176:J218176"/>
    <mergeCell ref="I218387:J218387"/>
    <mergeCell ref="I218598:J218598"/>
    <mergeCell ref="I218809:J218809"/>
    <mergeCell ref="I216910:J216910"/>
    <mergeCell ref="I217121:J217121"/>
    <mergeCell ref="I217332:J217332"/>
    <mergeCell ref="I217543:J217543"/>
    <mergeCell ref="I217754:J217754"/>
    <mergeCell ref="I224295:J224295"/>
    <mergeCell ref="I224506:J224506"/>
    <mergeCell ref="I224717:J224717"/>
    <mergeCell ref="I224928:J224928"/>
    <mergeCell ref="I225139:J225139"/>
    <mergeCell ref="I223240:J223240"/>
    <mergeCell ref="I223451:J223451"/>
    <mergeCell ref="I223662:J223662"/>
    <mergeCell ref="I223873:J223873"/>
    <mergeCell ref="I224084:J224084"/>
    <mergeCell ref="I222185:J222185"/>
    <mergeCell ref="I222396:J222396"/>
    <mergeCell ref="I222607:J222607"/>
    <mergeCell ref="I222818:J222818"/>
    <mergeCell ref="I223029:J223029"/>
    <mergeCell ref="I221130:J221130"/>
    <mergeCell ref="I221341:J221341"/>
    <mergeCell ref="I221552:J221552"/>
    <mergeCell ref="I221763:J221763"/>
    <mergeCell ref="I221974:J221974"/>
    <mergeCell ref="I228515:J228515"/>
    <mergeCell ref="I228726:J228726"/>
    <mergeCell ref="I228937:J228937"/>
    <mergeCell ref="I229148:J229148"/>
    <mergeCell ref="I229359:J229359"/>
    <mergeCell ref="I227460:J227460"/>
    <mergeCell ref="I227671:J227671"/>
    <mergeCell ref="I227882:J227882"/>
    <mergeCell ref="I228093:J228093"/>
    <mergeCell ref="I228304:J228304"/>
    <mergeCell ref="I226405:J226405"/>
    <mergeCell ref="I226616:J226616"/>
    <mergeCell ref="I226827:J226827"/>
    <mergeCell ref="I227038:J227038"/>
    <mergeCell ref="I227249:J227249"/>
    <mergeCell ref="I225350:J225350"/>
    <mergeCell ref="I225561:J225561"/>
    <mergeCell ref="I225772:J225772"/>
    <mergeCell ref="I225983:J225983"/>
    <mergeCell ref="I226194:J226194"/>
    <mergeCell ref="I232735:J232735"/>
    <mergeCell ref="I232946:J232946"/>
    <mergeCell ref="I233157:J233157"/>
    <mergeCell ref="I233368:J233368"/>
    <mergeCell ref="I233579:J233579"/>
    <mergeCell ref="I231680:J231680"/>
    <mergeCell ref="I231891:J231891"/>
    <mergeCell ref="I232102:J232102"/>
    <mergeCell ref="I232313:J232313"/>
    <mergeCell ref="I232524:J232524"/>
    <mergeCell ref="I230625:J230625"/>
    <mergeCell ref="I230836:J230836"/>
    <mergeCell ref="I231047:J231047"/>
    <mergeCell ref="I231258:J231258"/>
    <mergeCell ref="I231469:J231469"/>
    <mergeCell ref="I229570:J229570"/>
    <mergeCell ref="I229781:J229781"/>
    <mergeCell ref="I229992:J229992"/>
    <mergeCell ref="I230203:J230203"/>
    <mergeCell ref="I230414:J230414"/>
    <mergeCell ref="I236955:J236955"/>
    <mergeCell ref="I237166:J237166"/>
    <mergeCell ref="I237377:J237377"/>
    <mergeCell ref="I237588:J237588"/>
    <mergeCell ref="I237799:J237799"/>
    <mergeCell ref="I235900:J235900"/>
    <mergeCell ref="I236111:J236111"/>
    <mergeCell ref="I236322:J236322"/>
    <mergeCell ref="I236533:J236533"/>
    <mergeCell ref="I236744:J236744"/>
    <mergeCell ref="I234845:J234845"/>
    <mergeCell ref="I235056:J235056"/>
    <mergeCell ref="I235267:J235267"/>
    <mergeCell ref="I235478:J235478"/>
    <mergeCell ref="I235689:J235689"/>
    <mergeCell ref="I233790:J233790"/>
    <mergeCell ref="I234001:J234001"/>
    <mergeCell ref="I234212:J234212"/>
    <mergeCell ref="I234423:J234423"/>
    <mergeCell ref="I234634:J234634"/>
    <mergeCell ref="I241175:J241175"/>
    <mergeCell ref="I241386:J241386"/>
    <mergeCell ref="I241597:J241597"/>
    <mergeCell ref="I241808:J241808"/>
    <mergeCell ref="I242019:J242019"/>
    <mergeCell ref="I240120:J240120"/>
    <mergeCell ref="I240331:J240331"/>
    <mergeCell ref="I240542:J240542"/>
    <mergeCell ref="I240753:J240753"/>
    <mergeCell ref="I240964:J240964"/>
    <mergeCell ref="I239065:J239065"/>
    <mergeCell ref="I239276:J239276"/>
    <mergeCell ref="I239487:J239487"/>
    <mergeCell ref="I239698:J239698"/>
    <mergeCell ref="I239909:J239909"/>
    <mergeCell ref="I238010:J238010"/>
    <mergeCell ref="I238221:J238221"/>
    <mergeCell ref="I238432:J238432"/>
    <mergeCell ref="I238643:J238643"/>
    <mergeCell ref="I238854:J238854"/>
    <mergeCell ref="I245395:J245395"/>
    <mergeCell ref="I245606:J245606"/>
    <mergeCell ref="I245817:J245817"/>
    <mergeCell ref="I246028:J246028"/>
    <mergeCell ref="I246239:J246239"/>
    <mergeCell ref="I244340:J244340"/>
    <mergeCell ref="I244551:J244551"/>
    <mergeCell ref="I244762:J244762"/>
    <mergeCell ref="I244973:J244973"/>
    <mergeCell ref="I245184:J245184"/>
    <mergeCell ref="I243285:J243285"/>
    <mergeCell ref="I243496:J243496"/>
    <mergeCell ref="I243707:J243707"/>
    <mergeCell ref="I243918:J243918"/>
    <mergeCell ref="I244129:J244129"/>
    <mergeCell ref="I242230:J242230"/>
    <mergeCell ref="I242441:J242441"/>
    <mergeCell ref="I242652:J242652"/>
    <mergeCell ref="I242863:J242863"/>
    <mergeCell ref="I243074:J243074"/>
    <mergeCell ref="I249615:J249615"/>
    <mergeCell ref="I249826:J249826"/>
    <mergeCell ref="I250037:J250037"/>
    <mergeCell ref="I250248:J250248"/>
    <mergeCell ref="I250459:J250459"/>
    <mergeCell ref="I248560:J248560"/>
    <mergeCell ref="I248771:J248771"/>
    <mergeCell ref="I248982:J248982"/>
    <mergeCell ref="I249193:J249193"/>
    <mergeCell ref="I249404:J249404"/>
    <mergeCell ref="I247505:J247505"/>
    <mergeCell ref="I247716:J247716"/>
    <mergeCell ref="I247927:J247927"/>
    <mergeCell ref="I248138:J248138"/>
    <mergeCell ref="I248349:J248349"/>
    <mergeCell ref="I246450:J246450"/>
    <mergeCell ref="I246661:J246661"/>
    <mergeCell ref="I246872:J246872"/>
    <mergeCell ref="I247083:J247083"/>
    <mergeCell ref="I247294:J247294"/>
    <mergeCell ref="I253835:J253835"/>
    <mergeCell ref="I254046:J254046"/>
    <mergeCell ref="I254257:J254257"/>
    <mergeCell ref="I254468:J254468"/>
    <mergeCell ref="I254679:J254679"/>
    <mergeCell ref="I252780:J252780"/>
    <mergeCell ref="I252991:J252991"/>
    <mergeCell ref="I253202:J253202"/>
    <mergeCell ref="I253413:J253413"/>
    <mergeCell ref="I253624:J253624"/>
    <mergeCell ref="I251725:J251725"/>
    <mergeCell ref="I251936:J251936"/>
    <mergeCell ref="I252147:J252147"/>
    <mergeCell ref="I252358:J252358"/>
    <mergeCell ref="I252569:J252569"/>
    <mergeCell ref="I250670:J250670"/>
    <mergeCell ref="I250881:J250881"/>
    <mergeCell ref="I251092:J251092"/>
    <mergeCell ref="I251303:J251303"/>
    <mergeCell ref="I251514:J251514"/>
    <mergeCell ref="I258055:J258055"/>
    <mergeCell ref="I258266:J258266"/>
    <mergeCell ref="I258477:J258477"/>
    <mergeCell ref="I258688:J258688"/>
    <mergeCell ref="I258899:J258899"/>
    <mergeCell ref="I257000:J257000"/>
    <mergeCell ref="I257211:J257211"/>
    <mergeCell ref="I257422:J257422"/>
    <mergeCell ref="I257633:J257633"/>
    <mergeCell ref="I257844:J257844"/>
    <mergeCell ref="I255945:J255945"/>
    <mergeCell ref="I256156:J256156"/>
    <mergeCell ref="I256367:J256367"/>
    <mergeCell ref="I256578:J256578"/>
    <mergeCell ref="I256789:J256789"/>
    <mergeCell ref="I254890:J254890"/>
    <mergeCell ref="I255101:J255101"/>
    <mergeCell ref="I255312:J255312"/>
    <mergeCell ref="I255523:J255523"/>
    <mergeCell ref="I255734:J255734"/>
    <mergeCell ref="I262275:J262275"/>
    <mergeCell ref="I262486:J262486"/>
    <mergeCell ref="I262697:J262697"/>
    <mergeCell ref="I262908:J262908"/>
    <mergeCell ref="I263119:J263119"/>
    <mergeCell ref="I261220:J261220"/>
    <mergeCell ref="I261431:J261431"/>
    <mergeCell ref="I261642:J261642"/>
    <mergeCell ref="I261853:J261853"/>
    <mergeCell ref="I262064:J262064"/>
    <mergeCell ref="I260165:J260165"/>
    <mergeCell ref="I260376:J260376"/>
    <mergeCell ref="I260587:J260587"/>
    <mergeCell ref="I260798:J260798"/>
    <mergeCell ref="I261009:J261009"/>
    <mergeCell ref="I259110:J259110"/>
    <mergeCell ref="I259321:J259321"/>
    <mergeCell ref="I259532:J259532"/>
    <mergeCell ref="I259743:J259743"/>
    <mergeCell ref="I259954:J259954"/>
    <mergeCell ref="I266495:J266495"/>
    <mergeCell ref="I266706:J266706"/>
    <mergeCell ref="I266917:J266917"/>
    <mergeCell ref="I267128:J267128"/>
    <mergeCell ref="I267339:J267339"/>
    <mergeCell ref="I265440:J265440"/>
    <mergeCell ref="I265651:J265651"/>
    <mergeCell ref="I265862:J265862"/>
    <mergeCell ref="I266073:J266073"/>
    <mergeCell ref="I266284:J266284"/>
    <mergeCell ref="I264385:J264385"/>
    <mergeCell ref="I264596:J264596"/>
    <mergeCell ref="I264807:J264807"/>
    <mergeCell ref="I265018:J265018"/>
    <mergeCell ref="I265229:J265229"/>
    <mergeCell ref="I263330:J263330"/>
    <mergeCell ref="I263541:J263541"/>
    <mergeCell ref="I263752:J263752"/>
    <mergeCell ref="I263963:J263963"/>
    <mergeCell ref="I264174:J264174"/>
    <mergeCell ref="I270715:J270715"/>
    <mergeCell ref="I270926:J270926"/>
    <mergeCell ref="I271137:J271137"/>
    <mergeCell ref="I271348:J271348"/>
    <mergeCell ref="I271559:J271559"/>
    <mergeCell ref="I269660:J269660"/>
    <mergeCell ref="I269871:J269871"/>
    <mergeCell ref="I270082:J270082"/>
    <mergeCell ref="I270293:J270293"/>
    <mergeCell ref="I270504:J270504"/>
    <mergeCell ref="I268605:J268605"/>
    <mergeCell ref="I268816:J268816"/>
    <mergeCell ref="I269027:J269027"/>
    <mergeCell ref="I269238:J269238"/>
    <mergeCell ref="I269449:J269449"/>
    <mergeCell ref="I267550:J267550"/>
    <mergeCell ref="I267761:J267761"/>
    <mergeCell ref="I267972:J267972"/>
    <mergeCell ref="I268183:J268183"/>
    <mergeCell ref="I268394:J268394"/>
    <mergeCell ref="I274935:J274935"/>
    <mergeCell ref="I275146:J275146"/>
    <mergeCell ref="I275357:J275357"/>
    <mergeCell ref="I275568:J275568"/>
    <mergeCell ref="I275779:J275779"/>
    <mergeCell ref="I273880:J273880"/>
    <mergeCell ref="I274091:J274091"/>
    <mergeCell ref="I274302:J274302"/>
    <mergeCell ref="I274513:J274513"/>
    <mergeCell ref="I274724:J274724"/>
    <mergeCell ref="I272825:J272825"/>
    <mergeCell ref="I273036:J273036"/>
    <mergeCell ref="I273247:J273247"/>
    <mergeCell ref="I273458:J273458"/>
    <mergeCell ref="I273669:J273669"/>
    <mergeCell ref="I271770:J271770"/>
    <mergeCell ref="I271981:J271981"/>
    <mergeCell ref="I272192:J272192"/>
    <mergeCell ref="I272403:J272403"/>
    <mergeCell ref="I272614:J272614"/>
    <mergeCell ref="I279155:J279155"/>
    <mergeCell ref="I279366:J279366"/>
    <mergeCell ref="I279577:J279577"/>
    <mergeCell ref="I279788:J279788"/>
    <mergeCell ref="I279999:J279999"/>
    <mergeCell ref="I278100:J278100"/>
    <mergeCell ref="I278311:J278311"/>
    <mergeCell ref="I278522:J278522"/>
    <mergeCell ref="I278733:J278733"/>
    <mergeCell ref="I278944:J278944"/>
    <mergeCell ref="I277045:J277045"/>
    <mergeCell ref="I277256:J277256"/>
    <mergeCell ref="I277467:J277467"/>
    <mergeCell ref="I277678:J277678"/>
    <mergeCell ref="I277889:J277889"/>
    <mergeCell ref="I275990:J275990"/>
    <mergeCell ref="I276201:J276201"/>
    <mergeCell ref="I276412:J276412"/>
    <mergeCell ref="I276623:J276623"/>
    <mergeCell ref="I276834:J276834"/>
    <mergeCell ref="I283375:J283375"/>
    <mergeCell ref="I283586:J283586"/>
    <mergeCell ref="I283797:J283797"/>
    <mergeCell ref="I284008:J284008"/>
    <mergeCell ref="I284219:J284219"/>
    <mergeCell ref="I282320:J282320"/>
    <mergeCell ref="I282531:J282531"/>
    <mergeCell ref="I282742:J282742"/>
    <mergeCell ref="I282953:J282953"/>
    <mergeCell ref="I283164:J283164"/>
    <mergeCell ref="I281265:J281265"/>
    <mergeCell ref="I281476:J281476"/>
    <mergeCell ref="I281687:J281687"/>
    <mergeCell ref="I281898:J281898"/>
    <mergeCell ref="I282109:J282109"/>
    <mergeCell ref="I280210:J280210"/>
    <mergeCell ref="I280421:J280421"/>
    <mergeCell ref="I280632:J280632"/>
    <mergeCell ref="I280843:J280843"/>
    <mergeCell ref="I281054:J281054"/>
    <mergeCell ref="I287595:J287595"/>
    <mergeCell ref="I287806:J287806"/>
    <mergeCell ref="I288017:J288017"/>
    <mergeCell ref="I288228:J288228"/>
    <mergeCell ref="I288439:J288439"/>
    <mergeCell ref="I286540:J286540"/>
    <mergeCell ref="I286751:J286751"/>
    <mergeCell ref="I286962:J286962"/>
    <mergeCell ref="I287173:J287173"/>
    <mergeCell ref="I287384:J287384"/>
    <mergeCell ref="I285485:J285485"/>
    <mergeCell ref="I285696:J285696"/>
    <mergeCell ref="I285907:J285907"/>
    <mergeCell ref="I286118:J286118"/>
    <mergeCell ref="I286329:J286329"/>
    <mergeCell ref="I284430:J284430"/>
    <mergeCell ref="I284641:J284641"/>
    <mergeCell ref="I284852:J284852"/>
    <mergeCell ref="I285063:J285063"/>
    <mergeCell ref="I285274:J285274"/>
    <mergeCell ref="I291815:J291815"/>
    <mergeCell ref="I292026:J292026"/>
    <mergeCell ref="I292237:J292237"/>
    <mergeCell ref="I292448:J292448"/>
    <mergeCell ref="I292659:J292659"/>
    <mergeCell ref="I290760:J290760"/>
    <mergeCell ref="I290971:J290971"/>
    <mergeCell ref="I291182:J291182"/>
    <mergeCell ref="I291393:J291393"/>
    <mergeCell ref="I291604:J291604"/>
    <mergeCell ref="I289705:J289705"/>
    <mergeCell ref="I289916:J289916"/>
    <mergeCell ref="I290127:J290127"/>
    <mergeCell ref="I290338:J290338"/>
    <mergeCell ref="I290549:J290549"/>
    <mergeCell ref="I288650:J288650"/>
    <mergeCell ref="I288861:J288861"/>
    <mergeCell ref="I289072:J289072"/>
    <mergeCell ref="I289283:J289283"/>
    <mergeCell ref="I289494:J289494"/>
    <mergeCell ref="I296035:J296035"/>
    <mergeCell ref="I296246:J296246"/>
    <mergeCell ref="I296457:J296457"/>
    <mergeCell ref="I296668:J296668"/>
    <mergeCell ref="I296879:J296879"/>
    <mergeCell ref="I294980:J294980"/>
    <mergeCell ref="I295191:J295191"/>
    <mergeCell ref="I295402:J295402"/>
    <mergeCell ref="I295613:J295613"/>
    <mergeCell ref="I295824:J295824"/>
    <mergeCell ref="I293925:J293925"/>
    <mergeCell ref="I294136:J294136"/>
    <mergeCell ref="I294347:J294347"/>
    <mergeCell ref="I294558:J294558"/>
    <mergeCell ref="I294769:J294769"/>
    <mergeCell ref="I292870:J292870"/>
    <mergeCell ref="I293081:J293081"/>
    <mergeCell ref="I293292:J293292"/>
    <mergeCell ref="I293503:J293503"/>
    <mergeCell ref="I293714:J293714"/>
    <mergeCell ref="I300255:J300255"/>
    <mergeCell ref="I300466:J300466"/>
    <mergeCell ref="I300677:J300677"/>
    <mergeCell ref="I300888:J300888"/>
    <mergeCell ref="I301099:J301099"/>
    <mergeCell ref="I299200:J299200"/>
    <mergeCell ref="I299411:J299411"/>
    <mergeCell ref="I299622:J299622"/>
    <mergeCell ref="I299833:J299833"/>
    <mergeCell ref="I300044:J300044"/>
    <mergeCell ref="I298145:J298145"/>
    <mergeCell ref="I298356:J298356"/>
    <mergeCell ref="I298567:J298567"/>
    <mergeCell ref="I298778:J298778"/>
    <mergeCell ref="I298989:J298989"/>
    <mergeCell ref="I297090:J297090"/>
    <mergeCell ref="I297301:J297301"/>
    <mergeCell ref="I297512:J297512"/>
    <mergeCell ref="I297723:J297723"/>
    <mergeCell ref="I297934:J297934"/>
    <mergeCell ref="I304475:J304475"/>
    <mergeCell ref="I304686:J304686"/>
    <mergeCell ref="I304897:J304897"/>
    <mergeCell ref="I305108:J305108"/>
    <mergeCell ref="I305319:J305319"/>
    <mergeCell ref="I303420:J303420"/>
    <mergeCell ref="I303631:J303631"/>
    <mergeCell ref="I303842:J303842"/>
    <mergeCell ref="I304053:J304053"/>
    <mergeCell ref="I304264:J304264"/>
    <mergeCell ref="I302365:J302365"/>
    <mergeCell ref="I302576:J302576"/>
    <mergeCell ref="I302787:J302787"/>
    <mergeCell ref="I302998:J302998"/>
    <mergeCell ref="I303209:J303209"/>
    <mergeCell ref="I301310:J301310"/>
    <mergeCell ref="I301521:J301521"/>
    <mergeCell ref="I301732:J301732"/>
    <mergeCell ref="I301943:J301943"/>
    <mergeCell ref="I302154:J302154"/>
    <mergeCell ref="I308695:J308695"/>
    <mergeCell ref="I308906:J308906"/>
    <mergeCell ref="I309117:J309117"/>
    <mergeCell ref="I309328:J309328"/>
    <mergeCell ref="I309539:J309539"/>
    <mergeCell ref="I307640:J307640"/>
    <mergeCell ref="I307851:J307851"/>
    <mergeCell ref="I308062:J308062"/>
    <mergeCell ref="I308273:J308273"/>
    <mergeCell ref="I308484:J308484"/>
    <mergeCell ref="I306585:J306585"/>
    <mergeCell ref="I306796:J306796"/>
    <mergeCell ref="I307007:J307007"/>
    <mergeCell ref="I307218:J307218"/>
    <mergeCell ref="I307429:J307429"/>
    <mergeCell ref="I305530:J305530"/>
    <mergeCell ref="I305741:J305741"/>
    <mergeCell ref="I305952:J305952"/>
    <mergeCell ref="I306163:J306163"/>
    <mergeCell ref="I306374:J306374"/>
    <mergeCell ref="I312915:J312915"/>
    <mergeCell ref="I313126:J313126"/>
    <mergeCell ref="I313337:J313337"/>
    <mergeCell ref="I313548:J313548"/>
    <mergeCell ref="I313759:J313759"/>
    <mergeCell ref="I311860:J311860"/>
    <mergeCell ref="I312071:J312071"/>
    <mergeCell ref="I312282:J312282"/>
    <mergeCell ref="I312493:J312493"/>
    <mergeCell ref="I312704:J312704"/>
    <mergeCell ref="I310805:J310805"/>
    <mergeCell ref="I311016:J311016"/>
    <mergeCell ref="I311227:J311227"/>
    <mergeCell ref="I311438:J311438"/>
    <mergeCell ref="I311649:J311649"/>
    <mergeCell ref="I309750:J309750"/>
    <mergeCell ref="I309961:J309961"/>
    <mergeCell ref="I310172:J310172"/>
    <mergeCell ref="I310383:J310383"/>
    <mergeCell ref="I310594:J310594"/>
    <mergeCell ref="I317135:J317135"/>
    <mergeCell ref="I317346:J317346"/>
    <mergeCell ref="I317557:J317557"/>
    <mergeCell ref="I317768:J317768"/>
    <mergeCell ref="I317979:J317979"/>
    <mergeCell ref="I316080:J316080"/>
    <mergeCell ref="I316291:J316291"/>
    <mergeCell ref="I316502:J316502"/>
    <mergeCell ref="I316713:J316713"/>
    <mergeCell ref="I316924:J316924"/>
    <mergeCell ref="I315025:J315025"/>
    <mergeCell ref="I315236:J315236"/>
    <mergeCell ref="I315447:J315447"/>
    <mergeCell ref="I315658:J315658"/>
    <mergeCell ref="I315869:J315869"/>
    <mergeCell ref="I313970:J313970"/>
    <mergeCell ref="I314181:J314181"/>
    <mergeCell ref="I314392:J314392"/>
    <mergeCell ref="I314603:J314603"/>
    <mergeCell ref="I314814:J314814"/>
    <mergeCell ref="I321355:J321355"/>
    <mergeCell ref="I321566:J321566"/>
    <mergeCell ref="I321777:J321777"/>
    <mergeCell ref="I321988:J321988"/>
    <mergeCell ref="I322199:J322199"/>
    <mergeCell ref="I320300:J320300"/>
    <mergeCell ref="I320511:J320511"/>
    <mergeCell ref="I320722:J320722"/>
    <mergeCell ref="I320933:J320933"/>
    <mergeCell ref="I321144:J321144"/>
    <mergeCell ref="I319245:J319245"/>
    <mergeCell ref="I319456:J319456"/>
    <mergeCell ref="I319667:J319667"/>
    <mergeCell ref="I319878:J319878"/>
    <mergeCell ref="I320089:J320089"/>
    <mergeCell ref="I318190:J318190"/>
    <mergeCell ref="I318401:J318401"/>
    <mergeCell ref="I318612:J318612"/>
    <mergeCell ref="I318823:J318823"/>
    <mergeCell ref="I319034:J319034"/>
    <mergeCell ref="I325575:J325575"/>
    <mergeCell ref="I325786:J325786"/>
    <mergeCell ref="I325997:J325997"/>
    <mergeCell ref="I326208:J326208"/>
    <mergeCell ref="I326419:J326419"/>
    <mergeCell ref="I324520:J324520"/>
    <mergeCell ref="I324731:J324731"/>
    <mergeCell ref="I324942:J324942"/>
    <mergeCell ref="I325153:J325153"/>
    <mergeCell ref="I325364:J325364"/>
    <mergeCell ref="I323465:J323465"/>
    <mergeCell ref="I323676:J323676"/>
    <mergeCell ref="I323887:J323887"/>
    <mergeCell ref="I324098:J324098"/>
    <mergeCell ref="I324309:J324309"/>
    <mergeCell ref="I322410:J322410"/>
    <mergeCell ref="I322621:J322621"/>
    <mergeCell ref="I322832:J322832"/>
    <mergeCell ref="I323043:J323043"/>
    <mergeCell ref="I323254:J323254"/>
    <mergeCell ref="I329795:J329795"/>
    <mergeCell ref="I330006:J330006"/>
    <mergeCell ref="I330217:J330217"/>
    <mergeCell ref="I330428:J330428"/>
    <mergeCell ref="I330639:J330639"/>
    <mergeCell ref="I328740:J328740"/>
    <mergeCell ref="I328951:J328951"/>
    <mergeCell ref="I329162:J329162"/>
    <mergeCell ref="I329373:J329373"/>
    <mergeCell ref="I329584:J329584"/>
    <mergeCell ref="I327685:J327685"/>
    <mergeCell ref="I327896:J327896"/>
    <mergeCell ref="I328107:J328107"/>
    <mergeCell ref="I328318:J328318"/>
    <mergeCell ref="I328529:J328529"/>
    <mergeCell ref="I326630:J326630"/>
    <mergeCell ref="I326841:J326841"/>
    <mergeCell ref="I327052:J327052"/>
    <mergeCell ref="I327263:J327263"/>
    <mergeCell ref="I327474:J327474"/>
    <mergeCell ref="I334015:J334015"/>
    <mergeCell ref="I334226:J334226"/>
    <mergeCell ref="I334437:J334437"/>
    <mergeCell ref="I334648:J334648"/>
    <mergeCell ref="I334859:J334859"/>
    <mergeCell ref="I332960:J332960"/>
    <mergeCell ref="I333171:J333171"/>
    <mergeCell ref="I333382:J333382"/>
    <mergeCell ref="I333593:J333593"/>
    <mergeCell ref="I333804:J333804"/>
    <mergeCell ref="I331905:J331905"/>
    <mergeCell ref="I332116:J332116"/>
    <mergeCell ref="I332327:J332327"/>
    <mergeCell ref="I332538:J332538"/>
    <mergeCell ref="I332749:J332749"/>
    <mergeCell ref="I330850:J330850"/>
    <mergeCell ref="I331061:J331061"/>
    <mergeCell ref="I331272:J331272"/>
    <mergeCell ref="I331483:J331483"/>
    <mergeCell ref="I331694:J331694"/>
    <mergeCell ref="I338235:J338235"/>
    <mergeCell ref="I338446:J338446"/>
    <mergeCell ref="I338657:J338657"/>
    <mergeCell ref="I338868:J338868"/>
    <mergeCell ref="I339079:J339079"/>
    <mergeCell ref="I337180:J337180"/>
    <mergeCell ref="I337391:J337391"/>
    <mergeCell ref="I337602:J337602"/>
    <mergeCell ref="I337813:J337813"/>
    <mergeCell ref="I338024:J338024"/>
    <mergeCell ref="I336125:J336125"/>
    <mergeCell ref="I336336:J336336"/>
    <mergeCell ref="I336547:J336547"/>
    <mergeCell ref="I336758:J336758"/>
    <mergeCell ref="I336969:J336969"/>
    <mergeCell ref="I335070:J335070"/>
    <mergeCell ref="I335281:J335281"/>
    <mergeCell ref="I335492:J335492"/>
    <mergeCell ref="I335703:J335703"/>
    <mergeCell ref="I335914:J335914"/>
    <mergeCell ref="I342455:J342455"/>
    <mergeCell ref="I342666:J342666"/>
    <mergeCell ref="I342877:J342877"/>
    <mergeCell ref="I343088:J343088"/>
    <mergeCell ref="I343299:J343299"/>
    <mergeCell ref="I341400:J341400"/>
    <mergeCell ref="I341611:J341611"/>
    <mergeCell ref="I341822:J341822"/>
    <mergeCell ref="I342033:J342033"/>
    <mergeCell ref="I342244:J342244"/>
    <mergeCell ref="I340345:J340345"/>
    <mergeCell ref="I340556:J340556"/>
    <mergeCell ref="I340767:J340767"/>
    <mergeCell ref="I340978:J340978"/>
    <mergeCell ref="I341189:J341189"/>
    <mergeCell ref="I339290:J339290"/>
    <mergeCell ref="I339501:J339501"/>
    <mergeCell ref="I339712:J339712"/>
    <mergeCell ref="I339923:J339923"/>
    <mergeCell ref="I340134:J340134"/>
    <mergeCell ref="I346675:J346675"/>
    <mergeCell ref="I346886:J346886"/>
    <mergeCell ref="I347097:J347097"/>
    <mergeCell ref="I347308:J347308"/>
    <mergeCell ref="I347519:J347519"/>
    <mergeCell ref="I345620:J345620"/>
    <mergeCell ref="I345831:J345831"/>
    <mergeCell ref="I346042:J346042"/>
    <mergeCell ref="I346253:J346253"/>
    <mergeCell ref="I346464:J346464"/>
    <mergeCell ref="I344565:J344565"/>
    <mergeCell ref="I344776:J344776"/>
    <mergeCell ref="I344987:J344987"/>
    <mergeCell ref="I345198:J345198"/>
    <mergeCell ref="I345409:J345409"/>
    <mergeCell ref="I343510:J343510"/>
    <mergeCell ref="I343721:J343721"/>
    <mergeCell ref="I343932:J343932"/>
    <mergeCell ref="I344143:J344143"/>
    <mergeCell ref="I344354:J344354"/>
    <mergeCell ref="I350895:J350895"/>
    <mergeCell ref="I351106:J351106"/>
    <mergeCell ref="I351317:J351317"/>
    <mergeCell ref="I351528:J351528"/>
    <mergeCell ref="I351739:J351739"/>
    <mergeCell ref="I349840:J349840"/>
    <mergeCell ref="I350051:J350051"/>
    <mergeCell ref="I350262:J350262"/>
    <mergeCell ref="I350473:J350473"/>
    <mergeCell ref="I350684:J350684"/>
    <mergeCell ref="I348785:J348785"/>
    <mergeCell ref="I348996:J348996"/>
    <mergeCell ref="I349207:J349207"/>
    <mergeCell ref="I349418:J349418"/>
    <mergeCell ref="I349629:J349629"/>
    <mergeCell ref="I347730:J347730"/>
    <mergeCell ref="I347941:J347941"/>
    <mergeCell ref="I348152:J348152"/>
    <mergeCell ref="I348363:J348363"/>
    <mergeCell ref="I348574:J348574"/>
    <mergeCell ref="I355115:J355115"/>
    <mergeCell ref="I355326:J355326"/>
    <mergeCell ref="I355537:J355537"/>
    <mergeCell ref="I355748:J355748"/>
    <mergeCell ref="I355959:J355959"/>
    <mergeCell ref="I354060:J354060"/>
    <mergeCell ref="I354271:J354271"/>
    <mergeCell ref="I354482:J354482"/>
    <mergeCell ref="I354693:J354693"/>
    <mergeCell ref="I354904:J354904"/>
    <mergeCell ref="I353005:J353005"/>
    <mergeCell ref="I353216:J353216"/>
    <mergeCell ref="I353427:J353427"/>
    <mergeCell ref="I353638:J353638"/>
    <mergeCell ref="I353849:J353849"/>
    <mergeCell ref="I351950:J351950"/>
    <mergeCell ref="I352161:J352161"/>
    <mergeCell ref="I352372:J352372"/>
    <mergeCell ref="I352583:J352583"/>
    <mergeCell ref="I352794:J352794"/>
    <mergeCell ref="I359335:J359335"/>
    <mergeCell ref="I359546:J359546"/>
    <mergeCell ref="I359757:J359757"/>
    <mergeCell ref="I359968:J359968"/>
    <mergeCell ref="I360179:J360179"/>
    <mergeCell ref="I358280:J358280"/>
    <mergeCell ref="I358491:J358491"/>
    <mergeCell ref="I358702:J358702"/>
    <mergeCell ref="I358913:J358913"/>
    <mergeCell ref="I359124:J359124"/>
    <mergeCell ref="I357225:J357225"/>
    <mergeCell ref="I357436:J357436"/>
    <mergeCell ref="I357647:J357647"/>
    <mergeCell ref="I357858:J357858"/>
    <mergeCell ref="I358069:J358069"/>
    <mergeCell ref="I356170:J356170"/>
    <mergeCell ref="I356381:J356381"/>
    <mergeCell ref="I356592:J356592"/>
    <mergeCell ref="I356803:J356803"/>
    <mergeCell ref="I357014:J357014"/>
    <mergeCell ref="I363555:J363555"/>
    <mergeCell ref="I363766:J363766"/>
    <mergeCell ref="I363977:J363977"/>
    <mergeCell ref="I364188:J364188"/>
    <mergeCell ref="I364399:J364399"/>
    <mergeCell ref="I362500:J362500"/>
    <mergeCell ref="I362711:J362711"/>
    <mergeCell ref="I362922:J362922"/>
    <mergeCell ref="I363133:J363133"/>
    <mergeCell ref="I363344:J363344"/>
    <mergeCell ref="I361445:J361445"/>
    <mergeCell ref="I361656:J361656"/>
    <mergeCell ref="I361867:J361867"/>
    <mergeCell ref="I362078:J362078"/>
    <mergeCell ref="I362289:J362289"/>
    <mergeCell ref="I360390:J360390"/>
    <mergeCell ref="I360601:J360601"/>
    <mergeCell ref="I360812:J360812"/>
    <mergeCell ref="I361023:J361023"/>
    <mergeCell ref="I361234:J361234"/>
    <mergeCell ref="I367775:J367775"/>
    <mergeCell ref="I367986:J367986"/>
    <mergeCell ref="I368197:J368197"/>
    <mergeCell ref="I368408:J368408"/>
    <mergeCell ref="I368619:J368619"/>
    <mergeCell ref="I366720:J366720"/>
    <mergeCell ref="I366931:J366931"/>
    <mergeCell ref="I367142:J367142"/>
    <mergeCell ref="I367353:J367353"/>
    <mergeCell ref="I367564:J367564"/>
    <mergeCell ref="I365665:J365665"/>
    <mergeCell ref="I365876:J365876"/>
    <mergeCell ref="I366087:J366087"/>
    <mergeCell ref="I366298:J366298"/>
    <mergeCell ref="I366509:J366509"/>
    <mergeCell ref="I364610:J364610"/>
    <mergeCell ref="I364821:J364821"/>
    <mergeCell ref="I365032:J365032"/>
    <mergeCell ref="I365243:J365243"/>
    <mergeCell ref="I365454:J365454"/>
    <mergeCell ref="I371995:J371995"/>
    <mergeCell ref="I372206:J372206"/>
    <mergeCell ref="I372417:J372417"/>
    <mergeCell ref="I372628:J372628"/>
    <mergeCell ref="I372839:J372839"/>
    <mergeCell ref="I370940:J370940"/>
    <mergeCell ref="I371151:J371151"/>
    <mergeCell ref="I371362:J371362"/>
    <mergeCell ref="I371573:J371573"/>
    <mergeCell ref="I371784:J371784"/>
    <mergeCell ref="I369885:J369885"/>
    <mergeCell ref="I370096:J370096"/>
    <mergeCell ref="I370307:J370307"/>
    <mergeCell ref="I370518:J370518"/>
    <mergeCell ref="I370729:J370729"/>
    <mergeCell ref="I368830:J368830"/>
    <mergeCell ref="I369041:J369041"/>
    <mergeCell ref="I369252:J369252"/>
    <mergeCell ref="I369463:J369463"/>
    <mergeCell ref="I369674:J369674"/>
    <mergeCell ref="I376215:J376215"/>
    <mergeCell ref="I376426:J376426"/>
    <mergeCell ref="I376637:J376637"/>
    <mergeCell ref="I376848:J376848"/>
    <mergeCell ref="I377059:J377059"/>
    <mergeCell ref="I375160:J375160"/>
    <mergeCell ref="I375371:J375371"/>
    <mergeCell ref="I375582:J375582"/>
    <mergeCell ref="I375793:J375793"/>
    <mergeCell ref="I376004:J376004"/>
    <mergeCell ref="I374105:J374105"/>
    <mergeCell ref="I374316:J374316"/>
    <mergeCell ref="I374527:J374527"/>
    <mergeCell ref="I374738:J374738"/>
    <mergeCell ref="I374949:J374949"/>
    <mergeCell ref="I373050:J373050"/>
    <mergeCell ref="I373261:J373261"/>
    <mergeCell ref="I373472:J373472"/>
    <mergeCell ref="I373683:J373683"/>
    <mergeCell ref="I373894:J373894"/>
    <mergeCell ref="I380435:J380435"/>
    <mergeCell ref="I380646:J380646"/>
    <mergeCell ref="I380857:J380857"/>
    <mergeCell ref="I381068:J381068"/>
    <mergeCell ref="I381279:J381279"/>
    <mergeCell ref="I379380:J379380"/>
    <mergeCell ref="I379591:J379591"/>
    <mergeCell ref="I379802:J379802"/>
    <mergeCell ref="I380013:J380013"/>
    <mergeCell ref="I380224:J380224"/>
    <mergeCell ref="I378325:J378325"/>
    <mergeCell ref="I378536:J378536"/>
    <mergeCell ref="I378747:J378747"/>
    <mergeCell ref="I378958:J378958"/>
    <mergeCell ref="I379169:J379169"/>
    <mergeCell ref="I377270:J377270"/>
    <mergeCell ref="I377481:J377481"/>
    <mergeCell ref="I377692:J377692"/>
    <mergeCell ref="I377903:J377903"/>
    <mergeCell ref="I378114:J378114"/>
    <mergeCell ref="I384655:J384655"/>
    <mergeCell ref="I384866:J384866"/>
    <mergeCell ref="I385077:J385077"/>
    <mergeCell ref="I385288:J385288"/>
    <mergeCell ref="I385499:J385499"/>
    <mergeCell ref="I383600:J383600"/>
    <mergeCell ref="I383811:J383811"/>
    <mergeCell ref="I384022:J384022"/>
    <mergeCell ref="I384233:J384233"/>
    <mergeCell ref="I384444:J384444"/>
    <mergeCell ref="I382545:J382545"/>
    <mergeCell ref="I382756:J382756"/>
    <mergeCell ref="I382967:J382967"/>
    <mergeCell ref="I383178:J383178"/>
    <mergeCell ref="I383389:J383389"/>
    <mergeCell ref="I381490:J381490"/>
    <mergeCell ref="I381701:J381701"/>
    <mergeCell ref="I381912:J381912"/>
    <mergeCell ref="I382123:J382123"/>
    <mergeCell ref="I382334:J382334"/>
    <mergeCell ref="I388875:J388875"/>
    <mergeCell ref="I389086:J389086"/>
    <mergeCell ref="I389297:J389297"/>
    <mergeCell ref="I389508:J389508"/>
    <mergeCell ref="I389719:J389719"/>
    <mergeCell ref="I387820:J387820"/>
    <mergeCell ref="I388031:J388031"/>
    <mergeCell ref="I388242:J388242"/>
    <mergeCell ref="I388453:J388453"/>
    <mergeCell ref="I388664:J388664"/>
    <mergeCell ref="I386765:J386765"/>
    <mergeCell ref="I386976:J386976"/>
    <mergeCell ref="I387187:J387187"/>
    <mergeCell ref="I387398:J387398"/>
    <mergeCell ref="I387609:J387609"/>
    <mergeCell ref="I385710:J385710"/>
    <mergeCell ref="I385921:J385921"/>
    <mergeCell ref="I386132:J386132"/>
    <mergeCell ref="I386343:J386343"/>
    <mergeCell ref="I386554:J386554"/>
    <mergeCell ref="I393095:J393095"/>
    <mergeCell ref="I393306:J393306"/>
    <mergeCell ref="I393517:J393517"/>
    <mergeCell ref="I393728:J393728"/>
    <mergeCell ref="I393939:J393939"/>
    <mergeCell ref="I392040:J392040"/>
    <mergeCell ref="I392251:J392251"/>
    <mergeCell ref="I392462:J392462"/>
    <mergeCell ref="I392673:J392673"/>
    <mergeCell ref="I392884:J392884"/>
    <mergeCell ref="I390985:J390985"/>
    <mergeCell ref="I391196:J391196"/>
    <mergeCell ref="I391407:J391407"/>
    <mergeCell ref="I391618:J391618"/>
    <mergeCell ref="I391829:J391829"/>
    <mergeCell ref="I389930:J389930"/>
    <mergeCell ref="I390141:J390141"/>
    <mergeCell ref="I390352:J390352"/>
    <mergeCell ref="I390563:J390563"/>
    <mergeCell ref="I390774:J390774"/>
    <mergeCell ref="I397315:J397315"/>
    <mergeCell ref="I397526:J397526"/>
    <mergeCell ref="I397737:J397737"/>
    <mergeCell ref="I397948:J397948"/>
    <mergeCell ref="I398159:J398159"/>
    <mergeCell ref="I396260:J396260"/>
    <mergeCell ref="I396471:J396471"/>
    <mergeCell ref="I396682:J396682"/>
    <mergeCell ref="I396893:J396893"/>
    <mergeCell ref="I397104:J397104"/>
    <mergeCell ref="I395205:J395205"/>
    <mergeCell ref="I395416:J395416"/>
    <mergeCell ref="I395627:J395627"/>
    <mergeCell ref="I395838:J395838"/>
    <mergeCell ref="I396049:J396049"/>
    <mergeCell ref="I394150:J394150"/>
    <mergeCell ref="I394361:J394361"/>
    <mergeCell ref="I394572:J394572"/>
    <mergeCell ref="I394783:J394783"/>
    <mergeCell ref="I394994:J394994"/>
    <mergeCell ref="I401535:J401535"/>
    <mergeCell ref="I401746:J401746"/>
    <mergeCell ref="I401957:J401957"/>
    <mergeCell ref="I402168:J402168"/>
    <mergeCell ref="I402379:J402379"/>
    <mergeCell ref="I400480:J400480"/>
    <mergeCell ref="I400691:J400691"/>
    <mergeCell ref="I400902:J400902"/>
    <mergeCell ref="I401113:J401113"/>
    <mergeCell ref="I401324:J401324"/>
    <mergeCell ref="I399425:J399425"/>
    <mergeCell ref="I399636:J399636"/>
    <mergeCell ref="I399847:J399847"/>
    <mergeCell ref="I400058:J400058"/>
    <mergeCell ref="I400269:J400269"/>
    <mergeCell ref="I398370:J398370"/>
    <mergeCell ref="I398581:J398581"/>
    <mergeCell ref="I398792:J398792"/>
    <mergeCell ref="I399003:J399003"/>
    <mergeCell ref="I399214:J399214"/>
    <mergeCell ref="I405755:J405755"/>
    <mergeCell ref="I405966:J405966"/>
    <mergeCell ref="I406177:J406177"/>
    <mergeCell ref="I406388:J406388"/>
    <mergeCell ref="I406599:J406599"/>
    <mergeCell ref="I404700:J404700"/>
    <mergeCell ref="I404911:J404911"/>
    <mergeCell ref="I405122:J405122"/>
    <mergeCell ref="I405333:J405333"/>
    <mergeCell ref="I405544:J405544"/>
    <mergeCell ref="I403645:J403645"/>
    <mergeCell ref="I403856:J403856"/>
    <mergeCell ref="I404067:J404067"/>
    <mergeCell ref="I404278:J404278"/>
    <mergeCell ref="I404489:J404489"/>
    <mergeCell ref="I402590:J402590"/>
    <mergeCell ref="I402801:J402801"/>
    <mergeCell ref="I403012:J403012"/>
    <mergeCell ref="I403223:J403223"/>
    <mergeCell ref="I403434:J403434"/>
    <mergeCell ref="I409975:J409975"/>
    <mergeCell ref="I410186:J410186"/>
    <mergeCell ref="I410397:J410397"/>
    <mergeCell ref="I410608:J410608"/>
    <mergeCell ref="I410819:J410819"/>
    <mergeCell ref="I408920:J408920"/>
    <mergeCell ref="I409131:J409131"/>
    <mergeCell ref="I409342:J409342"/>
    <mergeCell ref="I409553:J409553"/>
    <mergeCell ref="I409764:J409764"/>
    <mergeCell ref="I407865:J407865"/>
    <mergeCell ref="I408076:J408076"/>
    <mergeCell ref="I408287:J408287"/>
    <mergeCell ref="I408498:J408498"/>
    <mergeCell ref="I408709:J408709"/>
    <mergeCell ref="I406810:J406810"/>
    <mergeCell ref="I407021:J407021"/>
    <mergeCell ref="I407232:J407232"/>
    <mergeCell ref="I407443:J407443"/>
    <mergeCell ref="I407654:J407654"/>
    <mergeCell ref="I414195:J414195"/>
    <mergeCell ref="I414406:J414406"/>
    <mergeCell ref="I414617:J414617"/>
    <mergeCell ref="I414828:J414828"/>
    <mergeCell ref="I415039:J415039"/>
    <mergeCell ref="I413140:J413140"/>
    <mergeCell ref="I413351:J413351"/>
    <mergeCell ref="I413562:J413562"/>
    <mergeCell ref="I413773:J413773"/>
    <mergeCell ref="I413984:J413984"/>
    <mergeCell ref="I412085:J412085"/>
    <mergeCell ref="I412296:J412296"/>
    <mergeCell ref="I412507:J412507"/>
    <mergeCell ref="I412718:J412718"/>
    <mergeCell ref="I412929:J412929"/>
    <mergeCell ref="I411030:J411030"/>
    <mergeCell ref="I411241:J411241"/>
    <mergeCell ref="I411452:J411452"/>
    <mergeCell ref="I411663:J411663"/>
    <mergeCell ref="I411874:J411874"/>
    <mergeCell ref="I418415:J418415"/>
    <mergeCell ref="I418626:J418626"/>
    <mergeCell ref="I418837:J418837"/>
    <mergeCell ref="I419048:J419048"/>
    <mergeCell ref="I419259:J419259"/>
    <mergeCell ref="I417360:J417360"/>
    <mergeCell ref="I417571:J417571"/>
    <mergeCell ref="I417782:J417782"/>
    <mergeCell ref="I417993:J417993"/>
    <mergeCell ref="I418204:J418204"/>
    <mergeCell ref="I416305:J416305"/>
    <mergeCell ref="I416516:J416516"/>
    <mergeCell ref="I416727:J416727"/>
    <mergeCell ref="I416938:J416938"/>
    <mergeCell ref="I417149:J417149"/>
    <mergeCell ref="I415250:J415250"/>
    <mergeCell ref="I415461:J415461"/>
    <mergeCell ref="I415672:J415672"/>
    <mergeCell ref="I415883:J415883"/>
    <mergeCell ref="I416094:J416094"/>
    <mergeCell ref="I422635:J422635"/>
    <mergeCell ref="I422846:J422846"/>
    <mergeCell ref="I423057:J423057"/>
    <mergeCell ref="I423268:J423268"/>
    <mergeCell ref="I423479:J423479"/>
    <mergeCell ref="I421580:J421580"/>
    <mergeCell ref="I421791:J421791"/>
    <mergeCell ref="I422002:J422002"/>
    <mergeCell ref="I422213:J422213"/>
    <mergeCell ref="I422424:J422424"/>
    <mergeCell ref="I420525:J420525"/>
    <mergeCell ref="I420736:J420736"/>
    <mergeCell ref="I420947:J420947"/>
    <mergeCell ref="I421158:J421158"/>
    <mergeCell ref="I421369:J421369"/>
    <mergeCell ref="I419470:J419470"/>
    <mergeCell ref="I419681:J419681"/>
    <mergeCell ref="I419892:J419892"/>
    <mergeCell ref="I420103:J420103"/>
    <mergeCell ref="I420314:J420314"/>
    <mergeCell ref="I426855:J426855"/>
    <mergeCell ref="I427066:J427066"/>
    <mergeCell ref="I427277:J427277"/>
    <mergeCell ref="I427488:J427488"/>
    <mergeCell ref="I427699:J427699"/>
    <mergeCell ref="I425800:J425800"/>
    <mergeCell ref="I426011:J426011"/>
    <mergeCell ref="I426222:J426222"/>
    <mergeCell ref="I426433:J426433"/>
    <mergeCell ref="I426644:J426644"/>
    <mergeCell ref="I424745:J424745"/>
    <mergeCell ref="I424956:J424956"/>
    <mergeCell ref="I425167:J425167"/>
    <mergeCell ref="I425378:J425378"/>
    <mergeCell ref="I425589:J425589"/>
    <mergeCell ref="I423690:J423690"/>
    <mergeCell ref="I423901:J423901"/>
    <mergeCell ref="I424112:J424112"/>
    <mergeCell ref="I424323:J424323"/>
    <mergeCell ref="I424534:J424534"/>
    <mergeCell ref="I431075:J431075"/>
    <mergeCell ref="I431286:J431286"/>
    <mergeCell ref="I431497:J431497"/>
    <mergeCell ref="I431708:J431708"/>
    <mergeCell ref="I431919:J431919"/>
    <mergeCell ref="I430020:J430020"/>
    <mergeCell ref="I430231:J430231"/>
    <mergeCell ref="I430442:J430442"/>
    <mergeCell ref="I430653:J430653"/>
    <mergeCell ref="I430864:J430864"/>
    <mergeCell ref="I428965:J428965"/>
    <mergeCell ref="I429176:J429176"/>
    <mergeCell ref="I429387:J429387"/>
    <mergeCell ref="I429598:J429598"/>
    <mergeCell ref="I429809:J429809"/>
    <mergeCell ref="I427910:J427910"/>
    <mergeCell ref="I428121:J428121"/>
    <mergeCell ref="I428332:J428332"/>
    <mergeCell ref="I428543:J428543"/>
    <mergeCell ref="I428754:J428754"/>
    <mergeCell ref="I435295:J435295"/>
    <mergeCell ref="I435506:J435506"/>
    <mergeCell ref="I435717:J435717"/>
    <mergeCell ref="I435928:J435928"/>
    <mergeCell ref="I436139:J436139"/>
    <mergeCell ref="I434240:J434240"/>
    <mergeCell ref="I434451:J434451"/>
    <mergeCell ref="I434662:J434662"/>
    <mergeCell ref="I434873:J434873"/>
    <mergeCell ref="I435084:J435084"/>
    <mergeCell ref="I433185:J433185"/>
    <mergeCell ref="I433396:J433396"/>
    <mergeCell ref="I433607:J433607"/>
    <mergeCell ref="I433818:J433818"/>
    <mergeCell ref="I434029:J434029"/>
    <mergeCell ref="I432130:J432130"/>
    <mergeCell ref="I432341:J432341"/>
    <mergeCell ref="I432552:J432552"/>
    <mergeCell ref="I432763:J432763"/>
    <mergeCell ref="I432974:J432974"/>
    <mergeCell ref="I439515:J439515"/>
    <mergeCell ref="I439726:J439726"/>
    <mergeCell ref="I439937:J439937"/>
    <mergeCell ref="I440148:J440148"/>
    <mergeCell ref="I440359:J440359"/>
    <mergeCell ref="I438460:J438460"/>
    <mergeCell ref="I438671:J438671"/>
    <mergeCell ref="I438882:J438882"/>
    <mergeCell ref="I439093:J439093"/>
    <mergeCell ref="I439304:J439304"/>
    <mergeCell ref="I437405:J437405"/>
    <mergeCell ref="I437616:J437616"/>
    <mergeCell ref="I437827:J437827"/>
    <mergeCell ref="I438038:J438038"/>
    <mergeCell ref="I438249:J438249"/>
    <mergeCell ref="I436350:J436350"/>
    <mergeCell ref="I436561:J436561"/>
    <mergeCell ref="I436772:J436772"/>
    <mergeCell ref="I436983:J436983"/>
    <mergeCell ref="I437194:J437194"/>
    <mergeCell ref="I443735:J443735"/>
    <mergeCell ref="I443946:J443946"/>
    <mergeCell ref="I444157:J444157"/>
    <mergeCell ref="I444368:J444368"/>
    <mergeCell ref="I444579:J444579"/>
    <mergeCell ref="I442680:J442680"/>
    <mergeCell ref="I442891:J442891"/>
    <mergeCell ref="I443102:J443102"/>
    <mergeCell ref="I443313:J443313"/>
    <mergeCell ref="I443524:J443524"/>
    <mergeCell ref="I441625:J441625"/>
    <mergeCell ref="I441836:J441836"/>
    <mergeCell ref="I442047:J442047"/>
    <mergeCell ref="I442258:J442258"/>
    <mergeCell ref="I442469:J442469"/>
    <mergeCell ref="I440570:J440570"/>
    <mergeCell ref="I440781:J440781"/>
    <mergeCell ref="I440992:J440992"/>
    <mergeCell ref="I441203:J441203"/>
    <mergeCell ref="I441414:J441414"/>
    <mergeCell ref="I447955:J447955"/>
    <mergeCell ref="I448166:J448166"/>
    <mergeCell ref="I448377:J448377"/>
    <mergeCell ref="I448588:J448588"/>
    <mergeCell ref="I448799:J448799"/>
    <mergeCell ref="I446900:J446900"/>
    <mergeCell ref="I447111:J447111"/>
    <mergeCell ref="I447322:J447322"/>
    <mergeCell ref="I447533:J447533"/>
    <mergeCell ref="I447744:J447744"/>
    <mergeCell ref="I445845:J445845"/>
    <mergeCell ref="I446056:J446056"/>
    <mergeCell ref="I446267:J446267"/>
    <mergeCell ref="I446478:J446478"/>
    <mergeCell ref="I446689:J446689"/>
    <mergeCell ref="I444790:J444790"/>
    <mergeCell ref="I445001:J445001"/>
    <mergeCell ref="I445212:J445212"/>
    <mergeCell ref="I445423:J445423"/>
    <mergeCell ref="I445634:J445634"/>
    <mergeCell ref="I452175:J452175"/>
    <mergeCell ref="I452386:J452386"/>
    <mergeCell ref="I452597:J452597"/>
    <mergeCell ref="I452808:J452808"/>
    <mergeCell ref="I453019:J453019"/>
    <mergeCell ref="I451120:J451120"/>
    <mergeCell ref="I451331:J451331"/>
    <mergeCell ref="I451542:J451542"/>
    <mergeCell ref="I451753:J451753"/>
    <mergeCell ref="I451964:J451964"/>
    <mergeCell ref="I450065:J450065"/>
    <mergeCell ref="I450276:J450276"/>
    <mergeCell ref="I450487:J450487"/>
    <mergeCell ref="I450698:J450698"/>
    <mergeCell ref="I450909:J450909"/>
    <mergeCell ref="I449010:J449010"/>
    <mergeCell ref="I449221:J449221"/>
    <mergeCell ref="I449432:J449432"/>
    <mergeCell ref="I449643:J449643"/>
    <mergeCell ref="I449854:J449854"/>
    <mergeCell ref="I456395:J456395"/>
    <mergeCell ref="I456606:J456606"/>
    <mergeCell ref="I456817:J456817"/>
    <mergeCell ref="I457028:J457028"/>
    <mergeCell ref="I457239:J457239"/>
    <mergeCell ref="I455340:J455340"/>
    <mergeCell ref="I455551:J455551"/>
    <mergeCell ref="I455762:J455762"/>
    <mergeCell ref="I455973:J455973"/>
    <mergeCell ref="I456184:J456184"/>
    <mergeCell ref="I454285:J454285"/>
    <mergeCell ref="I454496:J454496"/>
    <mergeCell ref="I454707:J454707"/>
    <mergeCell ref="I454918:J454918"/>
    <mergeCell ref="I455129:J455129"/>
    <mergeCell ref="I453230:J453230"/>
    <mergeCell ref="I453441:J453441"/>
    <mergeCell ref="I453652:J453652"/>
    <mergeCell ref="I453863:J453863"/>
    <mergeCell ref="I454074:J454074"/>
    <mergeCell ref="I460615:J460615"/>
    <mergeCell ref="I460826:J460826"/>
    <mergeCell ref="I461037:J461037"/>
    <mergeCell ref="I461248:J461248"/>
    <mergeCell ref="I461459:J461459"/>
    <mergeCell ref="I459560:J459560"/>
    <mergeCell ref="I459771:J459771"/>
    <mergeCell ref="I459982:J459982"/>
    <mergeCell ref="I460193:J460193"/>
    <mergeCell ref="I460404:J460404"/>
    <mergeCell ref="I458505:J458505"/>
    <mergeCell ref="I458716:J458716"/>
    <mergeCell ref="I458927:J458927"/>
    <mergeCell ref="I459138:J459138"/>
    <mergeCell ref="I459349:J459349"/>
    <mergeCell ref="I457450:J457450"/>
    <mergeCell ref="I457661:J457661"/>
    <mergeCell ref="I457872:J457872"/>
    <mergeCell ref="I458083:J458083"/>
    <mergeCell ref="I458294:J458294"/>
    <mergeCell ref="I464835:J464835"/>
    <mergeCell ref="I465046:J465046"/>
    <mergeCell ref="I465257:J465257"/>
    <mergeCell ref="I465468:J465468"/>
    <mergeCell ref="I465679:J465679"/>
    <mergeCell ref="I463780:J463780"/>
    <mergeCell ref="I463991:J463991"/>
    <mergeCell ref="I464202:J464202"/>
    <mergeCell ref="I464413:J464413"/>
    <mergeCell ref="I464624:J464624"/>
    <mergeCell ref="I462725:J462725"/>
    <mergeCell ref="I462936:J462936"/>
    <mergeCell ref="I463147:J463147"/>
    <mergeCell ref="I463358:J463358"/>
    <mergeCell ref="I463569:J463569"/>
    <mergeCell ref="I461670:J461670"/>
    <mergeCell ref="I461881:J461881"/>
    <mergeCell ref="I462092:J462092"/>
    <mergeCell ref="I462303:J462303"/>
    <mergeCell ref="I462514:J462514"/>
    <mergeCell ref="I469055:J469055"/>
    <mergeCell ref="I469266:J469266"/>
    <mergeCell ref="I469477:J469477"/>
    <mergeCell ref="I469688:J469688"/>
    <mergeCell ref="I469899:J469899"/>
    <mergeCell ref="I468000:J468000"/>
    <mergeCell ref="I468211:J468211"/>
    <mergeCell ref="I468422:J468422"/>
    <mergeCell ref="I468633:J468633"/>
    <mergeCell ref="I468844:J468844"/>
    <mergeCell ref="I466945:J466945"/>
    <mergeCell ref="I467156:J467156"/>
    <mergeCell ref="I467367:J467367"/>
    <mergeCell ref="I467578:J467578"/>
    <mergeCell ref="I467789:J467789"/>
    <mergeCell ref="I465890:J465890"/>
    <mergeCell ref="I466101:J466101"/>
    <mergeCell ref="I466312:J466312"/>
    <mergeCell ref="I466523:J466523"/>
    <mergeCell ref="I466734:J466734"/>
    <mergeCell ref="I473275:J473275"/>
    <mergeCell ref="I473486:J473486"/>
    <mergeCell ref="I473697:J473697"/>
    <mergeCell ref="I473908:J473908"/>
    <mergeCell ref="I474119:J474119"/>
    <mergeCell ref="I472220:J472220"/>
    <mergeCell ref="I472431:J472431"/>
    <mergeCell ref="I472642:J472642"/>
    <mergeCell ref="I472853:J472853"/>
    <mergeCell ref="I473064:J473064"/>
    <mergeCell ref="I471165:J471165"/>
    <mergeCell ref="I471376:J471376"/>
    <mergeCell ref="I471587:J471587"/>
    <mergeCell ref="I471798:J471798"/>
    <mergeCell ref="I472009:J472009"/>
    <mergeCell ref="I470110:J470110"/>
    <mergeCell ref="I470321:J470321"/>
    <mergeCell ref="I470532:J470532"/>
    <mergeCell ref="I470743:J470743"/>
    <mergeCell ref="I470954:J470954"/>
    <mergeCell ref="I477495:J477495"/>
    <mergeCell ref="I477706:J477706"/>
    <mergeCell ref="I477917:J477917"/>
    <mergeCell ref="I478128:J478128"/>
    <mergeCell ref="I478339:J478339"/>
    <mergeCell ref="I476440:J476440"/>
    <mergeCell ref="I476651:J476651"/>
    <mergeCell ref="I476862:J476862"/>
    <mergeCell ref="I477073:J477073"/>
    <mergeCell ref="I477284:J477284"/>
    <mergeCell ref="I475385:J475385"/>
    <mergeCell ref="I475596:J475596"/>
    <mergeCell ref="I475807:J475807"/>
    <mergeCell ref="I476018:J476018"/>
    <mergeCell ref="I476229:J476229"/>
    <mergeCell ref="I474330:J474330"/>
    <mergeCell ref="I474541:J474541"/>
    <mergeCell ref="I474752:J474752"/>
    <mergeCell ref="I474963:J474963"/>
    <mergeCell ref="I475174:J475174"/>
    <mergeCell ref="I481715:J481715"/>
    <mergeCell ref="I481926:J481926"/>
    <mergeCell ref="I482137:J482137"/>
    <mergeCell ref="I482348:J482348"/>
    <mergeCell ref="I482559:J482559"/>
    <mergeCell ref="I480660:J480660"/>
    <mergeCell ref="I480871:J480871"/>
    <mergeCell ref="I481082:J481082"/>
    <mergeCell ref="I481293:J481293"/>
    <mergeCell ref="I481504:J481504"/>
    <mergeCell ref="I479605:J479605"/>
    <mergeCell ref="I479816:J479816"/>
    <mergeCell ref="I480027:J480027"/>
    <mergeCell ref="I480238:J480238"/>
    <mergeCell ref="I480449:J480449"/>
    <mergeCell ref="I478550:J478550"/>
    <mergeCell ref="I478761:J478761"/>
    <mergeCell ref="I478972:J478972"/>
    <mergeCell ref="I479183:J479183"/>
    <mergeCell ref="I479394:J479394"/>
    <mergeCell ref="I485935:J485935"/>
    <mergeCell ref="I486146:J486146"/>
    <mergeCell ref="I486357:J486357"/>
    <mergeCell ref="I486568:J486568"/>
    <mergeCell ref="I486779:J486779"/>
    <mergeCell ref="I484880:J484880"/>
    <mergeCell ref="I485091:J485091"/>
    <mergeCell ref="I485302:J485302"/>
    <mergeCell ref="I485513:J485513"/>
    <mergeCell ref="I485724:J485724"/>
    <mergeCell ref="I483825:J483825"/>
    <mergeCell ref="I484036:J484036"/>
    <mergeCell ref="I484247:J484247"/>
    <mergeCell ref="I484458:J484458"/>
    <mergeCell ref="I484669:J484669"/>
    <mergeCell ref="I482770:J482770"/>
    <mergeCell ref="I482981:J482981"/>
    <mergeCell ref="I483192:J483192"/>
    <mergeCell ref="I483403:J483403"/>
    <mergeCell ref="I483614:J483614"/>
    <mergeCell ref="I490155:J490155"/>
    <mergeCell ref="I490366:J490366"/>
    <mergeCell ref="I490577:J490577"/>
    <mergeCell ref="I490788:J490788"/>
    <mergeCell ref="I490999:J490999"/>
    <mergeCell ref="I489100:J489100"/>
    <mergeCell ref="I489311:J489311"/>
    <mergeCell ref="I489522:J489522"/>
    <mergeCell ref="I489733:J489733"/>
    <mergeCell ref="I489944:J489944"/>
    <mergeCell ref="I488045:J488045"/>
    <mergeCell ref="I488256:J488256"/>
    <mergeCell ref="I488467:J488467"/>
    <mergeCell ref="I488678:J488678"/>
    <mergeCell ref="I488889:J488889"/>
    <mergeCell ref="I486990:J486990"/>
    <mergeCell ref="I487201:J487201"/>
    <mergeCell ref="I487412:J487412"/>
    <mergeCell ref="I487623:J487623"/>
    <mergeCell ref="I487834:J487834"/>
    <mergeCell ref="I494375:J494375"/>
    <mergeCell ref="I494586:J494586"/>
    <mergeCell ref="I494797:J494797"/>
    <mergeCell ref="I495008:J495008"/>
    <mergeCell ref="I495219:J495219"/>
    <mergeCell ref="I493320:J493320"/>
    <mergeCell ref="I493531:J493531"/>
    <mergeCell ref="I493742:J493742"/>
    <mergeCell ref="I493953:J493953"/>
    <mergeCell ref="I494164:J494164"/>
    <mergeCell ref="I492265:J492265"/>
    <mergeCell ref="I492476:J492476"/>
    <mergeCell ref="I492687:J492687"/>
    <mergeCell ref="I492898:J492898"/>
    <mergeCell ref="I493109:J493109"/>
    <mergeCell ref="I491210:J491210"/>
    <mergeCell ref="I491421:J491421"/>
    <mergeCell ref="I491632:J491632"/>
    <mergeCell ref="I491843:J491843"/>
    <mergeCell ref="I492054:J492054"/>
    <mergeCell ref="I498595:J498595"/>
    <mergeCell ref="I498806:J498806"/>
    <mergeCell ref="I499017:J499017"/>
    <mergeCell ref="I499228:J499228"/>
    <mergeCell ref="I499439:J499439"/>
    <mergeCell ref="I497540:J497540"/>
    <mergeCell ref="I497751:J497751"/>
    <mergeCell ref="I497962:J497962"/>
    <mergeCell ref="I498173:J498173"/>
    <mergeCell ref="I498384:J498384"/>
    <mergeCell ref="I496485:J496485"/>
    <mergeCell ref="I496696:J496696"/>
    <mergeCell ref="I496907:J496907"/>
    <mergeCell ref="I497118:J497118"/>
    <mergeCell ref="I497329:J497329"/>
    <mergeCell ref="I495430:J495430"/>
    <mergeCell ref="I495641:J495641"/>
    <mergeCell ref="I495852:J495852"/>
    <mergeCell ref="I496063:J496063"/>
    <mergeCell ref="I496274:J496274"/>
    <mergeCell ref="I502815:J502815"/>
    <mergeCell ref="I503026:J503026"/>
    <mergeCell ref="I503237:J503237"/>
    <mergeCell ref="I503448:J503448"/>
    <mergeCell ref="I503659:J503659"/>
    <mergeCell ref="I501760:J501760"/>
    <mergeCell ref="I501971:J501971"/>
    <mergeCell ref="I502182:J502182"/>
    <mergeCell ref="I502393:J502393"/>
    <mergeCell ref="I502604:J502604"/>
    <mergeCell ref="I500705:J500705"/>
    <mergeCell ref="I500916:J500916"/>
    <mergeCell ref="I501127:J501127"/>
    <mergeCell ref="I501338:J501338"/>
    <mergeCell ref="I501549:J501549"/>
    <mergeCell ref="I499650:J499650"/>
    <mergeCell ref="I499861:J499861"/>
    <mergeCell ref="I500072:J500072"/>
    <mergeCell ref="I500283:J500283"/>
    <mergeCell ref="I500494:J500494"/>
    <mergeCell ref="I507035:J507035"/>
    <mergeCell ref="I507246:J507246"/>
    <mergeCell ref="I507457:J507457"/>
    <mergeCell ref="I507668:J507668"/>
    <mergeCell ref="I507879:J507879"/>
    <mergeCell ref="I505980:J505980"/>
    <mergeCell ref="I506191:J506191"/>
    <mergeCell ref="I506402:J506402"/>
    <mergeCell ref="I506613:J506613"/>
    <mergeCell ref="I506824:J506824"/>
    <mergeCell ref="I504925:J504925"/>
    <mergeCell ref="I505136:J505136"/>
    <mergeCell ref="I505347:J505347"/>
    <mergeCell ref="I505558:J505558"/>
    <mergeCell ref="I505769:J505769"/>
    <mergeCell ref="I503870:J503870"/>
    <mergeCell ref="I504081:J504081"/>
    <mergeCell ref="I504292:J504292"/>
    <mergeCell ref="I504503:J504503"/>
    <mergeCell ref="I504714:J504714"/>
    <mergeCell ref="I511255:J511255"/>
    <mergeCell ref="I511466:J511466"/>
    <mergeCell ref="I511677:J511677"/>
    <mergeCell ref="I511888:J511888"/>
    <mergeCell ref="I512099:J512099"/>
    <mergeCell ref="I510200:J510200"/>
    <mergeCell ref="I510411:J510411"/>
    <mergeCell ref="I510622:J510622"/>
    <mergeCell ref="I510833:J510833"/>
    <mergeCell ref="I511044:J511044"/>
    <mergeCell ref="I509145:J509145"/>
    <mergeCell ref="I509356:J509356"/>
    <mergeCell ref="I509567:J509567"/>
    <mergeCell ref="I509778:J509778"/>
    <mergeCell ref="I509989:J509989"/>
    <mergeCell ref="I508090:J508090"/>
    <mergeCell ref="I508301:J508301"/>
    <mergeCell ref="I508512:J508512"/>
    <mergeCell ref="I508723:J508723"/>
    <mergeCell ref="I508934:J508934"/>
    <mergeCell ref="I515475:J515475"/>
    <mergeCell ref="I515686:J515686"/>
    <mergeCell ref="I515897:J515897"/>
    <mergeCell ref="I516108:J516108"/>
    <mergeCell ref="I516319:J516319"/>
    <mergeCell ref="I514420:J514420"/>
    <mergeCell ref="I514631:J514631"/>
    <mergeCell ref="I514842:J514842"/>
    <mergeCell ref="I515053:J515053"/>
    <mergeCell ref="I515264:J515264"/>
    <mergeCell ref="I513365:J513365"/>
    <mergeCell ref="I513576:J513576"/>
    <mergeCell ref="I513787:J513787"/>
    <mergeCell ref="I513998:J513998"/>
    <mergeCell ref="I514209:J514209"/>
    <mergeCell ref="I512310:J512310"/>
    <mergeCell ref="I512521:J512521"/>
    <mergeCell ref="I512732:J512732"/>
    <mergeCell ref="I512943:J512943"/>
    <mergeCell ref="I513154:J513154"/>
    <mergeCell ref="I519695:J519695"/>
    <mergeCell ref="I519906:J519906"/>
    <mergeCell ref="I520117:J520117"/>
    <mergeCell ref="I520328:J520328"/>
    <mergeCell ref="I520539:J520539"/>
    <mergeCell ref="I518640:J518640"/>
    <mergeCell ref="I518851:J518851"/>
    <mergeCell ref="I519062:J519062"/>
    <mergeCell ref="I519273:J519273"/>
    <mergeCell ref="I519484:J519484"/>
    <mergeCell ref="I517585:J517585"/>
    <mergeCell ref="I517796:J517796"/>
    <mergeCell ref="I518007:J518007"/>
    <mergeCell ref="I518218:J518218"/>
    <mergeCell ref="I518429:J518429"/>
    <mergeCell ref="I516530:J516530"/>
    <mergeCell ref="I516741:J516741"/>
    <mergeCell ref="I516952:J516952"/>
    <mergeCell ref="I517163:J517163"/>
    <mergeCell ref="I517374:J517374"/>
    <mergeCell ref="I523915:J523915"/>
    <mergeCell ref="I524126:J524126"/>
    <mergeCell ref="I524337:J524337"/>
    <mergeCell ref="I524548:J524548"/>
    <mergeCell ref="I524759:J524759"/>
    <mergeCell ref="I522860:J522860"/>
    <mergeCell ref="I523071:J523071"/>
    <mergeCell ref="I523282:J523282"/>
    <mergeCell ref="I523493:J523493"/>
    <mergeCell ref="I523704:J523704"/>
    <mergeCell ref="I521805:J521805"/>
    <mergeCell ref="I522016:J522016"/>
    <mergeCell ref="I522227:J522227"/>
    <mergeCell ref="I522438:J522438"/>
    <mergeCell ref="I522649:J522649"/>
    <mergeCell ref="I520750:J520750"/>
    <mergeCell ref="I520961:J520961"/>
    <mergeCell ref="I521172:J521172"/>
    <mergeCell ref="I521383:J521383"/>
    <mergeCell ref="I521594:J521594"/>
    <mergeCell ref="I528135:J528135"/>
    <mergeCell ref="I528346:J528346"/>
    <mergeCell ref="I528557:J528557"/>
    <mergeCell ref="I528768:J528768"/>
    <mergeCell ref="I528979:J528979"/>
    <mergeCell ref="I527080:J527080"/>
    <mergeCell ref="I527291:J527291"/>
    <mergeCell ref="I527502:J527502"/>
    <mergeCell ref="I527713:J527713"/>
    <mergeCell ref="I527924:J527924"/>
    <mergeCell ref="I526025:J526025"/>
    <mergeCell ref="I526236:J526236"/>
    <mergeCell ref="I526447:J526447"/>
    <mergeCell ref="I526658:J526658"/>
    <mergeCell ref="I526869:J526869"/>
    <mergeCell ref="I524970:J524970"/>
    <mergeCell ref="I525181:J525181"/>
    <mergeCell ref="I525392:J525392"/>
    <mergeCell ref="I525603:J525603"/>
    <mergeCell ref="I525814:J525814"/>
    <mergeCell ref="I532355:J532355"/>
    <mergeCell ref="I532566:J532566"/>
    <mergeCell ref="I532777:J532777"/>
    <mergeCell ref="I532988:J532988"/>
    <mergeCell ref="I533199:J533199"/>
    <mergeCell ref="I531300:J531300"/>
    <mergeCell ref="I531511:J531511"/>
    <mergeCell ref="I531722:J531722"/>
    <mergeCell ref="I531933:J531933"/>
    <mergeCell ref="I532144:J532144"/>
    <mergeCell ref="I530245:J530245"/>
    <mergeCell ref="I530456:J530456"/>
    <mergeCell ref="I530667:J530667"/>
    <mergeCell ref="I530878:J530878"/>
    <mergeCell ref="I531089:J531089"/>
    <mergeCell ref="I529190:J529190"/>
    <mergeCell ref="I529401:J529401"/>
    <mergeCell ref="I529612:J529612"/>
    <mergeCell ref="I529823:J529823"/>
    <mergeCell ref="I530034:J530034"/>
    <mergeCell ref="I536575:J536575"/>
    <mergeCell ref="I536786:J536786"/>
    <mergeCell ref="I536997:J536997"/>
    <mergeCell ref="I537208:J537208"/>
    <mergeCell ref="I537419:J537419"/>
    <mergeCell ref="I535520:J535520"/>
    <mergeCell ref="I535731:J535731"/>
    <mergeCell ref="I535942:J535942"/>
    <mergeCell ref="I536153:J536153"/>
    <mergeCell ref="I536364:J536364"/>
    <mergeCell ref="I534465:J534465"/>
    <mergeCell ref="I534676:J534676"/>
    <mergeCell ref="I534887:J534887"/>
    <mergeCell ref="I535098:J535098"/>
    <mergeCell ref="I535309:J535309"/>
    <mergeCell ref="I533410:J533410"/>
    <mergeCell ref="I533621:J533621"/>
    <mergeCell ref="I533832:J533832"/>
    <mergeCell ref="I534043:J534043"/>
    <mergeCell ref="I534254:J534254"/>
    <mergeCell ref="I540795:J540795"/>
    <mergeCell ref="I541006:J541006"/>
    <mergeCell ref="I541217:J541217"/>
    <mergeCell ref="I541428:J541428"/>
    <mergeCell ref="I541639:J541639"/>
    <mergeCell ref="I539740:J539740"/>
    <mergeCell ref="I539951:J539951"/>
    <mergeCell ref="I540162:J540162"/>
    <mergeCell ref="I540373:J540373"/>
    <mergeCell ref="I540584:J540584"/>
    <mergeCell ref="I538685:J538685"/>
    <mergeCell ref="I538896:J538896"/>
    <mergeCell ref="I539107:J539107"/>
    <mergeCell ref="I539318:J539318"/>
    <mergeCell ref="I539529:J539529"/>
    <mergeCell ref="I537630:J537630"/>
    <mergeCell ref="I537841:J537841"/>
    <mergeCell ref="I538052:J538052"/>
    <mergeCell ref="I538263:J538263"/>
    <mergeCell ref="I538474:J538474"/>
    <mergeCell ref="I545015:J545015"/>
    <mergeCell ref="I545226:J545226"/>
    <mergeCell ref="I545437:J545437"/>
    <mergeCell ref="I545648:J545648"/>
    <mergeCell ref="I545859:J545859"/>
    <mergeCell ref="I543960:J543960"/>
    <mergeCell ref="I544171:J544171"/>
    <mergeCell ref="I544382:J544382"/>
    <mergeCell ref="I544593:J544593"/>
    <mergeCell ref="I544804:J544804"/>
    <mergeCell ref="I542905:J542905"/>
    <mergeCell ref="I543116:J543116"/>
    <mergeCell ref="I543327:J543327"/>
    <mergeCell ref="I543538:J543538"/>
    <mergeCell ref="I543749:J543749"/>
    <mergeCell ref="I541850:J541850"/>
    <mergeCell ref="I542061:J542061"/>
    <mergeCell ref="I542272:J542272"/>
    <mergeCell ref="I542483:J542483"/>
    <mergeCell ref="I542694:J542694"/>
    <mergeCell ref="I549235:J549235"/>
    <mergeCell ref="I549446:J549446"/>
    <mergeCell ref="I549657:J549657"/>
    <mergeCell ref="I549868:J549868"/>
    <mergeCell ref="I550079:J550079"/>
    <mergeCell ref="I548180:J548180"/>
    <mergeCell ref="I548391:J548391"/>
    <mergeCell ref="I548602:J548602"/>
    <mergeCell ref="I548813:J548813"/>
    <mergeCell ref="I549024:J549024"/>
    <mergeCell ref="I547125:J547125"/>
    <mergeCell ref="I547336:J547336"/>
    <mergeCell ref="I547547:J547547"/>
    <mergeCell ref="I547758:J547758"/>
    <mergeCell ref="I547969:J547969"/>
    <mergeCell ref="I546070:J546070"/>
    <mergeCell ref="I546281:J546281"/>
    <mergeCell ref="I546492:J546492"/>
    <mergeCell ref="I546703:J546703"/>
    <mergeCell ref="I546914:J546914"/>
    <mergeCell ref="I553455:J553455"/>
    <mergeCell ref="I553666:J553666"/>
    <mergeCell ref="I553877:J553877"/>
    <mergeCell ref="I554088:J554088"/>
    <mergeCell ref="I554299:J554299"/>
    <mergeCell ref="I552400:J552400"/>
    <mergeCell ref="I552611:J552611"/>
    <mergeCell ref="I552822:J552822"/>
    <mergeCell ref="I553033:J553033"/>
    <mergeCell ref="I553244:J553244"/>
    <mergeCell ref="I551345:J551345"/>
    <mergeCell ref="I551556:J551556"/>
    <mergeCell ref="I551767:J551767"/>
    <mergeCell ref="I551978:J551978"/>
    <mergeCell ref="I552189:J552189"/>
    <mergeCell ref="I550290:J550290"/>
    <mergeCell ref="I550501:J550501"/>
    <mergeCell ref="I550712:J550712"/>
    <mergeCell ref="I550923:J550923"/>
    <mergeCell ref="I551134:J551134"/>
    <mergeCell ref="I557675:J557675"/>
    <mergeCell ref="I557886:J557886"/>
    <mergeCell ref="I558097:J558097"/>
    <mergeCell ref="I558308:J558308"/>
    <mergeCell ref="I558519:J558519"/>
    <mergeCell ref="I556620:J556620"/>
    <mergeCell ref="I556831:J556831"/>
    <mergeCell ref="I557042:J557042"/>
    <mergeCell ref="I557253:J557253"/>
    <mergeCell ref="I557464:J557464"/>
    <mergeCell ref="I555565:J555565"/>
    <mergeCell ref="I555776:J555776"/>
    <mergeCell ref="I555987:J555987"/>
    <mergeCell ref="I556198:J556198"/>
    <mergeCell ref="I556409:J556409"/>
    <mergeCell ref="I554510:J554510"/>
    <mergeCell ref="I554721:J554721"/>
    <mergeCell ref="I554932:J554932"/>
    <mergeCell ref="I555143:J555143"/>
    <mergeCell ref="I555354:J555354"/>
    <mergeCell ref="I561895:J561895"/>
    <mergeCell ref="I562106:J562106"/>
    <mergeCell ref="I562317:J562317"/>
    <mergeCell ref="I562528:J562528"/>
    <mergeCell ref="I562739:J562739"/>
    <mergeCell ref="I560840:J560840"/>
    <mergeCell ref="I561051:J561051"/>
    <mergeCell ref="I561262:J561262"/>
    <mergeCell ref="I561473:J561473"/>
    <mergeCell ref="I561684:J561684"/>
    <mergeCell ref="I559785:J559785"/>
    <mergeCell ref="I559996:J559996"/>
    <mergeCell ref="I560207:J560207"/>
    <mergeCell ref="I560418:J560418"/>
    <mergeCell ref="I560629:J560629"/>
    <mergeCell ref="I558730:J558730"/>
    <mergeCell ref="I558941:J558941"/>
    <mergeCell ref="I559152:J559152"/>
    <mergeCell ref="I559363:J559363"/>
    <mergeCell ref="I559574:J559574"/>
    <mergeCell ref="I566115:J566115"/>
    <mergeCell ref="I566326:J566326"/>
    <mergeCell ref="I566537:J566537"/>
    <mergeCell ref="I566748:J566748"/>
    <mergeCell ref="I566959:J566959"/>
    <mergeCell ref="I565060:J565060"/>
    <mergeCell ref="I565271:J565271"/>
    <mergeCell ref="I565482:J565482"/>
    <mergeCell ref="I565693:J565693"/>
    <mergeCell ref="I565904:J565904"/>
    <mergeCell ref="I564005:J564005"/>
    <mergeCell ref="I564216:J564216"/>
    <mergeCell ref="I564427:J564427"/>
    <mergeCell ref="I564638:J564638"/>
    <mergeCell ref="I564849:J564849"/>
    <mergeCell ref="I562950:J562950"/>
    <mergeCell ref="I563161:J563161"/>
    <mergeCell ref="I563372:J563372"/>
    <mergeCell ref="I563583:J563583"/>
    <mergeCell ref="I563794:J563794"/>
    <mergeCell ref="I570335:J570335"/>
    <mergeCell ref="I570546:J570546"/>
    <mergeCell ref="I570757:J570757"/>
    <mergeCell ref="I570968:J570968"/>
    <mergeCell ref="I571179:J571179"/>
    <mergeCell ref="I569280:J569280"/>
    <mergeCell ref="I569491:J569491"/>
    <mergeCell ref="I569702:J569702"/>
    <mergeCell ref="I569913:J569913"/>
    <mergeCell ref="I570124:J570124"/>
    <mergeCell ref="I568225:J568225"/>
    <mergeCell ref="I568436:J568436"/>
    <mergeCell ref="I568647:J568647"/>
    <mergeCell ref="I568858:J568858"/>
    <mergeCell ref="I569069:J569069"/>
    <mergeCell ref="I567170:J567170"/>
    <mergeCell ref="I567381:J567381"/>
    <mergeCell ref="I567592:J567592"/>
    <mergeCell ref="I567803:J567803"/>
    <mergeCell ref="I568014:J568014"/>
    <mergeCell ref="I574555:J574555"/>
    <mergeCell ref="I574766:J574766"/>
    <mergeCell ref="I574977:J574977"/>
    <mergeCell ref="I575188:J575188"/>
    <mergeCell ref="I575399:J575399"/>
    <mergeCell ref="I573500:J573500"/>
    <mergeCell ref="I573711:J573711"/>
    <mergeCell ref="I573922:J573922"/>
    <mergeCell ref="I574133:J574133"/>
    <mergeCell ref="I574344:J574344"/>
    <mergeCell ref="I572445:J572445"/>
    <mergeCell ref="I572656:J572656"/>
    <mergeCell ref="I572867:J572867"/>
    <mergeCell ref="I573078:J573078"/>
    <mergeCell ref="I573289:J573289"/>
    <mergeCell ref="I571390:J571390"/>
    <mergeCell ref="I571601:J571601"/>
    <mergeCell ref="I571812:J571812"/>
    <mergeCell ref="I572023:J572023"/>
    <mergeCell ref="I572234:J572234"/>
    <mergeCell ref="I578775:J578775"/>
    <mergeCell ref="I578986:J578986"/>
    <mergeCell ref="I579197:J579197"/>
    <mergeCell ref="I579408:J579408"/>
    <mergeCell ref="I579619:J579619"/>
    <mergeCell ref="I577720:J577720"/>
    <mergeCell ref="I577931:J577931"/>
    <mergeCell ref="I578142:J578142"/>
    <mergeCell ref="I578353:J578353"/>
    <mergeCell ref="I578564:J578564"/>
    <mergeCell ref="I576665:J576665"/>
    <mergeCell ref="I576876:J576876"/>
    <mergeCell ref="I577087:J577087"/>
    <mergeCell ref="I577298:J577298"/>
    <mergeCell ref="I577509:J577509"/>
    <mergeCell ref="I575610:J575610"/>
    <mergeCell ref="I575821:J575821"/>
    <mergeCell ref="I576032:J576032"/>
    <mergeCell ref="I576243:J576243"/>
    <mergeCell ref="I576454:J576454"/>
    <mergeCell ref="I582995:J582995"/>
    <mergeCell ref="I583206:J583206"/>
    <mergeCell ref="I583417:J583417"/>
    <mergeCell ref="I583628:J583628"/>
    <mergeCell ref="I583839:J583839"/>
    <mergeCell ref="I581940:J581940"/>
    <mergeCell ref="I582151:J582151"/>
    <mergeCell ref="I582362:J582362"/>
    <mergeCell ref="I582573:J582573"/>
    <mergeCell ref="I582784:J582784"/>
    <mergeCell ref="I580885:J580885"/>
    <mergeCell ref="I581096:J581096"/>
    <mergeCell ref="I581307:J581307"/>
    <mergeCell ref="I581518:J581518"/>
    <mergeCell ref="I581729:J581729"/>
    <mergeCell ref="I579830:J579830"/>
    <mergeCell ref="I580041:J580041"/>
    <mergeCell ref="I580252:J580252"/>
    <mergeCell ref="I580463:J580463"/>
    <mergeCell ref="I580674:J580674"/>
    <mergeCell ref="I587215:J587215"/>
    <mergeCell ref="I587426:J587426"/>
    <mergeCell ref="I587637:J587637"/>
    <mergeCell ref="I587848:J587848"/>
    <mergeCell ref="I588059:J588059"/>
    <mergeCell ref="I586160:J586160"/>
    <mergeCell ref="I586371:J586371"/>
    <mergeCell ref="I586582:J586582"/>
    <mergeCell ref="I586793:J586793"/>
    <mergeCell ref="I587004:J587004"/>
    <mergeCell ref="I585105:J585105"/>
    <mergeCell ref="I585316:J585316"/>
    <mergeCell ref="I585527:J585527"/>
    <mergeCell ref="I585738:J585738"/>
    <mergeCell ref="I585949:J585949"/>
    <mergeCell ref="I584050:J584050"/>
    <mergeCell ref="I584261:J584261"/>
    <mergeCell ref="I584472:J584472"/>
    <mergeCell ref="I584683:J584683"/>
    <mergeCell ref="I584894:J584894"/>
    <mergeCell ref="I591435:J591435"/>
    <mergeCell ref="I591646:J591646"/>
    <mergeCell ref="I591857:J591857"/>
    <mergeCell ref="I592068:J592068"/>
    <mergeCell ref="I592279:J592279"/>
    <mergeCell ref="I590380:J590380"/>
    <mergeCell ref="I590591:J590591"/>
    <mergeCell ref="I590802:J590802"/>
    <mergeCell ref="I591013:J591013"/>
    <mergeCell ref="I591224:J591224"/>
    <mergeCell ref="I589325:J589325"/>
    <mergeCell ref="I589536:J589536"/>
    <mergeCell ref="I589747:J589747"/>
    <mergeCell ref="I589958:J589958"/>
    <mergeCell ref="I590169:J590169"/>
    <mergeCell ref="I588270:J588270"/>
    <mergeCell ref="I588481:J588481"/>
    <mergeCell ref="I588692:J588692"/>
    <mergeCell ref="I588903:J588903"/>
    <mergeCell ref="I589114:J589114"/>
    <mergeCell ref="I595655:J595655"/>
    <mergeCell ref="I595866:J595866"/>
    <mergeCell ref="I596077:J596077"/>
    <mergeCell ref="I596288:J596288"/>
    <mergeCell ref="I596499:J596499"/>
    <mergeCell ref="I594600:J594600"/>
    <mergeCell ref="I594811:J594811"/>
    <mergeCell ref="I595022:J595022"/>
    <mergeCell ref="I595233:J595233"/>
    <mergeCell ref="I595444:J595444"/>
    <mergeCell ref="I593545:J593545"/>
    <mergeCell ref="I593756:J593756"/>
    <mergeCell ref="I593967:J593967"/>
    <mergeCell ref="I594178:J594178"/>
    <mergeCell ref="I594389:J594389"/>
    <mergeCell ref="I592490:J592490"/>
    <mergeCell ref="I592701:J592701"/>
    <mergeCell ref="I592912:J592912"/>
    <mergeCell ref="I593123:J593123"/>
    <mergeCell ref="I593334:J593334"/>
    <mergeCell ref="I599875:J599875"/>
    <mergeCell ref="I600086:J600086"/>
    <mergeCell ref="I600297:J600297"/>
    <mergeCell ref="I600508:J600508"/>
    <mergeCell ref="I600719:J600719"/>
    <mergeCell ref="I598820:J598820"/>
    <mergeCell ref="I599031:J599031"/>
    <mergeCell ref="I599242:J599242"/>
    <mergeCell ref="I599453:J599453"/>
    <mergeCell ref="I599664:J599664"/>
    <mergeCell ref="I597765:J597765"/>
    <mergeCell ref="I597976:J597976"/>
    <mergeCell ref="I598187:J598187"/>
    <mergeCell ref="I598398:J598398"/>
    <mergeCell ref="I598609:J598609"/>
    <mergeCell ref="I596710:J596710"/>
    <mergeCell ref="I596921:J596921"/>
    <mergeCell ref="I597132:J597132"/>
    <mergeCell ref="I597343:J597343"/>
    <mergeCell ref="I597554:J597554"/>
    <mergeCell ref="I604095:J604095"/>
    <mergeCell ref="I604306:J604306"/>
    <mergeCell ref="I604517:J604517"/>
    <mergeCell ref="I604728:J604728"/>
    <mergeCell ref="I604939:J604939"/>
    <mergeCell ref="I603040:J603040"/>
    <mergeCell ref="I603251:J603251"/>
    <mergeCell ref="I603462:J603462"/>
    <mergeCell ref="I603673:J603673"/>
    <mergeCell ref="I603884:J603884"/>
    <mergeCell ref="I601985:J601985"/>
    <mergeCell ref="I602196:J602196"/>
    <mergeCell ref="I602407:J602407"/>
    <mergeCell ref="I602618:J602618"/>
    <mergeCell ref="I602829:J602829"/>
    <mergeCell ref="I600930:J600930"/>
    <mergeCell ref="I601141:J601141"/>
    <mergeCell ref="I601352:J601352"/>
    <mergeCell ref="I601563:J601563"/>
    <mergeCell ref="I601774:J601774"/>
    <mergeCell ref="I608315:J608315"/>
    <mergeCell ref="I608526:J608526"/>
    <mergeCell ref="I608737:J608737"/>
    <mergeCell ref="I608948:J608948"/>
    <mergeCell ref="I609159:J609159"/>
    <mergeCell ref="I607260:J607260"/>
    <mergeCell ref="I607471:J607471"/>
    <mergeCell ref="I607682:J607682"/>
    <mergeCell ref="I607893:J607893"/>
    <mergeCell ref="I608104:J608104"/>
    <mergeCell ref="I606205:J606205"/>
    <mergeCell ref="I606416:J606416"/>
    <mergeCell ref="I606627:J606627"/>
    <mergeCell ref="I606838:J606838"/>
    <mergeCell ref="I607049:J607049"/>
    <mergeCell ref="I605150:J605150"/>
    <mergeCell ref="I605361:J605361"/>
    <mergeCell ref="I605572:J605572"/>
    <mergeCell ref="I605783:J605783"/>
    <mergeCell ref="I605994:J605994"/>
    <mergeCell ref="I612535:J612535"/>
    <mergeCell ref="I612746:J612746"/>
    <mergeCell ref="I612957:J612957"/>
    <mergeCell ref="I613168:J613168"/>
    <mergeCell ref="I613379:J613379"/>
    <mergeCell ref="I611480:J611480"/>
    <mergeCell ref="I611691:J611691"/>
    <mergeCell ref="I611902:J611902"/>
    <mergeCell ref="I612113:J612113"/>
    <mergeCell ref="I612324:J612324"/>
    <mergeCell ref="I610425:J610425"/>
    <mergeCell ref="I610636:J610636"/>
    <mergeCell ref="I610847:J610847"/>
    <mergeCell ref="I611058:J611058"/>
    <mergeCell ref="I611269:J611269"/>
    <mergeCell ref="I609370:J609370"/>
    <mergeCell ref="I609581:J609581"/>
    <mergeCell ref="I609792:J609792"/>
    <mergeCell ref="I610003:J610003"/>
    <mergeCell ref="I610214:J610214"/>
    <mergeCell ref="I616755:J616755"/>
    <mergeCell ref="I616966:J616966"/>
    <mergeCell ref="I617177:J617177"/>
    <mergeCell ref="I617388:J617388"/>
    <mergeCell ref="I617599:J617599"/>
    <mergeCell ref="I615700:J615700"/>
    <mergeCell ref="I615911:J615911"/>
    <mergeCell ref="I616122:J616122"/>
    <mergeCell ref="I616333:J616333"/>
    <mergeCell ref="I616544:J616544"/>
    <mergeCell ref="I614645:J614645"/>
    <mergeCell ref="I614856:J614856"/>
    <mergeCell ref="I615067:J615067"/>
    <mergeCell ref="I615278:J615278"/>
    <mergeCell ref="I615489:J615489"/>
    <mergeCell ref="I613590:J613590"/>
    <mergeCell ref="I613801:J613801"/>
    <mergeCell ref="I614012:J614012"/>
    <mergeCell ref="I614223:J614223"/>
    <mergeCell ref="I614434:J614434"/>
    <mergeCell ref="I620975:J620975"/>
    <mergeCell ref="I621186:J621186"/>
    <mergeCell ref="I621397:J621397"/>
    <mergeCell ref="I621608:J621608"/>
    <mergeCell ref="I621819:J621819"/>
    <mergeCell ref="I619920:J619920"/>
    <mergeCell ref="I620131:J620131"/>
    <mergeCell ref="I620342:J620342"/>
    <mergeCell ref="I620553:J620553"/>
    <mergeCell ref="I620764:J620764"/>
    <mergeCell ref="I618865:J618865"/>
    <mergeCell ref="I619076:J619076"/>
    <mergeCell ref="I619287:J619287"/>
    <mergeCell ref="I619498:J619498"/>
    <mergeCell ref="I619709:J619709"/>
    <mergeCell ref="I617810:J617810"/>
    <mergeCell ref="I618021:J618021"/>
    <mergeCell ref="I618232:J618232"/>
    <mergeCell ref="I618443:J618443"/>
    <mergeCell ref="I618654:J618654"/>
    <mergeCell ref="I625195:J625195"/>
    <mergeCell ref="I625406:J625406"/>
    <mergeCell ref="I625617:J625617"/>
    <mergeCell ref="I625828:J625828"/>
    <mergeCell ref="I626039:J626039"/>
    <mergeCell ref="I624140:J624140"/>
    <mergeCell ref="I624351:J624351"/>
    <mergeCell ref="I624562:J624562"/>
    <mergeCell ref="I624773:J624773"/>
    <mergeCell ref="I624984:J624984"/>
    <mergeCell ref="I623085:J623085"/>
    <mergeCell ref="I623296:J623296"/>
    <mergeCell ref="I623507:J623507"/>
    <mergeCell ref="I623718:J623718"/>
    <mergeCell ref="I623929:J623929"/>
    <mergeCell ref="I622030:J622030"/>
    <mergeCell ref="I622241:J622241"/>
    <mergeCell ref="I622452:J622452"/>
    <mergeCell ref="I622663:J622663"/>
    <mergeCell ref="I622874:J622874"/>
    <mergeCell ref="I629415:J629415"/>
    <mergeCell ref="I629626:J629626"/>
    <mergeCell ref="I629837:J629837"/>
    <mergeCell ref="I630048:J630048"/>
    <mergeCell ref="I630259:J630259"/>
    <mergeCell ref="I628360:J628360"/>
    <mergeCell ref="I628571:J628571"/>
    <mergeCell ref="I628782:J628782"/>
    <mergeCell ref="I628993:J628993"/>
    <mergeCell ref="I629204:J629204"/>
    <mergeCell ref="I627305:J627305"/>
    <mergeCell ref="I627516:J627516"/>
    <mergeCell ref="I627727:J627727"/>
    <mergeCell ref="I627938:J627938"/>
    <mergeCell ref="I628149:J628149"/>
    <mergeCell ref="I626250:J626250"/>
    <mergeCell ref="I626461:J626461"/>
    <mergeCell ref="I626672:J626672"/>
    <mergeCell ref="I626883:J626883"/>
    <mergeCell ref="I627094:J627094"/>
    <mergeCell ref="I633635:J633635"/>
    <mergeCell ref="I633846:J633846"/>
    <mergeCell ref="I634057:J634057"/>
    <mergeCell ref="I634268:J634268"/>
    <mergeCell ref="I634479:J634479"/>
    <mergeCell ref="I632580:J632580"/>
    <mergeCell ref="I632791:J632791"/>
    <mergeCell ref="I633002:J633002"/>
    <mergeCell ref="I633213:J633213"/>
    <mergeCell ref="I633424:J633424"/>
    <mergeCell ref="I631525:J631525"/>
    <mergeCell ref="I631736:J631736"/>
    <mergeCell ref="I631947:J631947"/>
    <mergeCell ref="I632158:J632158"/>
    <mergeCell ref="I632369:J632369"/>
    <mergeCell ref="I630470:J630470"/>
    <mergeCell ref="I630681:J630681"/>
    <mergeCell ref="I630892:J630892"/>
    <mergeCell ref="I631103:J631103"/>
    <mergeCell ref="I631314:J631314"/>
    <mergeCell ref="I637855:J637855"/>
    <mergeCell ref="I638066:J638066"/>
    <mergeCell ref="I638277:J638277"/>
    <mergeCell ref="I638488:J638488"/>
    <mergeCell ref="I638699:J638699"/>
    <mergeCell ref="I636800:J636800"/>
    <mergeCell ref="I637011:J637011"/>
    <mergeCell ref="I637222:J637222"/>
    <mergeCell ref="I637433:J637433"/>
    <mergeCell ref="I637644:J637644"/>
    <mergeCell ref="I635745:J635745"/>
    <mergeCell ref="I635956:J635956"/>
    <mergeCell ref="I636167:J636167"/>
    <mergeCell ref="I636378:J636378"/>
    <mergeCell ref="I636589:J636589"/>
    <mergeCell ref="I634690:J634690"/>
    <mergeCell ref="I634901:J634901"/>
    <mergeCell ref="I635112:J635112"/>
    <mergeCell ref="I635323:J635323"/>
    <mergeCell ref="I635534:J635534"/>
    <mergeCell ref="I642075:J642075"/>
    <mergeCell ref="I642286:J642286"/>
    <mergeCell ref="I642497:J642497"/>
    <mergeCell ref="I642708:J642708"/>
    <mergeCell ref="I642919:J642919"/>
    <mergeCell ref="I641020:J641020"/>
    <mergeCell ref="I641231:J641231"/>
    <mergeCell ref="I641442:J641442"/>
    <mergeCell ref="I641653:J641653"/>
    <mergeCell ref="I641864:J641864"/>
    <mergeCell ref="I639965:J639965"/>
    <mergeCell ref="I640176:J640176"/>
    <mergeCell ref="I640387:J640387"/>
    <mergeCell ref="I640598:J640598"/>
    <mergeCell ref="I640809:J640809"/>
    <mergeCell ref="I638910:J638910"/>
    <mergeCell ref="I639121:J639121"/>
    <mergeCell ref="I639332:J639332"/>
    <mergeCell ref="I639543:J639543"/>
    <mergeCell ref="I639754:J639754"/>
    <mergeCell ref="I646295:J646295"/>
    <mergeCell ref="I646506:J646506"/>
    <mergeCell ref="I646717:J646717"/>
    <mergeCell ref="I646928:J646928"/>
    <mergeCell ref="I647139:J647139"/>
    <mergeCell ref="I645240:J645240"/>
    <mergeCell ref="I645451:J645451"/>
    <mergeCell ref="I645662:J645662"/>
    <mergeCell ref="I645873:J645873"/>
    <mergeCell ref="I646084:J646084"/>
    <mergeCell ref="I644185:J644185"/>
    <mergeCell ref="I644396:J644396"/>
    <mergeCell ref="I644607:J644607"/>
    <mergeCell ref="I644818:J644818"/>
    <mergeCell ref="I645029:J645029"/>
    <mergeCell ref="I643130:J643130"/>
    <mergeCell ref="I643341:J643341"/>
    <mergeCell ref="I643552:J643552"/>
    <mergeCell ref="I643763:J643763"/>
    <mergeCell ref="I643974:J643974"/>
    <mergeCell ref="I650515:J650515"/>
    <mergeCell ref="I650726:J650726"/>
    <mergeCell ref="I650937:J650937"/>
    <mergeCell ref="I651148:J651148"/>
    <mergeCell ref="I651359:J651359"/>
    <mergeCell ref="I649460:J649460"/>
    <mergeCell ref="I649671:J649671"/>
    <mergeCell ref="I649882:J649882"/>
    <mergeCell ref="I650093:J650093"/>
    <mergeCell ref="I650304:J650304"/>
    <mergeCell ref="I648405:J648405"/>
    <mergeCell ref="I648616:J648616"/>
    <mergeCell ref="I648827:J648827"/>
    <mergeCell ref="I649038:J649038"/>
    <mergeCell ref="I649249:J649249"/>
    <mergeCell ref="I647350:J647350"/>
    <mergeCell ref="I647561:J647561"/>
    <mergeCell ref="I647772:J647772"/>
    <mergeCell ref="I647983:J647983"/>
    <mergeCell ref="I648194:J648194"/>
    <mergeCell ref="I654735:J654735"/>
    <mergeCell ref="I654946:J654946"/>
    <mergeCell ref="I655157:J655157"/>
    <mergeCell ref="I655368:J655368"/>
    <mergeCell ref="I655579:J655579"/>
    <mergeCell ref="I653680:J653680"/>
    <mergeCell ref="I653891:J653891"/>
    <mergeCell ref="I654102:J654102"/>
    <mergeCell ref="I654313:J654313"/>
    <mergeCell ref="I654524:J654524"/>
    <mergeCell ref="I652625:J652625"/>
    <mergeCell ref="I652836:J652836"/>
    <mergeCell ref="I653047:J653047"/>
    <mergeCell ref="I653258:J653258"/>
    <mergeCell ref="I653469:J653469"/>
    <mergeCell ref="I651570:J651570"/>
    <mergeCell ref="I651781:J651781"/>
    <mergeCell ref="I651992:J651992"/>
    <mergeCell ref="I652203:J652203"/>
    <mergeCell ref="I652414:J652414"/>
    <mergeCell ref="I658955:J658955"/>
    <mergeCell ref="I659166:J659166"/>
    <mergeCell ref="I659377:J659377"/>
    <mergeCell ref="I659588:J659588"/>
    <mergeCell ref="I659799:J659799"/>
    <mergeCell ref="I657900:J657900"/>
    <mergeCell ref="I658111:J658111"/>
    <mergeCell ref="I658322:J658322"/>
    <mergeCell ref="I658533:J658533"/>
    <mergeCell ref="I658744:J658744"/>
    <mergeCell ref="I656845:J656845"/>
    <mergeCell ref="I657056:J657056"/>
    <mergeCell ref="I657267:J657267"/>
    <mergeCell ref="I657478:J657478"/>
    <mergeCell ref="I657689:J657689"/>
    <mergeCell ref="I655790:J655790"/>
    <mergeCell ref="I656001:J656001"/>
    <mergeCell ref="I656212:J656212"/>
    <mergeCell ref="I656423:J656423"/>
    <mergeCell ref="I656634:J656634"/>
    <mergeCell ref="I663175:J663175"/>
    <mergeCell ref="I663386:J663386"/>
    <mergeCell ref="I663597:J663597"/>
    <mergeCell ref="I663808:J663808"/>
    <mergeCell ref="I664019:J664019"/>
    <mergeCell ref="I662120:J662120"/>
    <mergeCell ref="I662331:J662331"/>
    <mergeCell ref="I662542:J662542"/>
    <mergeCell ref="I662753:J662753"/>
    <mergeCell ref="I662964:J662964"/>
    <mergeCell ref="I661065:J661065"/>
    <mergeCell ref="I661276:J661276"/>
    <mergeCell ref="I661487:J661487"/>
    <mergeCell ref="I661698:J661698"/>
    <mergeCell ref="I661909:J661909"/>
    <mergeCell ref="I660010:J660010"/>
    <mergeCell ref="I660221:J660221"/>
    <mergeCell ref="I660432:J660432"/>
    <mergeCell ref="I660643:J660643"/>
    <mergeCell ref="I660854:J660854"/>
    <mergeCell ref="I667395:J667395"/>
    <mergeCell ref="I667606:J667606"/>
    <mergeCell ref="I667817:J667817"/>
    <mergeCell ref="I668028:J668028"/>
    <mergeCell ref="I668239:J668239"/>
    <mergeCell ref="I666340:J666340"/>
    <mergeCell ref="I666551:J666551"/>
    <mergeCell ref="I666762:J666762"/>
    <mergeCell ref="I666973:J666973"/>
    <mergeCell ref="I667184:J667184"/>
    <mergeCell ref="I665285:J665285"/>
    <mergeCell ref="I665496:J665496"/>
    <mergeCell ref="I665707:J665707"/>
    <mergeCell ref="I665918:J665918"/>
    <mergeCell ref="I666129:J666129"/>
    <mergeCell ref="I664230:J664230"/>
    <mergeCell ref="I664441:J664441"/>
    <mergeCell ref="I664652:J664652"/>
    <mergeCell ref="I664863:J664863"/>
    <mergeCell ref="I665074:J665074"/>
    <mergeCell ref="I671615:J671615"/>
    <mergeCell ref="I671826:J671826"/>
    <mergeCell ref="I672037:J672037"/>
    <mergeCell ref="I672248:J672248"/>
    <mergeCell ref="I672459:J672459"/>
    <mergeCell ref="I670560:J670560"/>
    <mergeCell ref="I670771:J670771"/>
    <mergeCell ref="I670982:J670982"/>
    <mergeCell ref="I671193:J671193"/>
    <mergeCell ref="I671404:J671404"/>
    <mergeCell ref="I669505:J669505"/>
    <mergeCell ref="I669716:J669716"/>
    <mergeCell ref="I669927:J669927"/>
    <mergeCell ref="I670138:J670138"/>
    <mergeCell ref="I670349:J670349"/>
    <mergeCell ref="I668450:J668450"/>
    <mergeCell ref="I668661:J668661"/>
    <mergeCell ref="I668872:J668872"/>
    <mergeCell ref="I669083:J669083"/>
    <mergeCell ref="I669294:J669294"/>
    <mergeCell ref="I675835:J675835"/>
    <mergeCell ref="I676046:J676046"/>
    <mergeCell ref="I676257:J676257"/>
    <mergeCell ref="I676468:J676468"/>
    <mergeCell ref="I676679:J676679"/>
    <mergeCell ref="I674780:J674780"/>
    <mergeCell ref="I674991:J674991"/>
    <mergeCell ref="I675202:J675202"/>
    <mergeCell ref="I675413:J675413"/>
    <mergeCell ref="I675624:J675624"/>
    <mergeCell ref="I673725:J673725"/>
    <mergeCell ref="I673936:J673936"/>
    <mergeCell ref="I674147:J674147"/>
    <mergeCell ref="I674358:J674358"/>
    <mergeCell ref="I674569:J674569"/>
    <mergeCell ref="I672670:J672670"/>
    <mergeCell ref="I672881:J672881"/>
    <mergeCell ref="I673092:J673092"/>
    <mergeCell ref="I673303:J673303"/>
    <mergeCell ref="I673514:J673514"/>
    <mergeCell ref="I680055:J680055"/>
    <mergeCell ref="I680266:J680266"/>
    <mergeCell ref="I680477:J680477"/>
    <mergeCell ref="I680688:J680688"/>
    <mergeCell ref="I680899:J680899"/>
    <mergeCell ref="I679000:J679000"/>
    <mergeCell ref="I679211:J679211"/>
    <mergeCell ref="I679422:J679422"/>
    <mergeCell ref="I679633:J679633"/>
    <mergeCell ref="I679844:J679844"/>
    <mergeCell ref="I677945:J677945"/>
    <mergeCell ref="I678156:J678156"/>
    <mergeCell ref="I678367:J678367"/>
    <mergeCell ref="I678578:J678578"/>
    <mergeCell ref="I678789:J678789"/>
    <mergeCell ref="I676890:J676890"/>
    <mergeCell ref="I677101:J677101"/>
    <mergeCell ref="I677312:J677312"/>
    <mergeCell ref="I677523:J677523"/>
    <mergeCell ref="I677734:J677734"/>
    <mergeCell ref="I684275:J684275"/>
    <mergeCell ref="I684486:J684486"/>
    <mergeCell ref="I684697:J684697"/>
    <mergeCell ref="I684908:J684908"/>
    <mergeCell ref="I685119:J685119"/>
    <mergeCell ref="I683220:J683220"/>
    <mergeCell ref="I683431:J683431"/>
    <mergeCell ref="I683642:J683642"/>
    <mergeCell ref="I683853:J683853"/>
    <mergeCell ref="I684064:J684064"/>
    <mergeCell ref="I682165:J682165"/>
    <mergeCell ref="I682376:J682376"/>
    <mergeCell ref="I682587:J682587"/>
    <mergeCell ref="I682798:J682798"/>
    <mergeCell ref="I683009:J683009"/>
    <mergeCell ref="I681110:J681110"/>
    <mergeCell ref="I681321:J681321"/>
    <mergeCell ref="I681532:J681532"/>
    <mergeCell ref="I681743:J681743"/>
    <mergeCell ref="I681954:J681954"/>
    <mergeCell ref="I688495:J688495"/>
    <mergeCell ref="I688706:J688706"/>
    <mergeCell ref="I688917:J688917"/>
    <mergeCell ref="I689128:J689128"/>
    <mergeCell ref="I689339:J689339"/>
    <mergeCell ref="I687440:J687440"/>
    <mergeCell ref="I687651:J687651"/>
    <mergeCell ref="I687862:J687862"/>
    <mergeCell ref="I688073:J688073"/>
    <mergeCell ref="I688284:J688284"/>
    <mergeCell ref="I686385:J686385"/>
    <mergeCell ref="I686596:J686596"/>
    <mergeCell ref="I686807:J686807"/>
    <mergeCell ref="I687018:J687018"/>
    <mergeCell ref="I687229:J687229"/>
    <mergeCell ref="I685330:J685330"/>
    <mergeCell ref="I685541:J685541"/>
    <mergeCell ref="I685752:J685752"/>
    <mergeCell ref="I685963:J685963"/>
    <mergeCell ref="I686174:J686174"/>
    <mergeCell ref="I692715:J692715"/>
    <mergeCell ref="I692926:J692926"/>
    <mergeCell ref="I693137:J693137"/>
    <mergeCell ref="I693348:J693348"/>
    <mergeCell ref="I693559:J693559"/>
    <mergeCell ref="I691660:J691660"/>
    <mergeCell ref="I691871:J691871"/>
    <mergeCell ref="I692082:J692082"/>
    <mergeCell ref="I692293:J692293"/>
    <mergeCell ref="I692504:J692504"/>
    <mergeCell ref="I690605:J690605"/>
    <mergeCell ref="I690816:J690816"/>
    <mergeCell ref="I691027:J691027"/>
    <mergeCell ref="I691238:J691238"/>
    <mergeCell ref="I691449:J691449"/>
    <mergeCell ref="I689550:J689550"/>
    <mergeCell ref="I689761:J689761"/>
    <mergeCell ref="I689972:J689972"/>
    <mergeCell ref="I690183:J690183"/>
    <mergeCell ref="I690394:J690394"/>
    <mergeCell ref="I696935:J696935"/>
    <mergeCell ref="I697146:J697146"/>
    <mergeCell ref="I697357:J697357"/>
    <mergeCell ref="I697568:J697568"/>
    <mergeCell ref="I697779:J697779"/>
    <mergeCell ref="I695880:J695880"/>
    <mergeCell ref="I696091:J696091"/>
    <mergeCell ref="I696302:J696302"/>
    <mergeCell ref="I696513:J696513"/>
    <mergeCell ref="I696724:J696724"/>
    <mergeCell ref="I694825:J694825"/>
    <mergeCell ref="I695036:J695036"/>
    <mergeCell ref="I695247:J695247"/>
    <mergeCell ref="I695458:J695458"/>
    <mergeCell ref="I695669:J695669"/>
    <mergeCell ref="I693770:J693770"/>
    <mergeCell ref="I693981:J693981"/>
    <mergeCell ref="I694192:J694192"/>
    <mergeCell ref="I694403:J694403"/>
    <mergeCell ref="I694614:J694614"/>
    <mergeCell ref="I701155:J701155"/>
    <mergeCell ref="I701366:J701366"/>
    <mergeCell ref="I701577:J701577"/>
    <mergeCell ref="I701788:J701788"/>
    <mergeCell ref="I701999:J701999"/>
    <mergeCell ref="I700100:J700100"/>
    <mergeCell ref="I700311:J700311"/>
    <mergeCell ref="I700522:J700522"/>
    <mergeCell ref="I700733:J700733"/>
    <mergeCell ref="I700944:J700944"/>
    <mergeCell ref="I699045:J699045"/>
    <mergeCell ref="I699256:J699256"/>
    <mergeCell ref="I699467:J699467"/>
    <mergeCell ref="I699678:J699678"/>
    <mergeCell ref="I699889:J699889"/>
    <mergeCell ref="I697990:J697990"/>
    <mergeCell ref="I698201:J698201"/>
    <mergeCell ref="I698412:J698412"/>
    <mergeCell ref="I698623:J698623"/>
    <mergeCell ref="I698834:J698834"/>
    <mergeCell ref="I705375:J705375"/>
    <mergeCell ref="I705586:J705586"/>
    <mergeCell ref="I705797:J705797"/>
    <mergeCell ref="I706008:J706008"/>
    <mergeCell ref="I706219:J706219"/>
    <mergeCell ref="I704320:J704320"/>
    <mergeCell ref="I704531:J704531"/>
    <mergeCell ref="I704742:J704742"/>
    <mergeCell ref="I704953:J704953"/>
    <mergeCell ref="I705164:J705164"/>
    <mergeCell ref="I703265:J703265"/>
    <mergeCell ref="I703476:J703476"/>
    <mergeCell ref="I703687:J703687"/>
    <mergeCell ref="I703898:J703898"/>
    <mergeCell ref="I704109:J704109"/>
    <mergeCell ref="I702210:J702210"/>
    <mergeCell ref="I702421:J702421"/>
    <mergeCell ref="I702632:J702632"/>
    <mergeCell ref="I702843:J702843"/>
    <mergeCell ref="I703054:J703054"/>
    <mergeCell ref="I709595:J709595"/>
    <mergeCell ref="I709806:J709806"/>
    <mergeCell ref="I710017:J710017"/>
    <mergeCell ref="I710228:J710228"/>
    <mergeCell ref="I710439:J710439"/>
    <mergeCell ref="I708540:J708540"/>
    <mergeCell ref="I708751:J708751"/>
    <mergeCell ref="I708962:J708962"/>
    <mergeCell ref="I709173:J709173"/>
    <mergeCell ref="I709384:J709384"/>
    <mergeCell ref="I707485:J707485"/>
    <mergeCell ref="I707696:J707696"/>
    <mergeCell ref="I707907:J707907"/>
    <mergeCell ref="I708118:J708118"/>
    <mergeCell ref="I708329:J708329"/>
    <mergeCell ref="I706430:J706430"/>
    <mergeCell ref="I706641:J706641"/>
    <mergeCell ref="I706852:J706852"/>
    <mergeCell ref="I707063:J707063"/>
    <mergeCell ref="I707274:J707274"/>
    <mergeCell ref="I713815:J713815"/>
    <mergeCell ref="I714026:J714026"/>
    <mergeCell ref="I714237:J714237"/>
    <mergeCell ref="I714448:J714448"/>
    <mergeCell ref="I714659:J714659"/>
    <mergeCell ref="I712760:J712760"/>
    <mergeCell ref="I712971:J712971"/>
    <mergeCell ref="I713182:J713182"/>
    <mergeCell ref="I713393:J713393"/>
    <mergeCell ref="I713604:J713604"/>
    <mergeCell ref="I711705:J711705"/>
    <mergeCell ref="I711916:J711916"/>
    <mergeCell ref="I712127:J712127"/>
    <mergeCell ref="I712338:J712338"/>
    <mergeCell ref="I712549:J712549"/>
    <mergeCell ref="I710650:J710650"/>
    <mergeCell ref="I710861:J710861"/>
    <mergeCell ref="I711072:J711072"/>
    <mergeCell ref="I711283:J711283"/>
    <mergeCell ref="I711494:J711494"/>
    <mergeCell ref="I718035:J718035"/>
    <mergeCell ref="I718246:J718246"/>
    <mergeCell ref="I718457:J718457"/>
    <mergeCell ref="I718668:J718668"/>
    <mergeCell ref="I718879:J718879"/>
    <mergeCell ref="I716980:J716980"/>
    <mergeCell ref="I717191:J717191"/>
    <mergeCell ref="I717402:J717402"/>
    <mergeCell ref="I717613:J717613"/>
    <mergeCell ref="I717824:J717824"/>
    <mergeCell ref="I715925:J715925"/>
    <mergeCell ref="I716136:J716136"/>
    <mergeCell ref="I716347:J716347"/>
    <mergeCell ref="I716558:J716558"/>
    <mergeCell ref="I716769:J716769"/>
    <mergeCell ref="I714870:J714870"/>
    <mergeCell ref="I715081:J715081"/>
    <mergeCell ref="I715292:J715292"/>
    <mergeCell ref="I715503:J715503"/>
    <mergeCell ref="I715714:J715714"/>
    <mergeCell ref="I722255:J722255"/>
    <mergeCell ref="I722466:J722466"/>
    <mergeCell ref="I722677:J722677"/>
    <mergeCell ref="I722888:J722888"/>
    <mergeCell ref="I723099:J723099"/>
    <mergeCell ref="I721200:J721200"/>
    <mergeCell ref="I721411:J721411"/>
    <mergeCell ref="I721622:J721622"/>
    <mergeCell ref="I721833:J721833"/>
    <mergeCell ref="I722044:J722044"/>
    <mergeCell ref="I720145:J720145"/>
    <mergeCell ref="I720356:J720356"/>
    <mergeCell ref="I720567:J720567"/>
    <mergeCell ref="I720778:J720778"/>
    <mergeCell ref="I720989:J720989"/>
    <mergeCell ref="I719090:J719090"/>
    <mergeCell ref="I719301:J719301"/>
    <mergeCell ref="I719512:J719512"/>
    <mergeCell ref="I719723:J719723"/>
    <mergeCell ref="I719934:J719934"/>
    <mergeCell ref="I726475:J726475"/>
    <mergeCell ref="I726686:J726686"/>
    <mergeCell ref="I726897:J726897"/>
    <mergeCell ref="I727108:J727108"/>
    <mergeCell ref="I727319:J727319"/>
    <mergeCell ref="I725420:J725420"/>
    <mergeCell ref="I725631:J725631"/>
    <mergeCell ref="I725842:J725842"/>
    <mergeCell ref="I726053:J726053"/>
    <mergeCell ref="I726264:J726264"/>
    <mergeCell ref="I724365:J724365"/>
    <mergeCell ref="I724576:J724576"/>
    <mergeCell ref="I724787:J724787"/>
    <mergeCell ref="I724998:J724998"/>
    <mergeCell ref="I725209:J725209"/>
    <mergeCell ref="I723310:J723310"/>
    <mergeCell ref="I723521:J723521"/>
    <mergeCell ref="I723732:J723732"/>
    <mergeCell ref="I723943:J723943"/>
    <mergeCell ref="I724154:J724154"/>
    <mergeCell ref="I730695:J730695"/>
    <mergeCell ref="I730906:J730906"/>
    <mergeCell ref="I731117:J731117"/>
    <mergeCell ref="I731328:J731328"/>
    <mergeCell ref="I731539:J731539"/>
    <mergeCell ref="I729640:J729640"/>
    <mergeCell ref="I729851:J729851"/>
    <mergeCell ref="I730062:J730062"/>
    <mergeCell ref="I730273:J730273"/>
    <mergeCell ref="I730484:J730484"/>
    <mergeCell ref="I728585:J728585"/>
    <mergeCell ref="I728796:J728796"/>
    <mergeCell ref="I729007:J729007"/>
    <mergeCell ref="I729218:J729218"/>
    <mergeCell ref="I729429:J729429"/>
    <mergeCell ref="I727530:J727530"/>
    <mergeCell ref="I727741:J727741"/>
    <mergeCell ref="I727952:J727952"/>
    <mergeCell ref="I728163:J728163"/>
    <mergeCell ref="I728374:J728374"/>
    <mergeCell ref="I734915:J734915"/>
    <mergeCell ref="I735126:J735126"/>
    <mergeCell ref="I735337:J735337"/>
    <mergeCell ref="I735548:J735548"/>
    <mergeCell ref="I735759:J735759"/>
    <mergeCell ref="I733860:J733860"/>
    <mergeCell ref="I734071:J734071"/>
    <mergeCell ref="I734282:J734282"/>
    <mergeCell ref="I734493:J734493"/>
    <mergeCell ref="I734704:J734704"/>
    <mergeCell ref="I732805:J732805"/>
    <mergeCell ref="I733016:J733016"/>
    <mergeCell ref="I733227:J733227"/>
    <mergeCell ref="I733438:J733438"/>
    <mergeCell ref="I733649:J733649"/>
    <mergeCell ref="I731750:J731750"/>
    <mergeCell ref="I731961:J731961"/>
    <mergeCell ref="I732172:J732172"/>
    <mergeCell ref="I732383:J732383"/>
    <mergeCell ref="I732594:J732594"/>
    <mergeCell ref="I739135:J739135"/>
    <mergeCell ref="I739346:J739346"/>
    <mergeCell ref="I739557:J739557"/>
    <mergeCell ref="I739768:J739768"/>
    <mergeCell ref="I739979:J739979"/>
    <mergeCell ref="I738080:J738080"/>
    <mergeCell ref="I738291:J738291"/>
    <mergeCell ref="I738502:J738502"/>
    <mergeCell ref="I738713:J738713"/>
    <mergeCell ref="I738924:J738924"/>
    <mergeCell ref="I737025:J737025"/>
    <mergeCell ref="I737236:J737236"/>
    <mergeCell ref="I737447:J737447"/>
    <mergeCell ref="I737658:J737658"/>
    <mergeCell ref="I737869:J737869"/>
    <mergeCell ref="I735970:J735970"/>
    <mergeCell ref="I736181:J736181"/>
    <mergeCell ref="I736392:J736392"/>
    <mergeCell ref="I736603:J736603"/>
    <mergeCell ref="I736814:J736814"/>
    <mergeCell ref="I743355:J743355"/>
    <mergeCell ref="I743566:J743566"/>
    <mergeCell ref="I743777:J743777"/>
    <mergeCell ref="I743988:J743988"/>
    <mergeCell ref="I744199:J744199"/>
    <mergeCell ref="I742300:J742300"/>
    <mergeCell ref="I742511:J742511"/>
    <mergeCell ref="I742722:J742722"/>
    <mergeCell ref="I742933:J742933"/>
    <mergeCell ref="I743144:J743144"/>
    <mergeCell ref="I741245:J741245"/>
    <mergeCell ref="I741456:J741456"/>
    <mergeCell ref="I741667:J741667"/>
    <mergeCell ref="I741878:J741878"/>
    <mergeCell ref="I742089:J742089"/>
    <mergeCell ref="I740190:J740190"/>
    <mergeCell ref="I740401:J740401"/>
    <mergeCell ref="I740612:J740612"/>
    <mergeCell ref="I740823:J740823"/>
    <mergeCell ref="I741034:J741034"/>
    <mergeCell ref="I747575:J747575"/>
    <mergeCell ref="I747786:J747786"/>
    <mergeCell ref="I747997:J747997"/>
    <mergeCell ref="I748208:J748208"/>
    <mergeCell ref="I748419:J748419"/>
    <mergeCell ref="I746520:J746520"/>
    <mergeCell ref="I746731:J746731"/>
    <mergeCell ref="I746942:J746942"/>
    <mergeCell ref="I747153:J747153"/>
    <mergeCell ref="I747364:J747364"/>
    <mergeCell ref="I745465:J745465"/>
    <mergeCell ref="I745676:J745676"/>
    <mergeCell ref="I745887:J745887"/>
    <mergeCell ref="I746098:J746098"/>
    <mergeCell ref="I746309:J746309"/>
    <mergeCell ref="I744410:J744410"/>
    <mergeCell ref="I744621:J744621"/>
    <mergeCell ref="I744832:J744832"/>
    <mergeCell ref="I745043:J745043"/>
    <mergeCell ref="I745254:J745254"/>
    <mergeCell ref="I751795:J751795"/>
    <mergeCell ref="I752006:J752006"/>
    <mergeCell ref="I752217:J752217"/>
    <mergeCell ref="I752428:J752428"/>
    <mergeCell ref="I752639:J752639"/>
    <mergeCell ref="I750740:J750740"/>
    <mergeCell ref="I750951:J750951"/>
    <mergeCell ref="I751162:J751162"/>
    <mergeCell ref="I751373:J751373"/>
    <mergeCell ref="I751584:J751584"/>
    <mergeCell ref="I749685:J749685"/>
    <mergeCell ref="I749896:J749896"/>
    <mergeCell ref="I750107:J750107"/>
    <mergeCell ref="I750318:J750318"/>
    <mergeCell ref="I750529:J750529"/>
    <mergeCell ref="I748630:J748630"/>
    <mergeCell ref="I748841:J748841"/>
    <mergeCell ref="I749052:J749052"/>
    <mergeCell ref="I749263:J749263"/>
    <mergeCell ref="I749474:J749474"/>
    <mergeCell ref="I756015:J756015"/>
    <mergeCell ref="I756226:J756226"/>
    <mergeCell ref="I756437:J756437"/>
    <mergeCell ref="I756648:J756648"/>
    <mergeCell ref="I756859:J756859"/>
    <mergeCell ref="I754960:J754960"/>
    <mergeCell ref="I755171:J755171"/>
    <mergeCell ref="I755382:J755382"/>
    <mergeCell ref="I755593:J755593"/>
    <mergeCell ref="I755804:J755804"/>
    <mergeCell ref="I753905:J753905"/>
    <mergeCell ref="I754116:J754116"/>
    <mergeCell ref="I754327:J754327"/>
    <mergeCell ref="I754538:J754538"/>
    <mergeCell ref="I754749:J754749"/>
    <mergeCell ref="I752850:J752850"/>
    <mergeCell ref="I753061:J753061"/>
    <mergeCell ref="I753272:J753272"/>
    <mergeCell ref="I753483:J753483"/>
    <mergeCell ref="I753694:J753694"/>
    <mergeCell ref="I760235:J760235"/>
    <mergeCell ref="I760446:J760446"/>
    <mergeCell ref="I760657:J760657"/>
    <mergeCell ref="I760868:J760868"/>
    <mergeCell ref="I761079:J761079"/>
    <mergeCell ref="I759180:J759180"/>
    <mergeCell ref="I759391:J759391"/>
    <mergeCell ref="I759602:J759602"/>
    <mergeCell ref="I759813:J759813"/>
    <mergeCell ref="I760024:J760024"/>
    <mergeCell ref="I758125:J758125"/>
    <mergeCell ref="I758336:J758336"/>
    <mergeCell ref="I758547:J758547"/>
    <mergeCell ref="I758758:J758758"/>
    <mergeCell ref="I758969:J758969"/>
    <mergeCell ref="I757070:J757070"/>
    <mergeCell ref="I757281:J757281"/>
    <mergeCell ref="I757492:J757492"/>
    <mergeCell ref="I757703:J757703"/>
    <mergeCell ref="I757914:J757914"/>
    <mergeCell ref="I764455:J764455"/>
    <mergeCell ref="I764666:J764666"/>
    <mergeCell ref="I764877:J764877"/>
    <mergeCell ref="I765088:J765088"/>
    <mergeCell ref="I765299:J765299"/>
    <mergeCell ref="I763400:J763400"/>
    <mergeCell ref="I763611:J763611"/>
    <mergeCell ref="I763822:J763822"/>
    <mergeCell ref="I764033:J764033"/>
    <mergeCell ref="I764244:J764244"/>
    <mergeCell ref="I762345:J762345"/>
    <mergeCell ref="I762556:J762556"/>
    <mergeCell ref="I762767:J762767"/>
    <mergeCell ref="I762978:J762978"/>
    <mergeCell ref="I763189:J763189"/>
    <mergeCell ref="I761290:J761290"/>
    <mergeCell ref="I761501:J761501"/>
    <mergeCell ref="I761712:J761712"/>
    <mergeCell ref="I761923:J761923"/>
    <mergeCell ref="I762134:J762134"/>
    <mergeCell ref="I768675:J768675"/>
    <mergeCell ref="I768886:J768886"/>
    <mergeCell ref="I769097:J769097"/>
    <mergeCell ref="I769308:J769308"/>
    <mergeCell ref="I769519:J769519"/>
    <mergeCell ref="I767620:J767620"/>
    <mergeCell ref="I767831:J767831"/>
    <mergeCell ref="I768042:J768042"/>
    <mergeCell ref="I768253:J768253"/>
    <mergeCell ref="I768464:J768464"/>
    <mergeCell ref="I766565:J766565"/>
    <mergeCell ref="I766776:J766776"/>
    <mergeCell ref="I766987:J766987"/>
    <mergeCell ref="I767198:J767198"/>
    <mergeCell ref="I767409:J767409"/>
    <mergeCell ref="I765510:J765510"/>
    <mergeCell ref="I765721:J765721"/>
    <mergeCell ref="I765932:J765932"/>
    <mergeCell ref="I766143:J766143"/>
    <mergeCell ref="I766354:J766354"/>
    <mergeCell ref="I772895:J772895"/>
    <mergeCell ref="I773106:J773106"/>
    <mergeCell ref="I773317:J773317"/>
    <mergeCell ref="I773528:J773528"/>
    <mergeCell ref="I773739:J773739"/>
    <mergeCell ref="I771840:J771840"/>
    <mergeCell ref="I772051:J772051"/>
    <mergeCell ref="I772262:J772262"/>
    <mergeCell ref="I772473:J772473"/>
    <mergeCell ref="I772684:J772684"/>
    <mergeCell ref="I770785:J770785"/>
    <mergeCell ref="I770996:J770996"/>
    <mergeCell ref="I771207:J771207"/>
    <mergeCell ref="I771418:J771418"/>
    <mergeCell ref="I771629:J771629"/>
    <mergeCell ref="I769730:J769730"/>
    <mergeCell ref="I769941:J769941"/>
    <mergeCell ref="I770152:J770152"/>
    <mergeCell ref="I770363:J770363"/>
    <mergeCell ref="I770574:J770574"/>
    <mergeCell ref="I777115:J777115"/>
    <mergeCell ref="I777326:J777326"/>
    <mergeCell ref="I777537:J777537"/>
    <mergeCell ref="I777748:J777748"/>
    <mergeCell ref="I777959:J777959"/>
    <mergeCell ref="I776060:J776060"/>
    <mergeCell ref="I776271:J776271"/>
    <mergeCell ref="I776482:J776482"/>
    <mergeCell ref="I776693:J776693"/>
    <mergeCell ref="I776904:J776904"/>
    <mergeCell ref="I775005:J775005"/>
    <mergeCell ref="I775216:J775216"/>
    <mergeCell ref="I775427:J775427"/>
    <mergeCell ref="I775638:J775638"/>
    <mergeCell ref="I775849:J775849"/>
    <mergeCell ref="I773950:J773950"/>
    <mergeCell ref="I774161:J774161"/>
    <mergeCell ref="I774372:J774372"/>
    <mergeCell ref="I774583:J774583"/>
    <mergeCell ref="I774794:J774794"/>
    <mergeCell ref="I781335:J781335"/>
    <mergeCell ref="I781546:J781546"/>
    <mergeCell ref="I781757:J781757"/>
    <mergeCell ref="I781968:J781968"/>
    <mergeCell ref="I782179:J782179"/>
    <mergeCell ref="I780280:J780280"/>
    <mergeCell ref="I780491:J780491"/>
    <mergeCell ref="I780702:J780702"/>
    <mergeCell ref="I780913:J780913"/>
    <mergeCell ref="I781124:J781124"/>
    <mergeCell ref="I779225:J779225"/>
    <mergeCell ref="I779436:J779436"/>
    <mergeCell ref="I779647:J779647"/>
    <mergeCell ref="I779858:J779858"/>
    <mergeCell ref="I780069:J780069"/>
    <mergeCell ref="I778170:J778170"/>
    <mergeCell ref="I778381:J778381"/>
    <mergeCell ref="I778592:J778592"/>
    <mergeCell ref="I778803:J778803"/>
    <mergeCell ref="I779014:J779014"/>
    <mergeCell ref="I785555:J785555"/>
    <mergeCell ref="I785766:J785766"/>
    <mergeCell ref="I785977:J785977"/>
    <mergeCell ref="I786188:J786188"/>
    <mergeCell ref="I786399:J786399"/>
    <mergeCell ref="I784500:J784500"/>
    <mergeCell ref="I784711:J784711"/>
    <mergeCell ref="I784922:J784922"/>
    <mergeCell ref="I785133:J785133"/>
    <mergeCell ref="I785344:J785344"/>
    <mergeCell ref="I783445:J783445"/>
    <mergeCell ref="I783656:J783656"/>
    <mergeCell ref="I783867:J783867"/>
    <mergeCell ref="I784078:J784078"/>
    <mergeCell ref="I784289:J784289"/>
    <mergeCell ref="I782390:J782390"/>
    <mergeCell ref="I782601:J782601"/>
    <mergeCell ref="I782812:J782812"/>
    <mergeCell ref="I783023:J783023"/>
    <mergeCell ref="I783234:J783234"/>
    <mergeCell ref="I789775:J789775"/>
    <mergeCell ref="I789986:J789986"/>
    <mergeCell ref="I790197:J790197"/>
    <mergeCell ref="I790408:J790408"/>
    <mergeCell ref="I790619:J790619"/>
    <mergeCell ref="I788720:J788720"/>
    <mergeCell ref="I788931:J788931"/>
    <mergeCell ref="I789142:J789142"/>
    <mergeCell ref="I789353:J789353"/>
    <mergeCell ref="I789564:J789564"/>
    <mergeCell ref="I787665:J787665"/>
    <mergeCell ref="I787876:J787876"/>
    <mergeCell ref="I788087:J788087"/>
    <mergeCell ref="I788298:J788298"/>
    <mergeCell ref="I788509:J788509"/>
    <mergeCell ref="I786610:J786610"/>
    <mergeCell ref="I786821:J786821"/>
    <mergeCell ref="I787032:J787032"/>
    <mergeCell ref="I787243:J787243"/>
    <mergeCell ref="I787454:J787454"/>
    <mergeCell ref="I793995:J793995"/>
    <mergeCell ref="I794206:J794206"/>
    <mergeCell ref="I794417:J794417"/>
    <mergeCell ref="I794628:J794628"/>
    <mergeCell ref="I794839:J794839"/>
    <mergeCell ref="I792940:J792940"/>
    <mergeCell ref="I793151:J793151"/>
    <mergeCell ref="I793362:J793362"/>
    <mergeCell ref="I793573:J793573"/>
    <mergeCell ref="I793784:J793784"/>
    <mergeCell ref="I791885:J791885"/>
    <mergeCell ref="I792096:J792096"/>
    <mergeCell ref="I792307:J792307"/>
    <mergeCell ref="I792518:J792518"/>
    <mergeCell ref="I792729:J792729"/>
    <mergeCell ref="I790830:J790830"/>
    <mergeCell ref="I791041:J791041"/>
    <mergeCell ref="I791252:J791252"/>
    <mergeCell ref="I791463:J791463"/>
    <mergeCell ref="I791674:J791674"/>
    <mergeCell ref="I798215:J798215"/>
    <mergeCell ref="I798426:J798426"/>
    <mergeCell ref="I798637:J798637"/>
    <mergeCell ref="I798848:J798848"/>
    <mergeCell ref="I799059:J799059"/>
    <mergeCell ref="I797160:J797160"/>
    <mergeCell ref="I797371:J797371"/>
    <mergeCell ref="I797582:J797582"/>
    <mergeCell ref="I797793:J797793"/>
    <mergeCell ref="I798004:J798004"/>
    <mergeCell ref="I796105:J796105"/>
    <mergeCell ref="I796316:J796316"/>
    <mergeCell ref="I796527:J796527"/>
    <mergeCell ref="I796738:J796738"/>
    <mergeCell ref="I796949:J796949"/>
    <mergeCell ref="I795050:J795050"/>
    <mergeCell ref="I795261:J795261"/>
    <mergeCell ref="I795472:J795472"/>
    <mergeCell ref="I795683:J795683"/>
    <mergeCell ref="I795894:J795894"/>
    <mergeCell ref="I802435:J802435"/>
    <mergeCell ref="I802646:J802646"/>
    <mergeCell ref="I802857:J802857"/>
    <mergeCell ref="I803068:J803068"/>
    <mergeCell ref="I803279:J803279"/>
    <mergeCell ref="I801380:J801380"/>
    <mergeCell ref="I801591:J801591"/>
    <mergeCell ref="I801802:J801802"/>
    <mergeCell ref="I802013:J802013"/>
    <mergeCell ref="I802224:J802224"/>
    <mergeCell ref="I800325:J800325"/>
    <mergeCell ref="I800536:J800536"/>
    <mergeCell ref="I800747:J800747"/>
    <mergeCell ref="I800958:J800958"/>
    <mergeCell ref="I801169:J801169"/>
    <mergeCell ref="I799270:J799270"/>
    <mergeCell ref="I799481:J799481"/>
    <mergeCell ref="I799692:J799692"/>
    <mergeCell ref="I799903:J799903"/>
    <mergeCell ref="I800114:J800114"/>
    <mergeCell ref="I806655:J806655"/>
    <mergeCell ref="I806866:J806866"/>
    <mergeCell ref="I807077:J807077"/>
    <mergeCell ref="I807288:J807288"/>
    <mergeCell ref="I807499:J807499"/>
    <mergeCell ref="I805600:J805600"/>
    <mergeCell ref="I805811:J805811"/>
    <mergeCell ref="I806022:J806022"/>
    <mergeCell ref="I806233:J806233"/>
    <mergeCell ref="I806444:J806444"/>
    <mergeCell ref="I804545:J804545"/>
    <mergeCell ref="I804756:J804756"/>
    <mergeCell ref="I804967:J804967"/>
    <mergeCell ref="I805178:J805178"/>
    <mergeCell ref="I805389:J805389"/>
    <mergeCell ref="I803490:J803490"/>
    <mergeCell ref="I803701:J803701"/>
    <mergeCell ref="I803912:J803912"/>
    <mergeCell ref="I804123:J804123"/>
    <mergeCell ref="I804334:J804334"/>
    <mergeCell ref="I810875:J810875"/>
    <mergeCell ref="I811086:J811086"/>
    <mergeCell ref="I811297:J811297"/>
    <mergeCell ref="I811508:J811508"/>
    <mergeCell ref="I811719:J811719"/>
    <mergeCell ref="I809820:J809820"/>
    <mergeCell ref="I810031:J810031"/>
    <mergeCell ref="I810242:J810242"/>
    <mergeCell ref="I810453:J810453"/>
    <mergeCell ref="I810664:J810664"/>
    <mergeCell ref="I808765:J808765"/>
    <mergeCell ref="I808976:J808976"/>
    <mergeCell ref="I809187:J809187"/>
    <mergeCell ref="I809398:J809398"/>
    <mergeCell ref="I809609:J809609"/>
    <mergeCell ref="I807710:J807710"/>
    <mergeCell ref="I807921:J807921"/>
    <mergeCell ref="I808132:J808132"/>
    <mergeCell ref="I808343:J808343"/>
    <mergeCell ref="I808554:J808554"/>
    <mergeCell ref="I815095:J815095"/>
    <mergeCell ref="I815306:J815306"/>
    <mergeCell ref="I815517:J815517"/>
    <mergeCell ref="I815728:J815728"/>
    <mergeCell ref="I815939:J815939"/>
    <mergeCell ref="I814040:J814040"/>
    <mergeCell ref="I814251:J814251"/>
    <mergeCell ref="I814462:J814462"/>
    <mergeCell ref="I814673:J814673"/>
    <mergeCell ref="I814884:J814884"/>
    <mergeCell ref="I812985:J812985"/>
    <mergeCell ref="I813196:J813196"/>
    <mergeCell ref="I813407:J813407"/>
    <mergeCell ref="I813618:J813618"/>
    <mergeCell ref="I813829:J813829"/>
    <mergeCell ref="I811930:J811930"/>
    <mergeCell ref="I812141:J812141"/>
    <mergeCell ref="I812352:J812352"/>
    <mergeCell ref="I812563:J812563"/>
    <mergeCell ref="I812774:J812774"/>
    <mergeCell ref="I819315:J819315"/>
    <mergeCell ref="I819526:J819526"/>
    <mergeCell ref="I819737:J819737"/>
    <mergeCell ref="I819948:J819948"/>
    <mergeCell ref="I820159:J820159"/>
    <mergeCell ref="I818260:J818260"/>
    <mergeCell ref="I818471:J818471"/>
    <mergeCell ref="I818682:J818682"/>
    <mergeCell ref="I818893:J818893"/>
    <mergeCell ref="I819104:J819104"/>
    <mergeCell ref="I817205:J817205"/>
    <mergeCell ref="I817416:J817416"/>
    <mergeCell ref="I817627:J817627"/>
    <mergeCell ref="I817838:J817838"/>
    <mergeCell ref="I818049:J818049"/>
    <mergeCell ref="I816150:J816150"/>
    <mergeCell ref="I816361:J816361"/>
    <mergeCell ref="I816572:J816572"/>
    <mergeCell ref="I816783:J816783"/>
    <mergeCell ref="I816994:J816994"/>
    <mergeCell ref="I823535:J823535"/>
    <mergeCell ref="I823746:J823746"/>
    <mergeCell ref="I823957:J823957"/>
    <mergeCell ref="I824168:J824168"/>
    <mergeCell ref="I824379:J824379"/>
    <mergeCell ref="I822480:J822480"/>
    <mergeCell ref="I822691:J822691"/>
    <mergeCell ref="I822902:J822902"/>
    <mergeCell ref="I823113:J823113"/>
    <mergeCell ref="I823324:J823324"/>
    <mergeCell ref="I821425:J821425"/>
    <mergeCell ref="I821636:J821636"/>
    <mergeCell ref="I821847:J821847"/>
    <mergeCell ref="I822058:J822058"/>
    <mergeCell ref="I822269:J822269"/>
    <mergeCell ref="I820370:J820370"/>
    <mergeCell ref="I820581:J820581"/>
    <mergeCell ref="I820792:J820792"/>
    <mergeCell ref="I821003:J821003"/>
    <mergeCell ref="I821214:J821214"/>
    <mergeCell ref="I827755:J827755"/>
    <mergeCell ref="I827966:J827966"/>
    <mergeCell ref="I828177:J828177"/>
    <mergeCell ref="I828388:J828388"/>
    <mergeCell ref="I828599:J828599"/>
    <mergeCell ref="I826700:J826700"/>
    <mergeCell ref="I826911:J826911"/>
    <mergeCell ref="I827122:J827122"/>
    <mergeCell ref="I827333:J827333"/>
    <mergeCell ref="I827544:J827544"/>
    <mergeCell ref="I825645:J825645"/>
    <mergeCell ref="I825856:J825856"/>
    <mergeCell ref="I826067:J826067"/>
    <mergeCell ref="I826278:J826278"/>
    <mergeCell ref="I826489:J826489"/>
    <mergeCell ref="I824590:J824590"/>
    <mergeCell ref="I824801:J824801"/>
    <mergeCell ref="I825012:J825012"/>
    <mergeCell ref="I825223:J825223"/>
    <mergeCell ref="I825434:J825434"/>
    <mergeCell ref="I831975:J831975"/>
    <mergeCell ref="I832186:J832186"/>
    <mergeCell ref="I832397:J832397"/>
    <mergeCell ref="I832608:J832608"/>
    <mergeCell ref="I832819:J832819"/>
    <mergeCell ref="I830920:J830920"/>
    <mergeCell ref="I831131:J831131"/>
    <mergeCell ref="I831342:J831342"/>
    <mergeCell ref="I831553:J831553"/>
    <mergeCell ref="I831764:J831764"/>
    <mergeCell ref="I829865:J829865"/>
    <mergeCell ref="I830076:J830076"/>
    <mergeCell ref="I830287:J830287"/>
    <mergeCell ref="I830498:J830498"/>
    <mergeCell ref="I830709:J830709"/>
    <mergeCell ref="I828810:J828810"/>
    <mergeCell ref="I829021:J829021"/>
    <mergeCell ref="I829232:J829232"/>
    <mergeCell ref="I829443:J829443"/>
    <mergeCell ref="I829654:J829654"/>
    <mergeCell ref="I836195:J836195"/>
    <mergeCell ref="I836406:J836406"/>
    <mergeCell ref="I836617:J836617"/>
    <mergeCell ref="I836828:J836828"/>
    <mergeCell ref="I837039:J837039"/>
    <mergeCell ref="I835140:J835140"/>
    <mergeCell ref="I835351:J835351"/>
    <mergeCell ref="I835562:J835562"/>
    <mergeCell ref="I835773:J835773"/>
    <mergeCell ref="I835984:J835984"/>
    <mergeCell ref="I834085:J834085"/>
    <mergeCell ref="I834296:J834296"/>
    <mergeCell ref="I834507:J834507"/>
    <mergeCell ref="I834718:J834718"/>
    <mergeCell ref="I834929:J834929"/>
    <mergeCell ref="I833030:J833030"/>
    <mergeCell ref="I833241:J833241"/>
    <mergeCell ref="I833452:J833452"/>
    <mergeCell ref="I833663:J833663"/>
    <mergeCell ref="I833874:J833874"/>
    <mergeCell ref="I840415:J840415"/>
    <mergeCell ref="I840626:J840626"/>
    <mergeCell ref="I840837:J840837"/>
    <mergeCell ref="I841048:J841048"/>
    <mergeCell ref="I841259:J841259"/>
    <mergeCell ref="I839360:J839360"/>
    <mergeCell ref="I839571:J839571"/>
    <mergeCell ref="I839782:J839782"/>
    <mergeCell ref="I839993:J839993"/>
    <mergeCell ref="I840204:J840204"/>
    <mergeCell ref="I838305:J838305"/>
    <mergeCell ref="I838516:J838516"/>
    <mergeCell ref="I838727:J838727"/>
    <mergeCell ref="I838938:J838938"/>
    <mergeCell ref="I839149:J839149"/>
    <mergeCell ref="I837250:J837250"/>
    <mergeCell ref="I837461:J837461"/>
    <mergeCell ref="I837672:J837672"/>
    <mergeCell ref="I837883:J837883"/>
    <mergeCell ref="I838094:J838094"/>
    <mergeCell ref="I844635:J844635"/>
    <mergeCell ref="I844846:J844846"/>
    <mergeCell ref="I845057:J845057"/>
    <mergeCell ref="I845268:J845268"/>
    <mergeCell ref="I845479:J845479"/>
    <mergeCell ref="I843580:J843580"/>
    <mergeCell ref="I843791:J843791"/>
    <mergeCell ref="I844002:J844002"/>
    <mergeCell ref="I844213:J844213"/>
    <mergeCell ref="I844424:J844424"/>
    <mergeCell ref="I842525:J842525"/>
    <mergeCell ref="I842736:J842736"/>
    <mergeCell ref="I842947:J842947"/>
    <mergeCell ref="I843158:J843158"/>
    <mergeCell ref="I843369:J843369"/>
    <mergeCell ref="I841470:J841470"/>
    <mergeCell ref="I841681:J841681"/>
    <mergeCell ref="I841892:J841892"/>
    <mergeCell ref="I842103:J842103"/>
    <mergeCell ref="I842314:J842314"/>
    <mergeCell ref="I848855:J848855"/>
    <mergeCell ref="I849066:J849066"/>
    <mergeCell ref="I849277:J849277"/>
    <mergeCell ref="I849488:J849488"/>
    <mergeCell ref="I849699:J849699"/>
    <mergeCell ref="I847800:J847800"/>
    <mergeCell ref="I848011:J848011"/>
    <mergeCell ref="I848222:J848222"/>
    <mergeCell ref="I848433:J848433"/>
    <mergeCell ref="I848644:J848644"/>
    <mergeCell ref="I846745:J846745"/>
    <mergeCell ref="I846956:J846956"/>
    <mergeCell ref="I847167:J847167"/>
    <mergeCell ref="I847378:J847378"/>
    <mergeCell ref="I847589:J847589"/>
    <mergeCell ref="I845690:J845690"/>
    <mergeCell ref="I845901:J845901"/>
    <mergeCell ref="I846112:J846112"/>
    <mergeCell ref="I846323:J846323"/>
    <mergeCell ref="I846534:J846534"/>
    <mergeCell ref="I853075:J853075"/>
    <mergeCell ref="I853286:J853286"/>
    <mergeCell ref="I853497:J853497"/>
    <mergeCell ref="I853708:J853708"/>
    <mergeCell ref="I853919:J853919"/>
    <mergeCell ref="I852020:J852020"/>
    <mergeCell ref="I852231:J852231"/>
    <mergeCell ref="I852442:J852442"/>
    <mergeCell ref="I852653:J852653"/>
    <mergeCell ref="I852864:J852864"/>
    <mergeCell ref="I850965:J850965"/>
    <mergeCell ref="I851176:J851176"/>
    <mergeCell ref="I851387:J851387"/>
    <mergeCell ref="I851598:J851598"/>
    <mergeCell ref="I851809:J851809"/>
    <mergeCell ref="I849910:J849910"/>
    <mergeCell ref="I850121:J850121"/>
    <mergeCell ref="I850332:J850332"/>
    <mergeCell ref="I850543:J850543"/>
    <mergeCell ref="I850754:J850754"/>
    <mergeCell ref="I857295:J857295"/>
    <mergeCell ref="I857506:J857506"/>
    <mergeCell ref="I857717:J857717"/>
    <mergeCell ref="I857928:J857928"/>
    <mergeCell ref="I858139:J858139"/>
    <mergeCell ref="I856240:J856240"/>
    <mergeCell ref="I856451:J856451"/>
    <mergeCell ref="I856662:J856662"/>
    <mergeCell ref="I856873:J856873"/>
    <mergeCell ref="I857084:J857084"/>
    <mergeCell ref="I855185:J855185"/>
    <mergeCell ref="I855396:J855396"/>
    <mergeCell ref="I855607:J855607"/>
    <mergeCell ref="I855818:J855818"/>
    <mergeCell ref="I856029:J856029"/>
    <mergeCell ref="I854130:J854130"/>
    <mergeCell ref="I854341:J854341"/>
    <mergeCell ref="I854552:J854552"/>
    <mergeCell ref="I854763:J854763"/>
    <mergeCell ref="I854974:J854974"/>
    <mergeCell ref="I861515:J861515"/>
    <mergeCell ref="I861726:J861726"/>
    <mergeCell ref="I861937:J861937"/>
    <mergeCell ref="I862148:J862148"/>
    <mergeCell ref="I862359:J862359"/>
    <mergeCell ref="I860460:J860460"/>
    <mergeCell ref="I860671:J860671"/>
    <mergeCell ref="I860882:J860882"/>
    <mergeCell ref="I861093:J861093"/>
    <mergeCell ref="I861304:J861304"/>
    <mergeCell ref="I859405:J859405"/>
    <mergeCell ref="I859616:J859616"/>
    <mergeCell ref="I859827:J859827"/>
    <mergeCell ref="I860038:J860038"/>
    <mergeCell ref="I860249:J860249"/>
    <mergeCell ref="I858350:J858350"/>
    <mergeCell ref="I858561:J858561"/>
    <mergeCell ref="I858772:J858772"/>
    <mergeCell ref="I858983:J858983"/>
    <mergeCell ref="I859194:J859194"/>
    <mergeCell ref="I865735:J865735"/>
    <mergeCell ref="I865946:J865946"/>
    <mergeCell ref="I866157:J866157"/>
    <mergeCell ref="I866368:J866368"/>
    <mergeCell ref="I866579:J866579"/>
    <mergeCell ref="I864680:J864680"/>
    <mergeCell ref="I864891:J864891"/>
    <mergeCell ref="I865102:J865102"/>
    <mergeCell ref="I865313:J865313"/>
    <mergeCell ref="I865524:J865524"/>
    <mergeCell ref="I863625:J863625"/>
    <mergeCell ref="I863836:J863836"/>
    <mergeCell ref="I864047:J864047"/>
    <mergeCell ref="I864258:J864258"/>
    <mergeCell ref="I864469:J864469"/>
    <mergeCell ref="I862570:J862570"/>
    <mergeCell ref="I862781:J862781"/>
    <mergeCell ref="I862992:J862992"/>
    <mergeCell ref="I863203:J863203"/>
    <mergeCell ref="I863414:J863414"/>
    <mergeCell ref="I869955:J869955"/>
    <mergeCell ref="I870166:J870166"/>
    <mergeCell ref="I870377:J870377"/>
    <mergeCell ref="I870588:J870588"/>
    <mergeCell ref="I870799:J870799"/>
    <mergeCell ref="I868900:J868900"/>
    <mergeCell ref="I869111:J869111"/>
    <mergeCell ref="I869322:J869322"/>
    <mergeCell ref="I869533:J869533"/>
    <mergeCell ref="I869744:J869744"/>
    <mergeCell ref="I867845:J867845"/>
    <mergeCell ref="I868056:J868056"/>
    <mergeCell ref="I868267:J868267"/>
    <mergeCell ref="I868478:J868478"/>
    <mergeCell ref="I868689:J868689"/>
    <mergeCell ref="I866790:J866790"/>
    <mergeCell ref="I867001:J867001"/>
    <mergeCell ref="I867212:J867212"/>
    <mergeCell ref="I867423:J867423"/>
    <mergeCell ref="I867634:J867634"/>
    <mergeCell ref="I874175:J874175"/>
    <mergeCell ref="I874386:J874386"/>
    <mergeCell ref="I874597:J874597"/>
    <mergeCell ref="I874808:J874808"/>
    <mergeCell ref="I875019:J875019"/>
    <mergeCell ref="I873120:J873120"/>
    <mergeCell ref="I873331:J873331"/>
    <mergeCell ref="I873542:J873542"/>
    <mergeCell ref="I873753:J873753"/>
    <mergeCell ref="I873964:J873964"/>
    <mergeCell ref="I872065:J872065"/>
    <mergeCell ref="I872276:J872276"/>
    <mergeCell ref="I872487:J872487"/>
    <mergeCell ref="I872698:J872698"/>
    <mergeCell ref="I872909:J872909"/>
    <mergeCell ref="I871010:J871010"/>
    <mergeCell ref="I871221:J871221"/>
    <mergeCell ref="I871432:J871432"/>
    <mergeCell ref="I871643:J871643"/>
    <mergeCell ref="I871854:J871854"/>
    <mergeCell ref="I878395:J878395"/>
    <mergeCell ref="I878606:J878606"/>
    <mergeCell ref="I878817:J878817"/>
    <mergeCell ref="I879028:J879028"/>
    <mergeCell ref="I879239:J879239"/>
    <mergeCell ref="I877340:J877340"/>
    <mergeCell ref="I877551:J877551"/>
    <mergeCell ref="I877762:J877762"/>
    <mergeCell ref="I877973:J877973"/>
    <mergeCell ref="I878184:J878184"/>
    <mergeCell ref="I876285:J876285"/>
    <mergeCell ref="I876496:J876496"/>
    <mergeCell ref="I876707:J876707"/>
    <mergeCell ref="I876918:J876918"/>
    <mergeCell ref="I877129:J877129"/>
    <mergeCell ref="I875230:J875230"/>
    <mergeCell ref="I875441:J875441"/>
    <mergeCell ref="I875652:J875652"/>
    <mergeCell ref="I875863:J875863"/>
    <mergeCell ref="I876074:J876074"/>
    <mergeCell ref="I882615:J882615"/>
    <mergeCell ref="I882826:J882826"/>
    <mergeCell ref="I883037:J883037"/>
    <mergeCell ref="I883248:J883248"/>
    <mergeCell ref="I883459:J883459"/>
    <mergeCell ref="I881560:J881560"/>
    <mergeCell ref="I881771:J881771"/>
    <mergeCell ref="I881982:J881982"/>
    <mergeCell ref="I882193:J882193"/>
    <mergeCell ref="I882404:J882404"/>
    <mergeCell ref="I880505:J880505"/>
    <mergeCell ref="I880716:J880716"/>
    <mergeCell ref="I880927:J880927"/>
    <mergeCell ref="I881138:J881138"/>
    <mergeCell ref="I881349:J881349"/>
    <mergeCell ref="I879450:J879450"/>
    <mergeCell ref="I879661:J879661"/>
    <mergeCell ref="I879872:J879872"/>
    <mergeCell ref="I880083:J880083"/>
    <mergeCell ref="I880294:J880294"/>
    <mergeCell ref="I886835:J886835"/>
    <mergeCell ref="I887046:J887046"/>
    <mergeCell ref="I887257:J887257"/>
    <mergeCell ref="I887468:J887468"/>
    <mergeCell ref="I887679:J887679"/>
    <mergeCell ref="I885780:J885780"/>
    <mergeCell ref="I885991:J885991"/>
    <mergeCell ref="I886202:J886202"/>
    <mergeCell ref="I886413:J886413"/>
    <mergeCell ref="I886624:J886624"/>
    <mergeCell ref="I884725:J884725"/>
    <mergeCell ref="I884936:J884936"/>
    <mergeCell ref="I885147:J885147"/>
    <mergeCell ref="I885358:J885358"/>
    <mergeCell ref="I885569:J885569"/>
    <mergeCell ref="I883670:J883670"/>
    <mergeCell ref="I883881:J883881"/>
    <mergeCell ref="I884092:J884092"/>
    <mergeCell ref="I884303:J884303"/>
    <mergeCell ref="I884514:J884514"/>
    <mergeCell ref="I891055:J891055"/>
    <mergeCell ref="I891266:J891266"/>
    <mergeCell ref="I891477:J891477"/>
    <mergeCell ref="I891688:J891688"/>
    <mergeCell ref="I891899:J891899"/>
    <mergeCell ref="I890000:J890000"/>
    <mergeCell ref="I890211:J890211"/>
    <mergeCell ref="I890422:J890422"/>
    <mergeCell ref="I890633:J890633"/>
    <mergeCell ref="I890844:J890844"/>
    <mergeCell ref="I888945:J888945"/>
    <mergeCell ref="I889156:J889156"/>
    <mergeCell ref="I889367:J889367"/>
    <mergeCell ref="I889578:J889578"/>
    <mergeCell ref="I889789:J889789"/>
    <mergeCell ref="I887890:J887890"/>
    <mergeCell ref="I888101:J888101"/>
    <mergeCell ref="I888312:J888312"/>
    <mergeCell ref="I888523:J888523"/>
    <mergeCell ref="I888734:J888734"/>
    <mergeCell ref="I895275:J895275"/>
    <mergeCell ref="I895486:J895486"/>
    <mergeCell ref="I895697:J895697"/>
    <mergeCell ref="I895908:J895908"/>
    <mergeCell ref="I896119:J896119"/>
    <mergeCell ref="I894220:J894220"/>
    <mergeCell ref="I894431:J894431"/>
    <mergeCell ref="I894642:J894642"/>
    <mergeCell ref="I894853:J894853"/>
    <mergeCell ref="I895064:J895064"/>
    <mergeCell ref="I893165:J893165"/>
    <mergeCell ref="I893376:J893376"/>
    <mergeCell ref="I893587:J893587"/>
    <mergeCell ref="I893798:J893798"/>
    <mergeCell ref="I894009:J894009"/>
    <mergeCell ref="I892110:J892110"/>
    <mergeCell ref="I892321:J892321"/>
    <mergeCell ref="I892532:J892532"/>
    <mergeCell ref="I892743:J892743"/>
    <mergeCell ref="I892954:J892954"/>
    <mergeCell ref="I899495:J899495"/>
    <mergeCell ref="I899706:J899706"/>
    <mergeCell ref="I899917:J899917"/>
    <mergeCell ref="I900128:J900128"/>
    <mergeCell ref="I900339:J900339"/>
    <mergeCell ref="I898440:J898440"/>
    <mergeCell ref="I898651:J898651"/>
    <mergeCell ref="I898862:J898862"/>
    <mergeCell ref="I899073:J899073"/>
    <mergeCell ref="I899284:J899284"/>
    <mergeCell ref="I897385:J897385"/>
    <mergeCell ref="I897596:J897596"/>
    <mergeCell ref="I897807:J897807"/>
    <mergeCell ref="I898018:J898018"/>
    <mergeCell ref="I898229:J898229"/>
    <mergeCell ref="I896330:J896330"/>
    <mergeCell ref="I896541:J896541"/>
    <mergeCell ref="I896752:J896752"/>
    <mergeCell ref="I896963:J896963"/>
    <mergeCell ref="I897174:J897174"/>
    <mergeCell ref="I903715:J903715"/>
    <mergeCell ref="I903926:J903926"/>
    <mergeCell ref="I904137:J904137"/>
    <mergeCell ref="I904348:J904348"/>
    <mergeCell ref="I904559:J904559"/>
    <mergeCell ref="I902660:J902660"/>
    <mergeCell ref="I902871:J902871"/>
    <mergeCell ref="I903082:J903082"/>
    <mergeCell ref="I903293:J903293"/>
    <mergeCell ref="I903504:J903504"/>
    <mergeCell ref="I901605:J901605"/>
    <mergeCell ref="I901816:J901816"/>
    <mergeCell ref="I902027:J902027"/>
    <mergeCell ref="I902238:J902238"/>
    <mergeCell ref="I902449:J902449"/>
    <mergeCell ref="I900550:J900550"/>
    <mergeCell ref="I900761:J900761"/>
    <mergeCell ref="I900972:J900972"/>
    <mergeCell ref="I901183:J901183"/>
    <mergeCell ref="I901394:J901394"/>
    <mergeCell ref="I907935:J907935"/>
    <mergeCell ref="I908146:J908146"/>
    <mergeCell ref="I908357:J908357"/>
    <mergeCell ref="I908568:J908568"/>
    <mergeCell ref="I908779:J908779"/>
    <mergeCell ref="I906880:J906880"/>
    <mergeCell ref="I907091:J907091"/>
    <mergeCell ref="I907302:J907302"/>
    <mergeCell ref="I907513:J907513"/>
    <mergeCell ref="I907724:J907724"/>
    <mergeCell ref="I905825:J905825"/>
    <mergeCell ref="I906036:J906036"/>
    <mergeCell ref="I906247:J906247"/>
    <mergeCell ref="I906458:J906458"/>
    <mergeCell ref="I906669:J906669"/>
    <mergeCell ref="I904770:J904770"/>
    <mergeCell ref="I904981:J904981"/>
    <mergeCell ref="I905192:J905192"/>
    <mergeCell ref="I905403:J905403"/>
    <mergeCell ref="I905614:J905614"/>
    <mergeCell ref="I912155:J912155"/>
    <mergeCell ref="I912366:J912366"/>
    <mergeCell ref="I912577:J912577"/>
    <mergeCell ref="I912788:J912788"/>
    <mergeCell ref="I912999:J912999"/>
    <mergeCell ref="I911100:J911100"/>
    <mergeCell ref="I911311:J911311"/>
    <mergeCell ref="I911522:J911522"/>
    <mergeCell ref="I911733:J911733"/>
    <mergeCell ref="I911944:J911944"/>
    <mergeCell ref="I910045:J910045"/>
    <mergeCell ref="I910256:J910256"/>
    <mergeCell ref="I910467:J910467"/>
    <mergeCell ref="I910678:J910678"/>
    <mergeCell ref="I910889:J910889"/>
    <mergeCell ref="I908990:J908990"/>
    <mergeCell ref="I909201:J909201"/>
    <mergeCell ref="I909412:J909412"/>
    <mergeCell ref="I909623:J909623"/>
    <mergeCell ref="I909834:J909834"/>
    <mergeCell ref="I916375:J916375"/>
    <mergeCell ref="I916586:J916586"/>
    <mergeCell ref="I916797:J916797"/>
    <mergeCell ref="I917008:J917008"/>
    <mergeCell ref="I917219:J917219"/>
    <mergeCell ref="I915320:J915320"/>
    <mergeCell ref="I915531:J915531"/>
    <mergeCell ref="I915742:J915742"/>
    <mergeCell ref="I915953:J915953"/>
    <mergeCell ref="I916164:J916164"/>
    <mergeCell ref="I914265:J914265"/>
    <mergeCell ref="I914476:J914476"/>
    <mergeCell ref="I914687:J914687"/>
    <mergeCell ref="I914898:J914898"/>
    <mergeCell ref="I915109:J915109"/>
    <mergeCell ref="I913210:J913210"/>
    <mergeCell ref="I913421:J913421"/>
    <mergeCell ref="I913632:J913632"/>
    <mergeCell ref="I913843:J913843"/>
    <mergeCell ref="I914054:J914054"/>
    <mergeCell ref="I920595:J920595"/>
    <mergeCell ref="I920806:J920806"/>
    <mergeCell ref="I921017:J921017"/>
    <mergeCell ref="I921228:J921228"/>
    <mergeCell ref="I921439:J921439"/>
    <mergeCell ref="I919540:J919540"/>
    <mergeCell ref="I919751:J919751"/>
    <mergeCell ref="I919962:J919962"/>
    <mergeCell ref="I920173:J920173"/>
    <mergeCell ref="I920384:J920384"/>
    <mergeCell ref="I918485:J918485"/>
    <mergeCell ref="I918696:J918696"/>
    <mergeCell ref="I918907:J918907"/>
    <mergeCell ref="I919118:J919118"/>
    <mergeCell ref="I919329:J919329"/>
    <mergeCell ref="I917430:J917430"/>
    <mergeCell ref="I917641:J917641"/>
    <mergeCell ref="I917852:J917852"/>
    <mergeCell ref="I918063:J918063"/>
    <mergeCell ref="I918274:J918274"/>
    <mergeCell ref="I924815:J924815"/>
    <mergeCell ref="I925026:J925026"/>
    <mergeCell ref="I925237:J925237"/>
    <mergeCell ref="I925448:J925448"/>
    <mergeCell ref="I925659:J925659"/>
    <mergeCell ref="I923760:J923760"/>
    <mergeCell ref="I923971:J923971"/>
    <mergeCell ref="I924182:J924182"/>
    <mergeCell ref="I924393:J924393"/>
    <mergeCell ref="I924604:J924604"/>
    <mergeCell ref="I922705:J922705"/>
    <mergeCell ref="I922916:J922916"/>
    <mergeCell ref="I923127:J923127"/>
    <mergeCell ref="I923338:J923338"/>
    <mergeCell ref="I923549:J923549"/>
    <mergeCell ref="I921650:J921650"/>
    <mergeCell ref="I921861:J921861"/>
    <mergeCell ref="I922072:J922072"/>
    <mergeCell ref="I922283:J922283"/>
    <mergeCell ref="I922494:J922494"/>
    <mergeCell ref="I929035:J929035"/>
    <mergeCell ref="I929246:J929246"/>
    <mergeCell ref="I929457:J929457"/>
    <mergeCell ref="I929668:J929668"/>
    <mergeCell ref="I929879:J929879"/>
    <mergeCell ref="I927980:J927980"/>
    <mergeCell ref="I928191:J928191"/>
    <mergeCell ref="I928402:J928402"/>
    <mergeCell ref="I928613:J928613"/>
    <mergeCell ref="I928824:J928824"/>
    <mergeCell ref="I926925:J926925"/>
    <mergeCell ref="I927136:J927136"/>
    <mergeCell ref="I927347:J927347"/>
    <mergeCell ref="I927558:J927558"/>
    <mergeCell ref="I927769:J927769"/>
    <mergeCell ref="I925870:J925870"/>
    <mergeCell ref="I926081:J926081"/>
    <mergeCell ref="I926292:J926292"/>
    <mergeCell ref="I926503:J926503"/>
    <mergeCell ref="I926714:J926714"/>
    <mergeCell ref="I933255:J933255"/>
    <mergeCell ref="I933466:J933466"/>
    <mergeCell ref="I933677:J933677"/>
    <mergeCell ref="I933888:J933888"/>
    <mergeCell ref="I934099:J934099"/>
    <mergeCell ref="I932200:J932200"/>
    <mergeCell ref="I932411:J932411"/>
    <mergeCell ref="I932622:J932622"/>
    <mergeCell ref="I932833:J932833"/>
    <mergeCell ref="I933044:J933044"/>
    <mergeCell ref="I931145:J931145"/>
    <mergeCell ref="I931356:J931356"/>
    <mergeCell ref="I931567:J931567"/>
    <mergeCell ref="I931778:J931778"/>
    <mergeCell ref="I931989:J931989"/>
    <mergeCell ref="I930090:J930090"/>
    <mergeCell ref="I930301:J930301"/>
    <mergeCell ref="I930512:J930512"/>
    <mergeCell ref="I930723:J930723"/>
    <mergeCell ref="I930934:J930934"/>
    <mergeCell ref="I937475:J937475"/>
    <mergeCell ref="I937686:J937686"/>
    <mergeCell ref="I937897:J937897"/>
    <mergeCell ref="I938108:J938108"/>
    <mergeCell ref="I938319:J938319"/>
    <mergeCell ref="I936420:J936420"/>
    <mergeCell ref="I936631:J936631"/>
    <mergeCell ref="I936842:J936842"/>
    <mergeCell ref="I937053:J937053"/>
    <mergeCell ref="I937264:J937264"/>
    <mergeCell ref="I935365:J935365"/>
    <mergeCell ref="I935576:J935576"/>
    <mergeCell ref="I935787:J935787"/>
    <mergeCell ref="I935998:J935998"/>
    <mergeCell ref="I936209:J936209"/>
    <mergeCell ref="I934310:J934310"/>
    <mergeCell ref="I934521:J934521"/>
    <mergeCell ref="I934732:J934732"/>
    <mergeCell ref="I934943:J934943"/>
    <mergeCell ref="I935154:J935154"/>
    <mergeCell ref="I941695:J941695"/>
    <mergeCell ref="I941906:J941906"/>
    <mergeCell ref="I942117:J942117"/>
    <mergeCell ref="I942328:J942328"/>
    <mergeCell ref="I942539:J942539"/>
    <mergeCell ref="I940640:J940640"/>
    <mergeCell ref="I940851:J940851"/>
    <mergeCell ref="I941062:J941062"/>
    <mergeCell ref="I941273:J941273"/>
    <mergeCell ref="I941484:J941484"/>
    <mergeCell ref="I939585:J939585"/>
    <mergeCell ref="I939796:J939796"/>
    <mergeCell ref="I940007:J940007"/>
    <mergeCell ref="I940218:J940218"/>
    <mergeCell ref="I940429:J940429"/>
    <mergeCell ref="I938530:J938530"/>
    <mergeCell ref="I938741:J938741"/>
    <mergeCell ref="I938952:J938952"/>
    <mergeCell ref="I939163:J939163"/>
    <mergeCell ref="I939374:J939374"/>
    <mergeCell ref="I945915:J945915"/>
    <mergeCell ref="I946126:J946126"/>
    <mergeCell ref="I946337:J946337"/>
    <mergeCell ref="I946548:J946548"/>
    <mergeCell ref="I946759:J946759"/>
    <mergeCell ref="I944860:J944860"/>
    <mergeCell ref="I945071:J945071"/>
    <mergeCell ref="I945282:J945282"/>
    <mergeCell ref="I945493:J945493"/>
    <mergeCell ref="I945704:J945704"/>
    <mergeCell ref="I943805:J943805"/>
    <mergeCell ref="I944016:J944016"/>
    <mergeCell ref="I944227:J944227"/>
    <mergeCell ref="I944438:J944438"/>
    <mergeCell ref="I944649:J944649"/>
    <mergeCell ref="I942750:J942750"/>
    <mergeCell ref="I942961:J942961"/>
    <mergeCell ref="I943172:J943172"/>
    <mergeCell ref="I943383:J943383"/>
    <mergeCell ref="I943594:J943594"/>
    <mergeCell ref="I950135:J950135"/>
    <mergeCell ref="I950346:J950346"/>
    <mergeCell ref="I950557:J950557"/>
    <mergeCell ref="I950768:J950768"/>
    <mergeCell ref="I950979:J950979"/>
    <mergeCell ref="I949080:J949080"/>
    <mergeCell ref="I949291:J949291"/>
    <mergeCell ref="I949502:J949502"/>
    <mergeCell ref="I949713:J949713"/>
    <mergeCell ref="I949924:J949924"/>
    <mergeCell ref="I948025:J948025"/>
    <mergeCell ref="I948236:J948236"/>
    <mergeCell ref="I948447:J948447"/>
    <mergeCell ref="I948658:J948658"/>
    <mergeCell ref="I948869:J948869"/>
    <mergeCell ref="I946970:J946970"/>
    <mergeCell ref="I947181:J947181"/>
    <mergeCell ref="I947392:J947392"/>
    <mergeCell ref="I947603:J947603"/>
    <mergeCell ref="I947814:J947814"/>
    <mergeCell ref="I954355:J954355"/>
    <mergeCell ref="I954566:J954566"/>
    <mergeCell ref="I954777:J954777"/>
    <mergeCell ref="I954988:J954988"/>
    <mergeCell ref="I955199:J955199"/>
    <mergeCell ref="I953300:J953300"/>
    <mergeCell ref="I953511:J953511"/>
    <mergeCell ref="I953722:J953722"/>
    <mergeCell ref="I953933:J953933"/>
    <mergeCell ref="I954144:J954144"/>
    <mergeCell ref="I952245:J952245"/>
    <mergeCell ref="I952456:J952456"/>
    <mergeCell ref="I952667:J952667"/>
    <mergeCell ref="I952878:J952878"/>
    <mergeCell ref="I953089:J953089"/>
    <mergeCell ref="I951190:J951190"/>
    <mergeCell ref="I951401:J951401"/>
    <mergeCell ref="I951612:J951612"/>
    <mergeCell ref="I951823:J951823"/>
    <mergeCell ref="I952034:J952034"/>
    <mergeCell ref="I958575:J958575"/>
    <mergeCell ref="I958786:J958786"/>
    <mergeCell ref="I958997:J958997"/>
    <mergeCell ref="I959208:J959208"/>
    <mergeCell ref="I959419:J959419"/>
    <mergeCell ref="I957520:J957520"/>
    <mergeCell ref="I957731:J957731"/>
    <mergeCell ref="I957942:J957942"/>
    <mergeCell ref="I958153:J958153"/>
    <mergeCell ref="I958364:J958364"/>
    <mergeCell ref="I956465:J956465"/>
    <mergeCell ref="I956676:J956676"/>
    <mergeCell ref="I956887:J956887"/>
    <mergeCell ref="I957098:J957098"/>
    <mergeCell ref="I957309:J957309"/>
    <mergeCell ref="I955410:J955410"/>
    <mergeCell ref="I955621:J955621"/>
    <mergeCell ref="I955832:J955832"/>
    <mergeCell ref="I956043:J956043"/>
    <mergeCell ref="I956254:J956254"/>
    <mergeCell ref="I962795:J962795"/>
    <mergeCell ref="I963006:J963006"/>
    <mergeCell ref="I963217:J963217"/>
    <mergeCell ref="I963428:J963428"/>
    <mergeCell ref="I963639:J963639"/>
    <mergeCell ref="I961740:J961740"/>
    <mergeCell ref="I961951:J961951"/>
    <mergeCell ref="I962162:J962162"/>
    <mergeCell ref="I962373:J962373"/>
    <mergeCell ref="I962584:J962584"/>
    <mergeCell ref="I960685:J960685"/>
    <mergeCell ref="I960896:J960896"/>
    <mergeCell ref="I961107:J961107"/>
    <mergeCell ref="I961318:J961318"/>
    <mergeCell ref="I961529:J961529"/>
    <mergeCell ref="I959630:J959630"/>
    <mergeCell ref="I959841:J959841"/>
    <mergeCell ref="I960052:J960052"/>
    <mergeCell ref="I960263:J960263"/>
    <mergeCell ref="I960474:J960474"/>
    <mergeCell ref="I967015:J967015"/>
    <mergeCell ref="I967226:J967226"/>
    <mergeCell ref="I967437:J967437"/>
    <mergeCell ref="I967648:J967648"/>
    <mergeCell ref="I967859:J967859"/>
    <mergeCell ref="I965960:J965960"/>
    <mergeCell ref="I966171:J966171"/>
    <mergeCell ref="I966382:J966382"/>
    <mergeCell ref="I966593:J966593"/>
    <mergeCell ref="I966804:J966804"/>
    <mergeCell ref="I964905:J964905"/>
    <mergeCell ref="I965116:J965116"/>
    <mergeCell ref="I965327:J965327"/>
    <mergeCell ref="I965538:J965538"/>
    <mergeCell ref="I965749:J965749"/>
    <mergeCell ref="I963850:J963850"/>
    <mergeCell ref="I964061:J964061"/>
    <mergeCell ref="I964272:J964272"/>
    <mergeCell ref="I964483:J964483"/>
    <mergeCell ref="I964694:J964694"/>
    <mergeCell ref="I971235:J971235"/>
    <mergeCell ref="I971446:J971446"/>
    <mergeCell ref="I971657:J971657"/>
    <mergeCell ref="I971868:J971868"/>
    <mergeCell ref="I972079:J972079"/>
    <mergeCell ref="I970180:J970180"/>
    <mergeCell ref="I970391:J970391"/>
    <mergeCell ref="I970602:J970602"/>
    <mergeCell ref="I970813:J970813"/>
    <mergeCell ref="I971024:J971024"/>
    <mergeCell ref="I969125:J969125"/>
    <mergeCell ref="I969336:J969336"/>
    <mergeCell ref="I969547:J969547"/>
    <mergeCell ref="I969758:J969758"/>
    <mergeCell ref="I969969:J969969"/>
    <mergeCell ref="I968070:J968070"/>
    <mergeCell ref="I968281:J968281"/>
    <mergeCell ref="I968492:J968492"/>
    <mergeCell ref="I968703:J968703"/>
    <mergeCell ref="I968914:J968914"/>
    <mergeCell ref="I975455:J975455"/>
    <mergeCell ref="I975666:J975666"/>
    <mergeCell ref="I975877:J975877"/>
    <mergeCell ref="I976088:J976088"/>
    <mergeCell ref="I976299:J976299"/>
    <mergeCell ref="I974400:J974400"/>
    <mergeCell ref="I974611:J974611"/>
    <mergeCell ref="I974822:J974822"/>
    <mergeCell ref="I975033:J975033"/>
    <mergeCell ref="I975244:J975244"/>
    <mergeCell ref="I973345:J973345"/>
    <mergeCell ref="I973556:J973556"/>
    <mergeCell ref="I973767:J973767"/>
    <mergeCell ref="I973978:J973978"/>
    <mergeCell ref="I974189:J974189"/>
    <mergeCell ref="I972290:J972290"/>
    <mergeCell ref="I972501:J972501"/>
    <mergeCell ref="I972712:J972712"/>
    <mergeCell ref="I972923:J972923"/>
    <mergeCell ref="I973134:J973134"/>
    <mergeCell ref="I979675:J979675"/>
    <mergeCell ref="I979886:J979886"/>
    <mergeCell ref="I980097:J980097"/>
    <mergeCell ref="I980308:J980308"/>
    <mergeCell ref="I980519:J980519"/>
    <mergeCell ref="I978620:J978620"/>
    <mergeCell ref="I978831:J978831"/>
    <mergeCell ref="I979042:J979042"/>
    <mergeCell ref="I979253:J979253"/>
    <mergeCell ref="I979464:J979464"/>
    <mergeCell ref="I977565:J977565"/>
    <mergeCell ref="I977776:J977776"/>
    <mergeCell ref="I977987:J977987"/>
    <mergeCell ref="I978198:J978198"/>
    <mergeCell ref="I978409:J978409"/>
    <mergeCell ref="I976510:J976510"/>
    <mergeCell ref="I976721:J976721"/>
    <mergeCell ref="I976932:J976932"/>
    <mergeCell ref="I977143:J977143"/>
    <mergeCell ref="I977354:J977354"/>
    <mergeCell ref="I983895:J983895"/>
    <mergeCell ref="I984106:J984106"/>
    <mergeCell ref="I984317:J984317"/>
    <mergeCell ref="I984528:J984528"/>
    <mergeCell ref="I984739:J984739"/>
    <mergeCell ref="I982840:J982840"/>
    <mergeCell ref="I983051:J983051"/>
    <mergeCell ref="I983262:J983262"/>
    <mergeCell ref="I983473:J983473"/>
    <mergeCell ref="I983684:J983684"/>
    <mergeCell ref="I981785:J981785"/>
    <mergeCell ref="I981996:J981996"/>
    <mergeCell ref="I982207:J982207"/>
    <mergeCell ref="I982418:J982418"/>
    <mergeCell ref="I982629:J982629"/>
    <mergeCell ref="I980730:J980730"/>
    <mergeCell ref="I980941:J980941"/>
    <mergeCell ref="I981152:J981152"/>
    <mergeCell ref="I981363:J981363"/>
    <mergeCell ref="I981574:J981574"/>
    <mergeCell ref="I988115:J988115"/>
    <mergeCell ref="I988326:J988326"/>
    <mergeCell ref="I988537:J988537"/>
    <mergeCell ref="I988748:J988748"/>
    <mergeCell ref="I988959:J988959"/>
    <mergeCell ref="I987060:J987060"/>
    <mergeCell ref="I987271:J987271"/>
    <mergeCell ref="I987482:J987482"/>
    <mergeCell ref="I987693:J987693"/>
    <mergeCell ref="I987904:J987904"/>
    <mergeCell ref="I986005:J986005"/>
    <mergeCell ref="I986216:J986216"/>
    <mergeCell ref="I986427:J986427"/>
    <mergeCell ref="I986638:J986638"/>
    <mergeCell ref="I986849:J986849"/>
    <mergeCell ref="I984950:J984950"/>
    <mergeCell ref="I985161:J985161"/>
    <mergeCell ref="I985372:J985372"/>
    <mergeCell ref="I985583:J985583"/>
    <mergeCell ref="I985794:J985794"/>
    <mergeCell ref="I992335:J992335"/>
    <mergeCell ref="I992546:J992546"/>
    <mergeCell ref="I992757:J992757"/>
    <mergeCell ref="I992968:J992968"/>
    <mergeCell ref="I993179:J993179"/>
    <mergeCell ref="I991280:J991280"/>
    <mergeCell ref="I991491:J991491"/>
    <mergeCell ref="I991702:J991702"/>
    <mergeCell ref="I991913:J991913"/>
    <mergeCell ref="I992124:J992124"/>
    <mergeCell ref="I990225:J990225"/>
    <mergeCell ref="I990436:J990436"/>
    <mergeCell ref="I990647:J990647"/>
    <mergeCell ref="I990858:J990858"/>
    <mergeCell ref="I991069:J991069"/>
    <mergeCell ref="I989170:J989170"/>
    <mergeCell ref="I989381:J989381"/>
    <mergeCell ref="I989592:J989592"/>
    <mergeCell ref="I989803:J989803"/>
    <mergeCell ref="I990014:J990014"/>
    <mergeCell ref="I996555:J996555"/>
    <mergeCell ref="I996766:J996766"/>
    <mergeCell ref="I996977:J996977"/>
    <mergeCell ref="I997188:J997188"/>
    <mergeCell ref="I997399:J997399"/>
    <mergeCell ref="I995500:J995500"/>
    <mergeCell ref="I995711:J995711"/>
    <mergeCell ref="I995922:J995922"/>
    <mergeCell ref="I996133:J996133"/>
    <mergeCell ref="I996344:J996344"/>
    <mergeCell ref="I994445:J994445"/>
    <mergeCell ref="I994656:J994656"/>
    <mergeCell ref="I994867:J994867"/>
    <mergeCell ref="I995078:J995078"/>
    <mergeCell ref="I995289:J995289"/>
    <mergeCell ref="I993390:J993390"/>
    <mergeCell ref="I993601:J993601"/>
    <mergeCell ref="I993812:J993812"/>
    <mergeCell ref="I994023:J994023"/>
    <mergeCell ref="I994234:J994234"/>
    <mergeCell ref="I1000775:J1000775"/>
    <mergeCell ref="I1000986:J1000986"/>
    <mergeCell ref="I1001197:J1001197"/>
    <mergeCell ref="I1001408:J1001408"/>
    <mergeCell ref="I1001619:J1001619"/>
    <mergeCell ref="I999720:J999720"/>
    <mergeCell ref="I999931:J999931"/>
    <mergeCell ref="I1000142:J1000142"/>
    <mergeCell ref="I1000353:J1000353"/>
    <mergeCell ref="I1000564:J1000564"/>
    <mergeCell ref="I998665:J998665"/>
    <mergeCell ref="I998876:J998876"/>
    <mergeCell ref="I999087:J999087"/>
    <mergeCell ref="I999298:J999298"/>
    <mergeCell ref="I999509:J999509"/>
    <mergeCell ref="I997610:J997610"/>
    <mergeCell ref="I997821:J997821"/>
    <mergeCell ref="I998032:J998032"/>
    <mergeCell ref="I998243:J998243"/>
    <mergeCell ref="I998454:J998454"/>
    <mergeCell ref="I1004995:J1004995"/>
    <mergeCell ref="I1005206:J1005206"/>
    <mergeCell ref="I1005417:J1005417"/>
    <mergeCell ref="I1005628:J1005628"/>
    <mergeCell ref="I1005839:J1005839"/>
    <mergeCell ref="I1003940:J1003940"/>
    <mergeCell ref="I1004151:J1004151"/>
    <mergeCell ref="I1004362:J1004362"/>
    <mergeCell ref="I1004573:J1004573"/>
    <mergeCell ref="I1004784:J1004784"/>
    <mergeCell ref="I1002885:J1002885"/>
    <mergeCell ref="I1003096:J1003096"/>
    <mergeCell ref="I1003307:J1003307"/>
    <mergeCell ref="I1003518:J1003518"/>
    <mergeCell ref="I1003729:J1003729"/>
    <mergeCell ref="I1001830:J1001830"/>
    <mergeCell ref="I1002041:J1002041"/>
    <mergeCell ref="I1002252:J1002252"/>
    <mergeCell ref="I1002463:J1002463"/>
    <mergeCell ref="I1002674:J1002674"/>
    <mergeCell ref="I1009215:J1009215"/>
    <mergeCell ref="I1009426:J1009426"/>
    <mergeCell ref="I1009637:J1009637"/>
    <mergeCell ref="I1009848:J1009848"/>
    <mergeCell ref="I1010059:J1010059"/>
    <mergeCell ref="I1008160:J1008160"/>
    <mergeCell ref="I1008371:J1008371"/>
    <mergeCell ref="I1008582:J1008582"/>
    <mergeCell ref="I1008793:J1008793"/>
    <mergeCell ref="I1009004:J1009004"/>
    <mergeCell ref="I1007105:J1007105"/>
    <mergeCell ref="I1007316:J1007316"/>
    <mergeCell ref="I1007527:J1007527"/>
    <mergeCell ref="I1007738:J1007738"/>
    <mergeCell ref="I1007949:J1007949"/>
    <mergeCell ref="I1006050:J1006050"/>
    <mergeCell ref="I1006261:J1006261"/>
    <mergeCell ref="I1006472:J1006472"/>
    <mergeCell ref="I1006683:J1006683"/>
    <mergeCell ref="I1006894:J1006894"/>
    <mergeCell ref="I1013435:J1013435"/>
    <mergeCell ref="I1013646:J1013646"/>
    <mergeCell ref="I1013857:J1013857"/>
    <mergeCell ref="I1014068:J1014068"/>
    <mergeCell ref="I1014279:J1014279"/>
    <mergeCell ref="I1012380:J1012380"/>
    <mergeCell ref="I1012591:J1012591"/>
    <mergeCell ref="I1012802:J1012802"/>
    <mergeCell ref="I1013013:J1013013"/>
    <mergeCell ref="I1013224:J1013224"/>
    <mergeCell ref="I1011325:J1011325"/>
    <mergeCell ref="I1011536:J1011536"/>
    <mergeCell ref="I1011747:J1011747"/>
    <mergeCell ref="I1011958:J1011958"/>
    <mergeCell ref="I1012169:J1012169"/>
    <mergeCell ref="I1010270:J1010270"/>
    <mergeCell ref="I1010481:J1010481"/>
    <mergeCell ref="I1010692:J1010692"/>
    <mergeCell ref="I1010903:J1010903"/>
    <mergeCell ref="I1011114:J1011114"/>
    <mergeCell ref="I1017655:J1017655"/>
    <mergeCell ref="I1017866:J1017866"/>
    <mergeCell ref="I1018077:J1018077"/>
    <mergeCell ref="I1018288:J1018288"/>
    <mergeCell ref="I1018499:J1018499"/>
    <mergeCell ref="I1016600:J1016600"/>
    <mergeCell ref="I1016811:J1016811"/>
    <mergeCell ref="I1017022:J1017022"/>
    <mergeCell ref="I1017233:J1017233"/>
    <mergeCell ref="I1017444:J1017444"/>
    <mergeCell ref="I1015545:J1015545"/>
    <mergeCell ref="I1015756:J1015756"/>
    <mergeCell ref="I1015967:J1015967"/>
    <mergeCell ref="I1016178:J1016178"/>
    <mergeCell ref="I1016389:J1016389"/>
    <mergeCell ref="I1014490:J1014490"/>
    <mergeCell ref="I1014701:J1014701"/>
    <mergeCell ref="I1014912:J1014912"/>
    <mergeCell ref="I1015123:J1015123"/>
    <mergeCell ref="I1015334:J1015334"/>
    <mergeCell ref="I1021875:J1021875"/>
    <mergeCell ref="I1022086:J1022086"/>
    <mergeCell ref="I1022297:J1022297"/>
    <mergeCell ref="I1022508:J1022508"/>
    <mergeCell ref="I1022719:J1022719"/>
    <mergeCell ref="I1020820:J1020820"/>
    <mergeCell ref="I1021031:J1021031"/>
    <mergeCell ref="I1021242:J1021242"/>
    <mergeCell ref="I1021453:J1021453"/>
    <mergeCell ref="I1021664:J1021664"/>
    <mergeCell ref="I1019765:J1019765"/>
    <mergeCell ref="I1019976:J1019976"/>
    <mergeCell ref="I1020187:J1020187"/>
    <mergeCell ref="I1020398:J1020398"/>
    <mergeCell ref="I1020609:J1020609"/>
    <mergeCell ref="I1018710:J1018710"/>
    <mergeCell ref="I1018921:J1018921"/>
    <mergeCell ref="I1019132:J1019132"/>
    <mergeCell ref="I1019343:J1019343"/>
    <mergeCell ref="I1019554:J1019554"/>
    <mergeCell ref="I1026095:J1026095"/>
    <mergeCell ref="I1026306:J1026306"/>
    <mergeCell ref="I1026517:J1026517"/>
    <mergeCell ref="I1026728:J1026728"/>
    <mergeCell ref="I1026939:J1026939"/>
    <mergeCell ref="I1025040:J1025040"/>
    <mergeCell ref="I1025251:J1025251"/>
    <mergeCell ref="I1025462:J1025462"/>
    <mergeCell ref="I1025673:J1025673"/>
    <mergeCell ref="I1025884:J1025884"/>
    <mergeCell ref="I1023985:J1023985"/>
    <mergeCell ref="I1024196:J1024196"/>
    <mergeCell ref="I1024407:J1024407"/>
    <mergeCell ref="I1024618:J1024618"/>
    <mergeCell ref="I1024829:J1024829"/>
    <mergeCell ref="I1022930:J1022930"/>
    <mergeCell ref="I1023141:J1023141"/>
    <mergeCell ref="I1023352:J1023352"/>
    <mergeCell ref="I1023563:J1023563"/>
    <mergeCell ref="I1023774:J1023774"/>
    <mergeCell ref="I1030315:J1030315"/>
    <mergeCell ref="I1030526:J1030526"/>
    <mergeCell ref="I1030737:J1030737"/>
    <mergeCell ref="I1030948:J1030948"/>
    <mergeCell ref="I1031159:J1031159"/>
    <mergeCell ref="I1029260:J1029260"/>
    <mergeCell ref="I1029471:J1029471"/>
    <mergeCell ref="I1029682:J1029682"/>
    <mergeCell ref="I1029893:J1029893"/>
    <mergeCell ref="I1030104:J1030104"/>
    <mergeCell ref="I1028205:J1028205"/>
    <mergeCell ref="I1028416:J1028416"/>
    <mergeCell ref="I1028627:J1028627"/>
    <mergeCell ref="I1028838:J1028838"/>
    <mergeCell ref="I1029049:J1029049"/>
    <mergeCell ref="I1027150:J1027150"/>
    <mergeCell ref="I1027361:J1027361"/>
    <mergeCell ref="I1027572:J1027572"/>
    <mergeCell ref="I1027783:J1027783"/>
    <mergeCell ref="I1027994:J1027994"/>
    <mergeCell ref="I1034535:J1034535"/>
    <mergeCell ref="I1034746:J1034746"/>
    <mergeCell ref="I1034957:J1034957"/>
    <mergeCell ref="I1035168:J1035168"/>
    <mergeCell ref="I1035379:J1035379"/>
    <mergeCell ref="I1033480:J1033480"/>
    <mergeCell ref="I1033691:J1033691"/>
    <mergeCell ref="I1033902:J1033902"/>
    <mergeCell ref="I1034113:J1034113"/>
    <mergeCell ref="I1034324:J1034324"/>
    <mergeCell ref="I1032425:J1032425"/>
    <mergeCell ref="I1032636:J1032636"/>
    <mergeCell ref="I1032847:J1032847"/>
    <mergeCell ref="I1033058:J1033058"/>
    <mergeCell ref="I1033269:J1033269"/>
    <mergeCell ref="I1031370:J1031370"/>
    <mergeCell ref="I1031581:J1031581"/>
    <mergeCell ref="I1031792:J1031792"/>
    <mergeCell ref="I1032003:J1032003"/>
    <mergeCell ref="I1032214:J1032214"/>
    <mergeCell ref="I1038755:J1038755"/>
    <mergeCell ref="I1038966:J1038966"/>
    <mergeCell ref="I1039177:J1039177"/>
    <mergeCell ref="I1039388:J1039388"/>
    <mergeCell ref="I1039599:J1039599"/>
    <mergeCell ref="I1037700:J1037700"/>
    <mergeCell ref="I1037911:J1037911"/>
    <mergeCell ref="I1038122:J1038122"/>
    <mergeCell ref="I1038333:J1038333"/>
    <mergeCell ref="I1038544:J1038544"/>
    <mergeCell ref="I1036645:J1036645"/>
    <mergeCell ref="I1036856:J1036856"/>
    <mergeCell ref="I1037067:J1037067"/>
    <mergeCell ref="I1037278:J1037278"/>
    <mergeCell ref="I1037489:J1037489"/>
    <mergeCell ref="I1035590:J1035590"/>
    <mergeCell ref="I1035801:J1035801"/>
    <mergeCell ref="I1036012:J1036012"/>
    <mergeCell ref="I1036223:J1036223"/>
    <mergeCell ref="I1036434:J1036434"/>
    <mergeCell ref="I1043397:J1043397"/>
    <mergeCell ref="I1043608:J1043608"/>
    <mergeCell ref="I1043819:J1043819"/>
    <mergeCell ref="I1041920:J1041920"/>
    <mergeCell ref="I1042131:J1042131"/>
    <mergeCell ref="I1042342:J1042342"/>
    <mergeCell ref="I1042553:J1042553"/>
    <mergeCell ref="I1042764:J1042764"/>
    <mergeCell ref="I1040865:J1040865"/>
    <mergeCell ref="I1041076:J1041076"/>
    <mergeCell ref="I1041287:J1041287"/>
    <mergeCell ref="I1041498:J1041498"/>
    <mergeCell ref="I1041709:J1041709"/>
    <mergeCell ref="I1039810:J1039810"/>
    <mergeCell ref="I1040021:J1040021"/>
    <mergeCell ref="I1040232:J1040232"/>
    <mergeCell ref="I1040443:J1040443"/>
    <mergeCell ref="I1040654:J1040654"/>
    <mergeCell ref="U2:V2"/>
    <mergeCell ref="X2:Y2"/>
    <mergeCell ref="AA2:AB2"/>
    <mergeCell ref="AD2:AE2"/>
    <mergeCell ref="AG2:AH2"/>
    <mergeCell ref="I1048250:J1048250"/>
    <mergeCell ref="I1048461:J1048461"/>
    <mergeCell ref="L2:M2"/>
    <mergeCell ref="O2:P2"/>
    <mergeCell ref="R2:S2"/>
    <mergeCell ref="I1047195:J1047195"/>
    <mergeCell ref="I1047406:J1047406"/>
    <mergeCell ref="I1047617:J1047617"/>
    <mergeCell ref="I1047828:J1047828"/>
    <mergeCell ref="I1048039:J1048039"/>
    <mergeCell ref="I1046140:J1046140"/>
    <mergeCell ref="I1046351:J1046351"/>
    <mergeCell ref="I1046562:J1046562"/>
    <mergeCell ref="I1046773:J1046773"/>
    <mergeCell ref="I1046984:J1046984"/>
    <mergeCell ref="I1045085:J1045085"/>
    <mergeCell ref="I1045296:J1045296"/>
    <mergeCell ref="I1045507:J1045507"/>
    <mergeCell ref="I1045718:J1045718"/>
    <mergeCell ref="I1045929:J1045929"/>
    <mergeCell ref="I1044030:J1044030"/>
    <mergeCell ref="I1044241:J1044241"/>
    <mergeCell ref="I1044452:J1044452"/>
    <mergeCell ref="I1044663:J1044663"/>
    <mergeCell ref="I1044874:J1044874"/>
    <mergeCell ref="I1042975:J1042975"/>
    <mergeCell ref="I1043186:J104318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2BDCC-E275-4EC7-974B-41BE1BB3211F}">
  <dimension ref="B2:L22"/>
  <sheetViews>
    <sheetView workbookViewId="0">
      <selection activeCell="E13" sqref="E13"/>
    </sheetView>
  </sheetViews>
  <sheetFormatPr defaultRowHeight="14.4" x14ac:dyDescent="0.3"/>
  <cols>
    <col min="2" max="2" width="22.33203125" customWidth="1"/>
    <col min="3" max="3" width="9.109375" customWidth="1"/>
    <col min="6" max="6" width="10" bestFit="1" customWidth="1"/>
  </cols>
  <sheetData>
    <row r="2" spans="2:12" x14ac:dyDescent="0.3">
      <c r="C2" s="141" t="s">
        <v>197</v>
      </c>
      <c r="D2" s="141" t="s">
        <v>208</v>
      </c>
      <c r="E2" s="141" t="s">
        <v>209</v>
      </c>
      <c r="F2" s="141" t="s">
        <v>210</v>
      </c>
      <c r="G2" s="141" t="s">
        <v>217</v>
      </c>
      <c r="H2" s="141" t="s">
        <v>211</v>
      </c>
      <c r="I2" s="140" t="s">
        <v>212</v>
      </c>
      <c r="J2" s="140" t="s">
        <v>213</v>
      </c>
      <c r="K2" s="140" t="s">
        <v>216</v>
      </c>
      <c r="L2" s="140" t="s">
        <v>215</v>
      </c>
    </row>
    <row r="3" spans="2:12" x14ac:dyDescent="0.3">
      <c r="C3" s="142"/>
      <c r="D3" s="142"/>
      <c r="E3" s="142"/>
      <c r="F3" s="142"/>
      <c r="G3" s="142"/>
      <c r="H3" s="142"/>
      <c r="I3" s="140"/>
      <c r="J3" s="140"/>
      <c r="K3" s="140"/>
      <c r="L3" s="140"/>
    </row>
    <row r="4" spans="2:12" x14ac:dyDescent="0.3">
      <c r="B4" s="86" t="s">
        <v>205</v>
      </c>
      <c r="C4" s="83">
        <f>_xlfn.COVARIANCE.P('Beta '!G5:G212,'Beta '!$D$5:$D$212)</f>
        <v>2.5698467936879042E-4</v>
      </c>
      <c r="D4" s="83">
        <f>_xlfn.COVARIANCE.P('Beta '!J5:J212,'Beta '!$D$5:$D$212)</f>
        <v>1.543176220394058E-4</v>
      </c>
      <c r="E4" s="83">
        <f>_xlfn.COVARIANCE.P('Beta '!M5:M212,'Beta '!$D$5:$D$212)</f>
        <v>3.4293075757441127E-4</v>
      </c>
      <c r="F4" s="83">
        <f>_xlfn.COVARIANCE.P('Beta '!P5:P212,'Beta '!$D$5:$D$212)</f>
        <v>2.9306414261968049E-4</v>
      </c>
      <c r="G4" s="83">
        <f>_xlfn.COVARIANCE.P('Beta '!S5:S212,'Beta '!$D$5:$D$212)</f>
        <v>1.2355243235898116E-4</v>
      </c>
      <c r="H4" s="83">
        <f>_xlfn.COVARIANCE.P('Beta '!V5:V212,'Beta '!$D$5:$D$212)</f>
        <v>2.4020789969605522E-4</v>
      </c>
      <c r="I4" s="83">
        <f>_xlfn.COVARIANCE.P('Beta '!Y5:Y212,'Beta '!$D$5:$D$212)</f>
        <v>2.7942657655597027E-4</v>
      </c>
      <c r="J4" s="83">
        <f>_xlfn.COVARIANCE.P('Beta '!AB5:AB212,'Beta '!$D$5:$D$212)</f>
        <v>1.1368760759819742E-4</v>
      </c>
      <c r="K4" s="83">
        <f>_xlfn.COVARIANCE.P('Beta '!AE5:AE212,'Beta '!$D$5:$D$212)</f>
        <v>1.5825323693183796E-4</v>
      </c>
      <c r="L4" s="83">
        <f>_xlfn.COVARIANCE.P('Beta '!AH5:AH212,'Beta '!$D$5:$D$212)</f>
        <v>2.6748750826340609E-4</v>
      </c>
    </row>
    <row r="5" spans="2:12" x14ac:dyDescent="0.3">
      <c r="B5" s="86" t="s">
        <v>206</v>
      </c>
      <c r="C5" s="82">
        <f>_xlfn.VAR.P('Beta '!$D$5:$D$212)</f>
        <v>3.5318329807030327E-4</v>
      </c>
      <c r="D5" s="82">
        <f>_xlfn.VAR.P('Beta '!$D$5:$D$212)</f>
        <v>3.5318329807030327E-4</v>
      </c>
      <c r="E5" s="82">
        <f>_xlfn.VAR.P('Beta '!$D$5:$D$212)</f>
        <v>3.5318329807030327E-4</v>
      </c>
      <c r="F5" s="82">
        <f>_xlfn.VAR.P('Beta '!$D$5:$D$212)</f>
        <v>3.5318329807030327E-4</v>
      </c>
      <c r="G5" s="82">
        <f>_xlfn.VAR.P('Beta '!$D$5:$D$212)</f>
        <v>3.5318329807030327E-4</v>
      </c>
      <c r="H5" s="82">
        <f>_xlfn.VAR.P('Beta '!$D$5:$D$212)</f>
        <v>3.5318329807030327E-4</v>
      </c>
      <c r="I5" s="82">
        <f>_xlfn.VAR.P('Beta '!$D$5:$D$212)</f>
        <v>3.5318329807030327E-4</v>
      </c>
      <c r="J5" s="82">
        <f>_xlfn.VAR.P('Beta '!$D$5:$D$212)</f>
        <v>3.5318329807030327E-4</v>
      </c>
      <c r="K5" s="82">
        <f>_xlfn.VAR.P('Beta '!$D$5:$D$212)</f>
        <v>3.5318329807030327E-4</v>
      </c>
      <c r="L5" s="82">
        <f>_xlfn.VAR.P('Beta '!$D$5:$D$212)</f>
        <v>3.5318329807030327E-4</v>
      </c>
    </row>
    <row r="6" spans="2:12" x14ac:dyDescent="0.3">
      <c r="B6" s="86" t="s">
        <v>42</v>
      </c>
      <c r="C6" s="79">
        <f>C4/C5</f>
        <v>0.72762409993021826</v>
      </c>
      <c r="D6" s="79">
        <f t="shared" ref="D6:H6" si="0">D4/D5</f>
        <v>0.43693352115616735</v>
      </c>
      <c r="E6" s="79">
        <f t="shared" si="0"/>
        <v>0.97097104944681967</v>
      </c>
      <c r="F6" s="79">
        <f>F4/F5</f>
        <v>0.82977916628816439</v>
      </c>
      <c r="G6" s="79">
        <f>G4/G5</f>
        <v>0.349825240984038</v>
      </c>
      <c r="H6" s="79">
        <f t="shared" si="0"/>
        <v>0.68012247750243382</v>
      </c>
      <c r="I6" s="79">
        <f>I4/I5</f>
        <v>0.7911658849177764</v>
      </c>
      <c r="J6" s="79">
        <f>J4/J5</f>
        <v>0.32189406526116987</v>
      </c>
      <c r="K6" s="79">
        <f t="shared" ref="K6:L6" si="1">K4/K5</f>
        <v>0.4480767856138449</v>
      </c>
      <c r="L6" s="79">
        <f t="shared" si="1"/>
        <v>0.75736171479479497</v>
      </c>
    </row>
    <row r="7" spans="2:12" x14ac:dyDescent="0.3">
      <c r="B7" s="85" t="s">
        <v>207</v>
      </c>
      <c r="C7" s="81">
        <v>2.8899999999999999E-2</v>
      </c>
      <c r="D7" s="81">
        <v>4.1999999999999997E-3</v>
      </c>
      <c r="E7" s="81">
        <v>1.7999999999999999E-2</v>
      </c>
      <c r="F7" s="81">
        <v>7.4700000000000003E-2</v>
      </c>
      <c r="G7" s="81">
        <v>0.04</v>
      </c>
      <c r="H7" s="78">
        <v>2.1000000000000001E-2</v>
      </c>
      <c r="I7" s="78">
        <v>0</v>
      </c>
      <c r="J7" s="88">
        <v>0.02</v>
      </c>
      <c r="K7">
        <v>3.4799999999999998E-2</v>
      </c>
      <c r="L7">
        <v>1.3299999999999999E-2</v>
      </c>
    </row>
    <row r="8" spans="2:12" x14ac:dyDescent="0.3">
      <c r="G8">
        <v>0</v>
      </c>
    </row>
    <row r="9" spans="2:12" x14ac:dyDescent="0.3">
      <c r="B9" s="86" t="s">
        <v>218</v>
      </c>
      <c r="C9" s="89">
        <f>AVERAGE(C6:L6)</f>
        <v>0.63137540058954289</v>
      </c>
    </row>
    <row r="10" spans="2:12" x14ac:dyDescent="0.3">
      <c r="B10" s="86" t="s">
        <v>219</v>
      </c>
      <c r="C10" s="1">
        <f>AVERAGE(C7:L7)</f>
        <v>2.5489999999999995E-2</v>
      </c>
    </row>
    <row r="11" spans="2:12" x14ac:dyDescent="0.3">
      <c r="B11" s="86" t="s">
        <v>56</v>
      </c>
      <c r="C11" s="6">
        <v>0.25</v>
      </c>
    </row>
    <row r="13" spans="2:12" x14ac:dyDescent="0.3">
      <c r="B13" s="90" t="s">
        <v>220</v>
      </c>
      <c r="C13" s="91">
        <f>C9/(1+(C10*(1-C11)))</f>
        <v>0.61953150700438664</v>
      </c>
    </row>
    <row r="15" spans="2:12" x14ac:dyDescent="0.3">
      <c r="B15" t="s">
        <v>223</v>
      </c>
      <c r="C15">
        <v>7.4799999999999997E-3</v>
      </c>
    </row>
    <row r="17" spans="2:3" x14ac:dyDescent="0.3">
      <c r="B17" t="s">
        <v>224</v>
      </c>
      <c r="C17">
        <f>C13*(1+(C15*(1-C11)))</f>
        <v>0.62300707875868122</v>
      </c>
    </row>
    <row r="21" spans="2:3" x14ac:dyDescent="0.3">
      <c r="B21" t="s">
        <v>221</v>
      </c>
    </row>
    <row r="22" spans="2:3" x14ac:dyDescent="0.3">
      <c r="B22" t="s">
        <v>222</v>
      </c>
    </row>
  </sheetData>
  <mergeCells count="10">
    <mergeCell ref="I2:I3"/>
    <mergeCell ref="J2:J3"/>
    <mergeCell ref="L2:L3"/>
    <mergeCell ref="K2:K3"/>
    <mergeCell ref="C2:C3"/>
    <mergeCell ref="D2:D3"/>
    <mergeCell ref="E2:E3"/>
    <mergeCell ref="F2:F3"/>
    <mergeCell ref="G2:G3"/>
    <mergeCell ref="H2:H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0"/>
  <sheetViews>
    <sheetView workbookViewId="0">
      <selection activeCell="C10" sqref="C10"/>
    </sheetView>
  </sheetViews>
  <sheetFormatPr defaultRowHeight="14.4" x14ac:dyDescent="0.3"/>
  <cols>
    <col min="1" max="1" width="14.5546875" bestFit="1" customWidth="1"/>
    <col min="2" max="2" width="14.44140625" bestFit="1" customWidth="1"/>
    <col min="3" max="3" width="12.88671875" customWidth="1"/>
    <col min="4" max="4" width="10.33203125" bestFit="1" customWidth="1"/>
    <col min="7" max="7" width="11" bestFit="1" customWidth="1"/>
  </cols>
  <sheetData>
    <row r="1" spans="1:9" x14ac:dyDescent="0.3">
      <c r="A1" s="16" t="s">
        <v>93</v>
      </c>
    </row>
    <row r="2" spans="1:9" x14ac:dyDescent="0.3">
      <c r="B2" s="1"/>
      <c r="C2" s="22" t="s">
        <v>95</v>
      </c>
    </row>
    <row r="3" spans="1:9" x14ac:dyDescent="0.3">
      <c r="B3" s="1" t="s">
        <v>92</v>
      </c>
      <c r="C3" s="1">
        <v>13.5</v>
      </c>
    </row>
    <row r="4" spans="1:9" x14ac:dyDescent="0.3">
      <c r="B4" s="1" t="s">
        <v>74</v>
      </c>
      <c r="C4" s="1">
        <f>Workings!G6</f>
        <v>41.637936064685533</v>
      </c>
    </row>
    <row r="5" spans="1:9" x14ac:dyDescent="0.3">
      <c r="B5" s="1" t="s">
        <v>193</v>
      </c>
      <c r="C5" s="31">
        <f>C3/C4</f>
        <v>0.32422356331561264</v>
      </c>
    </row>
    <row r="6" spans="1:9" x14ac:dyDescent="0.3">
      <c r="B6" s="1" t="s">
        <v>94</v>
      </c>
      <c r="C6" s="6">
        <f>1-C5</f>
        <v>0.67577643668438736</v>
      </c>
    </row>
    <row r="7" spans="1:9" x14ac:dyDescent="0.3">
      <c r="B7" s="1" t="s">
        <v>43</v>
      </c>
      <c r="C7" s="30">
        <f>DCF!C44</f>
        <v>8.690639886298443E-2</v>
      </c>
    </row>
    <row r="8" spans="1:9" x14ac:dyDescent="0.3">
      <c r="B8" s="1" t="s">
        <v>99</v>
      </c>
      <c r="C8" s="30">
        <f>C9*C6</f>
        <v>1.5485078563813488E-2</v>
      </c>
    </row>
    <row r="9" spans="1:9" x14ac:dyDescent="0.3">
      <c r="B9" s="1" t="s">
        <v>100</v>
      </c>
      <c r="C9" s="30">
        <f>DCF!G4/435976.8</f>
        <v>2.2914499120136669E-2</v>
      </c>
    </row>
    <row r="10" spans="1:9" x14ac:dyDescent="0.3">
      <c r="B10" s="1" t="s">
        <v>101</v>
      </c>
      <c r="C10" s="21">
        <f>(C4*(1+C8)*C5)/(C7-C9)</f>
        <v>214.23099823104897</v>
      </c>
    </row>
    <row r="12" spans="1:9" x14ac:dyDescent="0.3">
      <c r="B12" s="1" t="s">
        <v>96</v>
      </c>
    </row>
    <row r="13" spans="1:9" x14ac:dyDescent="0.3">
      <c r="B13" s="1"/>
      <c r="C13" s="1">
        <v>2024</v>
      </c>
      <c r="D13" s="1">
        <v>2025</v>
      </c>
      <c r="E13" s="1">
        <v>2026</v>
      </c>
      <c r="F13" s="1">
        <v>2027</v>
      </c>
      <c r="G13" s="1">
        <v>2028</v>
      </c>
      <c r="H13" s="1">
        <v>2029</v>
      </c>
      <c r="I13" s="1" t="s">
        <v>225</v>
      </c>
    </row>
    <row r="14" spans="1:9" x14ac:dyDescent="0.3">
      <c r="B14" s="1" t="s">
        <v>74</v>
      </c>
      <c r="C14" s="108">
        <f>C4</f>
        <v>41.637936064685533</v>
      </c>
      <c r="D14">
        <f>C14*(1+$C$17)</f>
        <v>42.282702775882228</v>
      </c>
      <c r="E14">
        <f t="shared" ref="E14:H14" si="0">D14*(1+$C$17)</f>
        <v>42.937453750257134</v>
      </c>
      <c r="F14">
        <f t="shared" si="0"/>
        <v>43.602343594909975</v>
      </c>
      <c r="G14">
        <f t="shared" si="0"/>
        <v>44.277529311043544</v>
      </c>
      <c r="H14">
        <f t="shared" si="0"/>
        <v>44.963170331036608</v>
      </c>
      <c r="I14">
        <f>H14*1.05</f>
        <v>47.21132884758844</v>
      </c>
    </row>
    <row r="15" spans="1:9" x14ac:dyDescent="0.3">
      <c r="B15" s="1" t="s">
        <v>94</v>
      </c>
      <c r="C15" s="6">
        <f>$C$6</f>
        <v>0.67577643668438736</v>
      </c>
      <c r="D15" s="6">
        <f t="shared" ref="D15:I15" si="1">$C$6</f>
        <v>0.67577643668438736</v>
      </c>
      <c r="E15" s="6">
        <f t="shared" si="1"/>
        <v>0.67577643668438736</v>
      </c>
      <c r="F15" s="6">
        <f t="shared" si="1"/>
        <v>0.67577643668438736</v>
      </c>
      <c r="G15" s="6">
        <f t="shared" si="1"/>
        <v>0.67577643668438736</v>
      </c>
      <c r="H15" s="6">
        <f t="shared" si="1"/>
        <v>0.67577643668438736</v>
      </c>
      <c r="I15" s="6">
        <f t="shared" si="1"/>
        <v>0.67577643668438736</v>
      </c>
    </row>
    <row r="16" spans="1:9" x14ac:dyDescent="0.3">
      <c r="B16" s="1" t="s">
        <v>43</v>
      </c>
      <c r="C16" s="92">
        <f>$C$7</f>
        <v>8.690639886298443E-2</v>
      </c>
      <c r="D16" s="92">
        <f t="shared" ref="D16:I16" si="2">$C$7</f>
        <v>8.690639886298443E-2</v>
      </c>
      <c r="E16" s="92">
        <f t="shared" si="2"/>
        <v>8.690639886298443E-2</v>
      </c>
      <c r="F16" s="92">
        <f t="shared" si="2"/>
        <v>8.690639886298443E-2</v>
      </c>
      <c r="G16" s="92">
        <f t="shared" si="2"/>
        <v>8.690639886298443E-2</v>
      </c>
      <c r="H16" s="92">
        <f t="shared" si="2"/>
        <v>8.690639886298443E-2</v>
      </c>
      <c r="I16" s="92">
        <f t="shared" si="2"/>
        <v>8.690639886298443E-2</v>
      </c>
    </row>
    <row r="17" spans="2:9" x14ac:dyDescent="0.3">
      <c r="B17" s="1" t="s">
        <v>97</v>
      </c>
      <c r="C17" s="92">
        <f>$C$8</f>
        <v>1.5485078563813488E-2</v>
      </c>
      <c r="D17" s="92">
        <f t="shared" ref="D17:H17" si="3">$C$8</f>
        <v>1.5485078563813488E-2</v>
      </c>
      <c r="E17" s="92">
        <f t="shared" si="3"/>
        <v>1.5485078563813488E-2</v>
      </c>
      <c r="F17" s="92">
        <f t="shared" si="3"/>
        <v>1.5485078563813488E-2</v>
      </c>
      <c r="G17" s="92">
        <f t="shared" si="3"/>
        <v>1.5485078563813488E-2</v>
      </c>
      <c r="H17" s="92">
        <f t="shared" si="3"/>
        <v>1.5485078563813488E-2</v>
      </c>
    </row>
    <row r="18" spans="2:9" x14ac:dyDescent="0.3">
      <c r="B18" s="1" t="s">
        <v>98</v>
      </c>
      <c r="C18" s="6">
        <v>0.05</v>
      </c>
      <c r="I18" s="6">
        <v>0.05</v>
      </c>
    </row>
    <row r="19" spans="2:9" x14ac:dyDescent="0.3">
      <c r="B19" s="1" t="s">
        <v>100</v>
      </c>
      <c r="C19" s="92">
        <f>$C$9</f>
        <v>2.2914499120136669E-2</v>
      </c>
      <c r="D19" s="92">
        <f t="shared" ref="D19:I19" si="4">$C$9</f>
        <v>2.2914499120136669E-2</v>
      </c>
      <c r="E19" s="92">
        <f t="shared" si="4"/>
        <v>2.2914499120136669E-2</v>
      </c>
      <c r="F19" s="92">
        <f t="shared" si="4"/>
        <v>2.2914499120136669E-2</v>
      </c>
      <c r="G19" s="92">
        <f t="shared" si="4"/>
        <v>2.2914499120136669E-2</v>
      </c>
      <c r="H19" s="92">
        <f t="shared" si="4"/>
        <v>2.2914499120136669E-2</v>
      </c>
      <c r="I19" s="92">
        <f t="shared" si="4"/>
        <v>2.2914499120136669E-2</v>
      </c>
    </row>
    <row r="20" spans="2:9" x14ac:dyDescent="0.3">
      <c r="B20" s="1" t="s">
        <v>101</v>
      </c>
      <c r="C20" s="99">
        <f>(NPV((C16-C17),D14:H14)+((I14/(C16-C18))/((1+C19)^5)))</f>
        <v>1319.9802945231277</v>
      </c>
    </row>
  </sheetData>
  <phoneticPr fontId="1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A95"/>
  <sheetViews>
    <sheetView topLeftCell="B32" workbookViewId="0">
      <selection activeCell="K40" sqref="K40"/>
    </sheetView>
  </sheetViews>
  <sheetFormatPr defaultRowHeight="14.4" x14ac:dyDescent="0.3"/>
  <cols>
    <col min="2" max="2" width="35.109375" bestFit="1" customWidth="1"/>
    <col min="3" max="3" width="21.33203125" bestFit="1" customWidth="1"/>
    <col min="10" max="10" width="25" bestFit="1" customWidth="1"/>
    <col min="11" max="11" width="11.88671875" bestFit="1" customWidth="1"/>
    <col min="17" max="18" width="13.6640625" customWidth="1"/>
    <col min="19" max="19" width="19.88671875" bestFit="1" customWidth="1"/>
    <col min="20" max="20" width="19.88671875" customWidth="1"/>
    <col min="21" max="21" width="16.109375" bestFit="1" customWidth="1"/>
    <col min="27" max="27" width="15.33203125" bestFit="1" customWidth="1"/>
  </cols>
  <sheetData>
    <row r="1" spans="2:27" x14ac:dyDescent="0.3">
      <c r="D1" t="s">
        <v>9</v>
      </c>
    </row>
    <row r="2" spans="2:27" x14ac:dyDescent="0.3">
      <c r="B2" s="4" t="s">
        <v>0</v>
      </c>
      <c r="J2" s="4" t="s">
        <v>62</v>
      </c>
      <c r="K2" t="s">
        <v>9</v>
      </c>
      <c r="L2" t="s">
        <v>10</v>
      </c>
      <c r="S2" s="4"/>
      <c r="T2" s="4"/>
      <c r="AA2" s="4"/>
    </row>
    <row r="3" spans="2:27" x14ac:dyDescent="0.3">
      <c r="B3" s="55"/>
      <c r="C3" s="55">
        <v>2020</v>
      </c>
      <c r="D3" s="55">
        <v>2021</v>
      </c>
      <c r="E3" s="55">
        <v>2022</v>
      </c>
      <c r="F3" s="55">
        <v>2023</v>
      </c>
      <c r="G3" s="55">
        <v>2024</v>
      </c>
      <c r="J3" s="55"/>
      <c r="K3" s="55">
        <v>2024</v>
      </c>
      <c r="L3" s="55">
        <v>2025</v>
      </c>
      <c r="M3" s="55">
        <v>2026</v>
      </c>
      <c r="N3" s="55">
        <v>2027</v>
      </c>
      <c r="O3" s="55">
        <v>2028</v>
      </c>
      <c r="P3" s="55">
        <v>2029</v>
      </c>
      <c r="Q3" s="55">
        <v>2030</v>
      </c>
      <c r="R3" s="95"/>
      <c r="S3" s="55" t="s">
        <v>107</v>
      </c>
      <c r="T3" s="55">
        <v>2019</v>
      </c>
      <c r="U3" s="55">
        <v>2020</v>
      </c>
      <c r="V3" s="55">
        <v>2021</v>
      </c>
      <c r="W3" s="55">
        <v>2022</v>
      </c>
      <c r="X3" s="55">
        <v>2023</v>
      </c>
      <c r="Y3" s="55">
        <v>2024</v>
      </c>
    </row>
    <row r="4" spans="2:27" x14ac:dyDescent="0.3">
      <c r="B4" s="1" t="s">
        <v>1</v>
      </c>
      <c r="C4" s="58">
        <v>3960.73</v>
      </c>
      <c r="D4" s="58">
        <v>5728.26</v>
      </c>
      <c r="E4" s="58">
        <v>6717.12</v>
      </c>
      <c r="F4" s="58">
        <v>8604.93</v>
      </c>
      <c r="G4" s="58">
        <v>9990.19</v>
      </c>
      <c r="J4" s="1" t="s">
        <v>11</v>
      </c>
      <c r="K4" s="24">
        <f>G16</f>
        <v>10416.289999999999</v>
      </c>
      <c r="L4" s="1">
        <f>K4*(1+$C$38)</f>
        <v>12673.600600899208</v>
      </c>
      <c r="M4" s="1">
        <f t="shared" ref="M4:P4" si="0">L4*(1+$C$38)</f>
        <v>15420.09220088081</v>
      </c>
      <c r="N4" s="1">
        <f t="shared" si="0"/>
        <v>18761.775044954033</v>
      </c>
      <c r="O4" s="1">
        <f t="shared" si="0"/>
        <v>22827.632821634692</v>
      </c>
      <c r="P4" s="1">
        <f t="shared" si="0"/>
        <v>27774.601229936565</v>
      </c>
      <c r="Q4" s="1">
        <f>P4*(1.05)</f>
        <v>29163.331291433395</v>
      </c>
      <c r="S4" s="100" t="s">
        <v>108</v>
      </c>
      <c r="T4" s="23">
        <v>7885.98</v>
      </c>
      <c r="U4" s="23">
        <v>7874.99</v>
      </c>
      <c r="V4" s="23">
        <v>8997.02</v>
      </c>
      <c r="W4" s="23">
        <v>8925.1299999999992</v>
      </c>
      <c r="X4" s="23">
        <v>10513.05</v>
      </c>
      <c r="Y4" s="23">
        <v>9868.2900000000009</v>
      </c>
    </row>
    <row r="5" spans="2:27" x14ac:dyDescent="0.3">
      <c r="B5" s="1" t="s">
        <v>2</v>
      </c>
      <c r="C5" s="1">
        <v>822.80000000000018</v>
      </c>
      <c r="D5" s="1">
        <v>514.68999999999994</v>
      </c>
      <c r="E5" s="1">
        <v>1075.5</v>
      </c>
      <c r="F5" s="1">
        <v>847.59</v>
      </c>
      <c r="G5" s="1">
        <v>1439.4499999999998</v>
      </c>
      <c r="J5" s="1" t="s">
        <v>56</v>
      </c>
      <c r="K5" s="6">
        <f>$C$18</f>
        <v>0.25</v>
      </c>
      <c r="L5" s="6">
        <f t="shared" ref="L5:Q5" si="1">$C$18</f>
        <v>0.25</v>
      </c>
      <c r="M5" s="6">
        <f t="shared" si="1"/>
        <v>0.25</v>
      </c>
      <c r="N5" s="6">
        <f t="shared" si="1"/>
        <v>0.25</v>
      </c>
      <c r="O5" s="6">
        <f t="shared" si="1"/>
        <v>0.25</v>
      </c>
      <c r="P5" s="6">
        <f t="shared" si="1"/>
        <v>0.25</v>
      </c>
      <c r="Q5" s="6">
        <f t="shared" si="1"/>
        <v>0.25</v>
      </c>
      <c r="S5" s="98" t="s">
        <v>109</v>
      </c>
      <c r="T5" s="23">
        <v>8884.2000000000007</v>
      </c>
      <c r="U5" s="23">
        <v>9421.24</v>
      </c>
      <c r="V5" s="23">
        <v>9061.4</v>
      </c>
      <c r="W5" s="23">
        <v>10484.59</v>
      </c>
      <c r="X5" s="23">
        <v>11438.51</v>
      </c>
      <c r="Y5" s="23">
        <v>11249.37</v>
      </c>
    </row>
    <row r="6" spans="2:27" x14ac:dyDescent="0.3">
      <c r="B6" s="1" t="s">
        <v>3</v>
      </c>
      <c r="C6" s="24">
        <f>C4+C5</f>
        <v>4783.5300000000007</v>
      </c>
      <c r="D6" s="24">
        <f t="shared" ref="D6:G6" si="2">D4+D5</f>
        <v>6242.95</v>
      </c>
      <c r="E6" s="24">
        <f t="shared" si="2"/>
        <v>7792.62</v>
      </c>
      <c r="F6" s="24">
        <f t="shared" si="2"/>
        <v>9452.52</v>
      </c>
      <c r="G6" s="24">
        <f t="shared" si="2"/>
        <v>11429.64</v>
      </c>
      <c r="J6" s="1" t="s">
        <v>68</v>
      </c>
      <c r="K6" s="1">
        <f>K4*(1-K5)</f>
        <v>7812.2174999999988</v>
      </c>
      <c r="L6" s="1">
        <f t="shared" ref="L6:Q6" si="3">L4*(1-L5)</f>
        <v>9505.2004506744051</v>
      </c>
      <c r="M6" s="1">
        <f t="shared" si="3"/>
        <v>11565.069150660607</v>
      </c>
      <c r="N6" s="1">
        <f t="shared" si="3"/>
        <v>14071.331283715524</v>
      </c>
      <c r="O6" s="1">
        <f t="shared" si="3"/>
        <v>17120.72461622602</v>
      </c>
      <c r="P6" s="1">
        <f t="shared" si="3"/>
        <v>20830.950922452423</v>
      </c>
      <c r="Q6" s="1">
        <f t="shared" si="3"/>
        <v>21872.498468575046</v>
      </c>
      <c r="S6" s="98" t="s">
        <v>114</v>
      </c>
      <c r="T6" s="25">
        <v>411.97</v>
      </c>
      <c r="U6" s="25">
        <v>428.55</v>
      </c>
      <c r="V6" s="25">
        <v>434.65</v>
      </c>
      <c r="W6" s="25">
        <v>386.27</v>
      </c>
      <c r="X6" s="25">
        <v>527.16</v>
      </c>
      <c r="Y6" s="25">
        <v>504.32</v>
      </c>
    </row>
    <row r="7" spans="2:27" x14ac:dyDescent="0.3">
      <c r="B7" s="1" t="s">
        <v>4</v>
      </c>
      <c r="C7" s="25">
        <v>302.73</v>
      </c>
      <c r="D7" s="25">
        <v>141.43</v>
      </c>
      <c r="E7" s="25">
        <v>127.35</v>
      </c>
      <c r="F7" s="25">
        <v>172</v>
      </c>
      <c r="G7" s="25">
        <v>238.47</v>
      </c>
      <c r="J7" s="1" t="s">
        <v>5</v>
      </c>
      <c r="K7" s="1"/>
      <c r="L7" s="1"/>
      <c r="M7" s="1"/>
      <c r="N7" s="1"/>
      <c r="O7" s="1"/>
      <c r="P7" s="1"/>
      <c r="Q7" s="1"/>
      <c r="S7" s="98" t="s">
        <v>110</v>
      </c>
      <c r="T7" s="25">
        <v>1080.3499999999999</v>
      </c>
      <c r="U7" s="25">
        <v>1393.68</v>
      </c>
      <c r="V7" s="25">
        <v>1120.56</v>
      </c>
      <c r="W7" s="25">
        <v>872.86</v>
      </c>
      <c r="X7" s="25">
        <v>840.71</v>
      </c>
      <c r="Y7" s="25">
        <v>975.1</v>
      </c>
    </row>
    <row r="8" spans="2:27" x14ac:dyDescent="0.3">
      <c r="B8" s="1" t="s">
        <v>7</v>
      </c>
      <c r="C8" s="1"/>
      <c r="D8" s="1"/>
      <c r="E8" s="1"/>
      <c r="F8" s="1"/>
      <c r="G8" s="1"/>
      <c r="J8" s="1" t="s">
        <v>14</v>
      </c>
      <c r="K8" s="1">
        <f>G27</f>
        <v>-963.13999999999351</v>
      </c>
      <c r="L8" s="1">
        <f>L6*$C$36</f>
        <v>1861.3127800085349</v>
      </c>
      <c r="M8" s="1">
        <f t="shared" ref="M8:Q8" si="4">M6*$C$36</f>
        <v>2264.6772283776227</v>
      </c>
      <c r="N8" s="1">
        <f t="shared" si="4"/>
        <v>2755.4546467513283</v>
      </c>
      <c r="O8" s="1">
        <f t="shared" si="4"/>
        <v>3352.5882696063718</v>
      </c>
      <c r="P8" s="1">
        <f t="shared" si="4"/>
        <v>4079.1265132068088</v>
      </c>
      <c r="Q8" s="1">
        <f t="shared" si="4"/>
        <v>4283.0828388671498</v>
      </c>
      <c r="S8" s="98" t="s">
        <v>111</v>
      </c>
      <c r="T8" s="25">
        <v>4270.0600000000004</v>
      </c>
      <c r="U8" s="25">
        <v>3664.49</v>
      </c>
      <c r="V8" s="25">
        <v>4312.21</v>
      </c>
      <c r="W8" s="25">
        <v>5089.79</v>
      </c>
      <c r="X8" s="25">
        <v>5986.02</v>
      </c>
      <c r="Y8" s="25">
        <v>6017.15</v>
      </c>
    </row>
    <row r="9" spans="2:27" x14ac:dyDescent="0.3">
      <c r="B9" s="26" t="s">
        <v>103</v>
      </c>
      <c r="C9" s="25">
        <v>8.69</v>
      </c>
      <c r="D9" s="25">
        <v>2.2400000000000002</v>
      </c>
      <c r="E9" s="25">
        <v>13.81</v>
      </c>
      <c r="F9" s="25">
        <v>3.65</v>
      </c>
      <c r="G9" s="25">
        <v>30.77</v>
      </c>
      <c r="J9" s="1" t="s">
        <v>23</v>
      </c>
      <c r="K9" s="1">
        <f>K6-K8</f>
        <v>8775.3574999999928</v>
      </c>
      <c r="L9" s="1">
        <f t="shared" ref="L9:Q9" si="5">L6-L8</f>
        <v>7643.8876706658702</v>
      </c>
      <c r="M9" s="1">
        <f t="shared" si="5"/>
        <v>9300.3919222829845</v>
      </c>
      <c r="N9" s="1">
        <f t="shared" si="5"/>
        <v>11315.876636964196</v>
      </c>
      <c r="O9" s="1">
        <f t="shared" si="5"/>
        <v>13768.136346619649</v>
      </c>
      <c r="P9" s="1">
        <f t="shared" si="5"/>
        <v>16751.824409245615</v>
      </c>
      <c r="Q9" s="1">
        <f t="shared" si="5"/>
        <v>17589.415629707895</v>
      </c>
      <c r="S9" s="98" t="s">
        <v>112</v>
      </c>
      <c r="T9" s="101">
        <v>82.03</v>
      </c>
      <c r="U9">
        <v>67.900000000000006</v>
      </c>
      <c r="V9">
        <v>62.78</v>
      </c>
      <c r="W9">
        <v>42.739999999999995</v>
      </c>
      <c r="X9">
        <v>52.160000000000004</v>
      </c>
      <c r="Y9">
        <v>50.31</v>
      </c>
    </row>
    <row r="10" spans="2:27" x14ac:dyDescent="0.3">
      <c r="B10" s="26" t="s">
        <v>104</v>
      </c>
      <c r="C10" s="1">
        <v>0</v>
      </c>
      <c r="D10" s="1">
        <v>0</v>
      </c>
      <c r="E10" s="1">
        <v>0</v>
      </c>
      <c r="F10" s="25">
        <v>126.1</v>
      </c>
      <c r="G10" s="1">
        <v>0</v>
      </c>
      <c r="J10" s="1"/>
      <c r="K10" s="1"/>
      <c r="L10" s="1"/>
      <c r="M10" s="1"/>
      <c r="N10" s="1"/>
      <c r="O10" s="1"/>
      <c r="P10" s="1"/>
      <c r="Q10" s="1"/>
      <c r="S10" s="98"/>
      <c r="T10" s="101"/>
    </row>
    <row r="11" spans="2:27" x14ac:dyDescent="0.3">
      <c r="B11" s="2" t="s">
        <v>105</v>
      </c>
      <c r="C11" s="25">
        <v>63.54</v>
      </c>
      <c r="D11" s="25">
        <v>51.56</v>
      </c>
      <c r="E11" s="25">
        <v>60.05</v>
      </c>
      <c r="F11" s="25">
        <v>102.37</v>
      </c>
      <c r="G11" s="25">
        <v>107.73</v>
      </c>
      <c r="J11" s="5" t="s">
        <v>63</v>
      </c>
      <c r="S11" s="98" t="s">
        <v>107</v>
      </c>
      <c r="T11" s="24">
        <f>SUM(T4:T7)-SUM(T8:T9)</f>
        <v>13910.41</v>
      </c>
      <c r="U11" s="24">
        <f>SUM(U4:U7)-SUM(U8:U9)</f>
        <v>15386.07</v>
      </c>
      <c r="V11" s="24">
        <f>SUM(V4:V7)-SUM(V8:V9)</f>
        <v>15238.640000000001</v>
      </c>
      <c r="W11" s="24">
        <f t="shared" ref="W11:Y11" si="6">SUM(W4:W7)-SUM(W8:W9)</f>
        <v>15536.320000000003</v>
      </c>
      <c r="X11" s="24">
        <f t="shared" si="6"/>
        <v>17281.249999999996</v>
      </c>
      <c r="Y11" s="24">
        <f t="shared" si="6"/>
        <v>16529.620000000003</v>
      </c>
    </row>
    <row r="12" spans="2:27" x14ac:dyDescent="0.3">
      <c r="B12" s="1" t="s">
        <v>5</v>
      </c>
      <c r="C12" s="27"/>
      <c r="D12" s="27"/>
      <c r="E12" s="27"/>
      <c r="F12" s="27"/>
      <c r="G12" s="27"/>
      <c r="J12" s="5"/>
      <c r="S12" s="98" t="s">
        <v>113</v>
      </c>
      <c r="T12" s="98"/>
      <c r="U12" s="24">
        <f>U11-T11</f>
        <v>1475.6599999999999</v>
      </c>
      <c r="V12" s="24">
        <f>V11-U11</f>
        <v>-147.42999999999847</v>
      </c>
      <c r="W12" s="24">
        <f t="shared" ref="W12:Y12" si="7">W11-V11</f>
        <v>297.68000000000211</v>
      </c>
      <c r="X12" s="24">
        <f t="shared" si="7"/>
        <v>1744.929999999993</v>
      </c>
      <c r="Y12" s="24">
        <f t="shared" si="7"/>
        <v>-751.62999999999374</v>
      </c>
    </row>
    <row r="13" spans="2:27" x14ac:dyDescent="0.3">
      <c r="B13" s="1" t="s">
        <v>6</v>
      </c>
      <c r="C13" s="1"/>
      <c r="D13" s="1"/>
      <c r="E13" s="1"/>
      <c r="F13" s="1"/>
      <c r="G13" s="1"/>
      <c r="J13" s="1" t="s">
        <v>24</v>
      </c>
      <c r="K13" s="96">
        <f>NPV((C49-C38),L9:P9)</f>
        <v>95917.618540712007</v>
      </c>
    </row>
    <row r="14" spans="2:27" x14ac:dyDescent="0.3">
      <c r="B14" s="2" t="s">
        <v>106</v>
      </c>
      <c r="C14" s="25">
        <v>651.59</v>
      </c>
      <c r="D14" s="25">
        <v>859.17</v>
      </c>
      <c r="E14" s="23">
        <v>1075.47</v>
      </c>
      <c r="F14" s="25">
        <v>634.52</v>
      </c>
      <c r="G14" s="23">
        <v>1390.32</v>
      </c>
      <c r="J14" s="1" t="s">
        <v>25</v>
      </c>
      <c r="K14" s="96">
        <f>NPV((C49-C38),Q9)</f>
        <v>20218.736541167542</v>
      </c>
      <c r="U14" s="28"/>
      <c r="V14" s="28"/>
      <c r="W14" s="28"/>
      <c r="X14" s="28"/>
      <c r="Y14" s="28"/>
    </row>
    <row r="15" spans="2:27" x14ac:dyDescent="0.3">
      <c r="B15" s="1"/>
      <c r="C15" s="1"/>
      <c r="D15" s="1"/>
      <c r="E15" s="1"/>
      <c r="F15" s="1"/>
      <c r="G15" s="1"/>
      <c r="J15" s="94" t="s">
        <v>226</v>
      </c>
      <c r="K15" s="97">
        <f>K14+K13</f>
        <v>116136.35508187955</v>
      </c>
    </row>
    <row r="16" spans="2:27" x14ac:dyDescent="0.3">
      <c r="B16" s="1" t="s">
        <v>8</v>
      </c>
      <c r="C16" s="24">
        <f>C6+C7+SUM(C9:C11)-C14</f>
        <v>4506.8999999999996</v>
      </c>
      <c r="D16" s="24">
        <f t="shared" ref="D16:G16" si="8">D6+D7+SUM(D9:D11)-D14</f>
        <v>5579.01</v>
      </c>
      <c r="E16" s="24">
        <f t="shared" si="8"/>
        <v>6918.36</v>
      </c>
      <c r="F16" s="24">
        <f t="shared" si="8"/>
        <v>9222.1200000000008</v>
      </c>
      <c r="G16" s="24">
        <f t="shared" si="8"/>
        <v>10416.289999999999</v>
      </c>
      <c r="H16" s="28"/>
      <c r="J16" s="4" t="s">
        <v>28</v>
      </c>
    </row>
    <row r="17" spans="2:22" x14ac:dyDescent="0.3">
      <c r="B17" s="1" t="s">
        <v>73</v>
      </c>
      <c r="C17" s="23">
        <f>2052.78+C16</f>
        <v>6559.68</v>
      </c>
      <c r="D17" s="23">
        <f>2079.95+D16</f>
        <v>7658.96</v>
      </c>
      <c r="E17" s="23">
        <f>+E16+2143.74</f>
        <v>9062.0999999999985</v>
      </c>
      <c r="F17" s="23">
        <f>+F16+2529.43</f>
        <v>11751.550000000001</v>
      </c>
      <c r="G17" s="23">
        <f>+G16+2556.64</f>
        <v>12972.929999999998</v>
      </c>
      <c r="J17" s="1" t="s">
        <v>26</v>
      </c>
      <c r="K17" s="96">
        <f>K15</f>
        <v>116136.35508187955</v>
      </c>
      <c r="N17" s="28"/>
      <c r="V17" s="28"/>
    </row>
    <row r="18" spans="2:22" x14ac:dyDescent="0.3">
      <c r="B18" s="1" t="s">
        <v>51</v>
      </c>
      <c r="C18" s="143">
        <v>0.25</v>
      </c>
      <c r="D18" s="144"/>
      <c r="E18" s="144"/>
      <c r="F18" s="144"/>
      <c r="G18" s="145"/>
      <c r="J18" s="1" t="s">
        <v>29</v>
      </c>
      <c r="K18" s="24">
        <f>'Balance Sheet'!C44</f>
        <v>10520.68</v>
      </c>
    </row>
    <row r="19" spans="2:22" x14ac:dyDescent="0.3">
      <c r="J19" s="1" t="s">
        <v>30</v>
      </c>
      <c r="K19" s="1"/>
    </row>
    <row r="20" spans="2:22" x14ac:dyDescent="0.3">
      <c r="B20" s="1" t="s">
        <v>67</v>
      </c>
      <c r="C20" s="1">
        <f>AVERAGE(C16:G16)*(1-C18)</f>
        <v>5496.402</v>
      </c>
      <c r="J20" s="2" t="s">
        <v>234</v>
      </c>
      <c r="K20" s="1">
        <v>2705.68</v>
      </c>
    </row>
    <row r="21" spans="2:22" x14ac:dyDescent="0.3">
      <c r="B21" s="4" t="s">
        <v>53</v>
      </c>
      <c r="J21" s="2" t="s">
        <v>235</v>
      </c>
      <c r="K21" s="1">
        <v>6077.63</v>
      </c>
    </row>
    <row r="22" spans="2:22" x14ac:dyDescent="0.3">
      <c r="B22" s="55"/>
      <c r="C22" s="55">
        <v>2020</v>
      </c>
      <c r="D22" s="55">
        <v>2021</v>
      </c>
      <c r="E22" s="55">
        <v>2022</v>
      </c>
      <c r="F22" s="55">
        <v>2023</v>
      </c>
      <c r="G22" s="55">
        <v>2024</v>
      </c>
      <c r="J22" s="2" t="s">
        <v>236</v>
      </c>
      <c r="K22" s="1">
        <v>15025.77</v>
      </c>
    </row>
    <row r="23" spans="2:22" x14ac:dyDescent="0.3">
      <c r="B23" s="1" t="s">
        <v>12</v>
      </c>
      <c r="C23" s="25">
        <v>1542</v>
      </c>
      <c r="D23" s="25">
        <v>1170.1300000000001</v>
      </c>
      <c r="E23" s="25">
        <v>1495.04</v>
      </c>
      <c r="F23" s="25">
        <v>2085.58</v>
      </c>
      <c r="G23" s="25">
        <v>2201.81</v>
      </c>
      <c r="J23" s="1" t="s">
        <v>5</v>
      </c>
      <c r="K23" s="1"/>
    </row>
    <row r="24" spans="2:22" x14ac:dyDescent="0.3">
      <c r="B24" s="1" t="s">
        <v>13</v>
      </c>
      <c r="C24">
        <v>0</v>
      </c>
      <c r="D24" s="25">
        <v>61.6</v>
      </c>
      <c r="E24" s="25">
        <v>739.57</v>
      </c>
      <c r="F24" s="25">
        <v>4685.82</v>
      </c>
      <c r="G24" s="25">
        <v>143.32</v>
      </c>
      <c r="J24" s="1" t="s">
        <v>31</v>
      </c>
      <c r="K24" s="1">
        <v>3273.67</v>
      </c>
    </row>
    <row r="25" spans="2:22" x14ac:dyDescent="0.3">
      <c r="B25" s="1" t="s">
        <v>115</v>
      </c>
      <c r="C25" s="1">
        <v>1475.6599999999999</v>
      </c>
      <c r="D25" s="1">
        <v>-147.42999999999847</v>
      </c>
      <c r="E25" s="1">
        <v>297.68000000000211</v>
      </c>
      <c r="F25" s="1">
        <v>1744.929999999993</v>
      </c>
      <c r="G25" s="1">
        <v>-751.62999999999374</v>
      </c>
      <c r="J25" s="1" t="s">
        <v>32</v>
      </c>
      <c r="K25" s="1">
        <v>0</v>
      </c>
    </row>
    <row r="26" spans="2:22" x14ac:dyDescent="0.3">
      <c r="B26" s="1" t="s">
        <v>69</v>
      </c>
      <c r="C26" s="1">
        <v>2052.7800000000002</v>
      </c>
      <c r="D26" s="1">
        <v>2079.9499999999998</v>
      </c>
      <c r="E26" s="1">
        <v>2143.7399999999998</v>
      </c>
      <c r="F26" s="1">
        <v>2529.4299999999998</v>
      </c>
      <c r="G26" s="1">
        <v>2556.64</v>
      </c>
      <c r="J26" s="1" t="s">
        <v>33</v>
      </c>
      <c r="K26" s="96">
        <f>SUM(K17:K22)-SUM(K24:K25)</f>
        <v>147192.44508187953</v>
      </c>
    </row>
    <row r="27" spans="2:22" x14ac:dyDescent="0.3">
      <c r="B27" s="1" t="s">
        <v>14</v>
      </c>
      <c r="C27" s="1">
        <f>C23+C24+C25-C26</f>
        <v>964.87999999999965</v>
      </c>
      <c r="D27" s="1">
        <f t="shared" ref="D27:F27" si="9">D23+D24+D25-D26</f>
        <v>-995.64999999999827</v>
      </c>
      <c r="E27" s="1">
        <f t="shared" si="9"/>
        <v>388.55000000000246</v>
      </c>
      <c r="F27" s="1">
        <f t="shared" si="9"/>
        <v>5986.8999999999924</v>
      </c>
      <c r="G27" s="1">
        <f>G23+G24+G25-G26</f>
        <v>-963.13999999999351</v>
      </c>
      <c r="J27" s="1" t="s">
        <v>34</v>
      </c>
      <c r="K27" s="1">
        <v>239.93</v>
      </c>
    </row>
    <row r="28" spans="2:22" x14ac:dyDescent="0.3">
      <c r="B28" s="4" t="s">
        <v>19</v>
      </c>
      <c r="J28" s="1" t="s">
        <v>35</v>
      </c>
      <c r="K28" s="96">
        <f>K26/K27</f>
        <v>613.48078640386586</v>
      </c>
    </row>
    <row r="29" spans="2:22" x14ac:dyDescent="0.3">
      <c r="B29" s="1" t="s">
        <v>20</v>
      </c>
      <c r="C29" s="1">
        <f>239.93*1</f>
        <v>239.93</v>
      </c>
      <c r="D29" s="1">
        <f t="shared" ref="D29:G29" si="10">239.93*1</f>
        <v>239.93</v>
      </c>
      <c r="E29" s="1">
        <f t="shared" si="10"/>
        <v>239.93</v>
      </c>
      <c r="F29" s="1">
        <f t="shared" si="10"/>
        <v>239.93</v>
      </c>
      <c r="G29" s="1">
        <f t="shared" si="10"/>
        <v>239.93</v>
      </c>
      <c r="H29" s="94"/>
      <c r="J29" s="1" t="s">
        <v>36</v>
      </c>
      <c r="K29" s="1">
        <v>239.93</v>
      </c>
    </row>
    <row r="30" spans="2:22" x14ac:dyDescent="0.3">
      <c r="B30" s="1" t="s">
        <v>21</v>
      </c>
      <c r="C30" s="23">
        <v>8314.8799999999992</v>
      </c>
      <c r="D30" s="23">
        <v>3868.58</v>
      </c>
      <c r="E30" s="23">
        <v>1290.3</v>
      </c>
      <c r="F30" s="23">
        <v>6885.87</v>
      </c>
      <c r="G30" s="23">
        <v>3273.67</v>
      </c>
      <c r="H30" s="28"/>
      <c r="J30" s="1" t="s">
        <v>37</v>
      </c>
      <c r="K30" s="1">
        <v>1823.35</v>
      </c>
    </row>
    <row r="31" spans="2:22" x14ac:dyDescent="0.3">
      <c r="B31" s="1" t="s">
        <v>22</v>
      </c>
      <c r="C31" s="1">
        <f>SUM(C29:C30)</f>
        <v>8554.81</v>
      </c>
      <c r="D31" s="1">
        <f t="shared" ref="D31:G31" si="11">SUM(D29:D30)</f>
        <v>4108.51</v>
      </c>
      <c r="E31" s="1">
        <f t="shared" si="11"/>
        <v>1530.23</v>
      </c>
      <c r="F31" s="1">
        <f t="shared" si="11"/>
        <v>7125.8</v>
      </c>
      <c r="G31" s="1">
        <f t="shared" si="11"/>
        <v>3513.6</v>
      </c>
      <c r="H31" s="94"/>
      <c r="J31" s="1" t="s">
        <v>38</v>
      </c>
      <c r="K31" s="1">
        <f>K30*K27</f>
        <v>437476.36550000001</v>
      </c>
    </row>
    <row r="33" spans="2:19" x14ac:dyDescent="0.3">
      <c r="B33" s="4" t="s">
        <v>52</v>
      </c>
    </row>
    <row r="34" spans="2:19" x14ac:dyDescent="0.3">
      <c r="B34" s="1" t="s">
        <v>17</v>
      </c>
      <c r="C34" s="1">
        <f>AVERAGE(C27:G27)</f>
        <v>1076.3080000000004</v>
      </c>
    </row>
    <row r="35" spans="2:19" x14ac:dyDescent="0.3">
      <c r="B35" s="1" t="s">
        <v>15</v>
      </c>
      <c r="C35" s="1">
        <f>AVERAGE(C16:G16)*(1-C18)</f>
        <v>5496.402</v>
      </c>
    </row>
    <row r="36" spans="2:19" x14ac:dyDescent="0.3">
      <c r="B36" s="1" t="s">
        <v>16</v>
      </c>
      <c r="C36" s="31">
        <f>C34/C35</f>
        <v>0.19582046582473414</v>
      </c>
    </row>
    <row r="37" spans="2:19" ht="15" thickBot="1" x14ac:dyDescent="0.35">
      <c r="B37" s="1" t="s">
        <v>18</v>
      </c>
      <c r="C37" s="1">
        <f>C35/AVERAGE(C31:G31)</f>
        <v>1.1066752037111984</v>
      </c>
      <c r="O37" s="4" t="s">
        <v>65</v>
      </c>
    </row>
    <row r="38" spans="2:19" x14ac:dyDescent="0.3">
      <c r="B38" s="1" t="s">
        <v>27</v>
      </c>
      <c r="C38" s="59">
        <f>C36*C37</f>
        <v>0.21670965390740943</v>
      </c>
      <c r="J38" s="4" t="s">
        <v>64</v>
      </c>
      <c r="N38" s="75"/>
      <c r="O38" s="103"/>
      <c r="P38" s="103" t="s">
        <v>237</v>
      </c>
      <c r="Q38" s="103"/>
      <c r="R38" s="103"/>
      <c r="S38" s="104"/>
    </row>
    <row r="39" spans="2:19" ht="28.8" x14ac:dyDescent="0.3">
      <c r="J39" s="3" t="s">
        <v>44</v>
      </c>
      <c r="K39" s="89">
        <f>'Cost of Capital'!C9</f>
        <v>0.63137540058954289</v>
      </c>
      <c r="N39" s="131">
        <f>K28</f>
        <v>613.48078640386586</v>
      </c>
      <c r="O39" s="92">
        <f>P39-5%</f>
        <v>0.10000000000000002</v>
      </c>
      <c r="P39" s="92">
        <f>Q39-5%</f>
        <v>0.15000000000000002</v>
      </c>
      <c r="Q39" s="92">
        <v>0.2</v>
      </c>
      <c r="R39" s="92">
        <f>Q39+5%</f>
        <v>0.25</v>
      </c>
      <c r="S39" s="124">
        <f>R39+5%</f>
        <v>0.3</v>
      </c>
    </row>
    <row r="40" spans="2:19" x14ac:dyDescent="0.3">
      <c r="B40" s="4" t="s">
        <v>39</v>
      </c>
      <c r="J40" s="1" t="s">
        <v>45</v>
      </c>
      <c r="K40" s="1">
        <f>'Cost of Capital'!C10</f>
        <v>2.5489999999999995E-2</v>
      </c>
      <c r="M40" s="146" t="s">
        <v>66</v>
      </c>
      <c r="N40" s="125">
        <f>N41-2%</f>
        <v>1.0666752037111984</v>
      </c>
      <c r="O40" s="127">
        <f t="dataTable" ref="O40:S44" dt2D="1" dtr="1" r1="C36" r2="C37" ca="1"/>
        <v>395.6839887367517</v>
      </c>
      <c r="P40" s="127">
        <v>480.64124452049867</v>
      </c>
      <c r="Q40" s="127">
        <v>599.99418426481475</v>
      </c>
      <c r="R40" s="127">
        <v>771.2376177759237</v>
      </c>
      <c r="S40" s="128">
        <v>1022.8257344529011</v>
      </c>
    </row>
    <row r="41" spans="2:19" x14ac:dyDescent="0.3">
      <c r="B41" s="1" t="s">
        <v>40</v>
      </c>
      <c r="C41" s="92">
        <v>3.4200000000000001E-2</v>
      </c>
      <c r="J41" s="1" t="s">
        <v>46</v>
      </c>
      <c r="K41" s="6">
        <f>C18</f>
        <v>0.25</v>
      </c>
      <c r="M41" s="146"/>
      <c r="N41" s="125">
        <f>N42-2%</f>
        <v>1.0866752037111984</v>
      </c>
      <c r="O41" s="127">
        <v>392.45854563754591</v>
      </c>
      <c r="P41" s="127">
        <v>473.93605342588978</v>
      </c>
      <c r="Q41" s="127">
        <v>587.36487809752032</v>
      </c>
      <c r="R41" s="127">
        <v>748.45102822257843</v>
      </c>
      <c r="S41" s="128">
        <v>982.38842234453205</v>
      </c>
    </row>
    <row r="42" spans="2:19" x14ac:dyDescent="0.3">
      <c r="B42" s="1" t="s">
        <v>41</v>
      </c>
      <c r="C42" s="92">
        <v>8.4599999999999995E-2</v>
      </c>
      <c r="J42" s="1" t="s">
        <v>47</v>
      </c>
      <c r="K42" s="1">
        <f>K39/(1+(K40*(1-K41)))</f>
        <v>0.61953150700438664</v>
      </c>
      <c r="M42" s="146"/>
      <c r="N42" s="125">
        <f>C37</f>
        <v>1.1066752037111984</v>
      </c>
      <c r="O42" s="127">
        <v>392.45854563754591</v>
      </c>
      <c r="P42" s="127">
        <v>473.93605342588978</v>
      </c>
      <c r="Q42" s="127">
        <v>587.36487809752032</v>
      </c>
      <c r="R42" s="127">
        <v>748.45102822257843</v>
      </c>
      <c r="S42" s="128">
        <v>982.38842234453205</v>
      </c>
    </row>
    <row r="43" spans="2:19" x14ac:dyDescent="0.3">
      <c r="B43" s="1" t="s">
        <v>42</v>
      </c>
      <c r="C43" s="1">
        <f>'Cost of Capital'!C17</f>
        <v>0.62300707875868122</v>
      </c>
      <c r="J43" s="1" t="s">
        <v>48</v>
      </c>
      <c r="K43" s="1">
        <f>'Cost of Capital'!C15</f>
        <v>7.4799999999999997E-3</v>
      </c>
      <c r="M43" s="146"/>
      <c r="N43" s="125">
        <f>N42+2%</f>
        <v>1.1266752037111984</v>
      </c>
      <c r="O43" s="127">
        <v>395.6839887367517</v>
      </c>
      <c r="P43" s="127">
        <v>480.64124452049867</v>
      </c>
      <c r="Q43" s="127">
        <v>599.99418426481475</v>
      </c>
      <c r="R43" s="127">
        <v>771.2376177759237</v>
      </c>
      <c r="S43" s="128">
        <v>1022.8257344529011</v>
      </c>
    </row>
    <row r="44" spans="2:19" ht="15" thickBot="1" x14ac:dyDescent="0.35">
      <c r="B44" s="1" t="s">
        <v>43</v>
      </c>
      <c r="C44" s="93">
        <f>C41+(K44*(C42))</f>
        <v>8.690639886298443E-2</v>
      </c>
      <c r="J44" s="1" t="s">
        <v>49</v>
      </c>
      <c r="K44" s="1">
        <f>K42*(1+(K43*(1-K41)))</f>
        <v>0.62300707875868122</v>
      </c>
      <c r="M44" s="146"/>
      <c r="N44" s="126">
        <f>N43+2%</f>
        <v>1.1466752037111985</v>
      </c>
      <c r="O44" s="129">
        <v>402.27339667937775</v>
      </c>
      <c r="P44" s="129">
        <v>494.51181153643279</v>
      </c>
      <c r="Q44" s="129">
        <v>626.48979443959502</v>
      </c>
      <c r="R44" s="129">
        <v>819.81120185117743</v>
      </c>
      <c r="S44" s="130">
        <v>1110.606249507945</v>
      </c>
    </row>
    <row r="45" spans="2:19" x14ac:dyDescent="0.3">
      <c r="B45" s="1" t="s">
        <v>54</v>
      </c>
      <c r="C45" s="1">
        <v>0.99254714519112197</v>
      </c>
    </row>
    <row r="46" spans="2:19" x14ac:dyDescent="0.3">
      <c r="B46" s="1" t="s">
        <v>50</v>
      </c>
      <c r="C46" s="30">
        <f>'Profit and Loss Account'!C21/'Balance Sheet'!C15</f>
        <v>7.2844849969605982E-2</v>
      </c>
    </row>
    <row r="47" spans="2:19" x14ac:dyDescent="0.3">
      <c r="B47" s="1" t="s">
        <v>51</v>
      </c>
      <c r="C47" s="6">
        <f>C18</f>
        <v>0.25</v>
      </c>
    </row>
    <row r="48" spans="2:19" x14ac:dyDescent="0.3">
      <c r="B48" s="1" t="s">
        <v>55</v>
      </c>
      <c r="C48" s="1">
        <v>7.4528548088780315E-3</v>
      </c>
    </row>
    <row r="49" spans="2:18" x14ac:dyDescent="0.3">
      <c r="B49" s="1" t="s">
        <v>39</v>
      </c>
      <c r="C49" s="59">
        <f>(C44*C45)+(C46*(1-C47)*C48)</f>
        <v>8.6665874658094652E-2</v>
      </c>
    </row>
    <row r="52" spans="2:18" x14ac:dyDescent="0.3">
      <c r="J52" s="4"/>
    </row>
    <row r="53" spans="2:18" x14ac:dyDescent="0.3">
      <c r="B53" s="4"/>
    </row>
    <row r="54" spans="2:18" ht="15.6" x14ac:dyDescent="0.3">
      <c r="J54" s="8"/>
    </row>
    <row r="55" spans="2:18" ht="15.6" x14ac:dyDescent="0.3">
      <c r="B55" s="7"/>
      <c r="J55" s="8"/>
    </row>
    <row r="56" spans="2:18" ht="15.6" x14ac:dyDescent="0.3">
      <c r="B56" s="8"/>
      <c r="J56" s="8"/>
      <c r="Q56" s="11"/>
      <c r="R56" s="11"/>
    </row>
    <row r="57" spans="2:18" ht="15.6" x14ac:dyDescent="0.3">
      <c r="B57" s="8"/>
      <c r="J57" s="8"/>
      <c r="Q57" s="10"/>
      <c r="R57" s="10"/>
    </row>
    <row r="58" spans="2:18" ht="15.6" x14ac:dyDescent="0.3">
      <c r="B58" s="8"/>
      <c r="J58" s="12"/>
      <c r="Q58" s="10"/>
      <c r="R58" s="10"/>
    </row>
    <row r="59" spans="2:18" ht="15.6" x14ac:dyDescent="0.3">
      <c r="B59" s="8"/>
      <c r="J59" s="13"/>
      <c r="Q59" s="10"/>
      <c r="R59" s="10"/>
    </row>
    <row r="60" spans="2:18" ht="15.6" x14ac:dyDescent="0.3">
      <c r="B60" s="8"/>
      <c r="J60" s="8"/>
      <c r="Q60" s="10"/>
      <c r="R60" s="10"/>
    </row>
    <row r="61" spans="2:18" ht="15.6" x14ac:dyDescent="0.3">
      <c r="B61" s="8"/>
      <c r="J61" s="8"/>
      <c r="Q61" s="11"/>
      <c r="R61" s="11"/>
    </row>
    <row r="62" spans="2:18" ht="15.6" x14ac:dyDescent="0.3">
      <c r="B62" s="8"/>
      <c r="J62" s="8"/>
      <c r="Q62" s="10"/>
      <c r="R62" s="10"/>
    </row>
    <row r="63" spans="2:18" ht="15.6" x14ac:dyDescent="0.3">
      <c r="B63" s="7"/>
      <c r="J63" s="8"/>
      <c r="Q63" s="10"/>
      <c r="R63" s="10"/>
    </row>
    <row r="64" spans="2:18" ht="15.6" x14ac:dyDescent="0.3">
      <c r="B64" s="8"/>
      <c r="J64" s="13"/>
      <c r="Q64" s="10"/>
      <c r="R64" s="10"/>
    </row>
    <row r="65" spans="2:18" ht="15.6" x14ac:dyDescent="0.3">
      <c r="B65" s="7"/>
      <c r="J65" s="8"/>
      <c r="Q65" s="10"/>
      <c r="R65" s="10"/>
    </row>
    <row r="66" spans="2:18" ht="15.6" x14ac:dyDescent="0.3">
      <c r="B66" s="8"/>
      <c r="J66" s="13"/>
      <c r="Q66" s="10"/>
      <c r="R66" s="10"/>
    </row>
    <row r="67" spans="2:18" ht="15.6" x14ac:dyDescent="0.3">
      <c r="B67" s="8"/>
      <c r="J67" s="8"/>
      <c r="Q67" s="10"/>
      <c r="R67" s="10"/>
    </row>
    <row r="68" spans="2:18" ht="15.6" x14ac:dyDescent="0.3">
      <c r="B68" s="8"/>
      <c r="J68" s="7"/>
      <c r="Q68" s="10"/>
      <c r="R68" s="10"/>
    </row>
    <row r="69" spans="2:18" ht="15.6" x14ac:dyDescent="0.3">
      <c r="B69" s="8"/>
      <c r="J69" s="8"/>
      <c r="Q69" s="10"/>
      <c r="R69" s="10"/>
    </row>
    <row r="70" spans="2:18" ht="15.6" x14ac:dyDescent="0.3">
      <c r="B70" s="8"/>
      <c r="J70" s="8"/>
      <c r="Q70" s="10"/>
      <c r="R70" s="10"/>
    </row>
    <row r="71" spans="2:18" ht="15.6" x14ac:dyDescent="0.3">
      <c r="B71" s="8"/>
      <c r="J71" s="8"/>
      <c r="Q71" s="10"/>
      <c r="R71" s="10"/>
    </row>
    <row r="72" spans="2:18" ht="15.6" x14ac:dyDescent="0.3">
      <c r="B72" s="13"/>
      <c r="J72" s="7"/>
      <c r="Q72" s="11"/>
      <c r="R72" s="11"/>
    </row>
    <row r="73" spans="2:18" ht="15.6" x14ac:dyDescent="0.3">
      <c r="B73" s="8"/>
      <c r="Q73" s="10"/>
      <c r="R73" s="10"/>
    </row>
    <row r="74" spans="2:18" ht="15.6" x14ac:dyDescent="0.3">
      <c r="B74" s="8"/>
      <c r="Q74" s="9"/>
      <c r="R74" s="9"/>
    </row>
    <row r="75" spans="2:18" ht="15.6" x14ac:dyDescent="0.3">
      <c r="B75" s="8"/>
      <c r="Q75" s="10"/>
      <c r="R75" s="10"/>
    </row>
    <row r="76" spans="2:18" ht="15.6" x14ac:dyDescent="0.3">
      <c r="B76" s="8"/>
      <c r="Q76" s="10"/>
      <c r="R76" s="10"/>
    </row>
    <row r="77" spans="2:18" ht="15.6" x14ac:dyDescent="0.3">
      <c r="B77" s="8"/>
      <c r="Q77" s="10"/>
      <c r="R77" s="10"/>
    </row>
    <row r="78" spans="2:18" ht="15.6" x14ac:dyDescent="0.3">
      <c r="B78" s="8"/>
      <c r="Q78" s="10"/>
      <c r="R78" s="10"/>
    </row>
    <row r="79" spans="2:18" ht="15.6" x14ac:dyDescent="0.3">
      <c r="B79" s="8"/>
      <c r="Q79" s="10"/>
      <c r="R79" s="10"/>
    </row>
    <row r="80" spans="2:18" ht="15.6" x14ac:dyDescent="0.3">
      <c r="B80" s="8"/>
      <c r="Q80" s="10"/>
      <c r="R80" s="10"/>
    </row>
    <row r="81" spans="2:18" ht="15.6" x14ac:dyDescent="0.3">
      <c r="B81" s="14"/>
      <c r="Q81" s="10"/>
      <c r="R81" s="10"/>
    </row>
    <row r="82" spans="2:18" ht="15.6" x14ac:dyDescent="0.3">
      <c r="B82" s="14"/>
      <c r="Q82" s="11"/>
      <c r="R82" s="11"/>
    </row>
    <row r="83" spans="2:18" ht="15.6" x14ac:dyDescent="0.3">
      <c r="B83" s="14"/>
      <c r="Q83" s="10"/>
      <c r="R83" s="10"/>
    </row>
    <row r="84" spans="2:18" ht="15.6" x14ac:dyDescent="0.3">
      <c r="B84" s="8"/>
      <c r="Q84" s="9"/>
      <c r="R84" s="9"/>
    </row>
    <row r="85" spans="2:18" ht="15.6" x14ac:dyDescent="0.3">
      <c r="B85" s="13"/>
      <c r="Q85" s="10"/>
      <c r="R85" s="10"/>
    </row>
    <row r="86" spans="2:18" ht="15.6" x14ac:dyDescent="0.3">
      <c r="B86" s="7"/>
      <c r="Q86" s="10"/>
      <c r="R86" s="10"/>
    </row>
    <row r="87" spans="2:18" ht="15.6" x14ac:dyDescent="0.3">
      <c r="Q87" s="10"/>
      <c r="R87" s="10"/>
    </row>
    <row r="88" spans="2:18" ht="15.6" x14ac:dyDescent="0.3">
      <c r="Q88" s="10"/>
      <c r="R88" s="10"/>
    </row>
    <row r="89" spans="2:18" ht="15.6" x14ac:dyDescent="0.3">
      <c r="Q89" s="11"/>
      <c r="R89" s="11"/>
    </row>
    <row r="90" spans="2:18" ht="15.6" x14ac:dyDescent="0.3">
      <c r="Q90" s="10"/>
      <c r="R90" s="10"/>
    </row>
    <row r="91" spans="2:18" ht="15.6" x14ac:dyDescent="0.3">
      <c r="Q91" s="9"/>
      <c r="R91" s="9"/>
    </row>
    <row r="92" spans="2:18" ht="15.6" x14ac:dyDescent="0.3">
      <c r="Q92" s="9"/>
      <c r="R92" s="9"/>
    </row>
    <row r="93" spans="2:18" ht="15.6" x14ac:dyDescent="0.3">
      <c r="Q93" s="9"/>
      <c r="R93" s="9"/>
    </row>
    <row r="94" spans="2:18" ht="15.6" x14ac:dyDescent="0.3">
      <c r="Q94" s="10"/>
      <c r="R94" s="10"/>
    </row>
    <row r="95" spans="2:18" ht="15.6" x14ac:dyDescent="0.3">
      <c r="Q95" s="9"/>
      <c r="R95" s="9"/>
    </row>
  </sheetData>
  <mergeCells count="2">
    <mergeCell ref="C18:G18"/>
    <mergeCell ref="M40:M44"/>
  </mergeCells>
  <pageMargins left="0.7" right="0.7" top="0.75" bottom="0.75" header="0.3" footer="0.3"/>
  <pageSetup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34CB7-6CC2-4B0B-8762-8EDC20023468}">
  <dimension ref="B1:R52"/>
  <sheetViews>
    <sheetView tabSelected="1" workbookViewId="0">
      <selection activeCell="D23" sqref="D23"/>
    </sheetView>
  </sheetViews>
  <sheetFormatPr defaultRowHeight="14.4" x14ac:dyDescent="0.3"/>
  <cols>
    <col min="2" max="2" width="32.21875" customWidth="1"/>
    <col min="3" max="3" width="10.5546875" customWidth="1"/>
    <col min="4" max="4" width="11.21875" customWidth="1"/>
    <col min="5" max="5" width="10.21875" customWidth="1"/>
    <col min="6" max="6" width="10" customWidth="1"/>
    <col min="7" max="7" width="9.21875" customWidth="1"/>
    <col min="8" max="8" width="11.5546875" bestFit="1" customWidth="1"/>
    <col min="9" max="9" width="12.77734375" customWidth="1"/>
    <col min="10" max="10" width="11.77734375" bestFit="1" customWidth="1"/>
    <col min="12" max="12" width="10.44140625" bestFit="1" customWidth="1"/>
    <col min="15" max="15" width="7.5546875" bestFit="1" customWidth="1"/>
    <col min="16" max="16" width="11.5546875" customWidth="1"/>
    <col min="17" max="17" width="16.21875" bestFit="1" customWidth="1"/>
  </cols>
  <sheetData>
    <row r="1" spans="2:17" x14ac:dyDescent="0.3">
      <c r="H1" s="105"/>
      <c r="I1" s="105"/>
      <c r="J1" s="105"/>
    </row>
    <row r="2" spans="2:17" x14ac:dyDescent="0.3">
      <c r="B2" s="1"/>
      <c r="C2" s="1" t="s">
        <v>74</v>
      </c>
      <c r="D2" s="1" t="s">
        <v>73</v>
      </c>
      <c r="E2" s="1" t="s">
        <v>8</v>
      </c>
      <c r="F2" s="1" t="s">
        <v>70</v>
      </c>
      <c r="G2" s="1" t="s">
        <v>75</v>
      </c>
      <c r="H2" s="31" t="s">
        <v>76</v>
      </c>
      <c r="I2" s="31" t="s">
        <v>1</v>
      </c>
      <c r="J2" s="31" t="s">
        <v>71</v>
      </c>
      <c r="K2" s="1" t="s">
        <v>57</v>
      </c>
      <c r="L2" s="1" t="s">
        <v>58</v>
      </c>
      <c r="M2" s="1" t="s">
        <v>77</v>
      </c>
      <c r="N2" s="1" t="s">
        <v>72</v>
      </c>
      <c r="O2" s="1" t="s">
        <v>78</v>
      </c>
      <c r="P2" s="1" t="s">
        <v>91</v>
      </c>
      <c r="Q2" s="1" t="s">
        <v>102</v>
      </c>
    </row>
    <row r="3" spans="2:17" x14ac:dyDescent="0.3">
      <c r="B3" s="1" t="s">
        <v>238</v>
      </c>
      <c r="C3" s="1">
        <v>39.909999999999997</v>
      </c>
      <c r="D3" s="24">
        <v>14981.189999999999</v>
      </c>
      <c r="E3" s="1">
        <v>12424.55</v>
      </c>
      <c r="F3" s="1">
        <v>48496.85</v>
      </c>
      <c r="G3" s="1">
        <v>265.36</v>
      </c>
      <c r="H3" s="106">
        <v>71294.100000000006</v>
      </c>
      <c r="I3" s="107">
        <v>9648.44</v>
      </c>
      <c r="J3" s="31">
        <f>I3/F3</f>
        <v>0.19894982870021458</v>
      </c>
      <c r="K3" s="1">
        <v>40.82</v>
      </c>
      <c r="L3" s="1">
        <v>25.469000000000001</v>
      </c>
      <c r="M3" s="1">
        <v>30.71</v>
      </c>
      <c r="N3" s="1">
        <v>7.867</v>
      </c>
      <c r="O3" s="1">
        <v>6.1390000000000002</v>
      </c>
      <c r="P3" s="1">
        <v>390911.64998724998</v>
      </c>
      <c r="Q3" s="1">
        <v>31.5</v>
      </c>
    </row>
    <row r="4" spans="2:17" x14ac:dyDescent="0.3">
      <c r="B4" s="15" t="s">
        <v>79</v>
      </c>
      <c r="C4" s="1">
        <f>AVERAGE(C6:C10)</f>
        <v>103.998</v>
      </c>
      <c r="D4" s="1">
        <f t="shared" ref="D4:Q4" si="0">AVERAGE(D6:D10)</f>
        <v>6296.83</v>
      </c>
      <c r="E4" s="1">
        <f t="shared" si="0"/>
        <v>5096.1119999999992</v>
      </c>
      <c r="F4" s="1">
        <f t="shared" si="0"/>
        <v>24469.056</v>
      </c>
      <c r="G4" s="1">
        <f t="shared" si="0"/>
        <v>610.14200000000005</v>
      </c>
      <c r="H4" s="1">
        <f t="shared" si="0"/>
        <v>27528.294000000002</v>
      </c>
      <c r="I4" s="1">
        <f t="shared" si="0"/>
        <v>3748.8520000000003</v>
      </c>
      <c r="J4" s="1">
        <f>AVERAGE(J6:J10)</f>
        <v>0.1529769080591416</v>
      </c>
      <c r="K4" s="1">
        <f t="shared" si="0"/>
        <v>26.506</v>
      </c>
      <c r="L4" s="1">
        <f t="shared" si="0"/>
        <v>15.309999999999999</v>
      </c>
      <c r="M4" s="1">
        <f t="shared" si="0"/>
        <v>19.322800000000001</v>
      </c>
      <c r="N4" s="1">
        <f t="shared" si="0"/>
        <v>3.8972000000000002</v>
      </c>
      <c r="O4" s="1">
        <f t="shared" si="0"/>
        <v>4.1080000000000005</v>
      </c>
      <c r="P4" s="1">
        <f t="shared" si="0"/>
        <v>92412.206000000006</v>
      </c>
      <c r="Q4" s="1">
        <f t="shared" si="0"/>
        <v>24.988799999999998</v>
      </c>
    </row>
    <row r="5" spans="2:17" x14ac:dyDescent="0.3">
      <c r="B5" s="21" t="s">
        <v>90</v>
      </c>
      <c r="C5" s="1">
        <f>(C6*$P$6+C7*$P$7+C8*$P$8+C9*$P$9+C10*$P$10)/$P$11</f>
        <v>110.22752765278646</v>
      </c>
      <c r="D5" s="1">
        <f>(D6*$P$6+D7*$P$7+D8*$P$8+D9*$P$9+D10*$P$10)/$P$11</f>
        <v>6477.2913809041629</v>
      </c>
      <c r="E5" s="1">
        <f>(E6*$P$6+E7*$P$7+E8*$P$8+E9*$P$9+E10*$P$10)/$P$11</f>
        <v>5307.695384569437</v>
      </c>
      <c r="F5" s="1">
        <f>(F6*$P$6+F7*$P$7+F8*$P$8+F9*$P$9+F10*$P$10)/$P$11</f>
        <v>24434.483280123404</v>
      </c>
      <c r="G5" s="1">
        <f t="shared" ref="G5:Q5" si="1">(G6*$P$6+G7*$P$7+G8*$P$8+G9*$P$9+G10*$P$10)/$P$11</f>
        <v>627.68668645979517</v>
      </c>
      <c r="H5" s="1">
        <f t="shared" si="1"/>
        <v>27361.337274793761</v>
      </c>
      <c r="I5" s="1">
        <f t="shared" si="1"/>
        <v>3922.7316466790103</v>
      </c>
      <c r="J5" s="1">
        <f t="shared" si="1"/>
        <v>0.1602650530950662</v>
      </c>
      <c r="K5" s="1">
        <f t="shared" si="1"/>
        <v>26.39957278046149</v>
      </c>
      <c r="L5" s="1">
        <f t="shared" si="1"/>
        <v>15.562823589559152</v>
      </c>
      <c r="M5" s="1">
        <f t="shared" si="1"/>
        <v>19.325790362866133</v>
      </c>
      <c r="N5" s="1">
        <f t="shared" si="1"/>
        <v>4.0726419815148658</v>
      </c>
      <c r="O5" s="1">
        <f t="shared" si="1"/>
        <v>4.2202805659676592</v>
      </c>
      <c r="P5" s="1">
        <f t="shared" si="1"/>
        <v>97057.573273583126</v>
      </c>
      <c r="Q5" s="1">
        <f t="shared" si="1"/>
        <v>25.525569680070184</v>
      </c>
    </row>
    <row r="6" spans="2:17" x14ac:dyDescent="0.3">
      <c r="B6" s="1" t="s">
        <v>197</v>
      </c>
      <c r="C6" s="25">
        <v>42.01</v>
      </c>
      <c r="D6" s="23">
        <v>3930.69</v>
      </c>
      <c r="E6" s="23">
        <v>2733.88</v>
      </c>
      <c r="F6" s="23">
        <v>20010.82</v>
      </c>
      <c r="G6" s="25">
        <v>313.58999999999997</v>
      </c>
      <c r="H6" s="1">
        <v>18016.3</v>
      </c>
      <c r="I6" s="23">
        <v>1891.72</v>
      </c>
      <c r="J6" s="31">
        <f>I6/F6</f>
        <v>9.4534856642556384E-2</v>
      </c>
      <c r="K6" s="1">
        <v>38.51</v>
      </c>
      <c r="L6" s="108">
        <v>19.190000000000001</v>
      </c>
      <c r="M6" s="108">
        <v>27.594000000000001</v>
      </c>
      <c r="N6" s="1">
        <v>3.77</v>
      </c>
      <c r="O6" s="1">
        <v>5.16</v>
      </c>
      <c r="P6" s="23">
        <v>73722.009999999995</v>
      </c>
      <c r="Q6" s="1">
        <v>19.356999999999999</v>
      </c>
    </row>
    <row r="7" spans="2:17" x14ac:dyDescent="0.3">
      <c r="B7" s="1" t="s">
        <v>239</v>
      </c>
      <c r="C7" s="25">
        <v>38.36</v>
      </c>
      <c r="D7" s="23">
        <v>5677.2</v>
      </c>
      <c r="E7" s="23">
        <v>4913.1000000000004</v>
      </c>
      <c r="F7" s="23">
        <v>19547.400000000001</v>
      </c>
      <c r="G7" s="25">
        <v>197.11</v>
      </c>
      <c r="H7" s="1">
        <v>24273.7</v>
      </c>
      <c r="I7" s="23">
        <v>3860.05</v>
      </c>
      <c r="J7" s="31">
        <f>I7/F7</f>
        <v>0.19747127495216754</v>
      </c>
      <c r="K7" s="1">
        <v>26.21</v>
      </c>
      <c r="L7" s="109">
        <v>17.760000000000002</v>
      </c>
      <c r="M7" s="1">
        <v>20.526</v>
      </c>
      <c r="N7" s="1">
        <v>5.1589999999999998</v>
      </c>
      <c r="O7" s="1">
        <v>5.0999999999999996</v>
      </c>
      <c r="P7" s="23">
        <v>101151.67</v>
      </c>
      <c r="Q7" s="1">
        <v>30.628</v>
      </c>
    </row>
    <row r="8" spans="2:17" x14ac:dyDescent="0.3">
      <c r="B8" s="1" t="s">
        <v>210</v>
      </c>
      <c r="C8" s="1">
        <v>54.16</v>
      </c>
      <c r="D8" s="1">
        <v>6191.36</v>
      </c>
      <c r="E8" s="1">
        <v>4669.7</v>
      </c>
      <c r="F8" s="1">
        <v>29001.87</v>
      </c>
      <c r="G8" s="1">
        <v>509.35</v>
      </c>
      <c r="H8" s="1">
        <v>36776.019999999997</v>
      </c>
      <c r="I8" s="1">
        <v>3272.95</v>
      </c>
      <c r="J8" s="31">
        <f>I8/F8</f>
        <v>0.11285306775045885</v>
      </c>
      <c r="K8" s="1">
        <v>20.12</v>
      </c>
      <c r="L8" s="110">
        <v>10.37</v>
      </c>
      <c r="M8" s="1">
        <v>13.749000000000001</v>
      </c>
      <c r="N8" s="1">
        <v>2.2130000000000001</v>
      </c>
      <c r="O8" s="1">
        <v>2.14</v>
      </c>
      <c r="P8" s="1">
        <v>63835.08</v>
      </c>
      <c r="Q8" s="1">
        <v>24.280999999999999</v>
      </c>
    </row>
    <row r="9" spans="2:17" x14ac:dyDescent="0.3">
      <c r="B9" s="1" t="s">
        <v>208</v>
      </c>
      <c r="C9" s="25">
        <v>51.05</v>
      </c>
      <c r="D9" s="23">
        <v>6842.8</v>
      </c>
      <c r="E9" s="23">
        <v>5791.78</v>
      </c>
      <c r="F9" s="23">
        <v>25774.09</v>
      </c>
      <c r="G9" s="25">
        <v>330.79</v>
      </c>
      <c r="H9" s="1">
        <v>27620.75</v>
      </c>
      <c r="I9" s="23">
        <v>4207.32</v>
      </c>
      <c r="J9" s="31">
        <f>I9/F9</f>
        <v>0.16323835293505998</v>
      </c>
      <c r="K9" s="1">
        <v>29.28</v>
      </c>
      <c r="L9" s="108">
        <v>17.59</v>
      </c>
      <c r="M9" s="1">
        <v>20.78</v>
      </c>
      <c r="N9" s="1">
        <v>4.6689999999999996</v>
      </c>
      <c r="O9" s="1">
        <v>4.5199999999999996</v>
      </c>
      <c r="P9" s="23">
        <v>120673.12</v>
      </c>
      <c r="Q9" s="1">
        <v>28.66</v>
      </c>
    </row>
    <row r="10" spans="2:17" x14ac:dyDescent="0.3">
      <c r="B10" s="1" t="s">
        <v>240</v>
      </c>
      <c r="C10" s="25">
        <v>334.41</v>
      </c>
      <c r="D10" s="23">
        <v>8842.1</v>
      </c>
      <c r="E10" s="23">
        <v>7372.1</v>
      </c>
      <c r="F10" s="23">
        <v>28011.1</v>
      </c>
      <c r="G10" s="23">
        <v>1699.87</v>
      </c>
      <c r="H10" s="1">
        <v>30954.7</v>
      </c>
      <c r="I10" s="23">
        <v>5512.22</v>
      </c>
      <c r="J10" s="31">
        <f>I10/F10</f>
        <v>0.19678698801546532</v>
      </c>
      <c r="K10" s="1">
        <v>18.41</v>
      </c>
      <c r="L10" s="1">
        <v>11.64</v>
      </c>
      <c r="M10" s="1">
        <v>13.965</v>
      </c>
      <c r="N10" s="1">
        <v>3.6749999999999998</v>
      </c>
      <c r="O10" s="1">
        <v>3.62</v>
      </c>
      <c r="P10" s="23">
        <v>102679.15</v>
      </c>
      <c r="Q10" s="1">
        <v>22.018000000000001</v>
      </c>
    </row>
    <row r="11" spans="2:17" x14ac:dyDescent="0.3">
      <c r="P11" s="28">
        <f>SUM(P6:P10)</f>
        <v>462061.03</v>
      </c>
    </row>
    <row r="13" spans="2:17" x14ac:dyDescent="0.3">
      <c r="B13" s="16" t="s">
        <v>80</v>
      </c>
    </row>
    <row r="14" spans="2:17" x14ac:dyDescent="0.3">
      <c r="B14" s="1"/>
      <c r="C14" s="1" t="s">
        <v>57</v>
      </c>
      <c r="D14" s="1" t="s">
        <v>58</v>
      </c>
      <c r="E14" s="1" t="s">
        <v>77</v>
      </c>
      <c r="F14" s="1" t="s">
        <v>72</v>
      </c>
      <c r="G14" s="1" t="s">
        <v>78</v>
      </c>
      <c r="J14" s="1"/>
      <c r="K14" s="1" t="s">
        <v>61</v>
      </c>
    </row>
    <row r="15" spans="2:17" x14ac:dyDescent="0.3">
      <c r="B15" s="1" t="s">
        <v>238</v>
      </c>
      <c r="C15" s="1">
        <f>K3</f>
        <v>40.82</v>
      </c>
      <c r="D15" s="1">
        <f>L3</f>
        <v>25.469000000000001</v>
      </c>
      <c r="E15" s="1">
        <f>M3</f>
        <v>30.71</v>
      </c>
      <c r="F15" s="1">
        <f>N3</f>
        <v>7.867</v>
      </c>
      <c r="G15" s="1">
        <f>O3</f>
        <v>6.1390000000000002</v>
      </c>
      <c r="J15" s="1" t="s">
        <v>59</v>
      </c>
      <c r="K15" s="1">
        <f>K18/(M19+N19+O19+P19)/4</f>
        <v>36.045353982300881</v>
      </c>
    </row>
    <row r="16" spans="2:17" x14ac:dyDescent="0.3">
      <c r="B16" s="15" t="s">
        <v>81</v>
      </c>
      <c r="C16" s="1">
        <f>G31</f>
        <v>26.506</v>
      </c>
      <c r="D16" s="1">
        <f>N31</f>
        <v>15.309999999999999</v>
      </c>
      <c r="E16" s="1">
        <f>G41</f>
        <v>19.322800000000001</v>
      </c>
      <c r="F16" s="1">
        <f>N41</f>
        <v>3.8972000000000002</v>
      </c>
      <c r="G16" s="1">
        <f>G51</f>
        <v>4.1080000000000005</v>
      </c>
      <c r="J16" s="1" t="s">
        <v>60</v>
      </c>
      <c r="K16" s="1">
        <f>K18/C3*(1+K19)</f>
        <v>40.982987540943789</v>
      </c>
    </row>
    <row r="17" spans="2:18" x14ac:dyDescent="0.3">
      <c r="B17" s="17" t="s">
        <v>82</v>
      </c>
      <c r="C17" s="1">
        <f>C32</f>
        <v>23.504000000000001</v>
      </c>
      <c r="D17" s="1">
        <f>J32</f>
        <v>16.313200000000002</v>
      </c>
      <c r="E17" s="1">
        <f>C42</f>
        <v>16.537399999999998</v>
      </c>
      <c r="F17" s="1">
        <f>J42</f>
        <v>2.8917999999999999</v>
      </c>
      <c r="G17" s="1">
        <f>C52</f>
        <v>3.0420000000000003</v>
      </c>
      <c r="M17" s="1" t="s">
        <v>74</v>
      </c>
      <c r="N17" s="1"/>
      <c r="O17" s="1"/>
      <c r="P17" s="1"/>
    </row>
    <row r="18" spans="2:18" x14ac:dyDescent="0.3">
      <c r="B18" s="1" t="s">
        <v>83</v>
      </c>
      <c r="C18" s="1">
        <f>C15-C16</f>
        <v>14.314</v>
      </c>
      <c r="D18" s="1">
        <f>D15-D16</f>
        <v>10.159000000000002</v>
      </c>
      <c r="E18" s="1">
        <f>E15-E16</f>
        <v>11.3872</v>
      </c>
      <c r="F18" s="1">
        <f>F15-F16</f>
        <v>3.9697999999999998</v>
      </c>
      <c r="G18" s="1">
        <f>G15-G16</f>
        <v>2.0309999999999997</v>
      </c>
      <c r="J18" s="1" t="s">
        <v>241</v>
      </c>
      <c r="K18" s="1">
        <v>1629.25</v>
      </c>
      <c r="M18" s="1" t="s">
        <v>242</v>
      </c>
      <c r="N18" s="1" t="s">
        <v>243</v>
      </c>
      <c r="O18" s="1" t="s">
        <v>244</v>
      </c>
      <c r="P18" s="1" t="s">
        <v>245</v>
      </c>
    </row>
    <row r="19" spans="2:18" x14ac:dyDescent="0.3">
      <c r="B19" s="1" t="s">
        <v>84</v>
      </c>
      <c r="C19" s="18">
        <f>C15-C17</f>
        <v>17.315999999999999</v>
      </c>
      <c r="D19" s="18">
        <f>D15-D17</f>
        <v>9.1557999999999993</v>
      </c>
      <c r="E19" s="18">
        <f>E15-E17</f>
        <v>14.172600000000003</v>
      </c>
      <c r="F19" s="18">
        <f>F15-F17</f>
        <v>4.9752000000000001</v>
      </c>
      <c r="G19" s="18">
        <f>G15-G17</f>
        <v>3.097</v>
      </c>
      <c r="J19" s="1" t="s">
        <v>27</v>
      </c>
      <c r="K19" s="92">
        <v>3.9165461157382045E-3</v>
      </c>
      <c r="M19" s="1">
        <v>1</v>
      </c>
      <c r="N19" s="1">
        <v>3.6</v>
      </c>
      <c r="O19" s="1">
        <v>3</v>
      </c>
      <c r="P19" s="1">
        <v>3.7</v>
      </c>
    </row>
    <row r="20" spans="2:18" x14ac:dyDescent="0.3">
      <c r="B20" s="1" t="s">
        <v>85</v>
      </c>
      <c r="C20" s="18">
        <f>C16*C3</f>
        <v>1057.85446</v>
      </c>
      <c r="D20" s="18">
        <f>D16*D3</f>
        <v>229362.01889999997</v>
      </c>
      <c r="E20" s="18">
        <f>E16*E3</f>
        <v>240077.09474</v>
      </c>
      <c r="F20" s="18">
        <f>F16*F3</f>
        <v>189001.92382</v>
      </c>
      <c r="G20" s="18">
        <f>G16*G3</f>
        <v>1090.0988800000002</v>
      </c>
    </row>
    <row r="21" spans="2:18" x14ac:dyDescent="0.3">
      <c r="B21" s="1" t="s">
        <v>86</v>
      </c>
      <c r="C21" s="18">
        <f>C17*C3</f>
        <v>938.04463999999996</v>
      </c>
      <c r="D21" s="18">
        <f>D17*D3</f>
        <v>244391.14870799999</v>
      </c>
      <c r="E21" s="18">
        <f>E17*E3</f>
        <v>205469.75316999995</v>
      </c>
      <c r="F21" s="18">
        <f>F17*F3</f>
        <v>140243.19082999998</v>
      </c>
      <c r="G21" s="18">
        <f>G17*G3</f>
        <v>807.22512000000006</v>
      </c>
    </row>
    <row r="24" spans="2:18" ht="15" thickBot="1" x14ac:dyDescent="0.35">
      <c r="B24" s="4" t="s">
        <v>57</v>
      </c>
      <c r="I24" s="4" t="s">
        <v>58</v>
      </c>
    </row>
    <row r="25" spans="2:18" ht="15" thickBot="1" x14ac:dyDescent="0.35">
      <c r="B25" s="1"/>
      <c r="C25" s="111">
        <v>43891</v>
      </c>
      <c r="D25" s="111">
        <v>44256</v>
      </c>
      <c r="E25" s="111">
        <v>44621</v>
      </c>
      <c r="F25" s="111">
        <v>44986</v>
      </c>
      <c r="G25" s="111">
        <v>45352</v>
      </c>
      <c r="I25" s="1"/>
      <c r="J25" s="111">
        <v>43891</v>
      </c>
      <c r="K25" s="111">
        <v>44256</v>
      </c>
      <c r="L25" s="111">
        <v>44621</v>
      </c>
      <c r="M25" s="111">
        <v>44986</v>
      </c>
      <c r="N25" s="111">
        <v>45352</v>
      </c>
    </row>
    <row r="26" spans="2:18" x14ac:dyDescent="0.3">
      <c r="B26" s="1" t="s">
        <v>197</v>
      </c>
      <c r="C26" s="1">
        <v>0</v>
      </c>
      <c r="D26" s="1">
        <v>38.08</v>
      </c>
      <c r="E26" s="1">
        <v>0</v>
      </c>
      <c r="F26" s="1">
        <v>68.56</v>
      </c>
      <c r="G26" s="1">
        <v>38.51</v>
      </c>
      <c r="I26" s="1" t="s">
        <v>197</v>
      </c>
      <c r="J26" s="108">
        <v>13.76</v>
      </c>
      <c r="K26" s="108">
        <v>18.38</v>
      </c>
      <c r="L26" s="108">
        <v>86.12</v>
      </c>
      <c r="M26" s="108">
        <v>17.489999999999998</v>
      </c>
      <c r="N26" s="108">
        <v>19.190000000000001</v>
      </c>
    </row>
    <row r="27" spans="2:18" x14ac:dyDescent="0.3">
      <c r="B27" s="1" t="s">
        <v>239</v>
      </c>
      <c r="C27" s="1">
        <v>23.25</v>
      </c>
      <c r="D27" s="1">
        <v>21.15</v>
      </c>
      <c r="E27" s="1">
        <v>7.96</v>
      </c>
      <c r="F27" s="1">
        <v>25.37</v>
      </c>
      <c r="G27" s="1">
        <v>26.21</v>
      </c>
      <c r="I27" s="1" t="s">
        <v>239</v>
      </c>
      <c r="J27" s="1">
        <v>13.57</v>
      </c>
      <c r="K27" s="1">
        <v>15.46</v>
      </c>
      <c r="L27" s="1">
        <v>6.55</v>
      </c>
      <c r="M27" s="1">
        <v>14.65</v>
      </c>
      <c r="N27" s="109">
        <v>17.760000000000002</v>
      </c>
    </row>
    <row r="28" spans="2:18" x14ac:dyDescent="0.3">
      <c r="B28" s="1" t="s">
        <v>210</v>
      </c>
      <c r="C28" s="25">
        <v>8.51</v>
      </c>
      <c r="D28" s="25">
        <v>9.68</v>
      </c>
      <c r="E28" s="25">
        <v>14.8</v>
      </c>
      <c r="F28" s="25">
        <v>15.74</v>
      </c>
      <c r="G28" s="25">
        <v>20.12</v>
      </c>
      <c r="I28" s="1" t="s">
        <v>210</v>
      </c>
      <c r="J28" s="1">
        <v>5.42</v>
      </c>
      <c r="K28" s="1">
        <v>6.08</v>
      </c>
      <c r="L28" s="1">
        <v>8.32</v>
      </c>
      <c r="M28" s="112">
        <v>7.39</v>
      </c>
      <c r="N28" s="110">
        <v>10.37</v>
      </c>
      <c r="O28" s="27"/>
      <c r="P28" s="27"/>
      <c r="Q28" s="27"/>
      <c r="R28" s="27"/>
    </row>
    <row r="29" spans="2:18" x14ac:dyDescent="0.3">
      <c r="B29" s="1" t="s">
        <v>208</v>
      </c>
      <c r="C29" s="1">
        <v>22.05</v>
      </c>
      <c r="D29" s="1">
        <v>27.34</v>
      </c>
      <c r="E29" s="1">
        <v>32.65</v>
      </c>
      <c r="F29" s="1">
        <v>25.95</v>
      </c>
      <c r="G29" s="1">
        <v>29.28</v>
      </c>
      <c r="I29" s="1" t="s">
        <v>208</v>
      </c>
      <c r="J29" s="1">
        <v>10.119999999999999</v>
      </c>
      <c r="K29" s="1">
        <v>14.69</v>
      </c>
      <c r="L29" s="1">
        <v>17.48</v>
      </c>
      <c r="M29" s="1">
        <v>13.52</v>
      </c>
      <c r="N29" s="108">
        <v>17.59</v>
      </c>
    </row>
    <row r="30" spans="2:18" x14ac:dyDescent="0.3">
      <c r="B30" s="1" t="s">
        <v>240</v>
      </c>
      <c r="C30" s="1">
        <v>25.57</v>
      </c>
      <c r="D30" s="1">
        <v>38.5</v>
      </c>
      <c r="E30" s="1">
        <v>32.83</v>
      </c>
      <c r="F30" s="1">
        <v>17.079999999999998</v>
      </c>
      <c r="G30" s="113">
        <v>18.41</v>
      </c>
      <c r="I30" s="1" t="s">
        <v>240</v>
      </c>
      <c r="J30" s="1">
        <v>17.100000000000001</v>
      </c>
      <c r="K30" s="1">
        <v>18.079999999999998</v>
      </c>
      <c r="L30" s="1">
        <v>16.8</v>
      </c>
      <c r="M30" s="1">
        <v>10.3</v>
      </c>
      <c r="N30" s="1">
        <v>11.64</v>
      </c>
    </row>
    <row r="31" spans="2:18" x14ac:dyDescent="0.3">
      <c r="B31" s="1" t="s">
        <v>87</v>
      </c>
      <c r="C31" s="1">
        <f>AVERAGE(C26:C30)</f>
        <v>15.875999999999999</v>
      </c>
      <c r="D31" s="1">
        <f>AVERAGE(D26:D30)</f>
        <v>26.95</v>
      </c>
      <c r="E31" s="1">
        <f>AVERAGE(E26:E30)</f>
        <v>17.648</v>
      </c>
      <c r="F31" s="1">
        <f>AVERAGE(F26:F30)</f>
        <v>30.54</v>
      </c>
      <c r="G31" s="1">
        <f>AVERAGE(G26:G30)</f>
        <v>26.506</v>
      </c>
      <c r="I31" s="1" t="s">
        <v>87</v>
      </c>
      <c r="J31" s="1">
        <f>AVERAGE(J26:J30)</f>
        <v>11.994</v>
      </c>
      <c r="K31" s="1">
        <f>AVERAGE(K26:K30)</f>
        <v>14.538</v>
      </c>
      <c r="L31" s="1">
        <f>AVERAGE(L26:L30)</f>
        <v>27.054000000000002</v>
      </c>
      <c r="M31" s="1">
        <f>AVERAGE(M26:M30)</f>
        <v>12.669999999999998</v>
      </c>
      <c r="N31" s="1">
        <f>AVERAGE(N26:N30)</f>
        <v>15.309999999999999</v>
      </c>
    </row>
    <row r="32" spans="2:18" x14ac:dyDescent="0.3">
      <c r="B32" s="19" t="s">
        <v>88</v>
      </c>
      <c r="C32" s="20">
        <f>AVERAGE(C31:G31)</f>
        <v>23.504000000000001</v>
      </c>
      <c r="G32" s="27"/>
      <c r="I32" s="19" t="s">
        <v>88</v>
      </c>
      <c r="J32" s="20">
        <f>AVERAGE(J31:N31)</f>
        <v>16.313200000000002</v>
      </c>
    </row>
    <row r="33" spans="2:14" x14ac:dyDescent="0.3">
      <c r="G33" s="27"/>
    </row>
    <row r="34" spans="2:14" ht="15" thickBot="1" x14ac:dyDescent="0.35">
      <c r="B34" s="4" t="s">
        <v>77</v>
      </c>
      <c r="G34" s="27"/>
      <c r="I34" s="4" t="s">
        <v>72</v>
      </c>
    </row>
    <row r="35" spans="2:14" ht="15" thickBot="1" x14ac:dyDescent="0.35">
      <c r="B35" s="1"/>
      <c r="C35" s="114">
        <v>43891</v>
      </c>
      <c r="D35" s="114">
        <v>44256</v>
      </c>
      <c r="E35" s="114">
        <v>44621</v>
      </c>
      <c r="F35" s="114">
        <v>44986</v>
      </c>
      <c r="G35" s="115">
        <v>45352</v>
      </c>
      <c r="I35" s="1"/>
      <c r="J35" s="111">
        <v>43891</v>
      </c>
      <c r="K35" s="111">
        <v>44256</v>
      </c>
      <c r="L35" s="111">
        <v>44621</v>
      </c>
      <c r="M35" s="111">
        <v>44986</v>
      </c>
      <c r="N35" s="111">
        <v>45352</v>
      </c>
    </row>
    <row r="36" spans="2:14" x14ac:dyDescent="0.3">
      <c r="B36" s="1" t="s">
        <v>197</v>
      </c>
      <c r="C36" s="108">
        <v>24.445</v>
      </c>
      <c r="D36" s="108">
        <v>27.353999999999999</v>
      </c>
      <c r="E36" s="108">
        <v>-30.067</v>
      </c>
      <c r="F36" s="108">
        <v>33.027999999999999</v>
      </c>
      <c r="G36" s="108">
        <v>27.594000000000001</v>
      </c>
      <c r="I36" s="1" t="s">
        <v>197</v>
      </c>
      <c r="J36" s="1">
        <v>1.9870000000000001</v>
      </c>
      <c r="K36" s="1">
        <v>3.27</v>
      </c>
      <c r="L36" s="1">
        <v>2.25</v>
      </c>
      <c r="M36" s="1">
        <v>1.96</v>
      </c>
      <c r="N36" s="1">
        <v>3.77</v>
      </c>
    </row>
    <row r="37" spans="2:14" x14ac:dyDescent="0.3">
      <c r="B37" s="1" t="s">
        <v>239</v>
      </c>
      <c r="C37" s="1">
        <v>18.704999999999998</v>
      </c>
      <c r="D37" s="1">
        <v>19.619</v>
      </c>
      <c r="E37" s="1">
        <v>7.4480000000000004</v>
      </c>
      <c r="F37" s="1">
        <v>18.553000000000001</v>
      </c>
      <c r="G37" s="1">
        <v>20.526</v>
      </c>
      <c r="I37" s="1" t="s">
        <v>239</v>
      </c>
      <c r="J37" s="1">
        <v>2.411</v>
      </c>
      <c r="K37" s="1">
        <v>3.391</v>
      </c>
      <c r="L37" s="1">
        <v>2.5680000000000001</v>
      </c>
      <c r="M37" s="1">
        <v>2.9220000000000002</v>
      </c>
      <c r="N37" s="1">
        <v>5.1589999999999998</v>
      </c>
    </row>
    <row r="38" spans="2:14" x14ac:dyDescent="0.3">
      <c r="B38" s="1" t="s">
        <v>210</v>
      </c>
      <c r="C38" s="1">
        <v>6.7149999999999999</v>
      </c>
      <c r="D38" s="1">
        <v>6.944</v>
      </c>
      <c r="E38" s="1">
        <v>11.065</v>
      </c>
      <c r="F38" s="1">
        <v>10.734999999999999</v>
      </c>
      <c r="G38" s="1">
        <v>13.749000000000001</v>
      </c>
      <c r="I38" s="1" t="s">
        <v>210</v>
      </c>
      <c r="J38" s="1">
        <v>1.1759999999999999</v>
      </c>
      <c r="K38" s="1">
        <v>2.0790000000000002</v>
      </c>
      <c r="L38" s="1">
        <v>1.6140000000000001</v>
      </c>
      <c r="M38" s="1">
        <v>1.1890000000000001</v>
      </c>
      <c r="N38" s="1">
        <v>2.2130000000000001</v>
      </c>
    </row>
    <row r="39" spans="2:14" x14ac:dyDescent="0.3">
      <c r="B39" s="1" t="s">
        <v>208</v>
      </c>
      <c r="C39" s="1">
        <v>15.119</v>
      </c>
      <c r="D39" s="1">
        <v>19.23</v>
      </c>
      <c r="E39" s="1">
        <v>22.585999999999999</v>
      </c>
      <c r="F39" s="1">
        <v>17.341999999999999</v>
      </c>
      <c r="G39" s="1">
        <v>20.78</v>
      </c>
      <c r="I39" s="1" t="s">
        <v>208</v>
      </c>
      <c r="J39" s="1">
        <v>2.0960000000000001</v>
      </c>
      <c r="K39" s="1">
        <v>3.4630000000000001</v>
      </c>
      <c r="L39" s="1">
        <v>3.7349999999999999</v>
      </c>
      <c r="M39" s="1">
        <v>3.161</v>
      </c>
      <c r="N39" s="1">
        <v>4.6689999999999996</v>
      </c>
    </row>
    <row r="40" spans="2:14" x14ac:dyDescent="0.3">
      <c r="B40" s="1" t="s">
        <v>240</v>
      </c>
      <c r="C40" s="1">
        <v>27.117999999999999</v>
      </c>
      <c r="D40" s="1">
        <v>25.513999999999999</v>
      </c>
      <c r="E40" s="1">
        <v>23</v>
      </c>
      <c r="F40" s="1">
        <v>12.368</v>
      </c>
      <c r="G40" s="1">
        <v>13.965</v>
      </c>
      <c r="I40" s="1" t="s">
        <v>240</v>
      </c>
      <c r="J40" s="1">
        <v>3.0710000000000002</v>
      </c>
      <c r="K40" s="1">
        <v>3.992</v>
      </c>
      <c r="L40" s="1">
        <v>3.37</v>
      </c>
      <c r="M40" s="1">
        <v>3.1040000000000001</v>
      </c>
      <c r="N40" s="1">
        <v>3.6749999999999998</v>
      </c>
    </row>
    <row r="41" spans="2:14" x14ac:dyDescent="0.3">
      <c r="B41" s="1" t="s">
        <v>87</v>
      </c>
      <c r="C41" s="1">
        <f>AVERAGE(C36:C40)</f>
        <v>18.420399999999997</v>
      </c>
      <c r="D41" s="1">
        <f>AVERAGE(D36:D40)</f>
        <v>19.732199999999999</v>
      </c>
      <c r="E41" s="1">
        <f>AVERAGE(E36:E40)</f>
        <v>6.8063999999999991</v>
      </c>
      <c r="F41" s="1">
        <f>AVERAGE(F36:F40)</f>
        <v>18.405200000000001</v>
      </c>
      <c r="G41" s="1">
        <f>AVERAGE(G36:G40)</f>
        <v>19.322800000000001</v>
      </c>
      <c r="I41" s="1" t="s">
        <v>87</v>
      </c>
      <c r="J41" s="1">
        <f>AVERAGE(J36:J40)</f>
        <v>2.1482000000000001</v>
      </c>
      <c r="K41" s="1">
        <f>AVERAGE(K36:K40)</f>
        <v>3.2389999999999999</v>
      </c>
      <c r="L41" s="1">
        <f>AVERAGE(L36:L40)</f>
        <v>2.7073999999999998</v>
      </c>
      <c r="M41" s="1">
        <f>AVERAGE(M36:M40)</f>
        <v>2.4671999999999996</v>
      </c>
      <c r="N41" s="1">
        <f>AVERAGE(N36:N40)</f>
        <v>3.8972000000000002</v>
      </c>
    </row>
    <row r="42" spans="2:14" x14ac:dyDescent="0.3">
      <c r="B42" s="19" t="s">
        <v>88</v>
      </c>
      <c r="C42" s="20">
        <f>AVERAGE(C41:G41)</f>
        <v>16.537399999999998</v>
      </c>
      <c r="I42" s="19" t="s">
        <v>88</v>
      </c>
      <c r="J42" s="20">
        <f>AVERAGE(J41:N41)</f>
        <v>2.8917999999999999</v>
      </c>
    </row>
    <row r="44" spans="2:14" ht="15" thickBot="1" x14ac:dyDescent="0.35">
      <c r="B44" s="4" t="s">
        <v>89</v>
      </c>
    </row>
    <row r="45" spans="2:14" ht="15" thickBot="1" x14ac:dyDescent="0.35">
      <c r="B45" s="1"/>
      <c r="C45" s="111">
        <v>43891</v>
      </c>
      <c r="D45" s="111">
        <v>44256</v>
      </c>
      <c r="E45" s="111">
        <v>44621</v>
      </c>
      <c r="F45" s="111">
        <v>44986</v>
      </c>
      <c r="G45" s="111">
        <v>45352</v>
      </c>
    </row>
    <row r="46" spans="2:14" x14ac:dyDescent="0.3">
      <c r="B46" s="1" t="s">
        <v>197</v>
      </c>
      <c r="C46" s="1">
        <v>2.13</v>
      </c>
      <c r="D46" s="1">
        <v>3.36</v>
      </c>
      <c r="E46" s="1">
        <v>2.79</v>
      </c>
      <c r="F46" s="1">
        <v>2.36</v>
      </c>
      <c r="G46" s="1">
        <v>5.16</v>
      </c>
    </row>
    <row r="47" spans="2:14" x14ac:dyDescent="0.3">
      <c r="B47" s="1" t="s">
        <v>239</v>
      </c>
      <c r="C47" s="1">
        <v>2.64</v>
      </c>
      <c r="D47" s="1">
        <v>3.47</v>
      </c>
      <c r="E47" s="1">
        <v>2.1</v>
      </c>
      <c r="F47" s="1">
        <v>2.84</v>
      </c>
      <c r="G47" s="1">
        <v>5.0999999999999996</v>
      </c>
    </row>
    <row r="48" spans="2:14" x14ac:dyDescent="0.3">
      <c r="B48" s="1" t="s">
        <v>210</v>
      </c>
      <c r="C48" s="1">
        <v>1.44</v>
      </c>
      <c r="D48" s="1">
        <v>2.36</v>
      </c>
      <c r="E48" s="1">
        <v>1.59</v>
      </c>
      <c r="F48" s="1">
        <v>1.1299999999999999</v>
      </c>
      <c r="G48" s="1">
        <v>2.14</v>
      </c>
    </row>
    <row r="49" spans="2:7" x14ac:dyDescent="0.3">
      <c r="B49" s="1" t="s">
        <v>208</v>
      </c>
      <c r="C49" s="1">
        <v>2.16</v>
      </c>
      <c r="D49" s="1">
        <v>3.59</v>
      </c>
      <c r="E49" s="1">
        <v>3.94</v>
      </c>
      <c r="F49" s="1">
        <v>3.11</v>
      </c>
      <c r="G49" s="1">
        <v>4.5199999999999996</v>
      </c>
    </row>
    <row r="50" spans="2:7" x14ac:dyDescent="0.3">
      <c r="B50" s="1" t="s">
        <v>240</v>
      </c>
      <c r="C50" s="1">
        <v>3.3</v>
      </c>
      <c r="D50" s="1">
        <v>4.21</v>
      </c>
      <c r="E50" s="1">
        <v>3.7</v>
      </c>
      <c r="F50" s="1">
        <v>3.29</v>
      </c>
      <c r="G50" s="1">
        <v>3.62</v>
      </c>
    </row>
    <row r="51" spans="2:7" x14ac:dyDescent="0.3">
      <c r="B51" s="1" t="s">
        <v>87</v>
      </c>
      <c r="C51" s="1">
        <f>AVERAGE(C46:C50)</f>
        <v>2.3339999999999996</v>
      </c>
      <c r="D51" s="1">
        <f>AVERAGE(D46:D50)</f>
        <v>3.3979999999999997</v>
      </c>
      <c r="E51" s="1">
        <f>AVERAGE(E46:E50)</f>
        <v>2.8240000000000003</v>
      </c>
      <c r="F51" s="1">
        <f>AVERAGE(F46:F50)</f>
        <v>2.5460000000000003</v>
      </c>
      <c r="G51" s="1">
        <f>AVERAGE(G46:G50)</f>
        <v>4.1080000000000005</v>
      </c>
    </row>
    <row r="52" spans="2:7" x14ac:dyDescent="0.3">
      <c r="B52" s="19" t="s">
        <v>88</v>
      </c>
      <c r="C52" s="20">
        <f>AVERAGE(C51:G51)</f>
        <v>3.0420000000000003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Balance Sheet</vt:lpstr>
      <vt:lpstr>Profit and Loss Account</vt:lpstr>
      <vt:lpstr>Cash Flow Statement</vt:lpstr>
      <vt:lpstr>Workings</vt:lpstr>
      <vt:lpstr>Beta </vt:lpstr>
      <vt:lpstr>Cost of Capital</vt:lpstr>
      <vt:lpstr>BV and DDM</vt:lpstr>
      <vt:lpstr>DCF</vt:lpstr>
      <vt:lpstr>Relative Valuation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Rastogi</dc:creator>
  <cp:lastModifiedBy>sinku kumar</cp:lastModifiedBy>
  <dcterms:created xsi:type="dcterms:W3CDTF">2018-08-30T05:56:47Z</dcterms:created>
  <dcterms:modified xsi:type="dcterms:W3CDTF">2025-05-04T12:58:14Z</dcterms:modified>
</cp:coreProperties>
</file>