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pritishmashakya/Documents/GitHub/College Works/BIM_Study_Materials/3rd Sem/Business Statistics/Lab Work/"/>
    </mc:Choice>
  </mc:AlternateContent>
  <xr:revisionPtr revIDLastSave="0" documentId="13_ncr:1_{6F2D0819-9D05-4646-BC93-510B3BF3BEDF}" xr6:coauthVersionLast="47" xr6:coauthVersionMax="47" xr10:uidLastSave="{00000000-0000-0000-0000-000000000000}"/>
  <bookViews>
    <workbookView xWindow="0" yWindow="0" windowWidth="25600" windowHeight="16000" activeTab="3" xr2:uid="{AE99C788-6879-451D-B165-22AE38A53F87}"/>
  </bookViews>
  <sheets>
    <sheet name="Z test for mean" sheetId="4" r:id="rId1"/>
    <sheet name="Z test for diff of means" sheetId="3" r:id="rId2"/>
    <sheet name="Z test for porportion" sheetId="1" r:id="rId3"/>
    <sheet name="Z test for diff of proportion" sheetId="2" r:id="rId4"/>
    <sheet name="Sheet1"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50" i="3" l="1"/>
  <c r="B37" i="5"/>
  <c r="B34" i="5"/>
  <c r="B33" i="5"/>
  <c r="B32" i="5"/>
  <c r="B31" i="5"/>
  <c r="B30" i="5"/>
  <c r="B27" i="5"/>
  <c r="E17" i="5"/>
  <c r="E16" i="5"/>
  <c r="B16" i="5"/>
  <c r="B17" i="5" s="1"/>
  <c r="C30" i="3"/>
  <c r="C29" i="3"/>
  <c r="C25" i="3"/>
  <c r="C27" i="3" s="1"/>
  <c r="B29" i="2"/>
  <c r="B30" i="2" s="1"/>
  <c r="B31" i="2" s="1"/>
  <c r="D34" i="2"/>
  <c r="D33" i="2"/>
  <c r="B34" i="2"/>
  <c r="C56" i="4"/>
  <c r="C34" i="4"/>
  <c r="C33" i="4"/>
  <c r="C31" i="4"/>
  <c r="C39" i="4" s="1"/>
  <c r="B42" i="2"/>
  <c r="E8" i="2"/>
  <c r="E7" i="2"/>
  <c r="B7" i="2"/>
  <c r="B8" i="2" s="1"/>
  <c r="C29" i="1"/>
  <c r="D56" i="1"/>
  <c r="C56" i="1"/>
  <c r="C60" i="1"/>
  <c r="C27" i="1"/>
  <c r="D7" i="1"/>
  <c r="C58" i="1" s="1"/>
  <c r="C47" i="1"/>
  <c r="C31" i="1"/>
  <c r="D8" i="1" l="1"/>
  <c r="B32" i="2"/>
  <c r="C64" i="4"/>
  <c r="C65" i="4"/>
</calcChain>
</file>

<file path=xl/sharedStrings.xml><?xml version="1.0" encoding="utf-8"?>
<sst xmlns="http://schemas.openxmlformats.org/spreadsheetml/2006/main" count="154" uniqueCount="108">
  <si>
    <t xml:space="preserve">Sample size </t>
  </si>
  <si>
    <t xml:space="preserve">No. of successes in sample </t>
  </si>
  <si>
    <t>X</t>
  </si>
  <si>
    <t>Proportion of success in sample</t>
  </si>
  <si>
    <t>p</t>
  </si>
  <si>
    <t>Proportion of failure in sample</t>
  </si>
  <si>
    <t>q</t>
  </si>
  <si>
    <t>Hypothesized value of proportion of success</t>
  </si>
  <si>
    <t>60 % = 0.60</t>
  </si>
  <si>
    <t>Null Hypothesis</t>
  </si>
  <si>
    <t>Alternative Hypothesis</t>
  </si>
  <si>
    <t>Claim of ecommerce site</t>
  </si>
  <si>
    <r>
      <t>Level of significance (</t>
    </r>
    <r>
      <rPr>
        <sz val="11"/>
        <color theme="1"/>
        <rFont val="Calibri"/>
        <family val="2"/>
      </rPr>
      <t>α)</t>
    </r>
  </si>
  <si>
    <r>
      <t>Level of confidence (1-</t>
    </r>
    <r>
      <rPr>
        <sz val="11"/>
        <color theme="1"/>
        <rFont val="Calibri"/>
        <family val="2"/>
      </rPr>
      <t>α)</t>
    </r>
  </si>
  <si>
    <t>Test</t>
  </si>
  <si>
    <t>Left sided</t>
  </si>
  <si>
    <t>Calculated Z</t>
  </si>
  <si>
    <t>Statistical Decision</t>
  </si>
  <si>
    <t>Conclusion</t>
  </si>
  <si>
    <t>p-value</t>
  </si>
  <si>
    <t>p-value decision</t>
  </si>
  <si>
    <t>Critical value Decision</t>
  </si>
  <si>
    <t>Claim of consumer group</t>
  </si>
  <si>
    <t>n</t>
  </si>
  <si>
    <r>
      <t xml:space="preserve">H0: </t>
    </r>
    <r>
      <rPr>
        <b/>
        <sz val="11"/>
        <color theme="1"/>
        <rFont val="Calibri"/>
        <family val="2"/>
      </rPr>
      <t>π = 60 % or 0.60</t>
    </r>
  </si>
  <si>
    <r>
      <t xml:space="preserve">H1: </t>
    </r>
    <r>
      <rPr>
        <b/>
        <sz val="11"/>
        <color theme="1"/>
        <rFont val="Calibri"/>
        <family val="2"/>
      </rPr>
      <t>π &lt; 60 % or 0.60</t>
    </r>
  </si>
  <si>
    <t>Standard Error</t>
  </si>
  <si>
    <r>
      <t>Critical Z i.e. Z</t>
    </r>
    <r>
      <rPr>
        <sz val="11"/>
        <color theme="1"/>
        <rFont val="Calibri"/>
        <family val="2"/>
      </rPr>
      <t>α</t>
    </r>
  </si>
  <si>
    <t>Interval Estimation</t>
  </si>
  <si>
    <r>
      <t xml:space="preserve">Lower limit of </t>
    </r>
    <r>
      <rPr>
        <sz val="11"/>
        <color theme="1"/>
        <rFont val="Calibri"/>
        <family val="2"/>
      </rPr>
      <t>π i.e. πL</t>
    </r>
  </si>
  <si>
    <r>
      <t xml:space="preserve">Upper limit of </t>
    </r>
    <r>
      <rPr>
        <sz val="11"/>
        <color theme="1"/>
        <rFont val="Calibri"/>
        <family val="2"/>
      </rPr>
      <t>π i.e. πU</t>
    </r>
  </si>
  <si>
    <r>
      <t>Z</t>
    </r>
    <r>
      <rPr>
        <sz val="11"/>
        <color theme="1"/>
        <rFont val="Calibri"/>
        <family val="2"/>
      </rPr>
      <t>α/2</t>
    </r>
  </si>
  <si>
    <t>Lower Critical Z</t>
  </si>
  <si>
    <t>Upper Critical Z</t>
  </si>
  <si>
    <t>Female</t>
  </si>
  <si>
    <t>Male</t>
  </si>
  <si>
    <t>sample size (n1)</t>
  </si>
  <si>
    <t>No. of overweight (X1)</t>
  </si>
  <si>
    <t>Sample size (n2)</t>
  </si>
  <si>
    <t>No. of overweight (X2)</t>
  </si>
  <si>
    <t>Proportion of overweight (p1)</t>
  </si>
  <si>
    <t>Proportion of overweight (p2)</t>
  </si>
  <si>
    <t>Proportion of normal weight (q1)</t>
  </si>
  <si>
    <t>Proportion of normal weight (q2)</t>
  </si>
  <si>
    <r>
      <t xml:space="preserve">H0: </t>
    </r>
    <r>
      <rPr>
        <sz val="11"/>
        <color theme="1"/>
        <rFont val="Calibri"/>
        <family val="2"/>
      </rPr>
      <t>π1 = π2</t>
    </r>
  </si>
  <si>
    <t>H1: π1 = π2</t>
  </si>
  <si>
    <t xml:space="preserve">Test </t>
  </si>
  <si>
    <t>Two sided</t>
  </si>
  <si>
    <t>Critical Value Decision</t>
  </si>
  <si>
    <r>
      <t>Level of confidence (1-</t>
    </r>
    <r>
      <rPr>
        <sz val="11"/>
        <color theme="1"/>
        <rFont val="Calibri"/>
        <family val="2"/>
      </rPr>
      <t>α</t>
    </r>
  </si>
  <si>
    <t>Pooled Estimate of common proportion of success</t>
  </si>
  <si>
    <t>π cap</t>
  </si>
  <si>
    <t>1 - π</t>
  </si>
  <si>
    <t>Cal Z</t>
  </si>
  <si>
    <t>p-value Decision</t>
  </si>
  <si>
    <t>Sample size (n)</t>
  </si>
  <si>
    <t>Sample mean (X bar)</t>
  </si>
  <si>
    <r>
      <t>Pop. Standard deviation (</t>
    </r>
    <r>
      <rPr>
        <sz val="11"/>
        <color theme="1"/>
        <rFont val="Calibri"/>
        <family val="2"/>
      </rPr>
      <t>σ)</t>
    </r>
  </si>
  <si>
    <t>Acceptance Region</t>
  </si>
  <si>
    <t>1.96 &lt; Z + 1.96</t>
  </si>
  <si>
    <t>Rejection Region</t>
  </si>
  <si>
    <r>
      <t xml:space="preserve">Z </t>
    </r>
    <r>
      <rPr>
        <b/>
        <sz val="14"/>
        <color theme="1"/>
        <rFont val="Calibri"/>
        <family val="2"/>
      </rPr>
      <t>≥ 1.96 Or Z ≤ 1.96</t>
    </r>
  </si>
  <si>
    <r>
      <t xml:space="preserve">H0: </t>
    </r>
    <r>
      <rPr>
        <sz val="12"/>
        <color theme="1"/>
        <rFont val="Calibri"/>
        <family val="2"/>
      </rPr>
      <t>µ = 40</t>
    </r>
  </si>
  <si>
    <r>
      <t xml:space="preserve">H1: </t>
    </r>
    <r>
      <rPr>
        <sz val="12"/>
        <color theme="1"/>
        <rFont val="Calibri"/>
        <family val="2"/>
      </rPr>
      <t>µ ≠ 40</t>
    </r>
  </si>
  <si>
    <t>Critical value decision</t>
  </si>
  <si>
    <r>
      <t xml:space="preserve">Lower Limit of </t>
    </r>
    <r>
      <rPr>
        <sz val="11"/>
        <color theme="1"/>
        <rFont val="Calibri"/>
        <family val="2"/>
      </rPr>
      <t>µ i.e. µL</t>
    </r>
  </si>
  <si>
    <r>
      <t xml:space="preserve">Upper Limit of </t>
    </r>
    <r>
      <rPr>
        <sz val="11"/>
        <color theme="1"/>
        <rFont val="Calibri"/>
        <family val="2"/>
      </rPr>
      <t>µ i.e. µU</t>
    </r>
  </si>
  <si>
    <t>Lower critical Z</t>
  </si>
  <si>
    <t>Upper critical Z</t>
  </si>
  <si>
    <t>Engineering</t>
  </si>
  <si>
    <t>Sample size (n1)</t>
  </si>
  <si>
    <t>Sample mean (X1 bar)</t>
  </si>
  <si>
    <t>Computer Science</t>
  </si>
  <si>
    <t>Sample mean (X2 bar)</t>
  </si>
  <si>
    <t>Sample SD (S2)</t>
  </si>
  <si>
    <t>Sample SD (S1)</t>
  </si>
  <si>
    <t>Starting Salary (X2)</t>
  </si>
  <si>
    <t>Starting Salary (X1)</t>
  </si>
  <si>
    <r>
      <t xml:space="preserve">H0: </t>
    </r>
    <r>
      <rPr>
        <sz val="11"/>
        <color theme="1"/>
        <rFont val="Calibri"/>
        <family val="2"/>
      </rPr>
      <t>µ1 = µ2</t>
    </r>
  </si>
  <si>
    <r>
      <t xml:space="preserve">H1: </t>
    </r>
    <r>
      <rPr>
        <sz val="11"/>
        <color theme="1"/>
        <rFont val="Calibri"/>
        <family val="2"/>
      </rPr>
      <t>µ1 ≠ µ2</t>
    </r>
  </si>
  <si>
    <t>Standard Error (S.E.)</t>
  </si>
  <si>
    <t>Test 4: Z test for difference two population proportions, two independent samples</t>
  </si>
  <si>
    <t>Problems:</t>
  </si>
  <si>
    <t>In a study of obesity, the following results were obtained from samples of males and females between the ages of 20 and 35.</t>
  </si>
  <si>
    <t>Sample size</t>
  </si>
  <si>
    <t>Number overweight</t>
  </si>
  <si>
    <t>Males</t>
  </si>
  <si>
    <t>Females</t>
  </si>
  <si>
    <r>
      <t xml:space="preserve">Can we conclude from these data that in the sampled population there is a difference in the proportions that are overweight? Let </t>
    </r>
    <r>
      <rPr>
        <sz val="12"/>
        <color theme="1"/>
        <rFont val="Symbol"/>
        <charset val="2"/>
      </rPr>
      <t>a</t>
    </r>
    <r>
      <rPr>
        <sz val="12"/>
        <color theme="1"/>
        <rFont val="Calibri"/>
        <family val="2"/>
        <scheme val="minor"/>
      </rPr>
      <t xml:space="preserve"> = 0.05.</t>
    </r>
  </si>
  <si>
    <t>Solution:</t>
  </si>
  <si>
    <t>Number of overweight</t>
  </si>
  <si>
    <t>Proportion of overweight(p1)</t>
  </si>
  <si>
    <t>Proportion of overweight(p2)</t>
  </si>
  <si>
    <t>Proportion of normal weight(q1)</t>
  </si>
  <si>
    <t>Proportion of normal weight(q2)</t>
  </si>
  <si>
    <t>Null Hypothesis:</t>
  </si>
  <si>
    <t>H0: p1=p2</t>
  </si>
  <si>
    <t>H1: p1 isnotequal p2</t>
  </si>
  <si>
    <t>Critical Value Decision:</t>
  </si>
  <si>
    <t>Level of significance (alpha)</t>
  </si>
  <si>
    <t>Level of confidence (1- alpha)</t>
  </si>
  <si>
    <t>Critical Z</t>
  </si>
  <si>
    <t>Two-sided</t>
  </si>
  <si>
    <t>Pool estimate of common proportion of success</t>
  </si>
  <si>
    <t>p cap</t>
  </si>
  <si>
    <t>q cap</t>
  </si>
  <si>
    <t>Standard error</t>
  </si>
  <si>
    <t>P-value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</si>
</sst>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76" formatCode="0.0000000000"/>
  </numFmts>
  <fonts count="11"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font>
    <font>
      <b/>
      <sz val="11"/>
      <color theme="1"/>
      <name val="Calibri"/>
      <family val="2"/>
    </font>
    <font>
      <b/>
      <sz val="14"/>
      <color theme="1"/>
      <name val="Calibri"/>
      <family val="2"/>
      <scheme val="minor"/>
    </font>
    <font>
      <b/>
      <sz val="14"/>
      <color theme="1"/>
      <name val="Calibri"/>
      <family val="2"/>
    </font>
    <font>
      <sz val="12"/>
      <color theme="1"/>
      <name val="Calibri"/>
      <family val="2"/>
      <scheme val="minor"/>
    </font>
    <font>
      <sz val="12"/>
      <color theme="1"/>
      <name val="Calibri"/>
      <family val="2"/>
    </font>
    <font>
      <b/>
      <sz val="12"/>
      <color theme="1"/>
      <name val="Calibri"/>
      <family val="2"/>
      <scheme val="minor"/>
    </font>
    <font>
      <sz val="12"/>
      <color theme="1"/>
      <name val="Symbol"/>
      <charset val="2"/>
    </font>
  </fonts>
  <fills count="5">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FFC000"/>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1">
    <xf numFmtId="0" fontId="0" fillId="0" borderId="0"/>
  </cellStyleXfs>
  <cellXfs count="23">
    <xf numFmtId="0" fontId="0" fillId="0" borderId="0" xfId="0"/>
    <xf numFmtId="0" fontId="2" fillId="0" borderId="0" xfId="0" applyFont="1"/>
    <xf numFmtId="0" fontId="0" fillId="2" borderId="0" xfId="0" applyFill="1"/>
    <xf numFmtId="0" fontId="2" fillId="4" borderId="0" xfId="0" applyFont="1" applyFill="1"/>
    <xf numFmtId="2" fontId="0" fillId="0" borderId="0" xfId="0" applyNumberFormat="1"/>
    <xf numFmtId="164" fontId="0" fillId="0" borderId="0" xfId="0" applyNumberFormat="1"/>
    <xf numFmtId="0" fontId="3" fillId="0" borderId="0" xfId="0" applyFont="1"/>
    <xf numFmtId="0" fontId="2" fillId="3" borderId="0" xfId="0" applyFont="1" applyFill="1"/>
    <xf numFmtId="0" fontId="2" fillId="2" borderId="0" xfId="0" applyFont="1" applyFill="1"/>
    <xf numFmtId="0" fontId="5" fillId="0" borderId="0" xfId="0" applyFont="1"/>
    <xf numFmtId="0" fontId="7" fillId="0" borderId="0" xfId="0" applyFont="1"/>
    <xf numFmtId="0" fontId="0" fillId="0" borderId="0" xfId="0" applyAlignment="1">
      <alignment horizontal="right"/>
    </xf>
    <xf numFmtId="0" fontId="0" fillId="0" borderId="0" xfId="0" applyAlignment="1">
      <alignment horizontal="center"/>
    </xf>
    <xf numFmtId="176" fontId="0" fillId="0" borderId="0" xfId="0" applyNumberFormat="1"/>
    <xf numFmtId="49" fontId="9" fillId="0" borderId="0" xfId="0" applyNumberFormat="1" applyFont="1" applyAlignment="1">
      <alignment vertical="center"/>
    </xf>
    <xf numFmtId="49" fontId="0" fillId="0" borderId="0" xfId="0" applyNumberFormat="1" applyAlignment="1"/>
    <xf numFmtId="49" fontId="1" fillId="0" borderId="0" xfId="0" applyNumberFormat="1" applyFont="1" applyAlignment="1">
      <alignment vertical="center"/>
    </xf>
    <xf numFmtId="49" fontId="1" fillId="0" borderId="1" xfId="0" applyNumberFormat="1" applyFont="1" applyBorder="1" applyAlignment="1">
      <alignment vertical="center"/>
    </xf>
    <xf numFmtId="49" fontId="1" fillId="0" borderId="2" xfId="0" applyNumberFormat="1" applyFont="1" applyBorder="1" applyAlignment="1">
      <alignment vertical="center"/>
    </xf>
    <xf numFmtId="49" fontId="1" fillId="0" borderId="3" xfId="0" applyNumberFormat="1" applyFont="1" applyBorder="1" applyAlignment="1">
      <alignment vertical="center"/>
    </xf>
    <xf numFmtId="49" fontId="1" fillId="0" borderId="4" xfId="0" applyNumberFormat="1" applyFont="1" applyBorder="1" applyAlignment="1">
      <alignment horizontal="center" vertical="center"/>
    </xf>
    <xf numFmtId="49" fontId="1" fillId="0" borderId="0" xfId="0" applyNumberFormat="1" applyFont="1" applyAlignment="1">
      <alignment horizontal="left" vertical="center"/>
    </xf>
    <xf numFmtId="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xdr:col>
      <xdr:colOff>21071</xdr:colOff>
      <xdr:row>20</xdr:row>
      <xdr:rowOff>3465</xdr:rowOff>
    </xdr:from>
    <xdr:to>
      <xdr:col>5</xdr:col>
      <xdr:colOff>344921</xdr:colOff>
      <xdr:row>23</xdr:row>
      <xdr:rowOff>79664</xdr:rowOff>
    </xdr:to>
    <xdr:sp macro="" textlink="">
      <xdr:nvSpPr>
        <xdr:cNvPr id="9" name="TextBox 8">
          <a:extLst>
            <a:ext uri="{FF2B5EF4-FFF2-40B4-BE49-F238E27FC236}">
              <a16:creationId xmlns:a16="http://schemas.microsoft.com/office/drawing/2014/main" id="{25BCD413-E9CD-62F7-416B-E453876AED30}"/>
            </a:ext>
          </a:extLst>
        </xdr:cNvPr>
        <xdr:cNvSpPr txBox="1"/>
      </xdr:nvSpPr>
      <xdr:spPr>
        <a:xfrm>
          <a:off x="2791980" y="3940465"/>
          <a:ext cx="3325668" cy="67656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Average life of certain brand of 9 volt battery when used in radio is not equals or significantly</a:t>
          </a:r>
          <a:r>
            <a:rPr lang="en-US" sz="1100" baseline="0"/>
            <a:t> different from 40 hours</a:t>
          </a:r>
          <a:endParaRPr lang="en-US" sz="1100"/>
        </a:p>
      </xdr:txBody>
    </xdr:sp>
    <xdr:clientData/>
  </xdr:twoCellAnchor>
  <xdr:twoCellAnchor>
    <xdr:from>
      <xdr:col>1</xdr:col>
      <xdr:colOff>50427</xdr:colOff>
      <xdr:row>41</xdr:row>
      <xdr:rowOff>100853</xdr:rowOff>
    </xdr:from>
    <xdr:to>
      <xdr:col>3</xdr:col>
      <xdr:colOff>50428</xdr:colOff>
      <xdr:row>44</xdr:row>
      <xdr:rowOff>11206</xdr:rowOff>
    </xdr:to>
    <xdr:sp macro="" textlink="">
      <xdr:nvSpPr>
        <xdr:cNvPr id="5" name="TextBox 4">
          <a:extLst>
            <a:ext uri="{FF2B5EF4-FFF2-40B4-BE49-F238E27FC236}">
              <a16:creationId xmlns:a16="http://schemas.microsoft.com/office/drawing/2014/main" id="{39BD83A0-87DE-4104-8BFB-1740C0805FC5}"/>
            </a:ext>
          </a:extLst>
        </xdr:cNvPr>
        <xdr:cNvSpPr txBox="1"/>
      </xdr:nvSpPr>
      <xdr:spPr>
        <a:xfrm>
          <a:off x="660027" y="4444253"/>
          <a:ext cx="2495551" cy="48185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Since cal Z = -4 &lt; lower critical Z = -</a:t>
          </a:r>
          <a:r>
            <a:rPr lang="en-US" sz="1100" baseline="0"/>
            <a:t> 1.96, we reject H0 at 5 % level of significance</a:t>
          </a:r>
          <a:endParaRPr lang="en-US" sz="1100"/>
        </a:p>
      </xdr:txBody>
    </xdr:sp>
    <xdr:clientData/>
  </xdr:twoCellAnchor>
  <xdr:twoCellAnchor>
    <xdr:from>
      <xdr:col>1</xdr:col>
      <xdr:colOff>95250</xdr:colOff>
      <xdr:row>46</xdr:row>
      <xdr:rowOff>88526</xdr:rowOff>
    </xdr:from>
    <xdr:to>
      <xdr:col>5</xdr:col>
      <xdr:colOff>265339</xdr:colOff>
      <xdr:row>51</xdr:row>
      <xdr:rowOff>9525</xdr:rowOff>
    </xdr:to>
    <xdr:sp macro="" textlink="">
      <xdr:nvSpPr>
        <xdr:cNvPr id="6" name="TextBox 5">
          <a:extLst>
            <a:ext uri="{FF2B5EF4-FFF2-40B4-BE49-F238E27FC236}">
              <a16:creationId xmlns:a16="http://schemas.microsoft.com/office/drawing/2014/main" id="{A921AB25-CCF5-460D-B95E-75AF852000CC}"/>
            </a:ext>
          </a:extLst>
        </xdr:cNvPr>
        <xdr:cNvSpPr txBox="1"/>
      </xdr:nvSpPr>
      <xdr:spPr>
        <a:xfrm>
          <a:off x="707571" y="7055383"/>
          <a:ext cx="4660447" cy="8734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average life of battery produced by companry is different from 40 hrs. Since,</a:t>
          </a:r>
          <a:r>
            <a:rPr lang="en-US" sz="1100" baseline="0"/>
            <a:t> sample mean life is 38 hrs, we can conclude that the average life of battery is significantly lower than what stated by company i.e  40 hrs. Hence manufacturer claim is not valid.</a:t>
          </a:r>
          <a:endParaRPr lang="en-US" sz="1100"/>
        </a:p>
      </xdr:txBody>
    </xdr:sp>
    <xdr:clientData/>
  </xdr:twoCellAnchor>
  <xdr:twoCellAnchor>
    <xdr:from>
      <xdr:col>2</xdr:col>
      <xdr:colOff>9525</xdr:colOff>
      <xdr:row>15</xdr:row>
      <xdr:rowOff>180976</xdr:rowOff>
    </xdr:from>
    <xdr:to>
      <xdr:col>5</xdr:col>
      <xdr:colOff>390525</xdr:colOff>
      <xdr:row>18</xdr:row>
      <xdr:rowOff>85725</xdr:rowOff>
    </xdr:to>
    <xdr:sp macro="" textlink="">
      <xdr:nvSpPr>
        <xdr:cNvPr id="8" name="TextBox 7">
          <a:extLst>
            <a:ext uri="{FF2B5EF4-FFF2-40B4-BE49-F238E27FC236}">
              <a16:creationId xmlns:a16="http://schemas.microsoft.com/office/drawing/2014/main" id="{8D63207C-28EA-C26C-AA27-C0A0A141A647}"/>
            </a:ext>
          </a:extLst>
        </xdr:cNvPr>
        <xdr:cNvSpPr txBox="1"/>
      </xdr:nvSpPr>
      <xdr:spPr>
        <a:xfrm>
          <a:off x="2447925" y="1323976"/>
          <a:ext cx="3038475" cy="4857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Average life of certain</a:t>
          </a:r>
          <a:r>
            <a:rPr lang="en-US" sz="1100" baseline="0"/>
            <a:t> brand of 9 volt battery when used in radio is 40 hours</a:t>
          </a:r>
          <a:endParaRPr lang="en-US" sz="1100"/>
        </a:p>
      </xdr:txBody>
    </xdr:sp>
    <xdr:clientData/>
  </xdr:twoCellAnchor>
  <xdr:twoCellAnchor>
    <xdr:from>
      <xdr:col>1</xdr:col>
      <xdr:colOff>4082</xdr:colOff>
      <xdr:row>58</xdr:row>
      <xdr:rowOff>74839</xdr:rowOff>
    </xdr:from>
    <xdr:to>
      <xdr:col>5</xdr:col>
      <xdr:colOff>217714</xdr:colOff>
      <xdr:row>61</xdr:row>
      <xdr:rowOff>131989</xdr:rowOff>
    </xdr:to>
    <xdr:sp macro="" textlink="">
      <xdr:nvSpPr>
        <xdr:cNvPr id="10" name="TextBox 9">
          <a:extLst>
            <a:ext uri="{FF2B5EF4-FFF2-40B4-BE49-F238E27FC236}">
              <a16:creationId xmlns:a16="http://schemas.microsoft.com/office/drawing/2014/main" id="{A8C2903A-D6E3-8CE8-BCEE-A58C93FC387A}"/>
            </a:ext>
          </a:extLst>
        </xdr:cNvPr>
        <xdr:cNvSpPr txBox="1"/>
      </xdr:nvSpPr>
      <xdr:spPr>
        <a:xfrm>
          <a:off x="616403" y="9327696"/>
          <a:ext cx="4703990" cy="628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Since p-value = </a:t>
          </a:r>
          <a:r>
            <a:rPr lang="en-US" sz="1100" b="0" i="0" u="none" strike="noStrike">
              <a:solidFill>
                <a:schemeClr val="dk1"/>
              </a:solidFill>
              <a:effectLst/>
              <a:latin typeface="+mn-lt"/>
              <a:ea typeface="+mn-ea"/>
              <a:cs typeface="+mn-cs"/>
            </a:rPr>
            <a:t>6.33425E-05</a:t>
          </a:r>
          <a:r>
            <a:rPr lang="en-US"/>
            <a:t>  &lt;&lt; </a:t>
          </a:r>
          <a:r>
            <a:rPr lang="el-GR"/>
            <a:t>α</a:t>
          </a:r>
          <a:r>
            <a:rPr lang="en-US"/>
            <a:t>-value</a:t>
          </a:r>
          <a:r>
            <a:rPr lang="en-US" baseline="0"/>
            <a:t> = 0.05, we strongly reject null hypothesis, at 5 % level of significance.</a:t>
          </a:r>
          <a:endParaRPr lang="en-US" sz="1100"/>
        </a:p>
      </xdr:txBody>
    </xdr:sp>
    <xdr:clientData/>
  </xdr:twoCellAnchor>
  <xdr:twoCellAnchor>
    <xdr:from>
      <xdr:col>0</xdr:col>
      <xdr:colOff>612321</xdr:colOff>
      <xdr:row>66</xdr:row>
      <xdr:rowOff>0</xdr:rowOff>
    </xdr:from>
    <xdr:to>
      <xdr:col>5</xdr:col>
      <xdr:colOff>353785</xdr:colOff>
      <xdr:row>68</xdr:row>
      <xdr:rowOff>104775</xdr:rowOff>
    </xdr:to>
    <xdr:sp macro="" textlink="">
      <xdr:nvSpPr>
        <xdr:cNvPr id="3" name="TextBox 2">
          <a:extLst>
            <a:ext uri="{FF2B5EF4-FFF2-40B4-BE49-F238E27FC236}">
              <a16:creationId xmlns:a16="http://schemas.microsoft.com/office/drawing/2014/main" id="{D0CC2B98-9766-4D6B-B44B-C99DA6124CBF}"/>
            </a:ext>
          </a:extLst>
        </xdr:cNvPr>
        <xdr:cNvSpPr txBox="1"/>
      </xdr:nvSpPr>
      <xdr:spPr>
        <a:xfrm>
          <a:off x="612321" y="11538857"/>
          <a:ext cx="4844143" cy="485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Conclusion: There is 95 % chance that the mean life of 9-volt battery when used in radio is between 37.02 </a:t>
          </a:r>
          <a:r>
            <a:rPr lang="en-US" sz="1100">
              <a:solidFill>
                <a:schemeClr val="dk1"/>
              </a:solidFill>
              <a:effectLst/>
              <a:latin typeface="+mn-lt"/>
              <a:ea typeface="+mn-ea"/>
              <a:cs typeface="+mn-cs"/>
            </a:rPr>
            <a:t>hours </a:t>
          </a:r>
          <a:r>
            <a:rPr lang="en-US" sz="1100"/>
            <a:t>to 38.95 hours</a:t>
          </a:r>
        </a:p>
      </xdr:txBody>
    </xdr:sp>
    <xdr:clientData/>
  </xdr:twoCellAnchor>
  <xdr:twoCellAnchor>
    <xdr:from>
      <xdr:col>1</xdr:col>
      <xdr:colOff>23090</xdr:colOff>
      <xdr:row>1</xdr:row>
      <xdr:rowOff>103908</xdr:rowOff>
    </xdr:from>
    <xdr:to>
      <xdr:col>5</xdr:col>
      <xdr:colOff>380999</xdr:colOff>
      <xdr:row>8</xdr:row>
      <xdr:rowOff>145143</xdr:rowOff>
    </xdr:to>
    <xdr:sp macro="" textlink="">
      <xdr:nvSpPr>
        <xdr:cNvPr id="4" name="TextBox 3">
          <a:extLst>
            <a:ext uri="{FF2B5EF4-FFF2-40B4-BE49-F238E27FC236}">
              <a16:creationId xmlns:a16="http://schemas.microsoft.com/office/drawing/2014/main" id="{C2ABF0D8-FC10-02DF-7B2A-816E87096696}"/>
            </a:ext>
          </a:extLst>
        </xdr:cNvPr>
        <xdr:cNvSpPr txBox="1"/>
      </xdr:nvSpPr>
      <xdr:spPr>
        <a:xfrm>
          <a:off x="694376" y="294408"/>
          <a:ext cx="5465123" cy="13747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Test 1: Z test for mean, population standard deviation is known, single sample</a:t>
          </a:r>
          <a:endParaRPr lang="en-NP" sz="1100">
            <a:solidFill>
              <a:schemeClr val="dk1"/>
            </a:solidFill>
            <a:effectLst/>
            <a:latin typeface="+mn-lt"/>
            <a:ea typeface="+mn-ea"/>
            <a:cs typeface="+mn-cs"/>
          </a:endParaRPr>
        </a:p>
        <a:p>
          <a:r>
            <a:rPr lang="en-US" sz="1100">
              <a:solidFill>
                <a:schemeClr val="dk1"/>
              </a:solidFill>
              <a:effectLst/>
              <a:latin typeface="+mn-lt"/>
              <a:ea typeface="+mn-ea"/>
              <a:cs typeface="+mn-cs"/>
            </a:rPr>
            <a:t>Problem:</a:t>
          </a:r>
          <a:endParaRPr lang="en-NP" sz="1100">
            <a:solidFill>
              <a:schemeClr val="dk1"/>
            </a:solidFill>
            <a:effectLst/>
            <a:latin typeface="+mn-lt"/>
            <a:ea typeface="+mn-ea"/>
            <a:cs typeface="+mn-cs"/>
          </a:endParaRPr>
        </a:p>
        <a:p>
          <a:r>
            <a:rPr lang="en-US" sz="1100">
              <a:solidFill>
                <a:schemeClr val="dk1"/>
              </a:solidFill>
              <a:effectLst/>
              <a:latin typeface="+mn-lt"/>
              <a:ea typeface="+mn-ea"/>
              <a:cs typeface="+mn-cs"/>
            </a:rPr>
            <a:t>A manufacturer of a certain brand of 9-volt batteries claims that the average life of the battery is 40 hours when used in a radio, with a standard deviation of 5 hours. To test the manufacturer’s claim, a random sample of 100 batteries was tested and it showed an average life of 38 hours. What can you conclude about the manufacturer’s claim at a level of significance α = 0.05? Calculate p – value.</a:t>
          </a:r>
          <a:endParaRPr lang="en-NP" sz="1100">
            <a:solidFill>
              <a:schemeClr val="dk1"/>
            </a:solidFill>
            <a:effectLst/>
            <a:latin typeface="+mn-lt"/>
            <a:ea typeface="+mn-ea"/>
            <a:cs typeface="+mn-cs"/>
          </a:endParaRP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9</xdr:row>
      <xdr:rowOff>19050</xdr:rowOff>
    </xdr:from>
    <xdr:to>
      <xdr:col>5</xdr:col>
      <xdr:colOff>533400</xdr:colOff>
      <xdr:row>12</xdr:row>
      <xdr:rowOff>104775</xdr:rowOff>
    </xdr:to>
    <xdr:sp macro="" textlink="">
      <xdr:nvSpPr>
        <xdr:cNvPr id="2" name="TextBox 1">
          <a:extLst>
            <a:ext uri="{FF2B5EF4-FFF2-40B4-BE49-F238E27FC236}">
              <a16:creationId xmlns:a16="http://schemas.microsoft.com/office/drawing/2014/main" id="{E3053D9C-2F85-FEDF-A55F-FEA4497A7234}"/>
            </a:ext>
          </a:extLst>
        </xdr:cNvPr>
        <xdr:cNvSpPr txBox="1"/>
      </xdr:nvSpPr>
      <xdr:spPr>
        <a:xfrm>
          <a:off x="2038350" y="1733550"/>
          <a:ext cx="3400425" cy="657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There is no significant difference in the average starting</a:t>
          </a:r>
          <a:r>
            <a:rPr lang="en-US" sz="1100" baseline="0"/>
            <a:t> annual salaries for enginnering graduates and Computer science graduates</a:t>
          </a:r>
          <a:endParaRPr lang="en-US" sz="1100"/>
        </a:p>
      </xdr:txBody>
    </xdr:sp>
    <xdr:clientData/>
  </xdr:twoCellAnchor>
  <xdr:twoCellAnchor>
    <xdr:from>
      <xdr:col>2</xdr:col>
      <xdr:colOff>9525</xdr:colOff>
      <xdr:row>13</xdr:row>
      <xdr:rowOff>38100</xdr:rowOff>
    </xdr:from>
    <xdr:to>
      <xdr:col>5</xdr:col>
      <xdr:colOff>542925</xdr:colOff>
      <xdr:row>16</xdr:row>
      <xdr:rowOff>123825</xdr:rowOff>
    </xdr:to>
    <xdr:sp macro="" textlink="">
      <xdr:nvSpPr>
        <xdr:cNvPr id="3" name="TextBox 2">
          <a:extLst>
            <a:ext uri="{FF2B5EF4-FFF2-40B4-BE49-F238E27FC236}">
              <a16:creationId xmlns:a16="http://schemas.microsoft.com/office/drawing/2014/main" id="{F061E0D9-3B70-42B1-B90B-949DACC3E2A6}"/>
            </a:ext>
          </a:extLst>
        </xdr:cNvPr>
        <xdr:cNvSpPr txBox="1"/>
      </xdr:nvSpPr>
      <xdr:spPr>
        <a:xfrm>
          <a:off x="2047875" y="2514600"/>
          <a:ext cx="3400425" cy="657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There is</a:t>
          </a:r>
          <a:r>
            <a:rPr lang="en-US" sz="1100" baseline="0"/>
            <a:t> </a:t>
          </a:r>
          <a:r>
            <a:rPr lang="en-US" sz="1100"/>
            <a:t>significant difference in the average starting</a:t>
          </a:r>
          <a:r>
            <a:rPr lang="en-US" sz="1100" baseline="0"/>
            <a:t> annual salaries for enginnering graduates and Computer science graduates</a:t>
          </a:r>
          <a:endParaRPr lang="en-US" sz="1100"/>
        </a:p>
      </xdr:txBody>
    </xdr:sp>
    <xdr:clientData/>
  </xdr:twoCellAnchor>
  <xdr:twoCellAnchor>
    <xdr:from>
      <xdr:col>1</xdr:col>
      <xdr:colOff>38100</xdr:colOff>
      <xdr:row>32</xdr:row>
      <xdr:rowOff>142875</xdr:rowOff>
    </xdr:from>
    <xdr:to>
      <xdr:col>5</xdr:col>
      <xdr:colOff>381000</xdr:colOff>
      <xdr:row>35</xdr:row>
      <xdr:rowOff>104775</xdr:rowOff>
    </xdr:to>
    <xdr:sp macro="" textlink="">
      <xdr:nvSpPr>
        <xdr:cNvPr id="4" name="TextBox 3">
          <a:extLst>
            <a:ext uri="{FF2B5EF4-FFF2-40B4-BE49-F238E27FC236}">
              <a16:creationId xmlns:a16="http://schemas.microsoft.com/office/drawing/2014/main" id="{EB9D5681-8B56-004F-FCF3-0924373092D7}"/>
            </a:ext>
          </a:extLst>
        </xdr:cNvPr>
        <xdr:cNvSpPr txBox="1"/>
      </xdr:nvSpPr>
      <xdr:spPr>
        <a:xfrm>
          <a:off x="647700" y="6238875"/>
          <a:ext cx="4638675" cy="533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Since calculated Z = 12.0479 &gt;&gt; upper critical Z</a:t>
          </a:r>
          <a:r>
            <a:rPr lang="en-US" sz="1100" baseline="0"/>
            <a:t> = 1.96, we strongly reject H0 at 5 % level of significance.</a:t>
          </a:r>
          <a:endParaRPr lang="en-US" sz="1100"/>
        </a:p>
      </xdr:txBody>
    </xdr:sp>
    <xdr:clientData/>
  </xdr:twoCellAnchor>
  <xdr:twoCellAnchor>
    <xdr:from>
      <xdr:col>1</xdr:col>
      <xdr:colOff>9525</xdr:colOff>
      <xdr:row>38</xdr:row>
      <xdr:rowOff>142875</xdr:rowOff>
    </xdr:from>
    <xdr:to>
      <xdr:col>5</xdr:col>
      <xdr:colOff>400050</xdr:colOff>
      <xdr:row>45</xdr:row>
      <xdr:rowOff>0</xdr:rowOff>
    </xdr:to>
    <xdr:sp macro="" textlink="">
      <xdr:nvSpPr>
        <xdr:cNvPr id="5" name="TextBox 4">
          <a:extLst>
            <a:ext uri="{FF2B5EF4-FFF2-40B4-BE49-F238E27FC236}">
              <a16:creationId xmlns:a16="http://schemas.microsoft.com/office/drawing/2014/main" id="{C21ACC41-55C5-EB0F-0EE5-76C27FDF0E42}"/>
            </a:ext>
          </a:extLst>
        </xdr:cNvPr>
        <xdr:cNvSpPr txBox="1"/>
      </xdr:nvSpPr>
      <xdr:spPr>
        <a:xfrm>
          <a:off x="619125" y="7381875"/>
          <a:ext cx="4686300" cy="1190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There is significant difference in the average annual</a:t>
          </a:r>
          <a:r>
            <a:rPr lang="en-US" sz="1100" baseline="0"/>
            <a:t> starting salaries between Engineering graduates and Computer Science gradautes. Since average annual salary of engineering graduates is higher ($</a:t>
          </a:r>
          <a:r>
            <a:rPr lang="en-US" sz="1100" b="0" i="0" u="none" strike="noStrike">
              <a:solidFill>
                <a:schemeClr val="dk1"/>
              </a:solidFill>
              <a:effectLst/>
              <a:latin typeface="+mn-lt"/>
              <a:ea typeface="+mn-ea"/>
              <a:cs typeface="+mn-cs"/>
            </a:rPr>
            <a:t>56202)</a:t>
          </a:r>
          <a:r>
            <a:rPr lang="en-US" sz="1100" b="0" i="0" u="none" strike="noStrike" baseline="0">
              <a:solidFill>
                <a:schemeClr val="dk1"/>
              </a:solidFill>
              <a:effectLst/>
              <a:latin typeface="+mn-lt"/>
              <a:ea typeface="+mn-ea"/>
              <a:cs typeface="+mn-cs"/>
            </a:rPr>
            <a:t> than that of computer science graduates ($ </a:t>
          </a:r>
          <a:r>
            <a:rPr lang="en-US" sz="1100" b="0" i="0" u="none" strike="noStrike">
              <a:solidFill>
                <a:schemeClr val="dk1"/>
              </a:solidFill>
              <a:effectLst/>
              <a:latin typeface="+mn-lt"/>
              <a:ea typeface="+mn-ea"/>
              <a:cs typeface="+mn-cs"/>
            </a:rPr>
            <a:t>50657),</a:t>
          </a:r>
          <a:r>
            <a:rPr lang="en-US" sz="1100" b="0" i="0" u="none" strike="noStrike" baseline="0">
              <a:solidFill>
                <a:schemeClr val="dk1"/>
              </a:solidFill>
              <a:effectLst/>
              <a:latin typeface="+mn-lt"/>
              <a:ea typeface="+mn-ea"/>
              <a:cs typeface="+mn-cs"/>
            </a:rPr>
            <a:t> we can say engineering graduates are earning significantly higher average annual starting salaries than computer science graduates</a:t>
          </a:r>
          <a:endParaRPr lang="en-US" sz="1100"/>
        </a:p>
      </xdr:txBody>
    </xdr:sp>
    <xdr:clientData/>
  </xdr:twoCellAnchor>
  <xdr:twoCellAnchor>
    <xdr:from>
      <xdr:col>1</xdr:col>
      <xdr:colOff>9525</xdr:colOff>
      <xdr:row>52</xdr:row>
      <xdr:rowOff>161925</xdr:rowOff>
    </xdr:from>
    <xdr:to>
      <xdr:col>5</xdr:col>
      <xdr:colOff>381000</xdr:colOff>
      <xdr:row>55</xdr:row>
      <xdr:rowOff>104775</xdr:rowOff>
    </xdr:to>
    <xdr:sp macro="" textlink="">
      <xdr:nvSpPr>
        <xdr:cNvPr id="6" name="TextBox 5">
          <a:extLst>
            <a:ext uri="{FF2B5EF4-FFF2-40B4-BE49-F238E27FC236}">
              <a16:creationId xmlns:a16="http://schemas.microsoft.com/office/drawing/2014/main" id="{936D59E3-3EFB-6AD5-D3EB-50707C48DF08}"/>
            </a:ext>
          </a:extLst>
        </xdr:cNvPr>
        <xdr:cNvSpPr txBox="1"/>
      </xdr:nvSpPr>
      <xdr:spPr>
        <a:xfrm>
          <a:off x="619125" y="10067925"/>
          <a:ext cx="4667250" cy="51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Since p-value = 0.0000 &lt;&lt; </a:t>
          </a:r>
          <a:r>
            <a:rPr lang="el-GR" sz="1100"/>
            <a:t>α</a:t>
          </a:r>
          <a:r>
            <a:rPr lang="en-US" sz="1100"/>
            <a:t>-value = 0.05, we strongly reject H0 at 5 % level of significance.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47625</xdr:colOff>
      <xdr:row>0</xdr:row>
      <xdr:rowOff>152401</xdr:rowOff>
    </xdr:from>
    <xdr:to>
      <xdr:col>8</xdr:col>
      <xdr:colOff>85724</xdr:colOff>
      <xdr:row>3</xdr:row>
      <xdr:rowOff>76201</xdr:rowOff>
    </xdr:to>
    <xdr:sp macro="" textlink="">
      <xdr:nvSpPr>
        <xdr:cNvPr id="2" name="TextBox 1">
          <a:extLst>
            <a:ext uri="{FF2B5EF4-FFF2-40B4-BE49-F238E27FC236}">
              <a16:creationId xmlns:a16="http://schemas.microsoft.com/office/drawing/2014/main" id="{1AF51BEC-ECEF-744C-4EAB-47A41C7AB4AB}"/>
            </a:ext>
          </a:extLst>
        </xdr:cNvPr>
        <xdr:cNvSpPr txBox="1"/>
      </xdr:nvSpPr>
      <xdr:spPr>
        <a:xfrm>
          <a:off x="657225" y="152401"/>
          <a:ext cx="4305299" cy="49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sucess</a:t>
          </a:r>
          <a:r>
            <a:rPr lang="en-US" sz="1100" baseline="0"/>
            <a:t> - graduate who purchase merchandise online</a:t>
          </a:r>
        </a:p>
        <a:p>
          <a:r>
            <a:rPr lang="en-US" sz="1100" baseline="0"/>
            <a:t>failure - graduate who do not purchase merchandise online</a:t>
          </a:r>
          <a:endParaRPr lang="en-US" sz="1100"/>
        </a:p>
      </xdr:txBody>
    </xdr:sp>
    <xdr:clientData/>
  </xdr:twoCellAnchor>
  <xdr:twoCellAnchor>
    <xdr:from>
      <xdr:col>2</xdr:col>
      <xdr:colOff>9525</xdr:colOff>
      <xdr:row>18</xdr:row>
      <xdr:rowOff>38100</xdr:rowOff>
    </xdr:from>
    <xdr:to>
      <xdr:col>5</xdr:col>
      <xdr:colOff>476250</xdr:colOff>
      <xdr:row>20</xdr:row>
      <xdr:rowOff>104775</xdr:rowOff>
    </xdr:to>
    <xdr:sp macro="" textlink="">
      <xdr:nvSpPr>
        <xdr:cNvPr id="3" name="TextBox 2">
          <a:extLst>
            <a:ext uri="{FF2B5EF4-FFF2-40B4-BE49-F238E27FC236}">
              <a16:creationId xmlns:a16="http://schemas.microsoft.com/office/drawing/2014/main" id="{3B8A5B35-23A4-DD41-F910-8D57D1BD2AD0}"/>
            </a:ext>
          </a:extLst>
        </xdr:cNvPr>
        <xdr:cNvSpPr txBox="1"/>
      </xdr:nvSpPr>
      <xdr:spPr>
        <a:xfrm>
          <a:off x="2609850" y="3086100"/>
          <a:ext cx="2705100"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(proportion of graduates</a:t>
          </a:r>
          <a:r>
            <a:rPr lang="en-US" sz="1100" baseline="0"/>
            <a:t> who purchase online is significantly lower than 60 %)</a:t>
          </a:r>
          <a:endParaRPr lang="en-US" sz="1100"/>
        </a:p>
      </xdr:txBody>
    </xdr:sp>
    <xdr:clientData/>
  </xdr:twoCellAnchor>
  <xdr:twoCellAnchor>
    <xdr:from>
      <xdr:col>1</xdr:col>
      <xdr:colOff>47626</xdr:colOff>
      <xdr:row>33</xdr:row>
      <xdr:rowOff>85725</xdr:rowOff>
    </xdr:from>
    <xdr:to>
      <xdr:col>4</xdr:col>
      <xdr:colOff>542925</xdr:colOff>
      <xdr:row>35</xdr:row>
      <xdr:rowOff>152400</xdr:rowOff>
    </xdr:to>
    <xdr:sp macro="" textlink="">
      <xdr:nvSpPr>
        <xdr:cNvPr id="4" name="TextBox 3">
          <a:extLst>
            <a:ext uri="{FF2B5EF4-FFF2-40B4-BE49-F238E27FC236}">
              <a16:creationId xmlns:a16="http://schemas.microsoft.com/office/drawing/2014/main" id="{24C8F13B-DF34-15DD-1EEF-EE89AF19801D}"/>
            </a:ext>
          </a:extLst>
        </xdr:cNvPr>
        <xdr:cNvSpPr txBox="1"/>
      </xdr:nvSpPr>
      <xdr:spPr>
        <a:xfrm>
          <a:off x="657226" y="5610225"/>
          <a:ext cx="3924299"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Since Calculated</a:t>
          </a:r>
          <a:r>
            <a:rPr lang="en-US" sz="1100" baseline="0"/>
            <a:t> Z = -5.93 &lt; Critical Z = -1.644, we reject H0 at 5 % level of significance</a:t>
          </a:r>
          <a:endParaRPr lang="en-US" sz="1100"/>
        </a:p>
      </xdr:txBody>
    </xdr:sp>
    <xdr:clientData/>
  </xdr:twoCellAnchor>
  <xdr:twoCellAnchor>
    <xdr:from>
      <xdr:col>1</xdr:col>
      <xdr:colOff>57151</xdr:colOff>
      <xdr:row>38</xdr:row>
      <xdr:rowOff>104774</xdr:rowOff>
    </xdr:from>
    <xdr:to>
      <xdr:col>4</xdr:col>
      <xdr:colOff>514351</xdr:colOff>
      <xdr:row>42</xdr:row>
      <xdr:rowOff>57149</xdr:rowOff>
    </xdr:to>
    <xdr:sp macro="" textlink="">
      <xdr:nvSpPr>
        <xdr:cNvPr id="5" name="TextBox 4">
          <a:extLst>
            <a:ext uri="{FF2B5EF4-FFF2-40B4-BE49-F238E27FC236}">
              <a16:creationId xmlns:a16="http://schemas.microsoft.com/office/drawing/2014/main" id="{AE5E3489-6F64-49CF-FBD1-E8929971C38F}"/>
            </a:ext>
          </a:extLst>
        </xdr:cNvPr>
        <xdr:cNvSpPr txBox="1"/>
      </xdr:nvSpPr>
      <xdr:spPr>
        <a:xfrm>
          <a:off x="666751" y="6581774"/>
          <a:ext cx="3886200" cy="714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proportion of graduates who purchase merchandise online is significantly</a:t>
          </a:r>
          <a:r>
            <a:rPr lang="en-US" sz="1100" baseline="0"/>
            <a:t> lower thatn 60 %. Hence claim of ecommerce site is not valid.</a:t>
          </a:r>
          <a:endParaRPr lang="en-US" sz="1100"/>
        </a:p>
      </xdr:txBody>
    </xdr:sp>
    <xdr:clientData/>
  </xdr:twoCellAnchor>
  <xdr:twoCellAnchor>
    <xdr:from>
      <xdr:col>1</xdr:col>
      <xdr:colOff>28575</xdr:colOff>
      <xdr:row>49</xdr:row>
      <xdr:rowOff>76200</xdr:rowOff>
    </xdr:from>
    <xdr:to>
      <xdr:col>5</xdr:col>
      <xdr:colOff>447675</xdr:colOff>
      <xdr:row>51</xdr:row>
      <xdr:rowOff>114299</xdr:rowOff>
    </xdr:to>
    <xdr:sp macro="" textlink="">
      <xdr:nvSpPr>
        <xdr:cNvPr id="6" name="TextBox 5">
          <a:extLst>
            <a:ext uri="{FF2B5EF4-FFF2-40B4-BE49-F238E27FC236}">
              <a16:creationId xmlns:a16="http://schemas.microsoft.com/office/drawing/2014/main" id="{3B95E43A-B633-92F3-5593-E9F6B1DDE39A}"/>
            </a:ext>
          </a:extLst>
        </xdr:cNvPr>
        <xdr:cNvSpPr txBox="1"/>
      </xdr:nvSpPr>
      <xdr:spPr>
        <a:xfrm>
          <a:off x="638175" y="8458200"/>
          <a:ext cx="4648200" cy="4190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Since, p-value = </a:t>
          </a:r>
          <a:r>
            <a:rPr lang="en-US" sz="1100" b="0" i="0" u="none" strike="noStrike">
              <a:solidFill>
                <a:schemeClr val="dk1"/>
              </a:solidFill>
              <a:effectLst/>
              <a:latin typeface="+mn-lt"/>
              <a:ea typeface="+mn-ea"/>
              <a:cs typeface="+mn-cs"/>
            </a:rPr>
            <a:t>1.48091E-09</a:t>
          </a:r>
          <a:r>
            <a:rPr lang="en-US"/>
            <a:t> &lt;&lt; </a:t>
          </a:r>
          <a:r>
            <a:rPr lang="el-GR"/>
            <a:t>α</a:t>
          </a:r>
          <a:r>
            <a:rPr lang="en-US"/>
            <a:t> = 0.05, we strongly reject H0 at 5 % level of significance.</a:t>
          </a:r>
          <a:endParaRPr lang="en-US" sz="1100"/>
        </a:p>
      </xdr:txBody>
    </xdr:sp>
    <xdr:clientData/>
  </xdr:twoCellAnchor>
  <xdr:twoCellAnchor>
    <xdr:from>
      <xdr:col>2</xdr:col>
      <xdr:colOff>9525</xdr:colOff>
      <xdr:row>13</xdr:row>
      <xdr:rowOff>28575</xdr:rowOff>
    </xdr:from>
    <xdr:to>
      <xdr:col>5</xdr:col>
      <xdr:colOff>523875</xdr:colOff>
      <xdr:row>15</xdr:row>
      <xdr:rowOff>180975</xdr:rowOff>
    </xdr:to>
    <xdr:sp macro="" textlink="">
      <xdr:nvSpPr>
        <xdr:cNvPr id="7" name="TextBox 6">
          <a:extLst>
            <a:ext uri="{FF2B5EF4-FFF2-40B4-BE49-F238E27FC236}">
              <a16:creationId xmlns:a16="http://schemas.microsoft.com/office/drawing/2014/main" id="{4F88D353-CA58-D83E-DF71-D7757263FD1A}"/>
            </a:ext>
          </a:extLst>
        </xdr:cNvPr>
        <xdr:cNvSpPr txBox="1"/>
      </xdr:nvSpPr>
      <xdr:spPr>
        <a:xfrm>
          <a:off x="2609850" y="2505075"/>
          <a:ext cx="2752725" cy="533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(proportion</a:t>
          </a:r>
          <a:r>
            <a:rPr lang="en-US" sz="1100" baseline="0"/>
            <a:t> of graduates who purchase merchandise online is 60 % or more</a:t>
          </a:r>
          <a:endParaRPr lang="en-US" sz="1100"/>
        </a:p>
      </xdr:txBody>
    </xdr:sp>
    <xdr:clientData/>
  </xdr:twoCellAnchor>
  <xdr:twoCellAnchor>
    <xdr:from>
      <xdr:col>1</xdr:col>
      <xdr:colOff>0</xdr:colOff>
      <xdr:row>61</xdr:row>
      <xdr:rowOff>28575</xdr:rowOff>
    </xdr:from>
    <xdr:to>
      <xdr:col>5</xdr:col>
      <xdr:colOff>342900</xdr:colOff>
      <xdr:row>63</xdr:row>
      <xdr:rowOff>133350</xdr:rowOff>
    </xdr:to>
    <xdr:sp macro="" textlink="">
      <xdr:nvSpPr>
        <xdr:cNvPr id="8" name="TextBox 7">
          <a:extLst>
            <a:ext uri="{FF2B5EF4-FFF2-40B4-BE49-F238E27FC236}">
              <a16:creationId xmlns:a16="http://schemas.microsoft.com/office/drawing/2014/main" id="{B99F073D-D780-7202-A5AA-C75178CF465C}"/>
            </a:ext>
          </a:extLst>
        </xdr:cNvPr>
        <xdr:cNvSpPr txBox="1"/>
      </xdr:nvSpPr>
      <xdr:spPr>
        <a:xfrm>
          <a:off x="609600" y="11268075"/>
          <a:ext cx="4572000" cy="485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Conclusion: There is 95 % chance that the proportion of graduates who purchase merchandise online is between 0.1676 and 0.3824</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12</xdr:row>
      <xdr:rowOff>9525</xdr:rowOff>
    </xdr:from>
    <xdr:to>
      <xdr:col>3</xdr:col>
      <xdr:colOff>1752600</xdr:colOff>
      <xdr:row>14</xdr:row>
      <xdr:rowOff>114300</xdr:rowOff>
    </xdr:to>
    <xdr:sp macro="" textlink="">
      <xdr:nvSpPr>
        <xdr:cNvPr id="2" name="TextBox 1">
          <a:extLst>
            <a:ext uri="{FF2B5EF4-FFF2-40B4-BE49-F238E27FC236}">
              <a16:creationId xmlns:a16="http://schemas.microsoft.com/office/drawing/2014/main" id="{A83AD892-BCF8-5969-C645-06454CC9EEB3}"/>
            </a:ext>
          </a:extLst>
        </xdr:cNvPr>
        <xdr:cNvSpPr txBox="1"/>
      </xdr:nvSpPr>
      <xdr:spPr>
        <a:xfrm>
          <a:off x="2076450" y="2295525"/>
          <a:ext cx="2581275" cy="485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Proportion of overweight</a:t>
          </a:r>
          <a:r>
            <a:rPr lang="en-US" sz="1100" baseline="0"/>
            <a:t> is same among male and female</a:t>
          </a:r>
          <a:endParaRPr lang="en-US" sz="1100"/>
        </a:p>
      </xdr:txBody>
    </xdr:sp>
    <xdr:clientData/>
  </xdr:twoCellAnchor>
  <xdr:twoCellAnchor>
    <xdr:from>
      <xdr:col>1</xdr:col>
      <xdr:colOff>19049</xdr:colOff>
      <xdr:row>16</xdr:row>
      <xdr:rowOff>9526</xdr:rowOff>
    </xdr:from>
    <xdr:to>
      <xdr:col>4</xdr:col>
      <xdr:colOff>390524</xdr:colOff>
      <xdr:row>18</xdr:row>
      <xdr:rowOff>123826</xdr:rowOff>
    </xdr:to>
    <xdr:sp macro="" textlink="">
      <xdr:nvSpPr>
        <xdr:cNvPr id="3" name="TextBox 2">
          <a:extLst>
            <a:ext uri="{FF2B5EF4-FFF2-40B4-BE49-F238E27FC236}">
              <a16:creationId xmlns:a16="http://schemas.microsoft.com/office/drawing/2014/main" id="{5C2F3918-5408-17AA-D2C9-85FB0E534CAB}"/>
            </a:ext>
          </a:extLst>
        </xdr:cNvPr>
        <xdr:cNvSpPr txBox="1"/>
      </xdr:nvSpPr>
      <xdr:spPr>
        <a:xfrm>
          <a:off x="2095499" y="3057526"/>
          <a:ext cx="3267075" cy="49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There is significant difference in the</a:t>
          </a:r>
          <a:r>
            <a:rPr lang="en-US" sz="1100" baseline="0"/>
            <a:t> proportion of overweight among male and female</a:t>
          </a:r>
          <a:endParaRPr lang="en-US" sz="1100"/>
        </a:p>
      </xdr:txBody>
    </xdr:sp>
    <xdr:clientData/>
  </xdr:twoCellAnchor>
  <xdr:twoCellAnchor>
    <xdr:from>
      <xdr:col>0</xdr:col>
      <xdr:colOff>85725</xdr:colOff>
      <xdr:row>35</xdr:row>
      <xdr:rowOff>76200</xdr:rowOff>
    </xdr:from>
    <xdr:to>
      <xdr:col>3</xdr:col>
      <xdr:colOff>1828800</xdr:colOff>
      <xdr:row>37</xdr:row>
      <xdr:rowOff>133350</xdr:rowOff>
    </xdr:to>
    <xdr:sp macro="" textlink="">
      <xdr:nvSpPr>
        <xdr:cNvPr id="4" name="TextBox 3">
          <a:extLst>
            <a:ext uri="{FF2B5EF4-FFF2-40B4-BE49-F238E27FC236}">
              <a16:creationId xmlns:a16="http://schemas.microsoft.com/office/drawing/2014/main" id="{61732395-2225-E341-D5FA-58E283D15E2F}"/>
            </a:ext>
          </a:extLst>
        </xdr:cNvPr>
        <xdr:cNvSpPr txBox="1"/>
      </xdr:nvSpPr>
      <xdr:spPr>
        <a:xfrm>
          <a:off x="85725" y="7124700"/>
          <a:ext cx="4772025" cy="438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Since calculated Z</a:t>
          </a:r>
          <a:r>
            <a:rPr lang="en-US" sz="1100" baseline="0"/>
            <a:t> = -2.32711 &lt; lower critical Z = - 1.96, we reject null hypothesis</a:t>
          </a:r>
        </a:p>
        <a:p>
          <a:r>
            <a:rPr lang="en-US" sz="1100" baseline="0"/>
            <a:t>at 5 % level of significance</a:t>
          </a:r>
          <a:endParaRPr lang="en-US" sz="1100"/>
        </a:p>
      </xdr:txBody>
    </xdr:sp>
    <xdr:clientData/>
  </xdr:twoCellAnchor>
  <xdr:twoCellAnchor>
    <xdr:from>
      <xdr:col>0</xdr:col>
      <xdr:colOff>38100</xdr:colOff>
      <xdr:row>44</xdr:row>
      <xdr:rowOff>85725</xdr:rowOff>
    </xdr:from>
    <xdr:to>
      <xdr:col>3</xdr:col>
      <xdr:colOff>1885950</xdr:colOff>
      <xdr:row>46</xdr:row>
      <xdr:rowOff>47625</xdr:rowOff>
    </xdr:to>
    <xdr:sp macro="" textlink="">
      <xdr:nvSpPr>
        <xdr:cNvPr id="5" name="TextBox 4">
          <a:extLst>
            <a:ext uri="{FF2B5EF4-FFF2-40B4-BE49-F238E27FC236}">
              <a16:creationId xmlns:a16="http://schemas.microsoft.com/office/drawing/2014/main" id="{5F871005-AE19-7827-4062-EFDA7722D164}"/>
            </a:ext>
          </a:extLst>
        </xdr:cNvPr>
        <xdr:cNvSpPr txBox="1"/>
      </xdr:nvSpPr>
      <xdr:spPr>
        <a:xfrm>
          <a:off x="38100" y="8848725"/>
          <a:ext cx="4876800" cy="34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Since p-value</a:t>
          </a:r>
          <a:r>
            <a:rPr lang="en-US" sz="1100" baseline="0"/>
            <a:t> = 0.019959 &lt; </a:t>
          </a:r>
          <a:r>
            <a:rPr lang="el-GR" sz="1100" baseline="0"/>
            <a:t>α</a:t>
          </a:r>
          <a:r>
            <a:rPr lang="en-US" sz="1100" baseline="0"/>
            <a:t>-value = 0.05, we reject H0 at 5 % level of significance</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465F1-8A5C-4FD4-9B0E-156836D12A36}">
  <dimension ref="B11:M65"/>
  <sheetViews>
    <sheetView topLeftCell="A3" zoomScale="140" zoomScaleNormal="110" workbookViewId="0">
      <selection activeCell="C56" sqref="C56"/>
    </sheetView>
  </sheetViews>
  <sheetFormatPr baseColWidth="10" defaultColWidth="8.83203125" defaultRowHeight="15" x14ac:dyDescent="0.2"/>
  <cols>
    <col min="2" max="2" width="27.5" customWidth="1"/>
    <col min="3" max="3" width="15" customWidth="1"/>
    <col min="4" max="4" width="15.6640625" customWidth="1"/>
  </cols>
  <sheetData>
    <row r="11" spans="2:13" x14ac:dyDescent="0.2">
      <c r="H11" s="12"/>
      <c r="I11" s="12"/>
      <c r="J11" s="12"/>
      <c r="K11" s="12"/>
      <c r="L11" s="12"/>
      <c r="M11" s="12"/>
    </row>
    <row r="12" spans="2:13" x14ac:dyDescent="0.2">
      <c r="B12" t="s">
        <v>55</v>
      </c>
      <c r="C12">
        <v>100</v>
      </c>
      <c r="H12" s="12"/>
      <c r="I12" s="12"/>
      <c r="J12" s="12"/>
      <c r="K12" s="12"/>
      <c r="L12" s="12"/>
      <c r="M12" s="12"/>
    </row>
    <row r="13" spans="2:13" x14ac:dyDescent="0.2">
      <c r="B13" t="s">
        <v>56</v>
      </c>
      <c r="C13">
        <v>38</v>
      </c>
      <c r="H13" s="12"/>
      <c r="I13" s="12"/>
      <c r="J13" s="12"/>
      <c r="K13" s="12"/>
      <c r="L13" s="12"/>
      <c r="M13" s="12"/>
    </row>
    <row r="14" spans="2:13" x14ac:dyDescent="0.2">
      <c r="B14" t="s">
        <v>57</v>
      </c>
      <c r="C14">
        <v>5</v>
      </c>
      <c r="H14" s="12"/>
      <c r="I14" s="12"/>
      <c r="J14" s="12"/>
      <c r="K14" s="12"/>
      <c r="L14" s="12"/>
      <c r="M14" s="12"/>
    </row>
    <row r="15" spans="2:13" x14ac:dyDescent="0.2">
      <c r="H15" s="12"/>
      <c r="I15" s="12"/>
      <c r="J15" s="12"/>
      <c r="K15" s="12"/>
      <c r="L15" s="12"/>
      <c r="M15" s="12"/>
    </row>
    <row r="16" spans="2:13" x14ac:dyDescent="0.2">
      <c r="B16" t="s">
        <v>9</v>
      </c>
      <c r="H16" s="12"/>
      <c r="I16" s="12"/>
      <c r="J16" s="12"/>
      <c r="K16" s="12"/>
      <c r="L16" s="12"/>
      <c r="M16" s="12"/>
    </row>
    <row r="17" spans="2:13" ht="16" x14ac:dyDescent="0.2">
      <c r="B17" s="10" t="s">
        <v>62</v>
      </c>
      <c r="H17" s="12"/>
      <c r="I17" s="12"/>
      <c r="J17" s="12"/>
      <c r="K17" s="12"/>
      <c r="L17" s="12"/>
      <c r="M17" s="12"/>
    </row>
    <row r="18" spans="2:13" x14ac:dyDescent="0.2">
      <c r="H18" s="12"/>
      <c r="I18" s="12"/>
      <c r="J18" s="12"/>
      <c r="K18" s="12"/>
      <c r="L18" s="12"/>
      <c r="M18" s="12"/>
    </row>
    <row r="19" spans="2:13" x14ac:dyDescent="0.2">
      <c r="H19" s="12"/>
      <c r="I19" s="12"/>
      <c r="J19" s="12"/>
      <c r="K19" s="12"/>
      <c r="L19" s="12"/>
      <c r="M19" s="12"/>
    </row>
    <row r="20" spans="2:13" x14ac:dyDescent="0.2">
      <c r="H20" s="12"/>
      <c r="I20" s="12"/>
      <c r="J20" s="12"/>
      <c r="K20" s="12"/>
      <c r="L20" s="12"/>
      <c r="M20" s="12"/>
    </row>
    <row r="21" spans="2:13" x14ac:dyDescent="0.2">
      <c r="B21" t="s">
        <v>10</v>
      </c>
    </row>
    <row r="22" spans="2:13" ht="16" x14ac:dyDescent="0.2">
      <c r="B22" s="10" t="s">
        <v>63</v>
      </c>
    </row>
    <row r="25" spans="2:13" x14ac:dyDescent="0.2">
      <c r="B25" s="7" t="s">
        <v>64</v>
      </c>
    </row>
    <row r="27" spans="2:13" x14ac:dyDescent="0.2">
      <c r="B27" t="s">
        <v>12</v>
      </c>
      <c r="C27">
        <v>0.05</v>
      </c>
    </row>
    <row r="28" spans="2:13" x14ac:dyDescent="0.2">
      <c r="B28" t="s">
        <v>13</v>
      </c>
      <c r="C28">
        <v>0.95</v>
      </c>
    </row>
    <row r="29" spans="2:13" x14ac:dyDescent="0.2">
      <c r="B29" t="s">
        <v>46</v>
      </c>
      <c r="C29" t="s">
        <v>47</v>
      </c>
    </row>
    <row r="31" spans="2:13" x14ac:dyDescent="0.2">
      <c r="B31" t="s">
        <v>26</v>
      </c>
      <c r="C31">
        <f>5/SQRT(100)</f>
        <v>0.5</v>
      </c>
    </row>
    <row r="33" spans="2:5" x14ac:dyDescent="0.2">
      <c r="B33" t="s">
        <v>32</v>
      </c>
      <c r="C33">
        <f>_xlfn.NORM.INV(0.025,0,1)</f>
        <v>-1.9599639845400538</v>
      </c>
    </row>
    <row r="34" spans="2:5" x14ac:dyDescent="0.2">
      <c r="B34" t="s">
        <v>33</v>
      </c>
      <c r="C34">
        <f>_xlfn.NORM.INV(0.975,0,1)</f>
        <v>1.9599639845400536</v>
      </c>
    </row>
    <row r="36" spans="2:5" ht="19" x14ac:dyDescent="0.25">
      <c r="B36" t="s">
        <v>58</v>
      </c>
      <c r="C36" s="9" t="s">
        <v>59</v>
      </c>
      <c r="E36" s="1"/>
    </row>
    <row r="37" spans="2:5" ht="19" x14ac:dyDescent="0.25">
      <c r="B37" t="s">
        <v>60</v>
      </c>
      <c r="C37" s="9" t="s">
        <v>61</v>
      </c>
      <c r="D37" s="1"/>
      <c r="E37" s="1"/>
    </row>
    <row r="39" spans="2:5" x14ac:dyDescent="0.2">
      <c r="B39" t="s">
        <v>16</v>
      </c>
      <c r="C39">
        <f>(38-40)/C31</f>
        <v>-4</v>
      </c>
    </row>
    <row r="41" spans="2:5" x14ac:dyDescent="0.2">
      <c r="B41" s="1" t="s">
        <v>17</v>
      </c>
    </row>
    <row r="46" spans="2:5" x14ac:dyDescent="0.2">
      <c r="B46" s="1" t="s">
        <v>18</v>
      </c>
    </row>
    <row r="54" spans="2:3" x14ac:dyDescent="0.2">
      <c r="B54" s="8" t="s">
        <v>20</v>
      </c>
    </row>
    <row r="56" spans="2:3" x14ac:dyDescent="0.2">
      <c r="B56" t="s">
        <v>19</v>
      </c>
      <c r="C56" s="13">
        <f>2*_xlfn.NORM.DIST(-4,0,1,TRUE)</f>
        <v>6.3342483666239713E-5</v>
      </c>
    </row>
    <row r="58" spans="2:3" x14ac:dyDescent="0.2">
      <c r="B58" s="1" t="s">
        <v>17</v>
      </c>
    </row>
    <row r="64" spans="2:3" x14ac:dyDescent="0.2">
      <c r="B64" t="s">
        <v>65</v>
      </c>
      <c r="C64">
        <f>38-1.96*C31</f>
        <v>37.020000000000003</v>
      </c>
    </row>
    <row r="65" spans="2:3" x14ac:dyDescent="0.2">
      <c r="B65" t="s">
        <v>66</v>
      </c>
      <c r="C65">
        <f>C13+1.96*C31</f>
        <v>38.979999999999997</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98245-CC7E-4595-BF42-96C4FA13F069}">
  <dimension ref="B3:F52"/>
  <sheetViews>
    <sheetView topLeftCell="A15" zoomScale="108" zoomScaleNormal="100" workbookViewId="0">
      <selection activeCell="C51" sqref="C51"/>
    </sheetView>
  </sheetViews>
  <sheetFormatPr baseColWidth="10" defaultColWidth="8.83203125" defaultRowHeight="15" x14ac:dyDescent="0.2"/>
  <cols>
    <col min="2" max="2" width="23.33203125" customWidth="1"/>
    <col min="3" max="3" width="13.33203125" customWidth="1"/>
    <col min="5" max="5" width="20.5" customWidth="1"/>
  </cols>
  <sheetData>
    <row r="3" spans="2:6" x14ac:dyDescent="0.2">
      <c r="B3" s="1" t="s">
        <v>69</v>
      </c>
      <c r="E3" s="1" t="s">
        <v>72</v>
      </c>
    </row>
    <row r="4" spans="2:6" x14ac:dyDescent="0.2">
      <c r="B4" t="s">
        <v>77</v>
      </c>
      <c r="E4" t="s">
        <v>76</v>
      </c>
    </row>
    <row r="5" spans="2:6" x14ac:dyDescent="0.2">
      <c r="B5" t="s">
        <v>70</v>
      </c>
      <c r="C5">
        <v>50</v>
      </c>
      <c r="E5" t="s">
        <v>38</v>
      </c>
      <c r="F5">
        <v>50</v>
      </c>
    </row>
    <row r="6" spans="2:6" x14ac:dyDescent="0.2">
      <c r="B6" t="s">
        <v>71</v>
      </c>
      <c r="C6">
        <v>56202</v>
      </c>
      <c r="E6" t="s">
        <v>73</v>
      </c>
      <c r="F6">
        <v>50657</v>
      </c>
    </row>
    <row r="7" spans="2:6" x14ac:dyDescent="0.2">
      <c r="B7" t="s">
        <v>75</v>
      </c>
      <c r="C7">
        <v>2225</v>
      </c>
      <c r="E7" t="s">
        <v>74</v>
      </c>
      <c r="F7">
        <v>2375</v>
      </c>
    </row>
    <row r="9" spans="2:6" x14ac:dyDescent="0.2">
      <c r="B9" s="1" t="s">
        <v>9</v>
      </c>
    </row>
    <row r="10" spans="2:6" x14ac:dyDescent="0.2">
      <c r="B10" t="s">
        <v>78</v>
      </c>
    </row>
    <row r="14" spans="2:6" x14ac:dyDescent="0.2">
      <c r="B14" s="1" t="s">
        <v>10</v>
      </c>
    </row>
    <row r="15" spans="2:6" x14ac:dyDescent="0.2">
      <c r="B15" t="s">
        <v>79</v>
      </c>
    </row>
    <row r="19" spans="2:3" x14ac:dyDescent="0.2">
      <c r="B19" s="7" t="s">
        <v>64</v>
      </c>
    </row>
    <row r="21" spans="2:3" x14ac:dyDescent="0.2">
      <c r="B21" t="s">
        <v>12</v>
      </c>
      <c r="C21">
        <v>0.05</v>
      </c>
    </row>
    <row r="22" spans="2:3" x14ac:dyDescent="0.2">
      <c r="B22" t="s">
        <v>13</v>
      </c>
      <c r="C22">
        <v>0.95</v>
      </c>
    </row>
    <row r="23" spans="2:3" x14ac:dyDescent="0.2">
      <c r="B23" t="s">
        <v>46</v>
      </c>
      <c r="C23" s="11" t="s">
        <v>47</v>
      </c>
    </row>
    <row r="25" spans="2:3" x14ac:dyDescent="0.2">
      <c r="B25" t="s">
        <v>80</v>
      </c>
      <c r="C25" s="5">
        <f>SQRT((C7^2/C5)+(F7^2/F5))</f>
        <v>460.2445002387318</v>
      </c>
    </row>
    <row r="26" spans="2:3" x14ac:dyDescent="0.2">
      <c r="C26" s="5"/>
    </row>
    <row r="27" spans="2:3" x14ac:dyDescent="0.2">
      <c r="B27" t="s">
        <v>16</v>
      </c>
      <c r="C27" s="5">
        <f>(C6-F6)/C25</f>
        <v>12.047944075646255</v>
      </c>
    </row>
    <row r="28" spans="2:3" x14ac:dyDescent="0.2">
      <c r="C28" s="5"/>
    </row>
    <row r="29" spans="2:3" x14ac:dyDescent="0.2">
      <c r="B29" t="s">
        <v>33</v>
      </c>
      <c r="C29" s="5">
        <f>_xlfn.NORM.INV(0.025,0,1)</f>
        <v>-1.9599639845400538</v>
      </c>
    </row>
    <row r="30" spans="2:3" x14ac:dyDescent="0.2">
      <c r="B30" t="s">
        <v>32</v>
      </c>
      <c r="C30" s="5">
        <f>_xlfn.NORM.INV(0.975,0,1)</f>
        <v>1.9599639845400536</v>
      </c>
    </row>
    <row r="32" spans="2:3" x14ac:dyDescent="0.2">
      <c r="B32" s="1" t="s">
        <v>17</v>
      </c>
    </row>
    <row r="38" spans="2:2" x14ac:dyDescent="0.2">
      <c r="B38" s="1" t="s">
        <v>18</v>
      </c>
    </row>
    <row r="48" spans="2:2" x14ac:dyDescent="0.2">
      <c r="B48" s="8" t="s">
        <v>20</v>
      </c>
    </row>
    <row r="50" spans="2:3" x14ac:dyDescent="0.2">
      <c r="B50" t="s">
        <v>19</v>
      </c>
      <c r="C50" s="5">
        <f>2*(1-_xlfn.NORM.DIST(C27,0,1,TRUE))</f>
        <v>0</v>
      </c>
    </row>
    <row r="52" spans="2:3" x14ac:dyDescent="0.2">
      <c r="B52" s="1" t="s">
        <v>18</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8D7DD-CA12-4608-955F-2A7CD0589FDD}">
  <dimension ref="B5:D60"/>
  <sheetViews>
    <sheetView topLeftCell="A36" zoomScale="136" workbookViewId="0">
      <selection activeCell="C47" sqref="C47"/>
    </sheetView>
  </sheetViews>
  <sheetFormatPr baseColWidth="10" defaultColWidth="8.83203125" defaultRowHeight="15" x14ac:dyDescent="0.2"/>
  <cols>
    <col min="2" max="2" width="29.83203125" customWidth="1"/>
    <col min="3" max="3" width="16.83203125" customWidth="1"/>
    <col min="4" max="4" width="15.83203125" customWidth="1"/>
    <col min="5" max="5" width="12" bestFit="1" customWidth="1"/>
  </cols>
  <sheetData>
    <row r="5" spans="2:4" x14ac:dyDescent="0.2">
      <c r="B5" t="s">
        <v>0</v>
      </c>
      <c r="C5" t="s">
        <v>23</v>
      </c>
      <c r="D5">
        <v>80</v>
      </c>
    </row>
    <row r="6" spans="2:4" x14ac:dyDescent="0.2">
      <c r="B6" t="s">
        <v>1</v>
      </c>
      <c r="C6" t="s">
        <v>2</v>
      </c>
      <c r="D6">
        <v>22</v>
      </c>
    </row>
    <row r="7" spans="2:4" x14ac:dyDescent="0.2">
      <c r="B7" t="s">
        <v>3</v>
      </c>
      <c r="C7" t="s">
        <v>4</v>
      </c>
      <c r="D7">
        <f>D6/D5</f>
        <v>0.27500000000000002</v>
      </c>
    </row>
    <row r="8" spans="2:4" x14ac:dyDescent="0.2">
      <c r="B8" t="s">
        <v>5</v>
      </c>
      <c r="C8" t="s">
        <v>6</v>
      </c>
      <c r="D8">
        <f>1-D7</f>
        <v>0.72499999999999998</v>
      </c>
    </row>
    <row r="10" spans="2:4" x14ac:dyDescent="0.2">
      <c r="B10" t="s">
        <v>7</v>
      </c>
      <c r="D10" t="s">
        <v>8</v>
      </c>
    </row>
    <row r="12" spans="2:4" x14ac:dyDescent="0.2">
      <c r="B12" s="1" t="s">
        <v>9</v>
      </c>
    </row>
    <row r="13" spans="2:4" x14ac:dyDescent="0.2">
      <c r="B13" s="1" t="s">
        <v>24</v>
      </c>
      <c r="C13" t="s">
        <v>11</v>
      </c>
    </row>
    <row r="17" spans="2:3" x14ac:dyDescent="0.2">
      <c r="B17" s="1" t="s">
        <v>10</v>
      </c>
    </row>
    <row r="18" spans="2:3" x14ac:dyDescent="0.2">
      <c r="B18" s="1" t="s">
        <v>25</v>
      </c>
      <c r="C18" t="s">
        <v>22</v>
      </c>
    </row>
    <row r="22" spans="2:3" x14ac:dyDescent="0.2">
      <c r="B22" s="7" t="s">
        <v>21</v>
      </c>
    </row>
    <row r="23" spans="2:3" x14ac:dyDescent="0.2">
      <c r="B23" t="s">
        <v>12</v>
      </c>
      <c r="C23">
        <v>0.05</v>
      </c>
    </row>
    <row r="24" spans="2:3" x14ac:dyDescent="0.2">
      <c r="B24" t="s">
        <v>13</v>
      </c>
      <c r="C24">
        <v>0.95</v>
      </c>
    </row>
    <row r="25" spans="2:3" x14ac:dyDescent="0.2">
      <c r="B25" t="s">
        <v>14</v>
      </c>
      <c r="C25" t="s">
        <v>15</v>
      </c>
    </row>
    <row r="27" spans="2:3" x14ac:dyDescent="0.2">
      <c r="B27" t="s">
        <v>26</v>
      </c>
      <c r="C27">
        <f>SQRT((0.6*0.4)/80)</f>
        <v>5.4772255750516613E-2</v>
      </c>
    </row>
    <row r="29" spans="2:3" x14ac:dyDescent="0.2">
      <c r="B29" t="s">
        <v>27</v>
      </c>
      <c r="C29" s="4">
        <f>_xlfn.NORM.INV(0.05,0,1)</f>
        <v>-1.6448536269514726</v>
      </c>
    </row>
    <row r="31" spans="2:3" x14ac:dyDescent="0.2">
      <c r="B31" t="s">
        <v>16</v>
      </c>
      <c r="C31">
        <f>(0.275-0.6)/SQRT((0.6*(1-0.6)/80))</f>
        <v>-5.9336610396392988</v>
      </c>
    </row>
    <row r="33" spans="2:3" x14ac:dyDescent="0.2">
      <c r="B33" s="1" t="s">
        <v>17</v>
      </c>
    </row>
    <row r="38" spans="2:3" x14ac:dyDescent="0.2">
      <c r="B38" s="1" t="s">
        <v>18</v>
      </c>
    </row>
    <row r="45" spans="2:3" x14ac:dyDescent="0.2">
      <c r="B45" s="2" t="s">
        <v>20</v>
      </c>
    </row>
    <row r="47" spans="2:3" x14ac:dyDescent="0.2">
      <c r="B47" t="s">
        <v>19</v>
      </c>
      <c r="C47">
        <f>_xlfn.NORM.DIST(-5.9337,0,1,TRUE)</f>
        <v>1.4809140520303331E-9</v>
      </c>
    </row>
    <row r="49" spans="2:4" x14ac:dyDescent="0.2">
      <c r="B49" s="1" t="s">
        <v>17</v>
      </c>
    </row>
    <row r="54" spans="2:4" x14ac:dyDescent="0.2">
      <c r="B54" s="3" t="s">
        <v>28</v>
      </c>
    </row>
    <row r="55" spans="2:4" x14ac:dyDescent="0.2">
      <c r="C55" s="1" t="s">
        <v>32</v>
      </c>
      <c r="D55" s="1" t="s">
        <v>33</v>
      </c>
    </row>
    <row r="56" spans="2:4" x14ac:dyDescent="0.2">
      <c r="B56" t="s">
        <v>31</v>
      </c>
      <c r="C56" s="4">
        <f>_xlfn.NORM.INV(0.025,0,1)</f>
        <v>-1.9599639845400538</v>
      </c>
      <c r="D56" s="4">
        <f>_xlfn.NORM.INV(0.975,0,1)</f>
        <v>1.9599639845400536</v>
      </c>
    </row>
    <row r="58" spans="2:4" x14ac:dyDescent="0.2">
      <c r="B58" t="s">
        <v>29</v>
      </c>
      <c r="C58" s="5">
        <f>D7-1.96*C27</f>
        <v>0.16764637872898747</v>
      </c>
    </row>
    <row r="59" spans="2:4" x14ac:dyDescent="0.2">
      <c r="C59" s="5"/>
    </row>
    <row r="60" spans="2:4" x14ac:dyDescent="0.2">
      <c r="B60" t="s">
        <v>30</v>
      </c>
      <c r="C60" s="5">
        <f>D7+1.96*C27</f>
        <v>0.38235362127101258</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B1681-C5F6-4027-BB9C-BF965771E53F}">
  <dimension ref="A3:E44"/>
  <sheetViews>
    <sheetView tabSelected="1" topLeftCell="A29" zoomScale="120" zoomScaleNormal="120" workbookViewId="0">
      <selection activeCell="D45" sqref="D45"/>
    </sheetView>
  </sheetViews>
  <sheetFormatPr baseColWidth="10" defaultColWidth="8.83203125" defaultRowHeight="15" x14ac:dyDescent="0.2"/>
  <cols>
    <col min="1" max="1" width="31.1640625" customWidth="1"/>
    <col min="2" max="2" width="9.1640625" customWidth="1"/>
    <col min="3" max="3" width="5.1640625" customWidth="1"/>
    <col min="4" max="4" width="31" customWidth="1"/>
    <col min="5" max="5" width="8.5" customWidth="1"/>
  </cols>
  <sheetData>
    <row r="3" spans="1:5" x14ac:dyDescent="0.2">
      <c r="A3" s="1" t="s">
        <v>35</v>
      </c>
      <c r="D3" s="1" t="s">
        <v>34</v>
      </c>
    </row>
    <row r="5" spans="1:5" x14ac:dyDescent="0.2">
      <c r="A5" t="s">
        <v>36</v>
      </c>
      <c r="B5">
        <v>150</v>
      </c>
      <c r="D5" t="s">
        <v>38</v>
      </c>
      <c r="E5">
        <v>200</v>
      </c>
    </row>
    <row r="6" spans="1:5" x14ac:dyDescent="0.2">
      <c r="A6" t="s">
        <v>37</v>
      </c>
      <c r="B6">
        <v>21</v>
      </c>
      <c r="D6" t="s">
        <v>39</v>
      </c>
      <c r="E6">
        <v>48</v>
      </c>
    </row>
    <row r="7" spans="1:5" x14ac:dyDescent="0.2">
      <c r="A7" t="s">
        <v>40</v>
      </c>
      <c r="B7">
        <f>B6/150</f>
        <v>0.14000000000000001</v>
      </c>
      <c r="D7" t="s">
        <v>41</v>
      </c>
      <c r="E7">
        <f>E6/E5</f>
        <v>0.24</v>
      </c>
    </row>
    <row r="8" spans="1:5" x14ac:dyDescent="0.2">
      <c r="A8" t="s">
        <v>42</v>
      </c>
      <c r="B8">
        <f>1-B7</f>
        <v>0.86</v>
      </c>
      <c r="D8" t="s">
        <v>43</v>
      </c>
      <c r="E8">
        <f>1-E7</f>
        <v>0.76</v>
      </c>
    </row>
    <row r="11" spans="1:5" x14ac:dyDescent="0.2">
      <c r="A11" s="1" t="s">
        <v>9</v>
      </c>
    </row>
    <row r="13" spans="1:5" x14ac:dyDescent="0.2">
      <c r="A13" t="s">
        <v>44</v>
      </c>
    </row>
    <row r="16" spans="1:5" x14ac:dyDescent="0.2">
      <c r="A16" t="s">
        <v>10</v>
      </c>
    </row>
    <row r="17" spans="1:2" x14ac:dyDescent="0.2">
      <c r="A17" s="6" t="s">
        <v>45</v>
      </c>
    </row>
    <row r="21" spans="1:2" x14ac:dyDescent="0.2">
      <c r="A21" s="7" t="s">
        <v>48</v>
      </c>
    </row>
    <row r="23" spans="1:2" x14ac:dyDescent="0.2">
      <c r="A23" t="s">
        <v>12</v>
      </c>
      <c r="B23">
        <v>0.05</v>
      </c>
    </row>
    <row r="24" spans="1:2" x14ac:dyDescent="0.2">
      <c r="A24" t="s">
        <v>49</v>
      </c>
      <c r="B24">
        <v>0.95</v>
      </c>
    </row>
    <row r="25" spans="1:2" x14ac:dyDescent="0.2">
      <c r="A25" t="s">
        <v>46</v>
      </c>
      <c r="B25" t="s">
        <v>47</v>
      </c>
    </row>
    <row r="27" spans="1:2" x14ac:dyDescent="0.2">
      <c r="A27" t="s">
        <v>50</v>
      </c>
    </row>
    <row r="29" spans="1:2" x14ac:dyDescent="0.2">
      <c r="A29" s="6" t="s">
        <v>51</v>
      </c>
      <c r="B29">
        <f>(B6+E6)/(B5+E5)</f>
        <v>0.19714285714285715</v>
      </c>
    </row>
    <row r="30" spans="1:2" x14ac:dyDescent="0.2">
      <c r="A30" s="6" t="s">
        <v>52</v>
      </c>
      <c r="B30">
        <f>1-B29</f>
        <v>0.80285714285714282</v>
      </c>
    </row>
    <row r="31" spans="1:2" x14ac:dyDescent="0.2">
      <c r="A31" s="6" t="s">
        <v>26</v>
      </c>
      <c r="B31">
        <f>SQRT(B29*B30*((1/150)+(1/200)))</f>
        <v>4.2971751518543301E-2</v>
      </c>
    </row>
    <row r="32" spans="1:2" x14ac:dyDescent="0.2">
      <c r="A32" s="6" t="s">
        <v>53</v>
      </c>
      <c r="B32">
        <f>(B7-E7)/B31</f>
        <v>-2.3271101704301644</v>
      </c>
    </row>
    <row r="33" spans="1:4" x14ac:dyDescent="0.2">
      <c r="A33" s="6" t="s">
        <v>67</v>
      </c>
      <c r="B33">
        <v>-1.96</v>
      </c>
      <c r="D33" s="4">
        <f>_xlfn.NORM.INV(0.025,0,1)</f>
        <v>-1.9599639845400538</v>
      </c>
    </row>
    <row r="34" spans="1:4" x14ac:dyDescent="0.2">
      <c r="A34" s="6" t="s">
        <v>68</v>
      </c>
      <c r="B34">
        <f xml:space="preserve"> 1.96</f>
        <v>1.96</v>
      </c>
      <c r="D34" s="4">
        <f>_xlfn.NORM.INV(0.975,0,1)</f>
        <v>1.9599639845400536</v>
      </c>
    </row>
    <row r="35" spans="1:4" x14ac:dyDescent="0.2">
      <c r="A35" s="1" t="s">
        <v>17</v>
      </c>
    </row>
    <row r="40" spans="1:4" x14ac:dyDescent="0.2">
      <c r="A40" s="8" t="s">
        <v>54</v>
      </c>
    </row>
    <row r="42" spans="1:4" x14ac:dyDescent="0.2">
      <c r="A42" t="s">
        <v>19</v>
      </c>
      <c r="B42">
        <f>2*_xlfn.NORM.DIST(-2.32711,0,1,TRUE)</f>
        <v>1.9959411416854568E-2</v>
      </c>
    </row>
    <row r="44" spans="1:4" x14ac:dyDescent="0.2">
      <c r="A44" s="1" t="s">
        <v>17</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EA673-C6BB-304F-AE5B-A8213FB3999C}">
  <dimension ref="A1:K37"/>
  <sheetViews>
    <sheetView topLeftCell="A15" zoomScale="136" workbookViewId="0">
      <selection activeCell="B38" sqref="B38"/>
    </sheetView>
  </sheetViews>
  <sheetFormatPr baseColWidth="10" defaultRowHeight="15" x14ac:dyDescent="0.2"/>
  <cols>
    <col min="1" max="1" width="26.83203125" customWidth="1"/>
    <col min="4" max="4" width="25.5" customWidth="1"/>
  </cols>
  <sheetData>
    <row r="1" spans="1:11" ht="16" x14ac:dyDescent="0.2">
      <c r="A1" s="14" t="s">
        <v>81</v>
      </c>
      <c r="B1" s="15"/>
      <c r="C1" s="15"/>
      <c r="D1" s="15"/>
      <c r="E1" s="15"/>
      <c r="F1" s="15"/>
      <c r="G1" s="15"/>
      <c r="H1" s="15"/>
      <c r="I1" s="15"/>
      <c r="J1" s="15"/>
      <c r="K1" s="15"/>
    </row>
    <row r="2" spans="1:11" ht="16" x14ac:dyDescent="0.2">
      <c r="A2" s="16" t="s">
        <v>82</v>
      </c>
      <c r="B2" s="15"/>
      <c r="C2" s="15"/>
      <c r="D2" s="15"/>
      <c r="E2" s="15"/>
      <c r="F2" s="15"/>
      <c r="G2" s="15"/>
      <c r="H2" s="15"/>
      <c r="I2" s="15"/>
      <c r="J2" s="15"/>
      <c r="K2" s="15"/>
    </row>
    <row r="3" spans="1:11" ht="17" thickBot="1" x14ac:dyDescent="0.25">
      <c r="A3" s="16" t="s">
        <v>83</v>
      </c>
      <c r="B3" s="15"/>
      <c r="C3" s="15"/>
      <c r="D3" s="15"/>
      <c r="E3" s="15"/>
      <c r="F3" s="15"/>
      <c r="G3" s="15"/>
      <c r="H3" s="15"/>
      <c r="I3" s="15"/>
      <c r="J3" s="15"/>
      <c r="K3" s="15"/>
    </row>
    <row r="4" spans="1:11" ht="17" thickBot="1" x14ac:dyDescent="0.25">
      <c r="A4" s="17"/>
      <c r="B4" s="18" t="s">
        <v>84</v>
      </c>
      <c r="C4" s="18" t="s">
        <v>85</v>
      </c>
      <c r="D4" s="15"/>
      <c r="E4" s="15"/>
      <c r="F4" s="15"/>
      <c r="G4" s="15"/>
      <c r="H4" s="15"/>
      <c r="I4" s="15"/>
      <c r="J4" s="15"/>
      <c r="K4" s="15"/>
    </row>
    <row r="5" spans="1:11" ht="17" thickBot="1" x14ac:dyDescent="0.25">
      <c r="A5" s="19" t="s">
        <v>86</v>
      </c>
      <c r="B5" s="20">
        <v>150</v>
      </c>
      <c r="C5" s="20">
        <v>21</v>
      </c>
      <c r="D5" s="15"/>
      <c r="E5" s="15"/>
      <c r="F5" s="15"/>
      <c r="G5" s="15"/>
      <c r="H5" s="15"/>
      <c r="I5" s="15"/>
      <c r="J5" s="15"/>
      <c r="K5" s="15"/>
    </row>
    <row r="6" spans="1:11" ht="17" thickBot="1" x14ac:dyDescent="0.25">
      <c r="A6" s="19" t="s">
        <v>87</v>
      </c>
      <c r="B6" s="20">
        <v>200</v>
      </c>
      <c r="C6" s="20">
        <v>48</v>
      </c>
      <c r="D6" s="15"/>
      <c r="E6" s="15"/>
      <c r="F6" s="15"/>
      <c r="G6" s="15"/>
      <c r="H6" s="15"/>
      <c r="I6" s="15"/>
      <c r="J6" s="15"/>
      <c r="K6" s="15"/>
    </row>
    <row r="7" spans="1:11" ht="16" x14ac:dyDescent="0.2">
      <c r="A7" s="21"/>
      <c r="B7" s="15"/>
      <c r="C7" s="15"/>
      <c r="D7" s="15"/>
      <c r="E7" s="15"/>
      <c r="F7" s="15"/>
      <c r="G7" s="15"/>
      <c r="H7" s="15"/>
      <c r="I7" s="15"/>
      <c r="J7" s="15"/>
      <c r="K7" s="15"/>
    </row>
    <row r="8" spans="1:11" ht="16" x14ac:dyDescent="0.2">
      <c r="A8" s="16"/>
      <c r="B8" s="15"/>
      <c r="C8" s="15"/>
      <c r="D8" s="15"/>
      <c r="E8" s="15"/>
      <c r="F8" s="15"/>
      <c r="G8" s="15"/>
      <c r="H8" s="15"/>
      <c r="I8" s="15"/>
      <c r="J8" s="15"/>
      <c r="K8" s="15"/>
    </row>
    <row r="9" spans="1:11" ht="16" x14ac:dyDescent="0.2">
      <c r="A9" s="16" t="s">
        <v>88</v>
      </c>
      <c r="B9" s="15"/>
      <c r="C9" s="15"/>
      <c r="D9" s="15"/>
      <c r="E9" s="15"/>
      <c r="F9" s="15"/>
      <c r="G9" s="15"/>
      <c r="H9" s="15"/>
      <c r="I9" s="15"/>
      <c r="J9" s="15"/>
      <c r="K9" s="15"/>
    </row>
    <row r="11" spans="1:11" x14ac:dyDescent="0.2">
      <c r="A11" s="1" t="s">
        <v>89</v>
      </c>
    </row>
    <row r="13" spans="1:11" x14ac:dyDescent="0.2">
      <c r="A13" s="1" t="s">
        <v>86</v>
      </c>
      <c r="B13" s="1"/>
      <c r="C13" s="1"/>
      <c r="D13" s="1" t="s">
        <v>87</v>
      </c>
    </row>
    <row r="14" spans="1:11" x14ac:dyDescent="0.2">
      <c r="A14" t="s">
        <v>70</v>
      </c>
      <c r="B14">
        <v>150</v>
      </c>
      <c r="D14" t="s">
        <v>38</v>
      </c>
      <c r="E14">
        <v>200</v>
      </c>
    </row>
    <row r="15" spans="1:11" x14ac:dyDescent="0.2">
      <c r="A15" t="s">
        <v>90</v>
      </c>
      <c r="B15">
        <v>21</v>
      </c>
      <c r="D15" t="s">
        <v>90</v>
      </c>
      <c r="E15">
        <v>48</v>
      </c>
    </row>
    <row r="16" spans="1:11" x14ac:dyDescent="0.2">
      <c r="A16" t="s">
        <v>91</v>
      </c>
      <c r="B16">
        <f>B15/B14</f>
        <v>0.14000000000000001</v>
      </c>
      <c r="D16" t="s">
        <v>92</v>
      </c>
      <c r="E16">
        <f>E15/E14</f>
        <v>0.24</v>
      </c>
    </row>
    <row r="17" spans="1:5" x14ac:dyDescent="0.2">
      <c r="A17" t="s">
        <v>93</v>
      </c>
      <c r="B17">
        <f>1-B16</f>
        <v>0.86</v>
      </c>
      <c r="D17" t="s">
        <v>94</v>
      </c>
      <c r="E17">
        <f>1-E16</f>
        <v>0.76</v>
      </c>
    </row>
    <row r="19" spans="1:5" x14ac:dyDescent="0.2">
      <c r="A19" s="1" t="s">
        <v>95</v>
      </c>
    </row>
    <row r="20" spans="1:5" x14ac:dyDescent="0.2">
      <c r="A20" t="s">
        <v>96</v>
      </c>
    </row>
    <row r="21" spans="1:5" x14ac:dyDescent="0.2">
      <c r="A21" t="s">
        <v>97</v>
      </c>
    </row>
    <row r="23" spans="1:5" x14ac:dyDescent="0.2">
      <c r="A23" s="1" t="s">
        <v>98</v>
      </c>
    </row>
    <row r="24" spans="1:5" x14ac:dyDescent="0.2">
      <c r="A24" t="s">
        <v>99</v>
      </c>
      <c r="B24" s="22">
        <v>0.05</v>
      </c>
    </row>
    <row r="25" spans="1:5" x14ac:dyDescent="0.2">
      <c r="A25" t="s">
        <v>100</v>
      </c>
      <c r="B25" s="22">
        <v>0.95</v>
      </c>
    </row>
    <row r="26" spans="1:5" x14ac:dyDescent="0.2">
      <c r="A26" t="s">
        <v>14</v>
      </c>
      <c r="B26" t="s">
        <v>102</v>
      </c>
    </row>
    <row r="27" spans="1:5" x14ac:dyDescent="0.2">
      <c r="B27">
        <f>_xlfn.NORM.INV(0.025,0,1)</f>
        <v>-1.9599639845400538</v>
      </c>
    </row>
    <row r="29" spans="1:5" x14ac:dyDescent="0.2">
      <c r="A29" t="s">
        <v>103</v>
      </c>
    </row>
    <row r="30" spans="1:5" x14ac:dyDescent="0.2">
      <c r="A30" t="s">
        <v>104</v>
      </c>
      <c r="B30">
        <f>(B15+E15)/(B14+E14)</f>
        <v>0.19714285714285715</v>
      </c>
    </row>
    <row r="31" spans="1:5" x14ac:dyDescent="0.2">
      <c r="A31" t="s">
        <v>105</v>
      </c>
      <c r="B31">
        <f>1-B30</f>
        <v>0.80285714285714282</v>
      </c>
    </row>
    <row r="32" spans="1:5" x14ac:dyDescent="0.2">
      <c r="A32" t="s">
        <v>106</v>
      </c>
      <c r="B32">
        <f>SQRT((B30*B31)*((1/B14)+(1/E14)))</f>
        <v>4.2971751518543301E-2</v>
      </c>
    </row>
    <row r="33" spans="1:2" x14ac:dyDescent="0.2">
      <c r="A33" t="s">
        <v>16</v>
      </c>
      <c r="B33">
        <f>((B16-E16)/B32)</f>
        <v>-2.3271101704301644</v>
      </c>
    </row>
    <row r="34" spans="1:2" x14ac:dyDescent="0.2">
      <c r="A34" t="s">
        <v>101</v>
      </c>
      <c r="B34">
        <f>_xlfn.NORM.INV(0.025,0,1)</f>
        <v>-1.9599639845400538</v>
      </c>
    </row>
    <row r="37" spans="1:2" x14ac:dyDescent="0.2">
      <c r="A37" t="s">
        <v>107</v>
      </c>
      <c r="B37">
        <f>2*(_xlfn.NORM.DIST(B33,0,1,TRUE))</f>
        <v>1.9959402348293586E-2</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Z test for mean</vt:lpstr>
      <vt:lpstr>Z test for diff of means</vt:lpstr>
      <vt:lpstr>Z test for porportion</vt:lpstr>
      <vt:lpstr>Z test for diff of proportion</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Santosh Chhatkuli</dc:creator>
  <cp:lastModifiedBy>Microsoft Office User</cp:lastModifiedBy>
  <cp:lastPrinted>2022-08-30T16:24:30Z</cp:lastPrinted>
  <dcterms:created xsi:type="dcterms:W3CDTF">2022-08-28T05:23:38Z</dcterms:created>
  <dcterms:modified xsi:type="dcterms:W3CDTF">2025-04-09T05:23:07Z</dcterms:modified>
</cp:coreProperties>
</file>