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2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3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4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drawings/drawing5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drawings/drawing6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drawings/drawing7.xml" ContentType="application/vnd.openxmlformats-officedocument.drawing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drawings/drawing8.xml" ContentType="application/vnd.openxmlformats-officedocument.drawing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drawings/drawing9.xml" ContentType="application/vnd.openxmlformats-officedocument.drawing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drawings/drawing10.xml" ContentType="application/vnd.openxmlformats-officedocument.drawing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drawings/drawing11.xml" ContentType="application/vnd.openxmlformats-officedocument.drawing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drawings/drawing12.xml" ContentType="application/vnd.openxmlformats-officedocument.drawing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drawings/drawing13.xml" ContentType="application/vnd.openxmlformats-officedocument.drawing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drawings/drawing14.xml" ContentType="application/vnd.openxmlformats-officedocument.drawing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drawings/drawing15.xml" ContentType="application/vnd.openxmlformats-officedocument.drawing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drawings/drawing16.xml" ContentType="application/vnd.openxmlformats-officedocument.drawing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drawings/drawing17.xml" ContentType="application/vnd.openxmlformats-officedocument.drawing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drawings/drawing18.xml" ContentType="application/vnd.openxmlformats-officedocument.drawing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drawings/drawing19.xml" ContentType="application/vnd.openxmlformats-officedocument.drawing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drawings/drawing20.xml" ContentType="application/vnd.openxmlformats-officedocument.drawing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drawings/drawing21.xml" ContentType="application/vnd.openxmlformats-officedocument.drawing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drawings/drawing22.xml" ContentType="application/vnd.openxmlformats-officedocument.drawing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drawings/drawing23.xml" ContentType="application/vnd.openxmlformats-officedocument.drawing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drawings/drawing24.xml" ContentType="application/vnd.openxmlformats-officedocument.drawing+xml"/>
  <Override PartName="/xl/ctrlProps/ctrlProp553.xml" ContentType="application/vnd.ms-excel.controlproperties+xml"/>
  <Override PartName="/xl/ctrlProps/ctrlProp554.xml" ContentType="application/vnd.ms-excel.controlproperties+xml"/>
  <Override PartName="/xl/ctrlProps/ctrlProp555.xml" ContentType="application/vnd.ms-excel.controlproperties+xml"/>
  <Override PartName="/xl/ctrlProps/ctrlProp556.xml" ContentType="application/vnd.ms-excel.controlproperties+xml"/>
  <Override PartName="/xl/ctrlProps/ctrlProp557.xml" ContentType="application/vnd.ms-excel.controlproperties+xml"/>
  <Override PartName="/xl/ctrlProps/ctrlProp558.xml" ContentType="application/vnd.ms-excel.controlproperties+xml"/>
  <Override PartName="/xl/ctrlProps/ctrlProp559.xml" ContentType="application/vnd.ms-excel.controlproperties+xml"/>
  <Override PartName="/xl/ctrlProps/ctrlProp560.xml" ContentType="application/vnd.ms-excel.controlproperties+xml"/>
  <Override PartName="/xl/ctrlProps/ctrlProp561.xml" ContentType="application/vnd.ms-excel.controlproperties+xml"/>
  <Override PartName="/xl/ctrlProps/ctrlProp562.xml" ContentType="application/vnd.ms-excel.controlproperties+xml"/>
  <Override PartName="/xl/ctrlProps/ctrlProp563.xml" ContentType="application/vnd.ms-excel.controlproperties+xml"/>
  <Override PartName="/xl/ctrlProps/ctrlProp564.xml" ContentType="application/vnd.ms-excel.controlproperties+xml"/>
  <Override PartName="/xl/ctrlProps/ctrlProp565.xml" ContentType="application/vnd.ms-excel.controlproperties+xml"/>
  <Override PartName="/xl/ctrlProps/ctrlProp566.xml" ContentType="application/vnd.ms-excel.controlproperties+xml"/>
  <Override PartName="/xl/ctrlProps/ctrlProp567.xml" ContentType="application/vnd.ms-excel.controlproperties+xml"/>
  <Override PartName="/xl/ctrlProps/ctrlProp568.xml" ContentType="application/vnd.ms-excel.controlproperties+xml"/>
  <Override PartName="/xl/ctrlProps/ctrlProp569.xml" ContentType="application/vnd.ms-excel.controlproperties+xml"/>
  <Override PartName="/xl/ctrlProps/ctrlProp570.xml" ContentType="application/vnd.ms-excel.controlproperties+xml"/>
  <Override PartName="/xl/ctrlProps/ctrlProp571.xml" ContentType="application/vnd.ms-excel.controlproperties+xml"/>
  <Override PartName="/xl/ctrlProps/ctrlProp572.xml" ContentType="application/vnd.ms-excel.controlproperties+xml"/>
  <Override PartName="/xl/ctrlProps/ctrlProp573.xml" ContentType="application/vnd.ms-excel.controlproperties+xml"/>
  <Override PartName="/xl/ctrlProps/ctrlProp574.xml" ContentType="application/vnd.ms-excel.controlproperties+xml"/>
  <Override PartName="/xl/ctrlProps/ctrlProp575.xml" ContentType="application/vnd.ms-excel.controlproperties+xml"/>
  <Override PartName="/xl/ctrlProps/ctrlProp576.xml" ContentType="application/vnd.ms-excel.controlproperties+xml"/>
  <Override PartName="/xl/drawings/drawing25.xml" ContentType="application/vnd.openxmlformats-officedocument.drawing+xml"/>
  <Override PartName="/xl/ctrlProps/ctrlProp577.xml" ContentType="application/vnd.ms-excel.controlproperties+xml"/>
  <Override PartName="/xl/ctrlProps/ctrlProp578.xml" ContentType="application/vnd.ms-excel.controlproperties+xml"/>
  <Override PartName="/xl/ctrlProps/ctrlProp579.xml" ContentType="application/vnd.ms-excel.controlproperties+xml"/>
  <Override PartName="/xl/ctrlProps/ctrlProp580.xml" ContentType="application/vnd.ms-excel.controlproperties+xml"/>
  <Override PartName="/xl/ctrlProps/ctrlProp581.xml" ContentType="application/vnd.ms-excel.controlproperties+xml"/>
  <Override PartName="/xl/ctrlProps/ctrlProp582.xml" ContentType="application/vnd.ms-excel.controlproperties+xml"/>
  <Override PartName="/xl/ctrlProps/ctrlProp583.xml" ContentType="application/vnd.ms-excel.controlproperties+xml"/>
  <Override PartName="/xl/ctrlProps/ctrlProp584.xml" ContentType="application/vnd.ms-excel.controlproperties+xml"/>
  <Override PartName="/xl/ctrlProps/ctrlProp585.xml" ContentType="application/vnd.ms-excel.controlproperties+xml"/>
  <Override PartName="/xl/ctrlProps/ctrlProp586.xml" ContentType="application/vnd.ms-excel.controlproperties+xml"/>
  <Override PartName="/xl/ctrlProps/ctrlProp587.xml" ContentType="application/vnd.ms-excel.controlproperties+xml"/>
  <Override PartName="/xl/ctrlProps/ctrlProp588.xml" ContentType="application/vnd.ms-excel.controlproperties+xml"/>
  <Override PartName="/xl/ctrlProps/ctrlProp589.xml" ContentType="application/vnd.ms-excel.controlproperties+xml"/>
  <Override PartName="/xl/ctrlProps/ctrlProp590.xml" ContentType="application/vnd.ms-excel.controlproperties+xml"/>
  <Override PartName="/xl/ctrlProps/ctrlProp591.xml" ContentType="application/vnd.ms-excel.controlproperties+xml"/>
  <Override PartName="/xl/ctrlProps/ctrlProp592.xml" ContentType="application/vnd.ms-excel.controlproperties+xml"/>
  <Override PartName="/xl/ctrlProps/ctrlProp593.xml" ContentType="application/vnd.ms-excel.controlproperties+xml"/>
  <Override PartName="/xl/ctrlProps/ctrlProp594.xml" ContentType="application/vnd.ms-excel.controlproperties+xml"/>
  <Override PartName="/xl/ctrlProps/ctrlProp595.xml" ContentType="application/vnd.ms-excel.controlproperties+xml"/>
  <Override PartName="/xl/ctrlProps/ctrlProp596.xml" ContentType="application/vnd.ms-excel.controlproperties+xml"/>
  <Override PartName="/xl/ctrlProps/ctrlProp597.xml" ContentType="application/vnd.ms-excel.controlproperties+xml"/>
  <Override PartName="/xl/ctrlProps/ctrlProp598.xml" ContentType="application/vnd.ms-excel.controlproperties+xml"/>
  <Override PartName="/xl/ctrlProps/ctrlProp599.xml" ContentType="application/vnd.ms-excel.controlproperties+xml"/>
  <Override PartName="/xl/ctrlProps/ctrlProp600.xml" ContentType="application/vnd.ms-excel.controlproperties+xml"/>
  <Override PartName="/xl/drawings/drawing26.xml" ContentType="application/vnd.openxmlformats-officedocument.drawing+xml"/>
  <Override PartName="/xl/ctrlProps/ctrlProp601.xml" ContentType="application/vnd.ms-excel.controlproperties+xml"/>
  <Override PartName="/xl/ctrlProps/ctrlProp602.xml" ContentType="application/vnd.ms-excel.controlproperties+xml"/>
  <Override PartName="/xl/ctrlProps/ctrlProp603.xml" ContentType="application/vnd.ms-excel.controlproperties+xml"/>
  <Override PartName="/xl/ctrlProps/ctrlProp604.xml" ContentType="application/vnd.ms-excel.controlproperties+xml"/>
  <Override PartName="/xl/ctrlProps/ctrlProp605.xml" ContentType="application/vnd.ms-excel.controlproperties+xml"/>
  <Override PartName="/xl/ctrlProps/ctrlProp606.xml" ContentType="application/vnd.ms-excel.controlproperties+xml"/>
  <Override PartName="/xl/ctrlProps/ctrlProp607.xml" ContentType="application/vnd.ms-excel.controlproperties+xml"/>
  <Override PartName="/xl/ctrlProps/ctrlProp608.xml" ContentType="application/vnd.ms-excel.controlproperties+xml"/>
  <Override PartName="/xl/ctrlProps/ctrlProp609.xml" ContentType="application/vnd.ms-excel.controlproperties+xml"/>
  <Override PartName="/xl/ctrlProps/ctrlProp610.xml" ContentType="application/vnd.ms-excel.controlproperties+xml"/>
  <Override PartName="/xl/ctrlProps/ctrlProp611.xml" ContentType="application/vnd.ms-excel.controlproperties+xml"/>
  <Override PartName="/xl/ctrlProps/ctrlProp612.xml" ContentType="application/vnd.ms-excel.controlproperties+xml"/>
  <Override PartName="/xl/ctrlProps/ctrlProp613.xml" ContentType="application/vnd.ms-excel.controlproperties+xml"/>
  <Override PartName="/xl/ctrlProps/ctrlProp614.xml" ContentType="application/vnd.ms-excel.controlproperties+xml"/>
  <Override PartName="/xl/ctrlProps/ctrlProp615.xml" ContentType="application/vnd.ms-excel.controlproperties+xml"/>
  <Override PartName="/xl/ctrlProps/ctrlProp616.xml" ContentType="application/vnd.ms-excel.controlproperties+xml"/>
  <Override PartName="/xl/ctrlProps/ctrlProp617.xml" ContentType="application/vnd.ms-excel.controlproperties+xml"/>
  <Override PartName="/xl/ctrlProps/ctrlProp618.xml" ContentType="application/vnd.ms-excel.controlproperties+xml"/>
  <Override PartName="/xl/ctrlProps/ctrlProp619.xml" ContentType="application/vnd.ms-excel.controlproperties+xml"/>
  <Override PartName="/xl/ctrlProps/ctrlProp620.xml" ContentType="application/vnd.ms-excel.controlproperties+xml"/>
  <Override PartName="/xl/ctrlProps/ctrlProp621.xml" ContentType="application/vnd.ms-excel.controlproperties+xml"/>
  <Override PartName="/xl/ctrlProps/ctrlProp622.xml" ContentType="application/vnd.ms-excel.controlproperties+xml"/>
  <Override PartName="/xl/ctrlProps/ctrlProp623.xml" ContentType="application/vnd.ms-excel.controlproperties+xml"/>
  <Override PartName="/xl/ctrlProps/ctrlProp624.xml" ContentType="application/vnd.ms-excel.controlproperties+xml"/>
  <Override PartName="/xl/drawings/drawing27.xml" ContentType="application/vnd.openxmlformats-officedocument.drawing+xml"/>
  <Override PartName="/xl/ctrlProps/ctrlProp625.xml" ContentType="application/vnd.ms-excel.controlproperties+xml"/>
  <Override PartName="/xl/ctrlProps/ctrlProp626.xml" ContentType="application/vnd.ms-excel.controlproperties+xml"/>
  <Override PartName="/xl/ctrlProps/ctrlProp627.xml" ContentType="application/vnd.ms-excel.controlproperties+xml"/>
  <Override PartName="/xl/ctrlProps/ctrlProp628.xml" ContentType="application/vnd.ms-excel.controlproperties+xml"/>
  <Override PartName="/xl/ctrlProps/ctrlProp629.xml" ContentType="application/vnd.ms-excel.controlproperties+xml"/>
  <Override PartName="/xl/ctrlProps/ctrlProp630.xml" ContentType="application/vnd.ms-excel.controlproperties+xml"/>
  <Override PartName="/xl/ctrlProps/ctrlProp631.xml" ContentType="application/vnd.ms-excel.controlproperties+xml"/>
  <Override PartName="/xl/ctrlProps/ctrlProp632.xml" ContentType="application/vnd.ms-excel.controlproperties+xml"/>
  <Override PartName="/xl/ctrlProps/ctrlProp633.xml" ContentType="application/vnd.ms-excel.controlproperties+xml"/>
  <Override PartName="/xl/ctrlProps/ctrlProp634.xml" ContentType="application/vnd.ms-excel.controlproperties+xml"/>
  <Override PartName="/xl/ctrlProps/ctrlProp635.xml" ContentType="application/vnd.ms-excel.controlproperties+xml"/>
  <Override PartName="/xl/ctrlProps/ctrlProp636.xml" ContentType="application/vnd.ms-excel.controlproperties+xml"/>
  <Override PartName="/xl/ctrlProps/ctrlProp637.xml" ContentType="application/vnd.ms-excel.controlproperties+xml"/>
  <Override PartName="/xl/ctrlProps/ctrlProp638.xml" ContentType="application/vnd.ms-excel.controlproperties+xml"/>
  <Override PartName="/xl/ctrlProps/ctrlProp639.xml" ContentType="application/vnd.ms-excel.controlproperties+xml"/>
  <Override PartName="/xl/ctrlProps/ctrlProp640.xml" ContentType="application/vnd.ms-excel.controlproperties+xml"/>
  <Override PartName="/xl/ctrlProps/ctrlProp641.xml" ContentType="application/vnd.ms-excel.controlproperties+xml"/>
  <Override PartName="/xl/ctrlProps/ctrlProp642.xml" ContentType="application/vnd.ms-excel.controlproperties+xml"/>
  <Override PartName="/xl/ctrlProps/ctrlProp643.xml" ContentType="application/vnd.ms-excel.controlproperties+xml"/>
  <Override PartName="/xl/ctrlProps/ctrlProp644.xml" ContentType="application/vnd.ms-excel.controlproperties+xml"/>
  <Override PartName="/xl/ctrlProps/ctrlProp645.xml" ContentType="application/vnd.ms-excel.controlproperties+xml"/>
  <Override PartName="/xl/ctrlProps/ctrlProp646.xml" ContentType="application/vnd.ms-excel.controlproperties+xml"/>
  <Override PartName="/xl/ctrlProps/ctrlProp647.xml" ContentType="application/vnd.ms-excel.controlproperties+xml"/>
  <Override PartName="/xl/ctrlProps/ctrlProp648.xml" ContentType="application/vnd.ms-excel.controlproperties+xml"/>
  <Override PartName="/xl/drawings/drawing28.xml" ContentType="application/vnd.openxmlformats-officedocument.drawing+xml"/>
  <Override PartName="/xl/ctrlProps/ctrlProp649.xml" ContentType="application/vnd.ms-excel.controlproperties+xml"/>
  <Override PartName="/xl/ctrlProps/ctrlProp650.xml" ContentType="application/vnd.ms-excel.controlproperties+xml"/>
  <Override PartName="/xl/ctrlProps/ctrlProp651.xml" ContentType="application/vnd.ms-excel.controlproperties+xml"/>
  <Override PartName="/xl/ctrlProps/ctrlProp652.xml" ContentType="application/vnd.ms-excel.controlproperties+xml"/>
  <Override PartName="/xl/ctrlProps/ctrlProp653.xml" ContentType="application/vnd.ms-excel.controlproperties+xml"/>
  <Override PartName="/xl/ctrlProps/ctrlProp654.xml" ContentType="application/vnd.ms-excel.controlproperties+xml"/>
  <Override PartName="/xl/ctrlProps/ctrlProp655.xml" ContentType="application/vnd.ms-excel.controlproperties+xml"/>
  <Override PartName="/xl/ctrlProps/ctrlProp656.xml" ContentType="application/vnd.ms-excel.controlproperties+xml"/>
  <Override PartName="/xl/ctrlProps/ctrlProp657.xml" ContentType="application/vnd.ms-excel.controlproperties+xml"/>
  <Override PartName="/xl/ctrlProps/ctrlProp658.xml" ContentType="application/vnd.ms-excel.controlproperties+xml"/>
  <Override PartName="/xl/ctrlProps/ctrlProp659.xml" ContentType="application/vnd.ms-excel.controlproperties+xml"/>
  <Override PartName="/xl/ctrlProps/ctrlProp660.xml" ContentType="application/vnd.ms-excel.controlproperties+xml"/>
  <Override PartName="/xl/ctrlProps/ctrlProp661.xml" ContentType="application/vnd.ms-excel.controlproperties+xml"/>
  <Override PartName="/xl/ctrlProps/ctrlProp662.xml" ContentType="application/vnd.ms-excel.controlproperties+xml"/>
  <Override PartName="/xl/ctrlProps/ctrlProp663.xml" ContentType="application/vnd.ms-excel.controlproperties+xml"/>
  <Override PartName="/xl/ctrlProps/ctrlProp664.xml" ContentType="application/vnd.ms-excel.controlproperties+xml"/>
  <Override PartName="/xl/ctrlProps/ctrlProp665.xml" ContentType="application/vnd.ms-excel.controlproperties+xml"/>
  <Override PartName="/xl/ctrlProps/ctrlProp666.xml" ContentType="application/vnd.ms-excel.controlproperties+xml"/>
  <Override PartName="/xl/ctrlProps/ctrlProp667.xml" ContentType="application/vnd.ms-excel.controlproperties+xml"/>
  <Override PartName="/xl/ctrlProps/ctrlProp668.xml" ContentType="application/vnd.ms-excel.controlproperties+xml"/>
  <Override PartName="/xl/ctrlProps/ctrlProp669.xml" ContentType="application/vnd.ms-excel.controlproperties+xml"/>
  <Override PartName="/xl/ctrlProps/ctrlProp670.xml" ContentType="application/vnd.ms-excel.controlproperties+xml"/>
  <Override PartName="/xl/ctrlProps/ctrlProp671.xml" ContentType="application/vnd.ms-excel.controlproperties+xml"/>
  <Override PartName="/xl/ctrlProps/ctrlProp672.xml" ContentType="application/vnd.ms-excel.controlproperties+xml"/>
  <Override PartName="/xl/drawings/drawing29.xml" ContentType="application/vnd.openxmlformats-officedocument.drawing+xml"/>
  <Override PartName="/xl/ctrlProps/ctrlProp673.xml" ContentType="application/vnd.ms-excel.controlproperties+xml"/>
  <Override PartName="/xl/ctrlProps/ctrlProp674.xml" ContentType="application/vnd.ms-excel.controlproperties+xml"/>
  <Override PartName="/xl/ctrlProps/ctrlProp675.xml" ContentType="application/vnd.ms-excel.controlproperties+xml"/>
  <Override PartName="/xl/ctrlProps/ctrlProp676.xml" ContentType="application/vnd.ms-excel.controlproperties+xml"/>
  <Override PartName="/xl/ctrlProps/ctrlProp677.xml" ContentType="application/vnd.ms-excel.controlproperties+xml"/>
  <Override PartName="/xl/ctrlProps/ctrlProp678.xml" ContentType="application/vnd.ms-excel.controlproperties+xml"/>
  <Override PartName="/xl/ctrlProps/ctrlProp679.xml" ContentType="application/vnd.ms-excel.controlproperties+xml"/>
  <Override PartName="/xl/ctrlProps/ctrlProp680.xml" ContentType="application/vnd.ms-excel.controlproperties+xml"/>
  <Override PartName="/xl/ctrlProps/ctrlProp681.xml" ContentType="application/vnd.ms-excel.controlproperties+xml"/>
  <Override PartName="/xl/ctrlProps/ctrlProp682.xml" ContentType="application/vnd.ms-excel.controlproperties+xml"/>
  <Override PartName="/xl/ctrlProps/ctrlProp683.xml" ContentType="application/vnd.ms-excel.controlproperties+xml"/>
  <Override PartName="/xl/ctrlProps/ctrlProp684.xml" ContentType="application/vnd.ms-excel.controlproperties+xml"/>
  <Override PartName="/xl/ctrlProps/ctrlProp685.xml" ContentType="application/vnd.ms-excel.controlproperties+xml"/>
  <Override PartName="/xl/ctrlProps/ctrlProp686.xml" ContentType="application/vnd.ms-excel.controlproperties+xml"/>
  <Override PartName="/xl/ctrlProps/ctrlProp687.xml" ContentType="application/vnd.ms-excel.controlproperties+xml"/>
  <Override PartName="/xl/ctrlProps/ctrlProp688.xml" ContentType="application/vnd.ms-excel.controlproperties+xml"/>
  <Override PartName="/xl/ctrlProps/ctrlProp689.xml" ContentType="application/vnd.ms-excel.controlproperties+xml"/>
  <Override PartName="/xl/ctrlProps/ctrlProp690.xml" ContentType="application/vnd.ms-excel.controlproperties+xml"/>
  <Override PartName="/xl/ctrlProps/ctrlProp691.xml" ContentType="application/vnd.ms-excel.controlproperties+xml"/>
  <Override PartName="/xl/ctrlProps/ctrlProp692.xml" ContentType="application/vnd.ms-excel.controlproperties+xml"/>
  <Override PartName="/xl/ctrlProps/ctrlProp693.xml" ContentType="application/vnd.ms-excel.controlproperties+xml"/>
  <Override PartName="/xl/ctrlProps/ctrlProp694.xml" ContentType="application/vnd.ms-excel.controlproperties+xml"/>
  <Override PartName="/xl/ctrlProps/ctrlProp695.xml" ContentType="application/vnd.ms-excel.controlproperties+xml"/>
  <Override PartName="/xl/ctrlProps/ctrlProp696.xml" ContentType="application/vnd.ms-excel.controlproperties+xml"/>
  <Override PartName="/xl/drawings/drawing30.xml" ContentType="application/vnd.openxmlformats-officedocument.drawing+xml"/>
  <Override PartName="/xl/ctrlProps/ctrlProp697.xml" ContentType="application/vnd.ms-excel.controlproperties+xml"/>
  <Override PartName="/xl/ctrlProps/ctrlProp698.xml" ContentType="application/vnd.ms-excel.controlproperties+xml"/>
  <Override PartName="/xl/ctrlProps/ctrlProp699.xml" ContentType="application/vnd.ms-excel.controlproperties+xml"/>
  <Override PartName="/xl/ctrlProps/ctrlProp700.xml" ContentType="application/vnd.ms-excel.controlproperties+xml"/>
  <Override PartName="/xl/ctrlProps/ctrlProp701.xml" ContentType="application/vnd.ms-excel.controlproperties+xml"/>
  <Override PartName="/xl/ctrlProps/ctrlProp702.xml" ContentType="application/vnd.ms-excel.controlproperties+xml"/>
  <Override PartName="/xl/ctrlProps/ctrlProp703.xml" ContentType="application/vnd.ms-excel.controlproperties+xml"/>
  <Override PartName="/xl/ctrlProps/ctrlProp704.xml" ContentType="application/vnd.ms-excel.controlproperties+xml"/>
  <Override PartName="/xl/ctrlProps/ctrlProp705.xml" ContentType="application/vnd.ms-excel.controlproperties+xml"/>
  <Override PartName="/xl/ctrlProps/ctrlProp706.xml" ContentType="application/vnd.ms-excel.controlproperties+xml"/>
  <Override PartName="/xl/ctrlProps/ctrlProp707.xml" ContentType="application/vnd.ms-excel.controlproperties+xml"/>
  <Override PartName="/xl/ctrlProps/ctrlProp708.xml" ContentType="application/vnd.ms-excel.controlproperties+xml"/>
  <Override PartName="/xl/ctrlProps/ctrlProp709.xml" ContentType="application/vnd.ms-excel.controlproperties+xml"/>
  <Override PartName="/xl/ctrlProps/ctrlProp710.xml" ContentType="application/vnd.ms-excel.controlproperties+xml"/>
  <Override PartName="/xl/ctrlProps/ctrlProp711.xml" ContentType="application/vnd.ms-excel.controlproperties+xml"/>
  <Override PartName="/xl/ctrlProps/ctrlProp712.xml" ContentType="application/vnd.ms-excel.controlproperties+xml"/>
  <Override PartName="/xl/ctrlProps/ctrlProp713.xml" ContentType="application/vnd.ms-excel.controlproperties+xml"/>
  <Override PartName="/xl/ctrlProps/ctrlProp714.xml" ContentType="application/vnd.ms-excel.controlproperties+xml"/>
  <Override PartName="/xl/ctrlProps/ctrlProp715.xml" ContentType="application/vnd.ms-excel.controlproperties+xml"/>
  <Override PartName="/xl/ctrlProps/ctrlProp716.xml" ContentType="application/vnd.ms-excel.controlproperties+xml"/>
  <Override PartName="/xl/ctrlProps/ctrlProp717.xml" ContentType="application/vnd.ms-excel.controlproperties+xml"/>
  <Override PartName="/xl/ctrlProps/ctrlProp718.xml" ContentType="application/vnd.ms-excel.controlproperties+xml"/>
  <Override PartName="/xl/ctrlProps/ctrlProp719.xml" ContentType="application/vnd.ms-excel.controlproperties+xml"/>
  <Override PartName="/xl/ctrlProps/ctrlProp720.xml" ContentType="application/vnd.ms-excel.controlproperties+xml"/>
  <Override PartName="/xl/drawings/drawing31.xml" ContentType="application/vnd.openxmlformats-officedocument.drawing+xml"/>
  <Override PartName="/xl/ctrlProps/ctrlProp721.xml" ContentType="application/vnd.ms-excel.controlproperties+xml"/>
  <Override PartName="/xl/ctrlProps/ctrlProp722.xml" ContentType="application/vnd.ms-excel.controlproperties+xml"/>
  <Override PartName="/xl/ctrlProps/ctrlProp723.xml" ContentType="application/vnd.ms-excel.controlproperties+xml"/>
  <Override PartName="/xl/ctrlProps/ctrlProp724.xml" ContentType="application/vnd.ms-excel.controlproperties+xml"/>
  <Override PartName="/xl/ctrlProps/ctrlProp725.xml" ContentType="application/vnd.ms-excel.controlproperties+xml"/>
  <Override PartName="/xl/ctrlProps/ctrlProp726.xml" ContentType="application/vnd.ms-excel.controlproperties+xml"/>
  <Override PartName="/xl/ctrlProps/ctrlProp727.xml" ContentType="application/vnd.ms-excel.controlproperties+xml"/>
  <Override PartName="/xl/ctrlProps/ctrlProp728.xml" ContentType="application/vnd.ms-excel.controlproperties+xml"/>
  <Override PartName="/xl/ctrlProps/ctrlProp729.xml" ContentType="application/vnd.ms-excel.controlproperties+xml"/>
  <Override PartName="/xl/ctrlProps/ctrlProp730.xml" ContentType="application/vnd.ms-excel.controlproperties+xml"/>
  <Override PartName="/xl/ctrlProps/ctrlProp731.xml" ContentType="application/vnd.ms-excel.controlproperties+xml"/>
  <Override PartName="/xl/ctrlProps/ctrlProp732.xml" ContentType="application/vnd.ms-excel.controlproperties+xml"/>
  <Override PartName="/xl/ctrlProps/ctrlProp733.xml" ContentType="application/vnd.ms-excel.controlproperties+xml"/>
  <Override PartName="/xl/ctrlProps/ctrlProp734.xml" ContentType="application/vnd.ms-excel.controlproperties+xml"/>
  <Override PartName="/xl/ctrlProps/ctrlProp735.xml" ContentType="application/vnd.ms-excel.controlproperties+xml"/>
  <Override PartName="/xl/ctrlProps/ctrlProp736.xml" ContentType="application/vnd.ms-excel.controlproperties+xml"/>
  <Override PartName="/xl/ctrlProps/ctrlProp737.xml" ContentType="application/vnd.ms-excel.controlproperties+xml"/>
  <Override PartName="/xl/ctrlProps/ctrlProp738.xml" ContentType="application/vnd.ms-excel.controlproperties+xml"/>
  <Override PartName="/xl/ctrlProps/ctrlProp739.xml" ContentType="application/vnd.ms-excel.controlproperties+xml"/>
  <Override PartName="/xl/ctrlProps/ctrlProp740.xml" ContentType="application/vnd.ms-excel.controlproperties+xml"/>
  <Override PartName="/xl/ctrlProps/ctrlProp741.xml" ContentType="application/vnd.ms-excel.controlproperties+xml"/>
  <Override PartName="/xl/ctrlProps/ctrlProp742.xml" ContentType="application/vnd.ms-excel.controlproperties+xml"/>
  <Override PartName="/xl/ctrlProps/ctrlProp743.xml" ContentType="application/vnd.ms-excel.controlproperties+xml"/>
  <Override PartName="/xl/ctrlProps/ctrlProp744.xml" ContentType="application/vnd.ms-excel.controlproperties+xml"/>
  <Override PartName="/xl/drawings/drawing32.xml" ContentType="application/vnd.openxmlformats-officedocument.drawing+xml"/>
  <Override PartName="/xl/ctrlProps/ctrlProp745.xml" ContentType="application/vnd.ms-excel.controlproperties+xml"/>
  <Override PartName="/xl/ctrlProps/ctrlProp746.xml" ContentType="application/vnd.ms-excel.controlproperties+xml"/>
  <Override PartName="/xl/ctrlProps/ctrlProp747.xml" ContentType="application/vnd.ms-excel.controlproperties+xml"/>
  <Override PartName="/xl/ctrlProps/ctrlProp748.xml" ContentType="application/vnd.ms-excel.controlproperties+xml"/>
  <Override PartName="/xl/ctrlProps/ctrlProp749.xml" ContentType="application/vnd.ms-excel.controlproperties+xml"/>
  <Override PartName="/xl/ctrlProps/ctrlProp750.xml" ContentType="application/vnd.ms-excel.controlproperties+xml"/>
  <Override PartName="/xl/ctrlProps/ctrlProp751.xml" ContentType="application/vnd.ms-excel.controlproperties+xml"/>
  <Override PartName="/xl/ctrlProps/ctrlProp752.xml" ContentType="application/vnd.ms-excel.controlproperties+xml"/>
  <Override PartName="/xl/ctrlProps/ctrlProp753.xml" ContentType="application/vnd.ms-excel.controlproperties+xml"/>
  <Override PartName="/xl/ctrlProps/ctrlProp754.xml" ContentType="application/vnd.ms-excel.controlproperties+xml"/>
  <Override PartName="/xl/ctrlProps/ctrlProp755.xml" ContentType="application/vnd.ms-excel.controlproperties+xml"/>
  <Override PartName="/xl/ctrlProps/ctrlProp756.xml" ContentType="application/vnd.ms-excel.controlproperties+xml"/>
  <Override PartName="/xl/ctrlProps/ctrlProp757.xml" ContentType="application/vnd.ms-excel.controlproperties+xml"/>
  <Override PartName="/xl/ctrlProps/ctrlProp758.xml" ContentType="application/vnd.ms-excel.controlproperties+xml"/>
  <Override PartName="/xl/ctrlProps/ctrlProp759.xml" ContentType="application/vnd.ms-excel.controlproperties+xml"/>
  <Override PartName="/xl/ctrlProps/ctrlProp760.xml" ContentType="application/vnd.ms-excel.controlproperties+xml"/>
  <Override PartName="/xl/ctrlProps/ctrlProp761.xml" ContentType="application/vnd.ms-excel.controlproperties+xml"/>
  <Override PartName="/xl/ctrlProps/ctrlProp762.xml" ContentType="application/vnd.ms-excel.controlproperties+xml"/>
  <Override PartName="/xl/ctrlProps/ctrlProp763.xml" ContentType="application/vnd.ms-excel.controlproperties+xml"/>
  <Override PartName="/xl/ctrlProps/ctrlProp764.xml" ContentType="application/vnd.ms-excel.controlproperties+xml"/>
  <Override PartName="/xl/ctrlProps/ctrlProp765.xml" ContentType="application/vnd.ms-excel.controlproperties+xml"/>
  <Override PartName="/xl/ctrlProps/ctrlProp766.xml" ContentType="application/vnd.ms-excel.controlproperties+xml"/>
  <Override PartName="/xl/ctrlProps/ctrlProp767.xml" ContentType="application/vnd.ms-excel.controlproperties+xml"/>
  <Override PartName="/xl/ctrlProps/ctrlProp768.xml" ContentType="application/vnd.ms-excel.controlpropertie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06 - CE\04. Bunker\Bunker JUN-2026\"/>
    </mc:Choice>
  </mc:AlternateContent>
  <xr:revisionPtr revIDLastSave="0" documentId="13_ncr:1_{7250A3F2-B796-4923-B0A6-9886C345959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NO2. H.F.O.B.T.(S)" sheetId="28" state="hidden" r:id="rId1"/>
    <sheet name="L.S.H.F.O.B.T.(P)" sheetId="26" state="hidden" r:id="rId2"/>
    <sheet name="NO.2 H.F.O.B.T.(P)" sheetId="27" state="hidden" r:id="rId3"/>
    <sheet name="16.08.2026 L" sheetId="70" r:id="rId4"/>
    <sheet name="15.08.2026" sheetId="69" r:id="rId5"/>
    <sheet name="10.08.2026" sheetId="68" r:id="rId6"/>
    <sheet name="09.08.2026 L" sheetId="67" r:id="rId7"/>
    <sheet name="1.08.2026 L" sheetId="66" r:id="rId8"/>
    <sheet name="1.08.2026" sheetId="65" r:id="rId9"/>
    <sheet name="30.07.2026" sheetId="64" r:id="rId10"/>
    <sheet name="24.07.2026" sheetId="63" r:id="rId11"/>
    <sheet name="18.07.2026" sheetId="62" r:id="rId12"/>
    <sheet name="11.07.2026" sheetId="61" r:id="rId13"/>
    <sheet name="04.07.2026" sheetId="60" r:id="rId14"/>
    <sheet name="27.06.2026" sheetId="58" r:id="rId15"/>
    <sheet name="24.06.2026" sheetId="57" r:id="rId16"/>
    <sheet name="23.06.2026" sheetId="56" r:id="rId17"/>
    <sheet name="22.06.2026" sheetId="55" r:id="rId18"/>
    <sheet name="18.06.2026 " sheetId="54" r:id="rId19"/>
    <sheet name="14.06.2026 " sheetId="53" r:id="rId20"/>
    <sheet name="06.06.2026 " sheetId="52" r:id="rId21"/>
    <sheet name="30.05.2026 " sheetId="51" r:id="rId22"/>
    <sheet name="26.05.2026" sheetId="50" r:id="rId23"/>
    <sheet name="23.05.2026" sheetId="49" r:id="rId24"/>
    <sheet name="16.05.26 " sheetId="48" r:id="rId25"/>
    <sheet name="09.05.26 " sheetId="47" r:id="rId26"/>
    <sheet name="02.05.26 " sheetId="46" r:id="rId27"/>
    <sheet name="17.26" sheetId="45" r:id="rId28"/>
    <sheet name="11.26" sheetId="44" r:id="rId29"/>
    <sheet name="04.26 " sheetId="43" r:id="rId30"/>
    <sheet name="28.26 " sheetId="42" r:id="rId31"/>
    <sheet name="21.26 " sheetId="41" r:id="rId32"/>
    <sheet name="14.26 " sheetId="40" r:id="rId33"/>
    <sheet name="07.26" sheetId="39" r:id="rId34"/>
    <sheet name="main" sheetId="9" r:id="rId35"/>
    <sheet name="Sheet1" sheetId="38" r:id="rId36"/>
    <sheet name="Overflow" sheetId="37" state="hidden" r:id="rId37"/>
    <sheet name="H.F.O.SETT.T.(P)" sheetId="29" state="hidden" r:id="rId38"/>
    <sheet name="H.F.O.SERV.T.(P)" sheetId="30" state="hidden" r:id="rId39"/>
    <sheet name="L.S.H.F.O.SETT.T.(P)" sheetId="31" state="hidden" r:id="rId40"/>
    <sheet name="MGO drain tank" sheetId="36" state="hidden" r:id="rId41"/>
    <sheet name="NO 1 H.F.O.B.T.(S)" sheetId="25" state="hidden" r:id="rId42"/>
    <sheet name="L.S.H.F.O.SERV.T.(P)" sheetId="32" state="hidden" r:id="rId43"/>
    <sheet name="M.G.O.STOR.T.(S)" sheetId="33" state="hidden" r:id="rId44"/>
    <sheet name="M.G.O.STOR.T.(P)" sheetId="34" state="hidden" r:id="rId45"/>
    <sheet name="M.G.O.SERV.T.(P)" sheetId="35" state="hidden" r:id="rId46"/>
  </sheets>
  <definedNames>
    <definedName name="FO_OVERFLOW_T" localSheetId="36">Overflow!$A$1:$I$185</definedName>
    <definedName name="HFO_1sb">'NO 1 H.F.O.B.T.(S)'!$A$9:$J$1134</definedName>
    <definedName name="HFO_2PS">'NO.2 H.F.O.B.T.(P)'!$A$7:$J$847</definedName>
    <definedName name="HFO_2SB">'NO2. H.F.O.B.T.(S)'!$A$7:$J$847</definedName>
    <definedName name="HFO_SERV">'H.F.O.SERV.T.(P)'!$A$10:$J$570</definedName>
    <definedName name="HFO_SETT">'H.F.O.SETT.T.(P)'!$A$10:$J$570</definedName>
    <definedName name="LSHFO_PS">'L.S.H.F.O.B.T.(P)'!$A$9:$J$1139</definedName>
    <definedName name="LSHFO_SERV">'L.S.H.F.O.SERV.T.(P)'!$A$9:$J$609</definedName>
    <definedName name="LSHFO_SET">'L.S.H.F.O.SETT.T.(P)'!$A$9:$J$599</definedName>
    <definedName name="MGO_SERV_TK">'M.G.O.SERV.T.(P)'!$A$9:$I$258</definedName>
    <definedName name="MGO_STOR_PS">'M.G.O.STOR.T.(P)'!$A$9:$I$529</definedName>
    <definedName name="MGO_STOR_SB">'M.G.O.STOR.T.(S)'!$A$9:$I$489</definedName>
    <definedName name="mgodrain">'MGO drain tank'!$A$7:$I$177</definedName>
    <definedName name="_xlnm.Print_Area" localSheetId="26">'02.05.26 '!$A$1:$AV$59</definedName>
    <definedName name="_xlnm.Print_Area" localSheetId="13">'04.07.2026'!$A$1:$M$59</definedName>
    <definedName name="_xlnm.Print_Area" localSheetId="29">'04.26 '!$A$1:$AV$59</definedName>
    <definedName name="_xlnm.Print_Area" localSheetId="20">'06.06.2026 '!$A$1:$AV$59</definedName>
    <definedName name="_xlnm.Print_Area" localSheetId="33">'07.26'!$A$1:$AV$59</definedName>
    <definedName name="_xlnm.Print_Area" localSheetId="25">'09.05.26 '!$A$1:$AV$59</definedName>
    <definedName name="_xlnm.Print_Area" localSheetId="6">'09.08.2026 L'!$A$1:$M$59</definedName>
    <definedName name="_xlnm.Print_Area" localSheetId="8">'1.08.2026'!$A$1:$M$59</definedName>
    <definedName name="_xlnm.Print_Area" localSheetId="7">'1.08.2026 L'!$A$1:$M$59</definedName>
    <definedName name="_xlnm.Print_Area" localSheetId="5">'10.08.2026'!$A$1:$M$59</definedName>
    <definedName name="_xlnm.Print_Area" localSheetId="12">'11.07.2026'!$A$1:$M$59</definedName>
    <definedName name="_xlnm.Print_Area" localSheetId="28">'11.26'!$A$1:$AV$59</definedName>
    <definedName name="_xlnm.Print_Area" localSheetId="19">'14.06.2026 '!$A$1:$AV$59</definedName>
    <definedName name="_xlnm.Print_Area" localSheetId="32">'14.26 '!$A$1:$AV$59</definedName>
    <definedName name="_xlnm.Print_Area" localSheetId="4">'15.08.2026'!$A$1:$M$59</definedName>
    <definedName name="_xlnm.Print_Area" localSheetId="24">'16.05.26 '!$A$1:$AV$59</definedName>
    <definedName name="_xlnm.Print_Area" localSheetId="3">'16.08.2026 L'!$A$1:$M$59</definedName>
    <definedName name="_xlnm.Print_Area" localSheetId="27">'17.26'!$A$1:$AV$59</definedName>
    <definedName name="_xlnm.Print_Area" localSheetId="18">'18.06.2026 '!$A$1:$AV$59</definedName>
    <definedName name="_xlnm.Print_Area" localSheetId="11">'18.07.2026'!$A$1:$M$59</definedName>
    <definedName name="_xlnm.Print_Area" localSheetId="31">'21.26 '!$A$1:$AV$59</definedName>
    <definedName name="_xlnm.Print_Area" localSheetId="17">'22.06.2026'!$A$1:$AV$59</definedName>
    <definedName name="_xlnm.Print_Area" localSheetId="23">'23.05.2026'!$A$1:$M$59</definedName>
    <definedName name="_xlnm.Print_Area" localSheetId="16">'23.06.2026'!$A$1:$M$59</definedName>
    <definedName name="_xlnm.Print_Area" localSheetId="15">'24.06.2026'!$A$1:$M$59</definedName>
    <definedName name="_xlnm.Print_Area" localSheetId="10">'24.07.2026'!$A$1:$M$59</definedName>
    <definedName name="_xlnm.Print_Area" localSheetId="22">'26.05.2026'!$A$1:$AV$59</definedName>
    <definedName name="_xlnm.Print_Area" localSheetId="14">'27.06.2026'!$A$1:$M$59</definedName>
    <definedName name="_xlnm.Print_Area" localSheetId="30">'28.26 '!$A$1:$AV$59</definedName>
    <definedName name="_xlnm.Print_Area" localSheetId="21">'30.05.2026 '!$A$1:$AV$59</definedName>
    <definedName name="_xlnm.Print_Area" localSheetId="9">'30.07.2026'!$A$1:$M$59</definedName>
    <definedName name="_xlnm.Print_Area" localSheetId="34">main!$A$1:$AV$59</definedName>
    <definedName name="trim" localSheetId="26">'02.05.26 '!$H$9</definedName>
    <definedName name="trim" localSheetId="13">'04.07.2026'!$H$9</definedName>
    <definedName name="trim" localSheetId="29">'04.26 '!$H$9</definedName>
    <definedName name="trim" localSheetId="20">'06.06.2026 '!$H$9</definedName>
    <definedName name="trim" localSheetId="33">'07.26'!$H$9</definedName>
    <definedName name="trim" localSheetId="25">'09.05.26 '!$H$9</definedName>
    <definedName name="trim" localSheetId="6">'09.08.2026 L'!$H$9</definedName>
    <definedName name="trim" localSheetId="8">'1.08.2026'!$H$9</definedName>
    <definedName name="trim" localSheetId="7">'1.08.2026 L'!$H$9</definedName>
    <definedName name="trim" localSheetId="5">'10.08.2026'!$H$9</definedName>
    <definedName name="trim" localSheetId="12">'11.07.2026'!$H$9</definedName>
    <definedName name="trim" localSheetId="28">'11.26'!$H$9</definedName>
    <definedName name="trim" localSheetId="19">'14.06.2026 '!$H$9</definedName>
    <definedName name="trim" localSheetId="32">'14.26 '!$H$9</definedName>
    <definedName name="trim" localSheetId="4">'15.08.2026'!$H$9</definedName>
    <definedName name="trim" localSheetId="24">'16.05.26 '!$H$9</definedName>
    <definedName name="trim" localSheetId="3">'16.08.2026 L'!$H$9</definedName>
    <definedName name="trim" localSheetId="27">'17.26'!$H$9</definedName>
    <definedName name="trim" localSheetId="18">'18.06.2026 '!$H$9</definedName>
    <definedName name="trim" localSheetId="11">'18.07.2026'!$H$9</definedName>
    <definedName name="trim" localSheetId="31">'21.26 '!$H$9</definedName>
    <definedName name="trim" localSheetId="17">'22.06.2026'!$H$9</definedName>
    <definedName name="trim" localSheetId="23">'23.05.2026'!$H$9</definedName>
    <definedName name="trim" localSheetId="16">'23.06.2026'!$H$9</definedName>
    <definedName name="trim" localSheetId="15">'24.06.2026'!$H$9</definedName>
    <definedName name="trim" localSheetId="10">'24.07.2026'!$H$9</definedName>
    <definedName name="trim" localSheetId="22">'26.05.2026'!$H$9</definedName>
    <definedName name="trim" localSheetId="14">'27.06.2026'!$H$9</definedName>
    <definedName name="trim" localSheetId="30">'28.26 '!$H$9</definedName>
    <definedName name="trim" localSheetId="21">'30.05.2026 '!$H$9</definedName>
    <definedName name="trim" localSheetId="9">'30.07.2026'!$H$9</definedName>
    <definedName name="trim">main!$H$9</definedName>
    <definedName name="trim2" localSheetId="26">'02.05.26 '!$X$9</definedName>
    <definedName name="trim2" localSheetId="13">'04.07.2026'!$X$9</definedName>
    <definedName name="trim2" localSheetId="29">'04.26 '!$X$9</definedName>
    <definedName name="trim2" localSheetId="20">'06.06.2026 '!$X$9</definedName>
    <definedName name="trim2" localSheetId="33">'07.26'!$X$9</definedName>
    <definedName name="trim2" localSheetId="25">'09.05.26 '!$X$9</definedName>
    <definedName name="trim2" localSheetId="6">'09.08.2026 L'!$X$9</definedName>
    <definedName name="trim2" localSheetId="8">'1.08.2026'!$X$9</definedName>
    <definedName name="trim2" localSheetId="7">'1.08.2026 L'!$X$9</definedName>
    <definedName name="trim2" localSheetId="5">'10.08.2026'!$X$9</definedName>
    <definedName name="trim2" localSheetId="12">'11.07.2026'!$X$9</definedName>
    <definedName name="trim2" localSheetId="28">'11.26'!$X$9</definedName>
    <definedName name="trim2" localSheetId="19">'14.06.2026 '!$X$9</definedName>
    <definedName name="trim2" localSheetId="32">'14.26 '!$X$9</definedName>
    <definedName name="trim2" localSheetId="4">'15.08.2026'!$X$9</definedName>
    <definedName name="trim2" localSheetId="24">'16.05.26 '!$X$9</definedName>
    <definedName name="trim2" localSheetId="3">'16.08.2026 L'!$X$9</definedName>
    <definedName name="trim2" localSheetId="27">'17.26'!$X$9</definedName>
    <definedName name="trim2" localSheetId="18">'18.06.2026 '!$X$9</definedName>
    <definedName name="trim2" localSheetId="11">'18.07.2026'!$X$9</definedName>
    <definedName name="trim2" localSheetId="31">'21.26 '!$X$9</definedName>
    <definedName name="trim2" localSheetId="17">'22.06.2026'!$X$9</definedName>
    <definedName name="trim2" localSheetId="23">'23.05.2026'!$X$9</definedName>
    <definedName name="trim2" localSheetId="16">'23.06.2026'!$X$9</definedName>
    <definedName name="trim2" localSheetId="15">'24.06.2026'!$X$9</definedName>
    <definedName name="trim2" localSheetId="10">'24.07.2026'!$X$9</definedName>
    <definedName name="trim2" localSheetId="22">'26.05.2026'!$X$9</definedName>
    <definedName name="trim2" localSheetId="14">'27.06.2026'!$X$9</definedName>
    <definedName name="trim2" localSheetId="30">'28.26 '!$X$9</definedName>
    <definedName name="trim2" localSheetId="21">'30.05.2026 '!$X$9</definedName>
    <definedName name="trim2" localSheetId="9">'30.07.2026'!$X$9</definedName>
    <definedName name="trim2">main!$X$9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70" l="1"/>
  <c r="M51" i="70" l="1"/>
  <c r="M50" i="70"/>
  <c r="M49" i="70"/>
  <c r="M48" i="70"/>
  <c r="M47" i="70"/>
  <c r="M46" i="70"/>
  <c r="M45" i="70"/>
  <c r="L41" i="70"/>
  <c r="H41" i="70"/>
  <c r="F41" i="70"/>
  <c r="J40" i="70"/>
  <c r="M40" i="70" s="1"/>
  <c r="J39" i="70"/>
  <c r="P38" i="70"/>
  <c r="J38" i="70"/>
  <c r="P37" i="70"/>
  <c r="J37" i="70"/>
  <c r="X27" i="70"/>
  <c r="AB27" i="70" s="1"/>
  <c r="X26" i="70"/>
  <c r="X25" i="70"/>
  <c r="AB25" i="70" s="1"/>
  <c r="M25" i="70"/>
  <c r="H25" i="70"/>
  <c r="F25" i="70"/>
  <c r="AB24" i="70"/>
  <c r="X24" i="70"/>
  <c r="G24" i="70"/>
  <c r="K24" i="70" s="1"/>
  <c r="X23" i="70"/>
  <c r="AB23" i="70" s="1"/>
  <c r="K23" i="70"/>
  <c r="L23" i="70" s="1"/>
  <c r="J23" i="70"/>
  <c r="J22" i="70"/>
  <c r="C22" i="70"/>
  <c r="X21" i="70"/>
  <c r="J21" i="70"/>
  <c r="C21" i="70"/>
  <c r="X20" i="70"/>
  <c r="AB20" i="70" s="1"/>
  <c r="J20" i="70"/>
  <c r="X19" i="70"/>
  <c r="AB19" i="70" s="1"/>
  <c r="J19" i="70"/>
  <c r="AB18" i="70"/>
  <c r="X18" i="70"/>
  <c r="P18" i="70"/>
  <c r="J18" i="70"/>
  <c r="C18" i="70"/>
  <c r="X17" i="70"/>
  <c r="AB17" i="70" s="1"/>
  <c r="P17" i="70"/>
  <c r="J17" i="70"/>
  <c r="X16" i="70"/>
  <c r="AB16" i="70" s="1"/>
  <c r="P16" i="70"/>
  <c r="J16" i="70"/>
  <c r="C16" i="70"/>
  <c r="X15" i="70"/>
  <c r="AB15" i="70" s="1"/>
  <c r="P15" i="70"/>
  <c r="P19" i="70" s="1"/>
  <c r="J15" i="70"/>
  <c r="C15" i="70"/>
  <c r="X14" i="70"/>
  <c r="AB14" i="70" s="1"/>
  <c r="H9" i="70"/>
  <c r="X9" i="70" s="1"/>
  <c r="M51" i="69"/>
  <c r="M50" i="69"/>
  <c r="M49" i="69"/>
  <c r="M48" i="69"/>
  <c r="M47" i="69"/>
  <c r="M46" i="69"/>
  <c r="M45" i="69"/>
  <c r="L41" i="69"/>
  <c r="H41" i="69"/>
  <c r="F41" i="69"/>
  <c r="J40" i="69"/>
  <c r="M40" i="69" s="1"/>
  <c r="J39" i="69"/>
  <c r="P38" i="69"/>
  <c r="J38" i="69"/>
  <c r="P37" i="69"/>
  <c r="J37" i="69"/>
  <c r="X27" i="69"/>
  <c r="AB27" i="69" s="1"/>
  <c r="X26" i="69"/>
  <c r="X25" i="69"/>
  <c r="AB25" i="69" s="1"/>
  <c r="M25" i="69"/>
  <c r="H25" i="69"/>
  <c r="F25" i="69"/>
  <c r="AB24" i="69"/>
  <c r="X24" i="69"/>
  <c r="K24" i="69"/>
  <c r="G24" i="69"/>
  <c r="X23" i="69"/>
  <c r="AB23" i="69" s="1"/>
  <c r="K23" i="69"/>
  <c r="L23" i="69" s="1"/>
  <c r="J23" i="69"/>
  <c r="J22" i="69"/>
  <c r="C22" i="69"/>
  <c r="X21" i="69"/>
  <c r="J21" i="69"/>
  <c r="C21" i="69"/>
  <c r="X20" i="69"/>
  <c r="AB20" i="69" s="1"/>
  <c r="J20" i="69"/>
  <c r="X19" i="69"/>
  <c r="AB19" i="69" s="1"/>
  <c r="J19" i="69"/>
  <c r="X18" i="69"/>
  <c r="P18" i="69"/>
  <c r="J18" i="69"/>
  <c r="C18" i="69"/>
  <c r="X17" i="69"/>
  <c r="P17" i="69"/>
  <c r="J17" i="69"/>
  <c r="C17" i="69"/>
  <c r="X16" i="69"/>
  <c r="AB16" i="69" s="1"/>
  <c r="P16" i="69"/>
  <c r="J16" i="69"/>
  <c r="C16" i="69"/>
  <c r="X15" i="69"/>
  <c r="AB15" i="69" s="1"/>
  <c r="P15" i="69"/>
  <c r="P19" i="69" s="1"/>
  <c r="J15" i="69"/>
  <c r="C15" i="69"/>
  <c r="AB14" i="69"/>
  <c r="X14" i="69"/>
  <c r="H9" i="69"/>
  <c r="X9" i="69" s="1"/>
  <c r="M51" i="68"/>
  <c r="M50" i="68"/>
  <c r="M49" i="68"/>
  <c r="M48" i="68"/>
  <c r="M47" i="68"/>
  <c r="M46" i="68"/>
  <c r="M45" i="68"/>
  <c r="L41" i="68"/>
  <c r="H41" i="68"/>
  <c r="F41" i="68"/>
  <c r="J40" i="68"/>
  <c r="M40" i="68" s="1"/>
  <c r="J39" i="68"/>
  <c r="P38" i="68"/>
  <c r="J38" i="68"/>
  <c r="P37" i="68"/>
  <c r="J37" i="68"/>
  <c r="X27" i="68"/>
  <c r="AB27" i="68" s="1"/>
  <c r="X26" i="68"/>
  <c r="X25" i="68"/>
  <c r="AB25" i="68" s="1"/>
  <c r="M25" i="68"/>
  <c r="H25" i="68"/>
  <c r="F25" i="68"/>
  <c r="AB24" i="68"/>
  <c r="X24" i="68"/>
  <c r="K24" i="68"/>
  <c r="G24" i="68"/>
  <c r="X23" i="68"/>
  <c r="AB23" i="68" s="1"/>
  <c r="J23" i="68"/>
  <c r="K23" i="68" s="1"/>
  <c r="L23" i="68" s="1"/>
  <c r="J22" i="68"/>
  <c r="C22" i="68"/>
  <c r="X21" i="68"/>
  <c r="J21" i="68"/>
  <c r="C21" i="68"/>
  <c r="X20" i="68"/>
  <c r="AB20" i="68" s="1"/>
  <c r="J20" i="68"/>
  <c r="X19" i="68"/>
  <c r="AB19" i="68" s="1"/>
  <c r="J19" i="68"/>
  <c r="X18" i="68"/>
  <c r="AB18" i="68" s="1"/>
  <c r="P18" i="68"/>
  <c r="J18" i="68"/>
  <c r="C18" i="68"/>
  <c r="AB17" i="68"/>
  <c r="X17" i="68"/>
  <c r="P17" i="68"/>
  <c r="J17" i="68"/>
  <c r="C17" i="68"/>
  <c r="X16" i="68"/>
  <c r="AB16" i="68" s="1"/>
  <c r="P16" i="68"/>
  <c r="J16" i="68"/>
  <c r="C16" i="68"/>
  <c r="X15" i="68"/>
  <c r="AB15" i="68" s="1"/>
  <c r="P15" i="68"/>
  <c r="J15" i="68"/>
  <c r="C15" i="68"/>
  <c r="AB14" i="68"/>
  <c r="X14" i="68"/>
  <c r="H9" i="68"/>
  <c r="X9" i="68" s="1"/>
  <c r="M51" i="67"/>
  <c r="M50" i="67"/>
  <c r="M49" i="67"/>
  <c r="M48" i="67"/>
  <c r="M47" i="67"/>
  <c r="M46" i="67"/>
  <c r="M45" i="67"/>
  <c r="L41" i="67"/>
  <c r="H41" i="67"/>
  <c r="F41" i="67"/>
  <c r="J40" i="67"/>
  <c r="M40" i="67" s="1"/>
  <c r="J39" i="67"/>
  <c r="P38" i="67"/>
  <c r="J38" i="67"/>
  <c r="P37" i="67"/>
  <c r="J37" i="67"/>
  <c r="X27" i="67"/>
  <c r="AB27" i="67" s="1"/>
  <c r="X26" i="67"/>
  <c r="X25" i="67"/>
  <c r="AB25" i="67" s="1"/>
  <c r="M25" i="67"/>
  <c r="H25" i="67"/>
  <c r="F25" i="67"/>
  <c r="AB24" i="67"/>
  <c r="X24" i="67"/>
  <c r="G24" i="67"/>
  <c r="K24" i="67" s="1"/>
  <c r="X23" i="67"/>
  <c r="AB23" i="67" s="1"/>
  <c r="J23" i="67"/>
  <c r="K23" i="67" s="1"/>
  <c r="L23" i="67" s="1"/>
  <c r="J22" i="67"/>
  <c r="C22" i="67"/>
  <c r="X21" i="67"/>
  <c r="J21" i="67"/>
  <c r="C21" i="67"/>
  <c r="X20" i="67"/>
  <c r="AB20" i="67" s="1"/>
  <c r="J20" i="67"/>
  <c r="X19" i="67"/>
  <c r="AB19" i="67" s="1"/>
  <c r="J19" i="67"/>
  <c r="AB18" i="67"/>
  <c r="X18" i="67"/>
  <c r="P18" i="67"/>
  <c r="J18" i="67"/>
  <c r="C18" i="67"/>
  <c r="X17" i="67"/>
  <c r="AB17" i="67" s="1"/>
  <c r="P17" i="67"/>
  <c r="J17" i="67"/>
  <c r="C17" i="67"/>
  <c r="X16" i="67"/>
  <c r="AB16" i="67" s="1"/>
  <c r="P16" i="67"/>
  <c r="J16" i="67"/>
  <c r="C16" i="67"/>
  <c r="X15" i="67"/>
  <c r="AB15" i="67" s="1"/>
  <c r="P15" i="67"/>
  <c r="P19" i="67" s="1"/>
  <c r="J15" i="67"/>
  <c r="C15" i="67"/>
  <c r="X14" i="67"/>
  <c r="AB14" i="67" s="1"/>
  <c r="H9" i="67"/>
  <c r="X9" i="67" s="1"/>
  <c r="C22" i="66"/>
  <c r="C21" i="66"/>
  <c r="M51" i="66"/>
  <c r="M50" i="66"/>
  <c r="M49" i="66"/>
  <c r="M48" i="66"/>
  <c r="M47" i="66"/>
  <c r="M46" i="66"/>
  <c r="M45" i="66"/>
  <c r="L41" i="66"/>
  <c r="H41" i="66"/>
  <c r="F41" i="66"/>
  <c r="J40" i="66"/>
  <c r="K40" i="66" s="1"/>
  <c r="J39" i="66"/>
  <c r="P38" i="66"/>
  <c r="J38" i="66"/>
  <c r="P37" i="66"/>
  <c r="J37" i="66"/>
  <c r="X27" i="66"/>
  <c r="X26" i="66"/>
  <c r="AB26" i="66" s="1"/>
  <c r="X25" i="66"/>
  <c r="AB25" i="66" s="1"/>
  <c r="M25" i="66"/>
  <c r="H25" i="66"/>
  <c r="F25" i="66"/>
  <c r="X24" i="66"/>
  <c r="G24" i="66"/>
  <c r="K24" i="66" s="1"/>
  <c r="X23" i="66"/>
  <c r="K23" i="66"/>
  <c r="L23" i="66" s="1"/>
  <c r="J23" i="66"/>
  <c r="J22" i="66"/>
  <c r="X21" i="66"/>
  <c r="AB21" i="66" s="1"/>
  <c r="J21" i="66"/>
  <c r="X20" i="66"/>
  <c r="AB20" i="66" s="1"/>
  <c r="J20" i="66"/>
  <c r="X19" i="66"/>
  <c r="J19" i="66"/>
  <c r="AB18" i="66"/>
  <c r="X18" i="66"/>
  <c r="P18" i="66"/>
  <c r="J18" i="66"/>
  <c r="C18" i="66"/>
  <c r="X17" i="66"/>
  <c r="AB17" i="66" s="1"/>
  <c r="P17" i="66"/>
  <c r="J17" i="66"/>
  <c r="C17" i="66"/>
  <c r="X16" i="66"/>
  <c r="P16" i="66"/>
  <c r="J16" i="66"/>
  <c r="C16" i="66"/>
  <c r="X15" i="66"/>
  <c r="AB15" i="66" s="1"/>
  <c r="P15" i="66"/>
  <c r="P19" i="66" s="1"/>
  <c r="J15" i="66"/>
  <c r="C15" i="66"/>
  <c r="X14" i="66"/>
  <c r="AB14" i="66" s="1"/>
  <c r="H9" i="66"/>
  <c r="X9" i="66" s="1"/>
  <c r="M51" i="65"/>
  <c r="M50" i="65"/>
  <c r="M49" i="65"/>
  <c r="M48" i="65"/>
  <c r="M47" i="65"/>
  <c r="M46" i="65"/>
  <c r="M45" i="65"/>
  <c r="L41" i="65"/>
  <c r="H41" i="65"/>
  <c r="F41" i="65"/>
  <c r="J40" i="65"/>
  <c r="M40" i="65" s="1"/>
  <c r="J39" i="65"/>
  <c r="P38" i="65"/>
  <c r="J38" i="65"/>
  <c r="P37" i="65"/>
  <c r="J37" i="65"/>
  <c r="X27" i="65"/>
  <c r="AB27" i="65" s="1"/>
  <c r="X26" i="65"/>
  <c r="X25" i="65"/>
  <c r="AB25" i="65" s="1"/>
  <c r="M25" i="65"/>
  <c r="H25" i="65"/>
  <c r="F25" i="65"/>
  <c r="AB24" i="65"/>
  <c r="X24" i="65"/>
  <c r="K24" i="65"/>
  <c r="G24" i="65"/>
  <c r="X23" i="65"/>
  <c r="AB23" i="65" s="1"/>
  <c r="J23" i="65"/>
  <c r="K23" i="65" s="1"/>
  <c r="L23" i="65" s="1"/>
  <c r="J22" i="65"/>
  <c r="X21" i="65"/>
  <c r="J21" i="65"/>
  <c r="X20" i="65"/>
  <c r="AB20" i="65" s="1"/>
  <c r="J20" i="65"/>
  <c r="X19" i="65"/>
  <c r="AB19" i="65" s="1"/>
  <c r="J19" i="65"/>
  <c r="X18" i="65"/>
  <c r="P18" i="65"/>
  <c r="J18" i="65"/>
  <c r="C18" i="65"/>
  <c r="X17" i="65"/>
  <c r="AB17" i="65" s="1"/>
  <c r="P17" i="65"/>
  <c r="J17" i="65"/>
  <c r="C17" i="65"/>
  <c r="X16" i="65"/>
  <c r="AB16" i="65" s="1"/>
  <c r="P16" i="65"/>
  <c r="J16" i="65"/>
  <c r="C16" i="65"/>
  <c r="X15" i="65"/>
  <c r="AB15" i="65" s="1"/>
  <c r="P15" i="65"/>
  <c r="P19" i="65" s="1"/>
  <c r="J15" i="65"/>
  <c r="C15" i="65"/>
  <c r="X14" i="65"/>
  <c r="AB14" i="65" s="1"/>
  <c r="H9" i="65"/>
  <c r="X9" i="65" s="1"/>
  <c r="M51" i="64"/>
  <c r="M50" i="64"/>
  <c r="M49" i="64"/>
  <c r="M48" i="64"/>
  <c r="M47" i="64"/>
  <c r="M46" i="64"/>
  <c r="M45" i="64"/>
  <c r="L41" i="64"/>
  <c r="H41" i="64"/>
  <c r="F41" i="64"/>
  <c r="J40" i="64"/>
  <c r="M40" i="64" s="1"/>
  <c r="J39" i="64"/>
  <c r="P38" i="64"/>
  <c r="J38" i="64"/>
  <c r="P37" i="64"/>
  <c r="J37" i="64"/>
  <c r="AB27" i="64"/>
  <c r="X27" i="64"/>
  <c r="X26" i="64"/>
  <c r="X25" i="64"/>
  <c r="AB25" i="64" s="1"/>
  <c r="M25" i="64"/>
  <c r="H25" i="64"/>
  <c r="F25" i="64"/>
  <c r="X24" i="64"/>
  <c r="G24" i="64"/>
  <c r="K24" i="64" s="1"/>
  <c r="X23" i="64"/>
  <c r="AB23" i="64" s="1"/>
  <c r="J23" i="64"/>
  <c r="K23" i="64" s="1"/>
  <c r="L23" i="64" s="1"/>
  <c r="J22" i="64"/>
  <c r="AB21" i="64"/>
  <c r="X21" i="64"/>
  <c r="J21" i="64"/>
  <c r="X20" i="64"/>
  <c r="AB20" i="64" s="1"/>
  <c r="J20" i="64"/>
  <c r="X19" i="64"/>
  <c r="J19" i="64"/>
  <c r="X18" i="64"/>
  <c r="AB18" i="64" s="1"/>
  <c r="P18" i="64"/>
  <c r="J18" i="64"/>
  <c r="C18" i="64"/>
  <c r="X17" i="64"/>
  <c r="AB17" i="64" s="1"/>
  <c r="P17" i="64"/>
  <c r="J17" i="64"/>
  <c r="C17" i="64"/>
  <c r="X16" i="64"/>
  <c r="P16" i="64"/>
  <c r="P19" i="64" s="1"/>
  <c r="J16" i="64"/>
  <c r="C16" i="64"/>
  <c r="X15" i="64"/>
  <c r="AB15" i="64" s="1"/>
  <c r="P15" i="64"/>
  <c r="J15" i="64"/>
  <c r="C15" i="64"/>
  <c r="X14" i="64"/>
  <c r="AB14" i="64" s="1"/>
  <c r="H9" i="64"/>
  <c r="X9" i="64" s="1"/>
  <c r="AK17" i="64" s="1"/>
  <c r="M51" i="63"/>
  <c r="M50" i="63"/>
  <c r="M49" i="63"/>
  <c r="M48" i="63"/>
  <c r="M47" i="63"/>
  <c r="M46" i="63"/>
  <c r="M45" i="63"/>
  <c r="L41" i="63"/>
  <c r="H41" i="63"/>
  <c r="F41" i="63"/>
  <c r="J40" i="63"/>
  <c r="M40" i="63" s="1"/>
  <c r="J39" i="63"/>
  <c r="P38" i="63"/>
  <c r="J38" i="63"/>
  <c r="P37" i="63"/>
  <c r="J37" i="63"/>
  <c r="AB27" i="63"/>
  <c r="X27" i="63"/>
  <c r="X26" i="63"/>
  <c r="X25" i="63"/>
  <c r="AB25" i="63" s="1"/>
  <c r="M25" i="63"/>
  <c r="H25" i="63"/>
  <c r="F25" i="63"/>
  <c r="AB24" i="63"/>
  <c r="X24" i="63"/>
  <c r="G24" i="63"/>
  <c r="K24" i="63" s="1"/>
  <c r="AB23" i="63"/>
  <c r="X23" i="63"/>
  <c r="J23" i="63"/>
  <c r="K23" i="63" s="1"/>
  <c r="L23" i="63" s="1"/>
  <c r="J22" i="63"/>
  <c r="X21" i="63"/>
  <c r="J21" i="63"/>
  <c r="X20" i="63"/>
  <c r="AB20" i="63" s="1"/>
  <c r="J20" i="63"/>
  <c r="AB19" i="63"/>
  <c r="X19" i="63"/>
  <c r="J19" i="63"/>
  <c r="X18" i="63"/>
  <c r="P18" i="63"/>
  <c r="J18" i="63"/>
  <c r="C18" i="63"/>
  <c r="X17" i="63"/>
  <c r="AB17" i="63" s="1"/>
  <c r="P17" i="63"/>
  <c r="J17" i="63"/>
  <c r="C17" i="63"/>
  <c r="AB16" i="63"/>
  <c r="X16" i="63"/>
  <c r="P16" i="63"/>
  <c r="J16" i="63"/>
  <c r="C16" i="63"/>
  <c r="X15" i="63"/>
  <c r="P15" i="63"/>
  <c r="P19" i="63" s="1"/>
  <c r="J15" i="63"/>
  <c r="C15" i="63"/>
  <c r="X14" i="63"/>
  <c r="AB14" i="63" s="1"/>
  <c r="H9" i="63"/>
  <c r="X9" i="63" s="1"/>
  <c r="M51" i="62"/>
  <c r="M50" i="62"/>
  <c r="M49" i="62"/>
  <c r="M48" i="62"/>
  <c r="M47" i="62"/>
  <c r="M46" i="62"/>
  <c r="M45" i="62"/>
  <c r="L41" i="62"/>
  <c r="H41" i="62"/>
  <c r="F41" i="62"/>
  <c r="J40" i="62"/>
  <c r="M40" i="62" s="1"/>
  <c r="J39" i="62"/>
  <c r="P38" i="62"/>
  <c r="J38" i="62"/>
  <c r="P37" i="62"/>
  <c r="J37" i="62"/>
  <c r="X27" i="62"/>
  <c r="X26" i="62"/>
  <c r="AB26" i="62" s="1"/>
  <c r="X25" i="62"/>
  <c r="AB25" i="62" s="1"/>
  <c r="M25" i="62"/>
  <c r="H25" i="62"/>
  <c r="F25" i="62"/>
  <c r="X24" i="62"/>
  <c r="G24" i="62"/>
  <c r="K24" i="62" s="1"/>
  <c r="X23" i="62"/>
  <c r="AB23" i="62" s="1"/>
  <c r="J23" i="62"/>
  <c r="K23" i="62" s="1"/>
  <c r="L23" i="62" s="1"/>
  <c r="J22" i="62"/>
  <c r="X21" i="62"/>
  <c r="J21" i="62"/>
  <c r="X20" i="62"/>
  <c r="J20" i="62"/>
  <c r="X19" i="62"/>
  <c r="J19" i="62"/>
  <c r="X18" i="62"/>
  <c r="P18" i="62"/>
  <c r="J18" i="62"/>
  <c r="C18" i="62"/>
  <c r="X17" i="62"/>
  <c r="AB17" i="62" s="1"/>
  <c r="P17" i="62"/>
  <c r="J17" i="62"/>
  <c r="C17" i="62"/>
  <c r="X16" i="62"/>
  <c r="P16" i="62"/>
  <c r="J16" i="62"/>
  <c r="C16" i="62"/>
  <c r="X15" i="62"/>
  <c r="P15" i="62"/>
  <c r="J15" i="62"/>
  <c r="C15" i="62"/>
  <c r="X14" i="62"/>
  <c r="H9" i="62"/>
  <c r="X9" i="62" s="1"/>
  <c r="Z24" i="70" l="1"/>
  <c r="AG26" i="70"/>
  <c r="Z18" i="70"/>
  <c r="AK24" i="70"/>
  <c r="AK18" i="70"/>
  <c r="AK17" i="70"/>
  <c r="AK25" i="70"/>
  <c r="AK19" i="70"/>
  <c r="AK16" i="70"/>
  <c r="Z20" i="70"/>
  <c r="AK15" i="70"/>
  <c r="Z14" i="70"/>
  <c r="AG24" i="70"/>
  <c r="AK20" i="70"/>
  <c r="AG18" i="70"/>
  <c r="AK14" i="70"/>
  <c r="AK27" i="70"/>
  <c r="AF24" i="70"/>
  <c r="AK23" i="70"/>
  <c r="AF18" i="70"/>
  <c r="AG17" i="70"/>
  <c r="AG25" i="70"/>
  <c r="AG19" i="70"/>
  <c r="AF17" i="70"/>
  <c r="AG16" i="70"/>
  <c r="AF25" i="70"/>
  <c r="AK21" i="70"/>
  <c r="AF19" i="70"/>
  <c r="AF16" i="70"/>
  <c r="AG15" i="70"/>
  <c r="AG20" i="70"/>
  <c r="AF15" i="70"/>
  <c r="AG14" i="70"/>
  <c r="AF20" i="70"/>
  <c r="AF14" i="70"/>
  <c r="AF27" i="70"/>
  <c r="AK26" i="70"/>
  <c r="AA24" i="70"/>
  <c r="AF23" i="70"/>
  <c r="AA18" i="70"/>
  <c r="AA17" i="70"/>
  <c r="AG21" i="70"/>
  <c r="AG23" i="70"/>
  <c r="Z26" i="70"/>
  <c r="AG27" i="70"/>
  <c r="K40" i="70"/>
  <c r="AA26" i="70"/>
  <c r="AB26" i="70"/>
  <c r="Z21" i="70"/>
  <c r="AA21" i="70"/>
  <c r="AB21" i="70"/>
  <c r="Z23" i="70"/>
  <c r="Z27" i="70"/>
  <c r="AA23" i="70"/>
  <c r="AF26" i="70"/>
  <c r="AA27" i="70"/>
  <c r="AA14" i="70"/>
  <c r="Z15" i="70"/>
  <c r="AA20" i="70"/>
  <c r="AA15" i="70"/>
  <c r="Z16" i="70"/>
  <c r="Z19" i="70"/>
  <c r="Z25" i="70"/>
  <c r="AA16" i="70"/>
  <c r="Z17" i="70"/>
  <c r="AA19" i="70"/>
  <c r="AF21" i="70"/>
  <c r="AA25" i="70"/>
  <c r="AA20" i="69"/>
  <c r="Z24" i="69"/>
  <c r="AK24" i="69"/>
  <c r="AA19" i="69"/>
  <c r="AK18" i="69"/>
  <c r="AA16" i="69"/>
  <c r="Z25" i="69"/>
  <c r="Z19" i="69"/>
  <c r="AK17" i="69"/>
  <c r="Z16" i="69"/>
  <c r="AA15" i="69"/>
  <c r="AK25" i="69"/>
  <c r="AK19" i="69"/>
  <c r="AK16" i="69"/>
  <c r="Z20" i="69"/>
  <c r="AK15" i="69"/>
  <c r="Z14" i="69"/>
  <c r="AG24" i="69"/>
  <c r="AK20" i="69"/>
  <c r="AK14" i="69"/>
  <c r="AK27" i="69"/>
  <c r="AF24" i="69"/>
  <c r="AK23" i="69"/>
  <c r="AG25" i="69"/>
  <c r="AG19" i="69"/>
  <c r="AG16" i="69"/>
  <c r="AF25" i="69"/>
  <c r="AK21" i="69"/>
  <c r="AF19" i="69"/>
  <c r="AF16" i="69"/>
  <c r="AG20" i="69"/>
  <c r="AG14" i="69"/>
  <c r="AG27" i="69"/>
  <c r="AG23" i="69"/>
  <c r="AF20" i="69"/>
  <c r="AF14" i="69"/>
  <c r="AF27" i="69"/>
  <c r="AK26" i="69"/>
  <c r="AA24" i="69"/>
  <c r="AF23" i="69"/>
  <c r="AA14" i="69"/>
  <c r="AA17" i="69"/>
  <c r="AG21" i="69"/>
  <c r="AG26" i="69"/>
  <c r="Z18" i="69"/>
  <c r="AB17" i="69"/>
  <c r="AA18" i="69"/>
  <c r="AB18" i="69"/>
  <c r="Z26" i="69"/>
  <c r="K40" i="69"/>
  <c r="AF15" i="69"/>
  <c r="AA26" i="69"/>
  <c r="AG15" i="69"/>
  <c r="AB26" i="69"/>
  <c r="AF17" i="69"/>
  <c r="Z21" i="69"/>
  <c r="AG17" i="69"/>
  <c r="AF18" i="69"/>
  <c r="AA21" i="69"/>
  <c r="AG18" i="69"/>
  <c r="AB21" i="69"/>
  <c r="Z23" i="69"/>
  <c r="Z27" i="69"/>
  <c r="AA23" i="69"/>
  <c r="AF26" i="69"/>
  <c r="AA27" i="69"/>
  <c r="Z15" i="69"/>
  <c r="Z17" i="69"/>
  <c r="AF21" i="69"/>
  <c r="AA25" i="69"/>
  <c r="Z24" i="68"/>
  <c r="Z19" i="68"/>
  <c r="AK17" i="68"/>
  <c r="Z16" i="68"/>
  <c r="AA15" i="68"/>
  <c r="AF27" i="68"/>
  <c r="AK24" i="68"/>
  <c r="AK18" i="68"/>
  <c r="Z25" i="68"/>
  <c r="AK25" i="68"/>
  <c r="AK19" i="68"/>
  <c r="AK16" i="68"/>
  <c r="AF16" i="68"/>
  <c r="AG15" i="68"/>
  <c r="AF15" i="68"/>
  <c r="AG14" i="68"/>
  <c r="AF20" i="68"/>
  <c r="AF14" i="68"/>
  <c r="AF23" i="68"/>
  <c r="AA18" i="68"/>
  <c r="AK15" i="68"/>
  <c r="Z27" i="68"/>
  <c r="AG24" i="68"/>
  <c r="Z23" i="68"/>
  <c r="AK20" i="68"/>
  <c r="AG18" i="68"/>
  <c r="AK14" i="68"/>
  <c r="AF19" i="68"/>
  <c r="AK27" i="68"/>
  <c r="AF24" i="68"/>
  <c r="AK23" i="68"/>
  <c r="AF18" i="68"/>
  <c r="AK26" i="68"/>
  <c r="AA24" i="68"/>
  <c r="AG25" i="68"/>
  <c r="AG19" i="68"/>
  <c r="AG16" i="68"/>
  <c r="AF25" i="68"/>
  <c r="AK21" i="68"/>
  <c r="AG20" i="68"/>
  <c r="AA20" i="68"/>
  <c r="AA14" i="68"/>
  <c r="AA17" i="68"/>
  <c r="AG21" i="68"/>
  <c r="AG26" i="68"/>
  <c r="Z18" i="68"/>
  <c r="AG23" i="68"/>
  <c r="Z26" i="68"/>
  <c r="AG27" i="68"/>
  <c r="K40" i="68"/>
  <c r="AA26" i="68"/>
  <c r="AB26" i="68"/>
  <c r="AF17" i="68"/>
  <c r="Z21" i="68"/>
  <c r="AG17" i="68"/>
  <c r="AA21" i="68"/>
  <c r="P19" i="68"/>
  <c r="AB21" i="68"/>
  <c r="Z14" i="68"/>
  <c r="Z20" i="68"/>
  <c r="AA23" i="68"/>
  <c r="AF26" i="68"/>
  <c r="AA27" i="68"/>
  <c r="Z15" i="68"/>
  <c r="AA16" i="68"/>
  <c r="Z17" i="68"/>
  <c r="AA19" i="68"/>
  <c r="AF21" i="68"/>
  <c r="AA25" i="68"/>
  <c r="Z24" i="67"/>
  <c r="Z18" i="67"/>
  <c r="AA17" i="67"/>
  <c r="AK24" i="67"/>
  <c r="AK18" i="67"/>
  <c r="AK17" i="67"/>
  <c r="AK25" i="67"/>
  <c r="AK19" i="67"/>
  <c r="AK16" i="67"/>
  <c r="AK15" i="67"/>
  <c r="AG24" i="67"/>
  <c r="AK20" i="67"/>
  <c r="AG18" i="67"/>
  <c r="AK14" i="67"/>
  <c r="AG19" i="67"/>
  <c r="AK27" i="67"/>
  <c r="AF24" i="67"/>
  <c r="AK23" i="67"/>
  <c r="AF18" i="67"/>
  <c r="AG17" i="67"/>
  <c r="AG25" i="67"/>
  <c r="Z21" i="67"/>
  <c r="AF17" i="67"/>
  <c r="AG16" i="67"/>
  <c r="AF15" i="67"/>
  <c r="AG14" i="67"/>
  <c r="AK26" i="67"/>
  <c r="AA24" i="67"/>
  <c r="AF25" i="67"/>
  <c r="AK21" i="67"/>
  <c r="AF19" i="67"/>
  <c r="AF16" i="67"/>
  <c r="AG15" i="67"/>
  <c r="AG23" i="67"/>
  <c r="AF27" i="67"/>
  <c r="AG20" i="67"/>
  <c r="AG27" i="67"/>
  <c r="AF20" i="67"/>
  <c r="AF14" i="67"/>
  <c r="AF23" i="67"/>
  <c r="AA18" i="67"/>
  <c r="Z17" i="67"/>
  <c r="AG26" i="67"/>
  <c r="AG21" i="67"/>
  <c r="K40" i="67"/>
  <c r="AA26" i="67"/>
  <c r="AB26" i="67"/>
  <c r="Z26" i="67"/>
  <c r="AA21" i="67"/>
  <c r="Z16" i="66"/>
  <c r="AB21" i="67"/>
  <c r="Z23" i="67"/>
  <c r="Z27" i="67"/>
  <c r="Z14" i="67"/>
  <c r="Z20" i="67"/>
  <c r="AA23" i="67"/>
  <c r="AF26" i="67"/>
  <c r="AA27" i="67"/>
  <c r="AA14" i="67"/>
  <c r="Z15" i="67"/>
  <c r="AA20" i="67"/>
  <c r="AA15" i="67"/>
  <c r="Z16" i="67"/>
  <c r="Z19" i="67"/>
  <c r="Z25" i="67"/>
  <c r="AA16" i="67"/>
  <c r="AA19" i="67"/>
  <c r="AF21" i="67"/>
  <c r="AA25" i="67"/>
  <c r="M40" i="66"/>
  <c r="Z19" i="66"/>
  <c r="Z24" i="66"/>
  <c r="AK17" i="66"/>
  <c r="AF18" i="66"/>
  <c r="AF17" i="66"/>
  <c r="AK27" i="66"/>
  <c r="AF24" i="66"/>
  <c r="AA18" i="66"/>
  <c r="AK24" i="66"/>
  <c r="AA20" i="66"/>
  <c r="AK19" i="66"/>
  <c r="AK16" i="66"/>
  <c r="Z15" i="66"/>
  <c r="AA14" i="66"/>
  <c r="AF26" i="66"/>
  <c r="AG24" i="66"/>
  <c r="AG19" i="66"/>
  <c r="AF19" i="66"/>
  <c r="AK15" i="66"/>
  <c r="AK25" i="66"/>
  <c r="AK20" i="66"/>
  <c r="AK14" i="66"/>
  <c r="AG17" i="66"/>
  <c r="AA21" i="66"/>
  <c r="AG16" i="66"/>
  <c r="AK23" i="66"/>
  <c r="Z21" i="66"/>
  <c r="AF16" i="66"/>
  <c r="AG15" i="66"/>
  <c r="AK21" i="66"/>
  <c r="AG20" i="66"/>
  <c r="AF15" i="66"/>
  <c r="AG14" i="66"/>
  <c r="AF25" i="66"/>
  <c r="AF20" i="66"/>
  <c r="AF14" i="66"/>
  <c r="AA26" i="66"/>
  <c r="AA17" i="66"/>
  <c r="AK26" i="66"/>
  <c r="AA24" i="66"/>
  <c r="AG21" i="66"/>
  <c r="AA19" i="66"/>
  <c r="AK18" i="66"/>
  <c r="Z17" i="66"/>
  <c r="AA16" i="66"/>
  <c r="AF21" i="66"/>
  <c r="AG26" i="66"/>
  <c r="AA27" i="66"/>
  <c r="AA15" i="66"/>
  <c r="AG18" i="66"/>
  <c r="Z23" i="66"/>
  <c r="AF23" i="66"/>
  <c r="AF27" i="66"/>
  <c r="AB16" i="66"/>
  <c r="Z18" i="66"/>
  <c r="AB19" i="66"/>
  <c r="AG23" i="66"/>
  <c r="AB24" i="66"/>
  <c r="Z26" i="66"/>
  <c r="AG27" i="66"/>
  <c r="AG25" i="66"/>
  <c r="AA23" i="66"/>
  <c r="AB23" i="66"/>
  <c r="AB27" i="66"/>
  <c r="Z14" i="66"/>
  <c r="Z20" i="66"/>
  <c r="Z25" i="66"/>
  <c r="AA25" i="66"/>
  <c r="Z27" i="66"/>
  <c r="Z24" i="65"/>
  <c r="Z19" i="65"/>
  <c r="AK17" i="65"/>
  <c r="Z16" i="65"/>
  <c r="AK24" i="65"/>
  <c r="AK19" i="65"/>
  <c r="AK16" i="65"/>
  <c r="Z25" i="65"/>
  <c r="Z20" i="65"/>
  <c r="AK15" i="65"/>
  <c r="Z14" i="65"/>
  <c r="AK25" i="65"/>
  <c r="AK20" i="65"/>
  <c r="AK14" i="65"/>
  <c r="AG17" i="65"/>
  <c r="Z27" i="65"/>
  <c r="AG24" i="65"/>
  <c r="Z23" i="65"/>
  <c r="AA21" i="65"/>
  <c r="AG19" i="65"/>
  <c r="AF17" i="65"/>
  <c r="AG16" i="65"/>
  <c r="AK27" i="65"/>
  <c r="AF24" i="65"/>
  <c r="AK23" i="65"/>
  <c r="AF19" i="65"/>
  <c r="AF16" i="65"/>
  <c r="AG25" i="65"/>
  <c r="AK21" i="65"/>
  <c r="AG20" i="65"/>
  <c r="AG14" i="65"/>
  <c r="AF25" i="65"/>
  <c r="AF20" i="65"/>
  <c r="AF14" i="65"/>
  <c r="AG27" i="65"/>
  <c r="AG23" i="65"/>
  <c r="Z18" i="65"/>
  <c r="AA17" i="65"/>
  <c r="AF27" i="65"/>
  <c r="AK26" i="65"/>
  <c r="AA24" i="65"/>
  <c r="AF23" i="65"/>
  <c r="AG21" i="65"/>
  <c r="AA19" i="65"/>
  <c r="AK18" i="65"/>
  <c r="Z17" i="65"/>
  <c r="AA16" i="65"/>
  <c r="AG26" i="65"/>
  <c r="AA14" i="65"/>
  <c r="AF21" i="65"/>
  <c r="AA15" i="65"/>
  <c r="AG18" i="65"/>
  <c r="Z26" i="65"/>
  <c r="K40" i="65"/>
  <c r="AA18" i="65"/>
  <c r="AA26" i="65"/>
  <c r="AB18" i="65"/>
  <c r="AB26" i="65"/>
  <c r="AF15" i="65"/>
  <c r="AG15" i="65"/>
  <c r="Z21" i="65"/>
  <c r="AF18" i="65"/>
  <c r="AB21" i="65"/>
  <c r="AA23" i="65"/>
  <c r="AF26" i="65"/>
  <c r="AA27" i="65"/>
  <c r="Z15" i="65"/>
  <c r="AA20" i="65"/>
  <c r="AA25" i="65"/>
  <c r="Z19" i="64"/>
  <c r="Z24" i="64"/>
  <c r="Z16" i="64"/>
  <c r="AF21" i="64"/>
  <c r="AF26" i="64"/>
  <c r="AA27" i="64"/>
  <c r="AA23" i="64"/>
  <c r="AK14" i="64"/>
  <c r="AK20" i="64"/>
  <c r="AK25" i="64"/>
  <c r="AG26" i="64"/>
  <c r="AG23" i="64"/>
  <c r="AB24" i="64"/>
  <c r="Z26" i="64"/>
  <c r="AG27" i="64"/>
  <c r="K40" i="64"/>
  <c r="AB16" i="64"/>
  <c r="AA17" i="64"/>
  <c r="Z18" i="64"/>
  <c r="AB19" i="64"/>
  <c r="AA18" i="64"/>
  <c r="AA26" i="64"/>
  <c r="AF14" i="64"/>
  <c r="AF20" i="64"/>
  <c r="AF25" i="64"/>
  <c r="AB26" i="64"/>
  <c r="AG17" i="64"/>
  <c r="AG18" i="64"/>
  <c r="AG14" i="64"/>
  <c r="AF15" i="64"/>
  <c r="AG20" i="64"/>
  <c r="AK21" i="64"/>
  <c r="AG25" i="64"/>
  <c r="AA15" i="63"/>
  <c r="AG15" i="64"/>
  <c r="AF16" i="64"/>
  <c r="AF19" i="64"/>
  <c r="Z21" i="64"/>
  <c r="AK23" i="64"/>
  <c r="AF24" i="64"/>
  <c r="AK27" i="64"/>
  <c r="AA16" i="64"/>
  <c r="Z17" i="64"/>
  <c r="AK18" i="64"/>
  <c r="AA19" i="64"/>
  <c r="AG21" i="64"/>
  <c r="AF23" i="64"/>
  <c r="AA24" i="64"/>
  <c r="AK26" i="64"/>
  <c r="AF27" i="64"/>
  <c r="AG16" i="64"/>
  <c r="AF17" i="64"/>
  <c r="AG19" i="64"/>
  <c r="AA21" i="64"/>
  <c r="Z23" i="64"/>
  <c r="AG24" i="64"/>
  <c r="Z27" i="64"/>
  <c r="AF18" i="64"/>
  <c r="Z14" i="64"/>
  <c r="AK15" i="64"/>
  <c r="Z20" i="64"/>
  <c r="Z25" i="64"/>
  <c r="AA14" i="64"/>
  <c r="Z15" i="64"/>
  <c r="AK16" i="64"/>
  <c r="AK19" i="64"/>
  <c r="AA20" i="64"/>
  <c r="AK24" i="64"/>
  <c r="AA25" i="64"/>
  <c r="Z21" i="63"/>
  <c r="AG26" i="63"/>
  <c r="AA15" i="64"/>
  <c r="AB21" i="63"/>
  <c r="AB15" i="63"/>
  <c r="AA17" i="63"/>
  <c r="Z24" i="63"/>
  <c r="AF21" i="63"/>
  <c r="Z19" i="63"/>
  <c r="AK17" i="63"/>
  <c r="Z16" i="63"/>
  <c r="AK24" i="63"/>
  <c r="AK19" i="63"/>
  <c r="AK16" i="63"/>
  <c r="AK20" i="63"/>
  <c r="AK14" i="63"/>
  <c r="AG17" i="63"/>
  <c r="Z27" i="63"/>
  <c r="AG24" i="63"/>
  <c r="Z23" i="63"/>
  <c r="AA21" i="63"/>
  <c r="AG19" i="63"/>
  <c r="AF17" i="63"/>
  <c r="AG16" i="63"/>
  <c r="Z18" i="63"/>
  <c r="AK15" i="63"/>
  <c r="AK25" i="63"/>
  <c r="AK27" i="63"/>
  <c r="AF24" i="63"/>
  <c r="AK23" i="63"/>
  <c r="AF19" i="63"/>
  <c r="AF16" i="63"/>
  <c r="AK21" i="63"/>
  <c r="AF15" i="63"/>
  <c r="AG27" i="63"/>
  <c r="AG23" i="63"/>
  <c r="AF27" i="63"/>
  <c r="AK26" i="63"/>
  <c r="AA24" i="63"/>
  <c r="AF23" i="63"/>
  <c r="AG21" i="63"/>
  <c r="AA19" i="63"/>
  <c r="AK18" i="63"/>
  <c r="Z17" i="63"/>
  <c r="AA16" i="63"/>
  <c r="AA27" i="63"/>
  <c r="AA23" i="63"/>
  <c r="AG18" i="63"/>
  <c r="Z26" i="63"/>
  <c r="K40" i="63"/>
  <c r="AA18" i="63"/>
  <c r="AA26" i="63"/>
  <c r="AF14" i="63"/>
  <c r="AB18" i="63"/>
  <c r="AF20" i="63"/>
  <c r="AF25" i="63"/>
  <c r="AB26" i="63"/>
  <c r="AG14" i="63"/>
  <c r="AG20" i="63"/>
  <c r="AG25" i="63"/>
  <c r="AG15" i="63"/>
  <c r="AF26" i="63"/>
  <c r="Z14" i="63"/>
  <c r="Z20" i="63"/>
  <c r="AF18" i="63"/>
  <c r="Z25" i="63"/>
  <c r="AA14" i="63"/>
  <c r="Z15" i="63"/>
  <c r="AA20" i="63"/>
  <c r="AA25" i="63"/>
  <c r="AF20" i="62"/>
  <c r="AG15" i="62"/>
  <c r="AF18" i="62"/>
  <c r="AF19" i="62"/>
  <c r="AF21" i="62"/>
  <c r="AF14" i="62"/>
  <c r="AB15" i="62"/>
  <c r="AG23" i="62"/>
  <c r="AK26" i="62"/>
  <c r="AK25" i="62"/>
  <c r="AK24" i="62"/>
  <c r="AK27" i="62"/>
  <c r="AF26" i="62"/>
  <c r="Z26" i="62"/>
  <c r="AF25" i="62"/>
  <c r="Z25" i="62"/>
  <c r="AK23" i="62"/>
  <c r="AK17" i="62"/>
  <c r="AK15" i="62"/>
  <c r="AF23" i="62"/>
  <c r="Z23" i="62"/>
  <c r="AK21" i="62"/>
  <c r="AK20" i="62"/>
  <c r="AK19" i="62"/>
  <c r="AK18" i="62"/>
  <c r="AF17" i="62"/>
  <c r="Z17" i="62"/>
  <c r="AK16" i="62"/>
  <c r="AF15" i="62"/>
  <c r="Z15" i="62"/>
  <c r="AK14" i="62"/>
  <c r="AF16" i="62"/>
  <c r="AG17" i="62"/>
  <c r="AG24" i="62"/>
  <c r="AG25" i="62"/>
  <c r="AG26" i="62"/>
  <c r="AF27" i="62"/>
  <c r="AA14" i="62"/>
  <c r="AG14" i="62"/>
  <c r="AA16" i="62"/>
  <c r="AG16" i="62"/>
  <c r="AA18" i="62"/>
  <c r="AG18" i="62"/>
  <c r="P19" i="62"/>
  <c r="AA19" i="62"/>
  <c r="AG19" i="62"/>
  <c r="AA20" i="62"/>
  <c r="AG20" i="62"/>
  <c r="AA21" i="62"/>
  <c r="AG21" i="62"/>
  <c r="Z14" i="62"/>
  <c r="AB14" i="62"/>
  <c r="AA15" i="62"/>
  <c r="Z16" i="62"/>
  <c r="AB16" i="62"/>
  <c r="AA17" i="62"/>
  <c r="Z18" i="62"/>
  <c r="AB18" i="62"/>
  <c r="Z19" i="62"/>
  <c r="AB19" i="62"/>
  <c r="Z20" i="62"/>
  <c r="AB20" i="62"/>
  <c r="Z21" i="62"/>
  <c r="AB21" i="62"/>
  <c r="AA23" i="62"/>
  <c r="Z24" i="62"/>
  <c r="AB24" i="62"/>
  <c r="AF24" i="62"/>
  <c r="AA27" i="62"/>
  <c r="AG27" i="62"/>
  <c r="K40" i="62"/>
  <c r="AA24" i="62"/>
  <c r="AA25" i="62"/>
  <c r="AA26" i="62"/>
  <c r="Z27" i="62"/>
  <c r="AB27" i="62"/>
  <c r="M51" i="61"/>
  <c r="M50" i="61"/>
  <c r="M49" i="61"/>
  <c r="M48" i="61"/>
  <c r="M47" i="61"/>
  <c r="M46" i="61"/>
  <c r="M45" i="61"/>
  <c r="L41" i="61"/>
  <c r="H41" i="61"/>
  <c r="F41" i="61"/>
  <c r="J40" i="61"/>
  <c r="M40" i="61" s="1"/>
  <c r="J39" i="61"/>
  <c r="P38" i="61"/>
  <c r="J38" i="61"/>
  <c r="P37" i="61"/>
  <c r="J37" i="61"/>
  <c r="X27" i="61"/>
  <c r="AB27" i="61" s="1"/>
  <c r="X26" i="61"/>
  <c r="X25" i="61"/>
  <c r="M25" i="61"/>
  <c r="H25" i="61"/>
  <c r="F25" i="61"/>
  <c r="X24" i="61"/>
  <c r="G24" i="61"/>
  <c r="K24" i="61" s="1"/>
  <c r="X23" i="61"/>
  <c r="AB23" i="61" s="1"/>
  <c r="J23" i="61"/>
  <c r="K23" i="61" s="1"/>
  <c r="L23" i="61" s="1"/>
  <c r="J22" i="61"/>
  <c r="X21" i="61"/>
  <c r="J21" i="61"/>
  <c r="X20" i="61"/>
  <c r="J20" i="61"/>
  <c r="X19" i="61"/>
  <c r="J19" i="61"/>
  <c r="X18" i="61"/>
  <c r="P18" i="61"/>
  <c r="J18" i="61"/>
  <c r="C18" i="61"/>
  <c r="X17" i="61"/>
  <c r="AB17" i="61" s="1"/>
  <c r="P17" i="61"/>
  <c r="J17" i="61"/>
  <c r="C17" i="61"/>
  <c r="X16" i="61"/>
  <c r="P16" i="61"/>
  <c r="J16" i="61"/>
  <c r="C16" i="61"/>
  <c r="X15" i="61"/>
  <c r="AB15" i="61" s="1"/>
  <c r="P15" i="61"/>
  <c r="J15" i="61"/>
  <c r="C15" i="61"/>
  <c r="X14" i="61"/>
  <c r="H9" i="61"/>
  <c r="X9" i="61" s="1"/>
  <c r="AC24" i="70" l="1"/>
  <c r="AD24" i="70" s="1"/>
  <c r="AE24" i="70" s="1"/>
  <c r="AC23" i="70"/>
  <c r="AD23" i="70" s="1"/>
  <c r="AE23" i="70" s="1"/>
  <c r="AH15" i="70"/>
  <c r="AI15" i="70" s="1"/>
  <c r="AJ15" i="70" s="1"/>
  <c r="AH18" i="70"/>
  <c r="AI18" i="70" s="1"/>
  <c r="AJ18" i="70" s="1"/>
  <c r="AC26" i="70"/>
  <c r="AD26" i="70" s="1"/>
  <c r="AE26" i="70" s="1"/>
  <c r="AC20" i="70"/>
  <c r="AD20" i="70" s="1"/>
  <c r="AE20" i="70"/>
  <c r="AC25" i="70"/>
  <c r="AD25" i="70" s="1"/>
  <c r="AE25" i="70" s="1"/>
  <c r="AC19" i="70"/>
  <c r="AD19" i="70" s="1"/>
  <c r="AE19" i="70" s="1"/>
  <c r="AH24" i="70"/>
  <c r="AI24" i="70" s="1"/>
  <c r="AJ24" i="70" s="1"/>
  <c r="AL24" i="70" s="1"/>
  <c r="AN24" i="70" s="1"/>
  <c r="AC16" i="70"/>
  <c r="AD16" i="70" s="1"/>
  <c r="AE16" i="70" s="1"/>
  <c r="AH21" i="70"/>
  <c r="AI21" i="70" s="1"/>
  <c r="AJ21" i="70" s="1"/>
  <c r="AC21" i="70"/>
  <c r="AD21" i="70" s="1"/>
  <c r="AE21" i="70" s="1"/>
  <c r="AH19" i="70"/>
  <c r="AI19" i="70" s="1"/>
  <c r="AJ19" i="70" s="1"/>
  <c r="AH26" i="70"/>
  <c r="AI26" i="70" s="1"/>
  <c r="AJ26" i="70" s="1"/>
  <c r="AH20" i="70"/>
  <c r="AI20" i="70" s="1"/>
  <c r="AJ20" i="70" s="1"/>
  <c r="AH16" i="70"/>
  <c r="AI16" i="70" s="1"/>
  <c r="AJ16" i="70" s="1"/>
  <c r="AH23" i="70"/>
  <c r="AI23" i="70" s="1"/>
  <c r="AJ23" i="70" s="1"/>
  <c r="AC18" i="70"/>
  <c r="AD18" i="70" s="1"/>
  <c r="AE18" i="70" s="1"/>
  <c r="AC17" i="70"/>
  <c r="AD17" i="70" s="1"/>
  <c r="AE17" i="70" s="1"/>
  <c r="AC15" i="70"/>
  <c r="AD15" i="70" s="1"/>
  <c r="AE15" i="70" s="1"/>
  <c r="AH25" i="70"/>
  <c r="AI25" i="70" s="1"/>
  <c r="AJ25" i="70" s="1"/>
  <c r="AC27" i="70"/>
  <c r="AD27" i="70" s="1"/>
  <c r="AE27" i="70" s="1"/>
  <c r="AH14" i="70"/>
  <c r="AI14" i="70" s="1"/>
  <c r="AJ14" i="70" s="1"/>
  <c r="AH27" i="70"/>
  <c r="AI27" i="70" s="1"/>
  <c r="AJ27" i="70" s="1"/>
  <c r="AH17" i="70"/>
  <c r="AI17" i="70" s="1"/>
  <c r="AJ17" i="70" s="1"/>
  <c r="AC14" i="70"/>
  <c r="AD14" i="70" s="1"/>
  <c r="AE14" i="70" s="1"/>
  <c r="AC24" i="69"/>
  <c r="AD24" i="69" s="1"/>
  <c r="AE24" i="69" s="1"/>
  <c r="AH24" i="69"/>
  <c r="AI24" i="69" s="1"/>
  <c r="AJ24" i="69" s="1"/>
  <c r="AL24" i="69" s="1"/>
  <c r="AN24" i="69" s="1"/>
  <c r="AC16" i="69"/>
  <c r="AD16" i="69" s="1"/>
  <c r="AE16" i="69" s="1"/>
  <c r="AH20" i="69"/>
  <c r="AI20" i="69" s="1"/>
  <c r="AJ20" i="69" s="1"/>
  <c r="AC27" i="69"/>
  <c r="AD27" i="69" s="1"/>
  <c r="AE27" i="69" s="1"/>
  <c r="AC19" i="69"/>
  <c r="AD19" i="69" s="1"/>
  <c r="AE19" i="69" s="1"/>
  <c r="AC23" i="69"/>
  <c r="AD23" i="69" s="1"/>
  <c r="AE23" i="69" s="1"/>
  <c r="AH15" i="69"/>
  <c r="AI15" i="69" s="1"/>
  <c r="AJ15" i="69" s="1"/>
  <c r="AC25" i="69"/>
  <c r="AD25" i="69" s="1"/>
  <c r="AE25" i="69" s="1"/>
  <c r="AH17" i="69"/>
  <c r="AI17" i="69" s="1"/>
  <c r="AJ17" i="69" s="1"/>
  <c r="AH16" i="69"/>
  <c r="AI16" i="69" s="1"/>
  <c r="AJ16" i="69" s="1"/>
  <c r="AC26" i="69"/>
  <c r="AD26" i="69" s="1"/>
  <c r="AE26" i="69" s="1"/>
  <c r="AH19" i="69"/>
  <c r="AI19" i="69" s="1"/>
  <c r="AJ19" i="69" s="1"/>
  <c r="AC14" i="69"/>
  <c r="AD14" i="69" s="1"/>
  <c r="AE14" i="69" s="1"/>
  <c r="AC21" i="69"/>
  <c r="AD21" i="69" s="1"/>
  <c r="AE21" i="69" s="1"/>
  <c r="AH23" i="69"/>
  <c r="AI23" i="69" s="1"/>
  <c r="AJ23" i="69" s="1"/>
  <c r="AC15" i="69"/>
  <c r="AD15" i="69" s="1"/>
  <c r="AE15" i="69"/>
  <c r="AH26" i="69"/>
  <c r="AI26" i="69" s="1"/>
  <c r="AJ26" i="69" s="1"/>
  <c r="AC18" i="69"/>
  <c r="AD18" i="69" s="1"/>
  <c r="AE18" i="69" s="1"/>
  <c r="AH18" i="69"/>
  <c r="AI18" i="69" s="1"/>
  <c r="AJ18" i="69" s="1"/>
  <c r="AH25" i="69"/>
  <c r="AI25" i="69" s="1"/>
  <c r="AJ25" i="69" s="1"/>
  <c r="AC24" i="66"/>
  <c r="AD24" i="66" s="1"/>
  <c r="AE24" i="66" s="1"/>
  <c r="AH21" i="69"/>
  <c r="AI21" i="69" s="1"/>
  <c r="AJ21" i="69" s="1"/>
  <c r="AH14" i="69"/>
  <c r="AI14" i="69" s="1"/>
  <c r="AJ14" i="69" s="1"/>
  <c r="AC20" i="69"/>
  <c r="AD20" i="69" s="1"/>
  <c r="AE20" i="69" s="1"/>
  <c r="AC17" i="69"/>
  <c r="AD17" i="69" s="1"/>
  <c r="AE17" i="69" s="1"/>
  <c r="AH27" i="69"/>
  <c r="AI27" i="69" s="1"/>
  <c r="AJ27" i="69" s="1"/>
  <c r="AH17" i="68"/>
  <c r="AI17" i="68" s="1"/>
  <c r="AJ17" i="68" s="1"/>
  <c r="AC25" i="68"/>
  <c r="AD25" i="68" s="1"/>
  <c r="AE25" i="68" s="1"/>
  <c r="AH21" i="68"/>
  <c r="AI21" i="68" s="1"/>
  <c r="AJ21" i="68"/>
  <c r="AC23" i="68"/>
  <c r="AD23" i="68" s="1"/>
  <c r="AE23" i="68" s="1"/>
  <c r="AC27" i="68"/>
  <c r="AD27" i="68" s="1"/>
  <c r="AE27" i="68" s="1"/>
  <c r="AC15" i="68"/>
  <c r="AD15" i="68" s="1"/>
  <c r="AE15" i="68" s="1"/>
  <c r="AH18" i="68"/>
  <c r="AI18" i="68" s="1"/>
  <c r="AJ18" i="68" s="1"/>
  <c r="AH26" i="68"/>
  <c r="AI26" i="68" s="1"/>
  <c r="AJ26" i="68" s="1"/>
  <c r="AH14" i="68"/>
  <c r="AI14" i="68" s="1"/>
  <c r="AJ14" i="68" s="1"/>
  <c r="AC19" i="66"/>
  <c r="AD19" i="66" s="1"/>
  <c r="AE19" i="66" s="1"/>
  <c r="AH20" i="68"/>
  <c r="AI20" i="68" s="1"/>
  <c r="AJ20" i="68"/>
  <c r="AC20" i="68"/>
  <c r="AD20" i="68" s="1"/>
  <c r="AE20" i="68" s="1"/>
  <c r="AE26" i="68"/>
  <c r="AC26" i="68"/>
  <c r="AD26" i="68" s="1"/>
  <c r="AH19" i="68"/>
  <c r="AI19" i="68" s="1"/>
  <c r="AJ19" i="68" s="1"/>
  <c r="AC16" i="68"/>
  <c r="AD16" i="68" s="1"/>
  <c r="AE16" i="68" s="1"/>
  <c r="AC21" i="68"/>
  <c r="AD21" i="68" s="1"/>
  <c r="AE21" i="68" s="1"/>
  <c r="AH27" i="68"/>
  <c r="AI27" i="68" s="1"/>
  <c r="AJ27" i="68" s="1"/>
  <c r="AC14" i="68"/>
  <c r="AD14" i="68" s="1"/>
  <c r="AE14" i="68" s="1"/>
  <c r="AH15" i="68"/>
  <c r="AI15" i="68" s="1"/>
  <c r="AJ15" i="68" s="1"/>
  <c r="AH25" i="68"/>
  <c r="AI25" i="68" s="1"/>
  <c r="AJ25" i="68" s="1"/>
  <c r="AC19" i="68"/>
  <c r="AD19" i="68" s="1"/>
  <c r="AE19" i="68" s="1"/>
  <c r="AC17" i="68"/>
  <c r="AD17" i="68" s="1"/>
  <c r="AE17" i="68" s="1"/>
  <c r="AH23" i="68"/>
  <c r="AI23" i="68" s="1"/>
  <c r="AJ23" i="68" s="1"/>
  <c r="AH24" i="68"/>
  <c r="AI24" i="68" s="1"/>
  <c r="AJ24" i="68" s="1"/>
  <c r="AH21" i="64"/>
  <c r="AI21" i="64" s="1"/>
  <c r="AJ21" i="64" s="1"/>
  <c r="AC18" i="68"/>
  <c r="AD18" i="68" s="1"/>
  <c r="AE18" i="68" s="1"/>
  <c r="AH16" i="68"/>
  <c r="AI16" i="68" s="1"/>
  <c r="AJ16" i="68" s="1"/>
  <c r="AC24" i="68"/>
  <c r="AD24" i="68" s="1"/>
  <c r="AE24" i="68" s="1"/>
  <c r="AC16" i="67"/>
  <c r="AD16" i="67" s="1"/>
  <c r="AE16" i="67" s="1"/>
  <c r="AC21" i="67"/>
  <c r="AD21" i="67" s="1"/>
  <c r="AE21" i="67" s="1"/>
  <c r="AC27" i="67"/>
  <c r="AD27" i="67" s="1"/>
  <c r="AE27" i="67" s="1"/>
  <c r="AC25" i="67"/>
  <c r="AD25" i="67" s="1"/>
  <c r="AE25" i="67" s="1"/>
  <c r="AH16" i="67"/>
  <c r="AI16" i="67" s="1"/>
  <c r="AJ16" i="67" s="1"/>
  <c r="AH18" i="67"/>
  <c r="AI18" i="67" s="1"/>
  <c r="AJ18" i="67" s="1"/>
  <c r="AC26" i="67"/>
  <c r="AD26" i="67" s="1"/>
  <c r="AE26" i="67" s="1"/>
  <c r="AH24" i="67"/>
  <c r="AI24" i="67" s="1"/>
  <c r="AJ24" i="67" s="1"/>
  <c r="AH26" i="67"/>
  <c r="AI26" i="67" s="1"/>
  <c r="AJ26" i="67" s="1"/>
  <c r="AH23" i="67"/>
  <c r="AI23" i="67" s="1"/>
  <c r="AJ23" i="67" s="1"/>
  <c r="AH21" i="67"/>
  <c r="AI21" i="67" s="1"/>
  <c r="AJ21" i="67" s="1"/>
  <c r="AH14" i="67"/>
  <c r="AI14" i="67" s="1"/>
  <c r="AJ14" i="67" s="1"/>
  <c r="AC23" i="67"/>
  <c r="AD23" i="67" s="1"/>
  <c r="AE23" i="67" s="1"/>
  <c r="AH27" i="67"/>
  <c r="AI27" i="67" s="1"/>
  <c r="AJ27" i="67" s="1"/>
  <c r="AC19" i="64"/>
  <c r="AD19" i="64" s="1"/>
  <c r="AE19" i="64" s="1"/>
  <c r="AC15" i="67"/>
  <c r="AD15" i="67" s="1"/>
  <c r="AE15" i="67" s="1"/>
  <c r="AH19" i="67"/>
  <c r="AI19" i="67" s="1"/>
  <c r="AJ19" i="67" s="1"/>
  <c r="AC17" i="67"/>
  <c r="AD17" i="67" s="1"/>
  <c r="AE17" i="67" s="1"/>
  <c r="AC16" i="66"/>
  <c r="AD16" i="66" s="1"/>
  <c r="AE16" i="66" s="1"/>
  <c r="AC20" i="67"/>
  <c r="AD20" i="67" s="1"/>
  <c r="AE20" i="67" s="1"/>
  <c r="AH20" i="67"/>
  <c r="AI20" i="67" s="1"/>
  <c r="AJ20" i="67" s="1"/>
  <c r="AC18" i="67"/>
  <c r="AD18" i="67" s="1"/>
  <c r="AE18" i="67" s="1"/>
  <c r="AC19" i="67"/>
  <c r="AD19" i="67" s="1"/>
  <c r="AE19" i="67" s="1"/>
  <c r="AH17" i="67"/>
  <c r="AI17" i="67" s="1"/>
  <c r="AJ17" i="67" s="1"/>
  <c r="AH25" i="67"/>
  <c r="AI25" i="67" s="1"/>
  <c r="AJ25" i="67" s="1"/>
  <c r="AC14" i="67"/>
  <c r="AD14" i="67" s="1"/>
  <c r="AE14" i="67"/>
  <c r="AH15" i="67"/>
  <c r="AI15" i="67" s="1"/>
  <c r="AJ15" i="67" s="1"/>
  <c r="AC24" i="67"/>
  <c r="AD24" i="67" s="1"/>
  <c r="AE24" i="67" s="1"/>
  <c r="AH24" i="66"/>
  <c r="AI24" i="66" s="1"/>
  <c r="AJ24" i="66" s="1"/>
  <c r="AH27" i="66"/>
  <c r="AI27" i="66" s="1"/>
  <c r="AJ27" i="66" s="1"/>
  <c r="AH19" i="66"/>
  <c r="AI19" i="66" s="1"/>
  <c r="AJ19" i="66"/>
  <c r="AL19" i="66" s="1"/>
  <c r="AN19" i="66" s="1"/>
  <c r="D20" i="66" s="1"/>
  <c r="AH23" i="66"/>
  <c r="AI23" i="66" s="1"/>
  <c r="AJ23" i="66" s="1"/>
  <c r="AC21" i="66"/>
  <c r="AD21" i="66" s="1"/>
  <c r="AE21" i="66" s="1"/>
  <c r="AH26" i="66"/>
  <c r="AI26" i="66" s="1"/>
  <c r="AJ26" i="66" s="1"/>
  <c r="AH17" i="66"/>
  <c r="AI17" i="66" s="1"/>
  <c r="AJ17" i="66" s="1"/>
  <c r="AC23" i="66"/>
  <c r="AD23" i="66" s="1"/>
  <c r="AE23" i="66" s="1"/>
  <c r="AH16" i="66"/>
  <c r="AI16" i="66" s="1"/>
  <c r="AJ16" i="66" s="1"/>
  <c r="AC26" i="66"/>
  <c r="AD26" i="66" s="1"/>
  <c r="AE26" i="66" s="1"/>
  <c r="AH14" i="66"/>
  <c r="AI14" i="66" s="1"/>
  <c r="AJ14" i="66" s="1"/>
  <c r="AC14" i="66"/>
  <c r="AD14" i="66" s="1"/>
  <c r="AE14" i="66" s="1"/>
  <c r="AC15" i="66"/>
  <c r="AD15" i="66" s="1"/>
  <c r="AE15" i="66" s="1"/>
  <c r="AC27" i="66"/>
  <c r="AD27" i="66" s="1"/>
  <c r="AE27" i="66" s="1"/>
  <c r="AH21" i="66"/>
  <c r="AI21" i="66" s="1"/>
  <c r="AJ21" i="66" s="1"/>
  <c r="AH20" i="66"/>
  <c r="AI20" i="66" s="1"/>
  <c r="AJ20" i="66" s="1"/>
  <c r="AH18" i="66"/>
  <c r="AI18" i="66" s="1"/>
  <c r="AJ18" i="66" s="1"/>
  <c r="AH25" i="66"/>
  <c r="AI25" i="66" s="1"/>
  <c r="AJ25" i="66" s="1"/>
  <c r="AC25" i="66"/>
  <c r="AD25" i="66" s="1"/>
  <c r="AE25" i="66" s="1"/>
  <c r="AC20" i="66"/>
  <c r="AD20" i="66" s="1"/>
  <c r="AE20" i="66" s="1"/>
  <c r="AC18" i="66"/>
  <c r="AD18" i="66" s="1"/>
  <c r="AE18" i="66" s="1"/>
  <c r="AC17" i="66"/>
  <c r="AD17" i="66" s="1"/>
  <c r="AE17" i="66" s="1"/>
  <c r="AH15" i="66"/>
  <c r="AI15" i="66" s="1"/>
  <c r="AJ15" i="66" s="1"/>
  <c r="AC17" i="65"/>
  <c r="AD17" i="65" s="1"/>
  <c r="AE17" i="65" s="1"/>
  <c r="AC14" i="65"/>
  <c r="AD14" i="65" s="1"/>
  <c r="AE14" i="65"/>
  <c r="AH20" i="65"/>
  <c r="AI20" i="65" s="1"/>
  <c r="AJ20" i="65" s="1"/>
  <c r="AC23" i="65"/>
  <c r="AD23" i="65" s="1"/>
  <c r="AE23" i="65" s="1"/>
  <c r="AH21" i="65"/>
  <c r="AI21" i="65" s="1"/>
  <c r="AJ21" i="65" s="1"/>
  <c r="AC27" i="65"/>
  <c r="AD27" i="65" s="1"/>
  <c r="AE27" i="65" s="1"/>
  <c r="AH18" i="62"/>
  <c r="AI18" i="62" s="1"/>
  <c r="AJ18" i="62" s="1"/>
  <c r="AH16" i="65"/>
  <c r="AI16" i="65" s="1"/>
  <c r="AJ16" i="65" s="1"/>
  <c r="AH15" i="65"/>
  <c r="AI15" i="65" s="1"/>
  <c r="AJ15" i="65" s="1"/>
  <c r="AH19" i="65"/>
  <c r="AI19" i="65" s="1"/>
  <c r="AJ19" i="65" s="1"/>
  <c r="AC19" i="65"/>
  <c r="AD19" i="65" s="1"/>
  <c r="AE19" i="65" s="1"/>
  <c r="AH14" i="65"/>
  <c r="AI14" i="65" s="1"/>
  <c r="AJ14" i="65" s="1"/>
  <c r="AH17" i="65"/>
  <c r="AI17" i="65" s="1"/>
  <c r="AJ17" i="65" s="1"/>
  <c r="AC26" i="65"/>
  <c r="AD26" i="65" s="1"/>
  <c r="AE26" i="65" s="1"/>
  <c r="AH25" i="65"/>
  <c r="AI25" i="65" s="1"/>
  <c r="AJ25" i="65" s="1"/>
  <c r="AH18" i="65"/>
  <c r="AI18" i="65" s="1"/>
  <c r="AJ18" i="65" s="1"/>
  <c r="AC21" i="65"/>
  <c r="AD21" i="65" s="1"/>
  <c r="AE21" i="65" s="1"/>
  <c r="AC16" i="65"/>
  <c r="AD16" i="65" s="1"/>
  <c r="AE16" i="65" s="1"/>
  <c r="AH27" i="65"/>
  <c r="AI27" i="65" s="1"/>
  <c r="AJ27" i="65" s="1"/>
  <c r="AC18" i="65"/>
  <c r="AD18" i="65" s="1"/>
  <c r="AE18" i="65" s="1"/>
  <c r="AC24" i="65"/>
  <c r="AD24" i="65" s="1"/>
  <c r="AE24" i="65" s="1"/>
  <c r="AC15" i="65"/>
  <c r="AD15" i="65" s="1"/>
  <c r="AE15" i="65" s="1"/>
  <c r="AH26" i="65"/>
  <c r="AI26" i="65" s="1"/>
  <c r="AJ26" i="65" s="1"/>
  <c r="AC20" i="65"/>
  <c r="AD20" i="65" s="1"/>
  <c r="AE20" i="65" s="1"/>
  <c r="AC25" i="65"/>
  <c r="AD25" i="65" s="1"/>
  <c r="AE25" i="65" s="1"/>
  <c r="AH23" i="65"/>
  <c r="AI23" i="65" s="1"/>
  <c r="AJ23" i="65" s="1"/>
  <c r="AH26" i="64"/>
  <c r="AI26" i="64" s="1"/>
  <c r="AJ26" i="64" s="1"/>
  <c r="AH24" i="65"/>
  <c r="AI24" i="65" s="1"/>
  <c r="AJ24" i="65" s="1"/>
  <c r="AC16" i="64"/>
  <c r="AD16" i="64" s="1"/>
  <c r="AE16" i="64" s="1"/>
  <c r="AC24" i="64"/>
  <c r="AD24" i="64" s="1"/>
  <c r="AE24" i="64" s="1"/>
  <c r="AH24" i="64"/>
  <c r="AI24" i="64" s="1"/>
  <c r="AJ24" i="64" s="1"/>
  <c r="AC21" i="64"/>
  <c r="AD21" i="64" s="1"/>
  <c r="AE21" i="64" s="1"/>
  <c r="AC20" i="64"/>
  <c r="AD20" i="64" s="1"/>
  <c r="AE20" i="64" s="1"/>
  <c r="AH19" i="64"/>
  <c r="AI19" i="64" s="1"/>
  <c r="AJ19" i="64" s="1"/>
  <c r="AH25" i="64"/>
  <c r="AI25" i="64" s="1"/>
  <c r="AJ25" i="64" s="1"/>
  <c r="AC26" i="64"/>
  <c r="AD26" i="64" s="1"/>
  <c r="AE26" i="64" s="1"/>
  <c r="AH17" i="64"/>
  <c r="AI17" i="64" s="1"/>
  <c r="AJ17" i="64" s="1"/>
  <c r="AH18" i="64"/>
  <c r="AI18" i="64" s="1"/>
  <c r="AJ18" i="64" s="1"/>
  <c r="AC15" i="64"/>
  <c r="AD15" i="64" s="1"/>
  <c r="AE15" i="64" s="1"/>
  <c r="AC25" i="64"/>
  <c r="AD25" i="64" s="1"/>
  <c r="AE25" i="64" s="1"/>
  <c r="AH16" i="64"/>
  <c r="AI16" i="64" s="1"/>
  <c r="AJ16" i="64" s="1"/>
  <c r="AH20" i="64"/>
  <c r="AI20" i="64" s="1"/>
  <c r="AJ20" i="64" s="1"/>
  <c r="AH23" i="64"/>
  <c r="AI23" i="64" s="1"/>
  <c r="AJ23" i="64" s="1"/>
  <c r="AC23" i="64"/>
  <c r="AD23" i="64" s="1"/>
  <c r="AE23" i="64" s="1"/>
  <c r="AC14" i="64"/>
  <c r="AD14" i="64" s="1"/>
  <c r="AE14" i="64" s="1"/>
  <c r="AC27" i="64"/>
  <c r="AD27" i="64" s="1"/>
  <c r="AE27" i="64" s="1"/>
  <c r="AC17" i="64"/>
  <c r="AD17" i="64" s="1"/>
  <c r="AE17" i="64" s="1"/>
  <c r="AC21" i="63"/>
  <c r="AD21" i="63" s="1"/>
  <c r="AE21" i="63" s="1"/>
  <c r="AH15" i="64"/>
  <c r="AI15" i="64" s="1"/>
  <c r="AJ15" i="64" s="1"/>
  <c r="AC18" i="64"/>
  <c r="AD18" i="64" s="1"/>
  <c r="AE18" i="64" s="1"/>
  <c r="AH27" i="64"/>
  <c r="AI27" i="64" s="1"/>
  <c r="AJ27" i="64" s="1"/>
  <c r="AH14" i="64"/>
  <c r="AI14" i="64" s="1"/>
  <c r="AJ14" i="64" s="1"/>
  <c r="AH19" i="62"/>
  <c r="AI19" i="62" s="1"/>
  <c r="AJ19" i="62" s="1"/>
  <c r="AH18" i="63"/>
  <c r="AI18" i="63" s="1"/>
  <c r="AJ18" i="63" s="1"/>
  <c r="AH17" i="63"/>
  <c r="AI17" i="63" s="1"/>
  <c r="AJ17" i="63" s="1"/>
  <c r="AC16" i="63"/>
  <c r="AD16" i="63" s="1"/>
  <c r="AE16" i="63" s="1"/>
  <c r="AH25" i="63"/>
  <c r="AI25" i="63" s="1"/>
  <c r="AJ25" i="63" s="1"/>
  <c r="AH20" i="63"/>
  <c r="AI20" i="63" s="1"/>
  <c r="AJ20" i="63" s="1"/>
  <c r="AH15" i="63"/>
  <c r="AI15" i="63" s="1"/>
  <c r="AJ15" i="63" s="1"/>
  <c r="AC20" i="63"/>
  <c r="AD20" i="63" s="1"/>
  <c r="AE20" i="63" s="1"/>
  <c r="AC19" i="63"/>
  <c r="AD19" i="63" s="1"/>
  <c r="AE19" i="63" s="1"/>
  <c r="AC14" i="63"/>
  <c r="AD14" i="63" s="1"/>
  <c r="AE14" i="63" s="1"/>
  <c r="AH16" i="63"/>
  <c r="AI16" i="63" s="1"/>
  <c r="AJ16" i="63" s="1"/>
  <c r="AC27" i="63"/>
  <c r="AD27" i="63" s="1"/>
  <c r="AE27" i="63" s="1"/>
  <c r="AC15" i="63"/>
  <c r="AD15" i="63" s="1"/>
  <c r="AE15" i="63" s="1"/>
  <c r="AC18" i="63"/>
  <c r="AD18" i="63" s="1"/>
  <c r="AE18" i="63" s="1"/>
  <c r="AC25" i="63"/>
  <c r="AD25" i="63" s="1"/>
  <c r="AE25" i="63" s="1"/>
  <c r="AH21" i="63"/>
  <c r="AI21" i="63" s="1"/>
  <c r="AJ21" i="63" s="1"/>
  <c r="AH26" i="63"/>
  <c r="AI26" i="63" s="1"/>
  <c r="AJ26" i="63" s="1"/>
  <c r="AC24" i="63"/>
  <c r="AD24" i="63" s="1"/>
  <c r="AE24" i="63" s="1"/>
  <c r="AH24" i="63"/>
  <c r="AI24" i="63" s="1"/>
  <c r="AJ24" i="63" s="1"/>
  <c r="AH27" i="63"/>
  <c r="AI27" i="63" s="1"/>
  <c r="AJ27" i="63" s="1"/>
  <c r="AH14" i="63"/>
  <c r="AI14" i="63" s="1"/>
  <c r="AJ14" i="63" s="1"/>
  <c r="AC17" i="63"/>
  <c r="AD17" i="63" s="1"/>
  <c r="AE17" i="63" s="1"/>
  <c r="AC23" i="63"/>
  <c r="AD23" i="63" s="1"/>
  <c r="AE23" i="63" s="1"/>
  <c r="AH19" i="63"/>
  <c r="AI19" i="63" s="1"/>
  <c r="AJ19" i="63" s="1"/>
  <c r="AC26" i="63"/>
  <c r="AD26" i="63" s="1"/>
  <c r="AE26" i="63" s="1"/>
  <c r="AH20" i="62"/>
  <c r="AI20" i="62" s="1"/>
  <c r="AJ20" i="62" s="1"/>
  <c r="AH23" i="63"/>
  <c r="AI23" i="63" s="1"/>
  <c r="AJ23" i="63" s="1"/>
  <c r="AH14" i="62"/>
  <c r="AI14" i="62" s="1"/>
  <c r="AJ14" i="62" s="1"/>
  <c r="AH21" i="62"/>
  <c r="AI21" i="62" s="1"/>
  <c r="AJ21" i="62" s="1"/>
  <c r="AC21" i="62"/>
  <c r="AD21" i="62" s="1"/>
  <c r="AE21" i="62" s="1"/>
  <c r="AC20" i="62"/>
  <c r="AD20" i="62" s="1"/>
  <c r="AE20" i="62" s="1"/>
  <c r="AC19" i="62"/>
  <c r="AD19" i="62" s="1"/>
  <c r="AE19" i="62" s="1"/>
  <c r="AC18" i="62"/>
  <c r="AD18" i="62" s="1"/>
  <c r="AE18" i="62" s="1"/>
  <c r="AC14" i="62"/>
  <c r="AD14" i="62" s="1"/>
  <c r="AE14" i="62" s="1"/>
  <c r="AH27" i="62"/>
  <c r="AI27" i="62" s="1"/>
  <c r="AJ27" i="62" s="1"/>
  <c r="AH15" i="62"/>
  <c r="AI15" i="62" s="1"/>
  <c r="AJ15" i="62" s="1"/>
  <c r="AC17" i="62"/>
  <c r="AD17" i="62" s="1"/>
  <c r="AE17" i="62" s="1"/>
  <c r="AC23" i="62"/>
  <c r="AD23" i="62" s="1"/>
  <c r="AE23" i="62" s="1"/>
  <c r="AH25" i="62"/>
  <c r="AI25" i="62" s="1"/>
  <c r="AJ25" i="62" s="1"/>
  <c r="AH26" i="62"/>
  <c r="AI26" i="62" s="1"/>
  <c r="AJ26" i="62" s="1"/>
  <c r="AC27" i="62"/>
  <c r="AD27" i="62" s="1"/>
  <c r="AE27" i="62" s="1"/>
  <c r="AH24" i="62"/>
  <c r="AI24" i="62" s="1"/>
  <c r="AJ24" i="62" s="1"/>
  <c r="AC24" i="62"/>
  <c r="AD24" i="62" s="1"/>
  <c r="AE24" i="62" s="1"/>
  <c r="AC16" i="62"/>
  <c r="AD16" i="62" s="1"/>
  <c r="AE16" i="62" s="1"/>
  <c r="AH16" i="62"/>
  <c r="AI16" i="62" s="1"/>
  <c r="AJ16" i="62" s="1"/>
  <c r="AC15" i="62"/>
  <c r="AD15" i="62" s="1"/>
  <c r="AE15" i="62" s="1"/>
  <c r="AH17" i="62"/>
  <c r="AI17" i="62" s="1"/>
  <c r="AJ17" i="62" s="1"/>
  <c r="AH23" i="62"/>
  <c r="AI23" i="62" s="1"/>
  <c r="AJ23" i="62" s="1"/>
  <c r="AC25" i="62"/>
  <c r="AD25" i="62" s="1"/>
  <c r="AE25" i="62" s="1"/>
  <c r="AC26" i="62"/>
  <c r="AD26" i="62" s="1"/>
  <c r="AE26" i="62" s="1"/>
  <c r="P19" i="61"/>
  <c r="AG14" i="61"/>
  <c r="AG15" i="61"/>
  <c r="AG18" i="61"/>
  <c r="AG19" i="61"/>
  <c r="AG20" i="61"/>
  <c r="AG21" i="61"/>
  <c r="AG23" i="61"/>
  <c r="AF26" i="61"/>
  <c r="AF27" i="61"/>
  <c r="AF23" i="61"/>
  <c r="Z23" i="61"/>
  <c r="AK21" i="61"/>
  <c r="AK20" i="61"/>
  <c r="AK19" i="61"/>
  <c r="AK18" i="61"/>
  <c r="AF17" i="61"/>
  <c r="Z17" i="61"/>
  <c r="AK16" i="61"/>
  <c r="AF15" i="61"/>
  <c r="Z15" i="61"/>
  <c r="AK14" i="61"/>
  <c r="AK27" i="61"/>
  <c r="AK23" i="61"/>
  <c r="AK17" i="61"/>
  <c r="AK15" i="61"/>
  <c r="Z27" i="61"/>
  <c r="AK26" i="61"/>
  <c r="AK25" i="61"/>
  <c r="AK24" i="61"/>
  <c r="AG16" i="61"/>
  <c r="AG17" i="61"/>
  <c r="AF24" i="61"/>
  <c r="AF25" i="61"/>
  <c r="AG27" i="61"/>
  <c r="AA24" i="61"/>
  <c r="AG24" i="61"/>
  <c r="AA25" i="61"/>
  <c r="AG25" i="61"/>
  <c r="AA26" i="61"/>
  <c r="AG26" i="61"/>
  <c r="Z14" i="61"/>
  <c r="AB14" i="61"/>
  <c r="AF14" i="61"/>
  <c r="AA15" i="61"/>
  <c r="Z16" i="61"/>
  <c r="AB16" i="61"/>
  <c r="AF16" i="61"/>
  <c r="AA17" i="61"/>
  <c r="Z18" i="61"/>
  <c r="AB18" i="61"/>
  <c r="AF18" i="61"/>
  <c r="Z19" i="61"/>
  <c r="AB19" i="61"/>
  <c r="AF19" i="61"/>
  <c r="Z20" i="61"/>
  <c r="AB20" i="61"/>
  <c r="AF20" i="61"/>
  <c r="Z21" i="61"/>
  <c r="AB21" i="61"/>
  <c r="AF21" i="61"/>
  <c r="AA23" i="61"/>
  <c r="Z24" i="61"/>
  <c r="AB24" i="61"/>
  <c r="Z25" i="61"/>
  <c r="AB25" i="61"/>
  <c r="Z26" i="61"/>
  <c r="AB26" i="61"/>
  <c r="AA27" i="61"/>
  <c r="K40" i="61"/>
  <c r="AA14" i="61"/>
  <c r="AA16" i="61"/>
  <c r="AA18" i="61"/>
  <c r="AA19" i="61"/>
  <c r="AA20" i="61"/>
  <c r="AA21" i="61"/>
  <c r="M51" i="60"/>
  <c r="M50" i="60"/>
  <c r="M49" i="60"/>
  <c r="M48" i="60"/>
  <c r="M47" i="60"/>
  <c r="M46" i="60"/>
  <c r="M45" i="60"/>
  <c r="L41" i="60"/>
  <c r="H41" i="60"/>
  <c r="F41" i="60"/>
  <c r="J40" i="60"/>
  <c r="M40" i="60" s="1"/>
  <c r="J39" i="60"/>
  <c r="P38" i="60"/>
  <c r="J38" i="60"/>
  <c r="P37" i="60"/>
  <c r="J37" i="60"/>
  <c r="X27" i="60"/>
  <c r="AB27" i="60" s="1"/>
  <c r="X26" i="60"/>
  <c r="X25" i="60"/>
  <c r="AB25" i="60" s="1"/>
  <c r="M25" i="60"/>
  <c r="H25" i="60"/>
  <c r="F25" i="60"/>
  <c r="X24" i="60"/>
  <c r="AB24" i="60" s="1"/>
  <c r="G24" i="60"/>
  <c r="K24" i="60" s="1"/>
  <c r="X23" i="60"/>
  <c r="AB23" i="60" s="1"/>
  <c r="J23" i="60"/>
  <c r="K23" i="60" s="1"/>
  <c r="L23" i="60" s="1"/>
  <c r="J22" i="60"/>
  <c r="X21" i="60"/>
  <c r="J21" i="60"/>
  <c r="X20" i="60"/>
  <c r="AB20" i="60" s="1"/>
  <c r="J20" i="60"/>
  <c r="X19" i="60"/>
  <c r="AB19" i="60" s="1"/>
  <c r="J19" i="60"/>
  <c r="X18" i="60"/>
  <c r="P18" i="60"/>
  <c r="J18" i="60"/>
  <c r="C18" i="60"/>
  <c r="X17" i="60"/>
  <c r="AB17" i="60" s="1"/>
  <c r="P17" i="60"/>
  <c r="J17" i="60"/>
  <c r="C17" i="60"/>
  <c r="X16" i="60"/>
  <c r="AB16" i="60" s="1"/>
  <c r="P16" i="60"/>
  <c r="J16" i="60"/>
  <c r="C16" i="60"/>
  <c r="X15" i="60"/>
  <c r="AB15" i="60" s="1"/>
  <c r="P15" i="60"/>
  <c r="J15" i="60"/>
  <c r="C15" i="60"/>
  <c r="X14" i="60"/>
  <c r="AB14" i="60" s="1"/>
  <c r="H9" i="60"/>
  <c r="X9" i="60" s="1"/>
  <c r="AL17" i="70" l="1"/>
  <c r="AN17" i="70" s="1"/>
  <c r="D17" i="70" s="1"/>
  <c r="AL25" i="70"/>
  <c r="AN25" i="70" s="1"/>
  <c r="D39" i="70" s="1"/>
  <c r="AL21" i="70"/>
  <c r="AN21" i="70" s="1"/>
  <c r="D22" i="70" s="1"/>
  <c r="AL16" i="70"/>
  <c r="AN16" i="70" s="1"/>
  <c r="D15" i="70" s="1"/>
  <c r="AL15" i="70"/>
  <c r="AN15" i="70" s="1"/>
  <c r="D18" i="70" s="1"/>
  <c r="AL18" i="70"/>
  <c r="AN18" i="70"/>
  <c r="D19" i="70" s="1"/>
  <c r="AL14" i="70"/>
  <c r="AN14" i="70" s="1"/>
  <c r="D16" i="70" s="1"/>
  <c r="AL26" i="70"/>
  <c r="AN26" i="70" s="1"/>
  <c r="D38" i="70" s="1"/>
  <c r="AL27" i="70"/>
  <c r="AN27" i="70" s="1"/>
  <c r="AL24" i="64"/>
  <c r="AN24" i="64" s="1"/>
  <c r="AL20" i="70"/>
  <c r="AN20" i="70" s="1"/>
  <c r="D21" i="70" s="1"/>
  <c r="AL23" i="70"/>
  <c r="AN23" i="70" s="1"/>
  <c r="D37" i="70" s="1"/>
  <c r="AL19" i="70"/>
  <c r="AN19" i="70" s="1"/>
  <c r="D20" i="70" s="1"/>
  <c r="AL20" i="69"/>
  <c r="AN20" i="69" s="1"/>
  <c r="D21" i="69" s="1"/>
  <c r="AL19" i="69"/>
  <c r="AN19" i="69" s="1"/>
  <c r="D20" i="69" s="1"/>
  <c r="AL18" i="69"/>
  <c r="AN18" i="69"/>
  <c r="D19" i="69" s="1"/>
  <c r="AL17" i="69"/>
  <c r="AN17" i="69" s="1"/>
  <c r="D17" i="69" s="1"/>
  <c r="AL21" i="69"/>
  <c r="AN21" i="69" s="1"/>
  <c r="D22" i="69" s="1"/>
  <c r="AL27" i="69"/>
  <c r="AN27" i="69" s="1"/>
  <c r="AL25" i="69"/>
  <c r="AN25" i="69" s="1"/>
  <c r="D39" i="69" s="1"/>
  <c r="AL23" i="69"/>
  <c r="AN23" i="69" s="1"/>
  <c r="D37" i="69" s="1"/>
  <c r="AL16" i="69"/>
  <c r="AN16" i="69" s="1"/>
  <c r="D15" i="69" s="1"/>
  <c r="AL26" i="69"/>
  <c r="AN26" i="69" s="1"/>
  <c r="D38" i="69" s="1"/>
  <c r="AL24" i="66"/>
  <c r="AN24" i="66" s="1"/>
  <c r="AL14" i="69"/>
  <c r="AN14" i="69" s="1"/>
  <c r="D16" i="69" s="1"/>
  <c r="AL15" i="69"/>
  <c r="AN15" i="69" s="1"/>
  <c r="D18" i="69" s="1"/>
  <c r="AL16" i="68"/>
  <c r="AN16" i="68" s="1"/>
  <c r="D15" i="68" s="1"/>
  <c r="AL27" i="68"/>
  <c r="AN27" i="68" s="1"/>
  <c r="AL23" i="68"/>
  <c r="AN23" i="68" s="1"/>
  <c r="D37" i="68" s="1"/>
  <c r="AL25" i="68"/>
  <c r="AN25" i="68" s="1"/>
  <c r="D39" i="68" s="1"/>
  <c r="AL20" i="68"/>
  <c r="AN20" i="68" s="1"/>
  <c r="D21" i="68" s="1"/>
  <c r="AL24" i="68"/>
  <c r="AN24" i="68" s="1"/>
  <c r="AL19" i="68"/>
  <c r="AN19" i="68"/>
  <c r="D20" i="68" s="1"/>
  <c r="AL26" i="68"/>
  <c r="AN26" i="68" s="1"/>
  <c r="D38" i="68" s="1"/>
  <c r="AL21" i="68"/>
  <c r="AN21" i="68" s="1"/>
  <c r="D22" i="68" s="1"/>
  <c r="AL19" i="64"/>
  <c r="AN19" i="64" s="1"/>
  <c r="D20" i="64" s="1"/>
  <c r="G20" i="64" s="1"/>
  <c r="K20" i="64" s="1"/>
  <c r="L20" i="64" s="1"/>
  <c r="AL18" i="68"/>
  <c r="AN18" i="68" s="1"/>
  <c r="D19" i="68" s="1"/>
  <c r="AL15" i="68"/>
  <c r="AN15" i="68" s="1"/>
  <c r="D18" i="68" s="1"/>
  <c r="AL14" i="68"/>
  <c r="AN14" i="68" s="1"/>
  <c r="D16" i="68" s="1"/>
  <c r="AL17" i="68"/>
  <c r="AN17" i="68" s="1"/>
  <c r="D17" i="68" s="1"/>
  <c r="AL17" i="67"/>
  <c r="AN17" i="67" s="1"/>
  <c r="D17" i="67" s="1"/>
  <c r="AL26" i="67"/>
  <c r="AN26" i="67"/>
  <c r="D38" i="67" s="1"/>
  <c r="AL25" i="67"/>
  <c r="AN25" i="67" s="1"/>
  <c r="D39" i="67" s="1"/>
  <c r="AL23" i="67"/>
  <c r="AN23" i="67" s="1"/>
  <c r="D37" i="67" s="1"/>
  <c r="AL21" i="67"/>
  <c r="AN21" i="67" s="1"/>
  <c r="D22" i="67" s="1"/>
  <c r="AL16" i="67"/>
  <c r="AN16" i="67" s="1"/>
  <c r="D15" i="67" s="1"/>
  <c r="AL27" i="67"/>
  <c r="AN27" i="67" s="1"/>
  <c r="AL19" i="67"/>
  <c r="AN19" i="67" s="1"/>
  <c r="D20" i="67" s="1"/>
  <c r="AL15" i="67"/>
  <c r="AN15" i="67" s="1"/>
  <c r="D18" i="67" s="1"/>
  <c r="AL24" i="67"/>
  <c r="AN24" i="67"/>
  <c r="AL18" i="67"/>
  <c r="AN18" i="67"/>
  <c r="D19" i="67" s="1"/>
  <c r="AL14" i="67"/>
  <c r="AN14" i="67" s="1"/>
  <c r="D16" i="67" s="1"/>
  <c r="AL20" i="67"/>
  <c r="AN20" i="67" s="1"/>
  <c r="D21" i="67" s="1"/>
  <c r="AL16" i="66"/>
  <c r="AN16" i="66" s="1"/>
  <c r="D15" i="66" s="1"/>
  <c r="O15" i="66" s="1"/>
  <c r="AL20" i="66"/>
  <c r="AN20" i="66" s="1"/>
  <c r="D21" i="66" s="1"/>
  <c r="AL23" i="66"/>
  <c r="AN23" i="66" s="1"/>
  <c r="D37" i="66" s="1"/>
  <c r="G20" i="66"/>
  <c r="K20" i="66" s="1"/>
  <c r="L20" i="66" s="1"/>
  <c r="AL25" i="66"/>
  <c r="AN25" i="66" s="1"/>
  <c r="D39" i="66" s="1"/>
  <c r="AL21" i="66"/>
  <c r="AN21" i="66" s="1"/>
  <c r="D22" i="66" s="1"/>
  <c r="AL27" i="66"/>
  <c r="AN27" i="66" s="1"/>
  <c r="AL15" i="66"/>
  <c r="AN15" i="66" s="1"/>
  <c r="D18" i="66" s="1"/>
  <c r="AL14" i="66"/>
  <c r="AN14" i="66" s="1"/>
  <c r="D16" i="66" s="1"/>
  <c r="AL18" i="66"/>
  <c r="AN18" i="66" s="1"/>
  <c r="D19" i="66" s="1"/>
  <c r="AL17" i="66"/>
  <c r="AN17" i="66" s="1"/>
  <c r="D17" i="66" s="1"/>
  <c r="AL26" i="66"/>
  <c r="AN26" i="66" s="1"/>
  <c r="D38" i="66" s="1"/>
  <c r="AL21" i="63"/>
  <c r="AN21" i="63" s="1"/>
  <c r="D22" i="63" s="1"/>
  <c r="G22" i="63" s="1"/>
  <c r="K22" i="63" s="1"/>
  <c r="L22" i="63" s="1"/>
  <c r="AL21" i="65"/>
  <c r="AN21" i="65" s="1"/>
  <c r="D22" i="65" s="1"/>
  <c r="AL27" i="65"/>
  <c r="AN27" i="65" s="1"/>
  <c r="AL26" i="65"/>
  <c r="AN26" i="65" s="1"/>
  <c r="D38" i="65" s="1"/>
  <c r="AL15" i="65"/>
  <c r="AN15" i="65" s="1"/>
  <c r="D18" i="65" s="1"/>
  <c r="AL23" i="65"/>
  <c r="AN23" i="65" s="1"/>
  <c r="D37" i="65" s="1"/>
  <c r="AL18" i="65"/>
  <c r="AN18" i="65" s="1"/>
  <c r="D19" i="65" s="1"/>
  <c r="AL19" i="65"/>
  <c r="AN19" i="65" s="1"/>
  <c r="D20" i="65" s="1"/>
  <c r="AL17" i="65"/>
  <c r="AN17" i="65" s="1"/>
  <c r="D17" i="65" s="1"/>
  <c r="AL20" i="65"/>
  <c r="AN20" i="65" s="1"/>
  <c r="D21" i="65" s="1"/>
  <c r="AL16" i="65"/>
  <c r="AN16" i="65" s="1"/>
  <c r="D15" i="65" s="1"/>
  <c r="AL25" i="65"/>
  <c r="AN25" i="65" s="1"/>
  <c r="D39" i="65" s="1"/>
  <c r="AL24" i="65"/>
  <c r="AN24" i="65" s="1"/>
  <c r="AL14" i="65"/>
  <c r="AN14" i="65" s="1"/>
  <c r="D16" i="65" s="1"/>
  <c r="AL26" i="64"/>
  <c r="AN26" i="64" s="1"/>
  <c r="D38" i="64" s="1"/>
  <c r="AL14" i="64"/>
  <c r="AN14" i="64" s="1"/>
  <c r="D16" i="64" s="1"/>
  <c r="AL21" i="64"/>
  <c r="AN21" i="64" s="1"/>
  <c r="D22" i="64" s="1"/>
  <c r="AL15" i="64"/>
  <c r="AN15" i="64" s="1"/>
  <c r="D18" i="64" s="1"/>
  <c r="AL17" i="64"/>
  <c r="AN17" i="64" s="1"/>
  <c r="D17" i="64" s="1"/>
  <c r="AL23" i="64"/>
  <c r="AN23" i="64" s="1"/>
  <c r="D37" i="64" s="1"/>
  <c r="AL18" i="64"/>
  <c r="AN18" i="64" s="1"/>
  <c r="D19" i="64" s="1"/>
  <c r="AL27" i="64"/>
  <c r="AN27" i="64" s="1"/>
  <c r="AL20" i="64"/>
  <c r="AN20" i="64" s="1"/>
  <c r="D21" i="64" s="1"/>
  <c r="AL25" i="64"/>
  <c r="AN25" i="64" s="1"/>
  <c r="D39" i="64" s="1"/>
  <c r="AL16" i="64"/>
  <c r="AN16" i="64"/>
  <c r="D15" i="64" s="1"/>
  <c r="AL14" i="63"/>
  <c r="AN14" i="63" s="1"/>
  <c r="D16" i="63" s="1"/>
  <c r="AL19" i="63"/>
  <c r="AN19" i="63" s="1"/>
  <c r="D20" i="63" s="1"/>
  <c r="AL25" i="63"/>
  <c r="AN25" i="63" s="1"/>
  <c r="D39" i="63" s="1"/>
  <c r="AL24" i="63"/>
  <c r="AN24" i="63" s="1"/>
  <c r="AL26" i="63"/>
  <c r="AN26" i="63" s="1"/>
  <c r="D38" i="63" s="1"/>
  <c r="AL23" i="63"/>
  <c r="AN23" i="63" s="1"/>
  <c r="D37" i="63" s="1"/>
  <c r="AL15" i="63"/>
  <c r="AN15" i="63" s="1"/>
  <c r="D18" i="63" s="1"/>
  <c r="AL17" i="63"/>
  <c r="AN17" i="63" s="1"/>
  <c r="D17" i="63" s="1"/>
  <c r="AL27" i="63"/>
  <c r="AN27" i="63" s="1"/>
  <c r="AL16" i="63"/>
  <c r="AN16" i="63" s="1"/>
  <c r="D15" i="63" s="1"/>
  <c r="AL18" i="63"/>
  <c r="AN18" i="63" s="1"/>
  <c r="D19" i="63" s="1"/>
  <c r="AL20" i="63"/>
  <c r="AN20" i="63" s="1"/>
  <c r="D21" i="63" s="1"/>
  <c r="AL26" i="62"/>
  <c r="AN26" i="62" s="1"/>
  <c r="D38" i="62" s="1"/>
  <c r="AL25" i="62"/>
  <c r="AN25" i="62" s="1"/>
  <c r="D39" i="62" s="1"/>
  <c r="AL15" i="62"/>
  <c r="AN15" i="62" s="1"/>
  <c r="D18" i="62" s="1"/>
  <c r="AL16" i="62"/>
  <c r="AN16" i="62" s="1"/>
  <c r="D15" i="62" s="1"/>
  <c r="AL24" i="62"/>
  <c r="AN24" i="62" s="1"/>
  <c r="AL27" i="62"/>
  <c r="AN27" i="62" s="1"/>
  <c r="AL23" i="62"/>
  <c r="AN23" i="62" s="1"/>
  <c r="D37" i="62" s="1"/>
  <c r="AL17" i="62"/>
  <c r="AN17" i="62" s="1"/>
  <c r="D17" i="62" s="1"/>
  <c r="AL14" i="62"/>
  <c r="AN14" i="62" s="1"/>
  <c r="D16" i="62" s="1"/>
  <c r="AL18" i="62"/>
  <c r="AN18" i="62" s="1"/>
  <c r="D19" i="62" s="1"/>
  <c r="AL19" i="62"/>
  <c r="AN19" i="62" s="1"/>
  <c r="D20" i="62" s="1"/>
  <c r="AL20" i="62"/>
  <c r="AN20" i="62" s="1"/>
  <c r="D21" i="62" s="1"/>
  <c r="AL21" i="62"/>
  <c r="AN21" i="62" s="1"/>
  <c r="D22" i="62" s="1"/>
  <c r="P19" i="60"/>
  <c r="AH20" i="61"/>
  <c r="AI20" i="61" s="1"/>
  <c r="AJ20" i="61" s="1"/>
  <c r="AC20" i="61"/>
  <c r="AD20" i="61" s="1"/>
  <c r="AE20" i="61" s="1"/>
  <c r="AH18" i="61"/>
  <c r="AI18" i="61" s="1"/>
  <c r="AJ18" i="61" s="1"/>
  <c r="AC18" i="61"/>
  <c r="AD18" i="61" s="1"/>
  <c r="AE18" i="61" s="1"/>
  <c r="AH16" i="61"/>
  <c r="AI16" i="61" s="1"/>
  <c r="AJ16" i="61" s="1"/>
  <c r="AC16" i="61"/>
  <c r="AD16" i="61" s="1"/>
  <c r="AE16" i="61" s="1"/>
  <c r="AH25" i="61"/>
  <c r="AI25" i="61" s="1"/>
  <c r="AJ25" i="61" s="1"/>
  <c r="AH15" i="61"/>
  <c r="AI15" i="61" s="1"/>
  <c r="AJ15" i="61" s="1"/>
  <c r="AC17" i="61"/>
  <c r="AD17" i="61" s="1"/>
  <c r="AE17" i="61" s="1"/>
  <c r="AC23" i="61"/>
  <c r="AD23" i="61" s="1"/>
  <c r="AE23" i="61" s="1"/>
  <c r="AH27" i="61"/>
  <c r="AI27" i="61" s="1"/>
  <c r="AJ27" i="61" s="1"/>
  <c r="AH26" i="61"/>
  <c r="AI26" i="61" s="1"/>
  <c r="AJ26" i="61" s="1"/>
  <c r="AC26" i="61"/>
  <c r="AD26" i="61" s="1"/>
  <c r="AE26" i="61" s="1"/>
  <c r="AC25" i="61"/>
  <c r="AD25" i="61" s="1"/>
  <c r="AE25" i="61" s="1"/>
  <c r="AC24" i="61"/>
  <c r="AD24" i="61" s="1"/>
  <c r="AE24" i="61" s="1"/>
  <c r="AH21" i="61"/>
  <c r="AI21" i="61" s="1"/>
  <c r="AJ21" i="61" s="1"/>
  <c r="AC21" i="61"/>
  <c r="AD21" i="61" s="1"/>
  <c r="AE21" i="61" s="1"/>
  <c r="AH19" i="61"/>
  <c r="AI19" i="61" s="1"/>
  <c r="AJ19" i="61" s="1"/>
  <c r="AC19" i="61"/>
  <c r="AD19" i="61" s="1"/>
  <c r="AE19" i="61" s="1"/>
  <c r="AH14" i="61"/>
  <c r="AI14" i="61" s="1"/>
  <c r="AJ14" i="61" s="1"/>
  <c r="AC14" i="61"/>
  <c r="AD14" i="61" s="1"/>
  <c r="AE14" i="61" s="1"/>
  <c r="AH24" i="61"/>
  <c r="AI24" i="61" s="1"/>
  <c r="AJ24" i="61" s="1"/>
  <c r="AC27" i="61"/>
  <c r="AD27" i="61" s="1"/>
  <c r="AE27" i="61" s="1"/>
  <c r="AC15" i="61"/>
  <c r="AD15" i="61" s="1"/>
  <c r="AE15" i="61" s="1"/>
  <c r="AH17" i="61"/>
  <c r="AI17" i="61" s="1"/>
  <c r="AJ17" i="61" s="1"/>
  <c r="AH23" i="61"/>
  <c r="AI23" i="61" s="1"/>
  <c r="AJ23" i="61" s="1"/>
  <c r="Z18" i="60"/>
  <c r="Z24" i="60"/>
  <c r="Z16" i="60"/>
  <c r="Z19" i="60"/>
  <c r="AK17" i="60"/>
  <c r="AK19" i="60"/>
  <c r="AK16" i="60"/>
  <c r="AK24" i="60"/>
  <c r="AA17" i="60"/>
  <c r="Z20" i="60"/>
  <c r="AK15" i="60"/>
  <c r="Z14" i="60"/>
  <c r="AF14" i="60"/>
  <c r="AK25" i="60"/>
  <c r="AK20" i="60"/>
  <c r="AK14" i="60"/>
  <c r="AG17" i="60"/>
  <c r="AG24" i="60"/>
  <c r="AG19" i="60"/>
  <c r="AF17" i="60"/>
  <c r="AG16" i="60"/>
  <c r="AK27" i="60"/>
  <c r="AF24" i="60"/>
  <c r="AK23" i="60"/>
  <c r="AF19" i="60"/>
  <c r="AF16" i="60"/>
  <c r="AG14" i="60"/>
  <c r="AG25" i="60"/>
  <c r="AK21" i="60"/>
  <c r="AG20" i="60"/>
  <c r="AF25" i="60"/>
  <c r="AF20" i="60"/>
  <c r="AG27" i="60"/>
  <c r="AG23" i="60"/>
  <c r="AF27" i="60"/>
  <c r="AK26" i="60"/>
  <c r="AA24" i="60"/>
  <c r="AF23" i="60"/>
  <c r="AG21" i="60"/>
  <c r="AA19" i="60"/>
  <c r="AK18" i="60"/>
  <c r="Z17" i="60"/>
  <c r="AA16" i="60"/>
  <c r="AG26" i="60"/>
  <c r="AF21" i="60"/>
  <c r="AA15" i="60"/>
  <c r="Z26" i="60"/>
  <c r="K40" i="60"/>
  <c r="AA18" i="60"/>
  <c r="AA26" i="60"/>
  <c r="AB26" i="60"/>
  <c r="AB18" i="60"/>
  <c r="AF15" i="60"/>
  <c r="AG15" i="60"/>
  <c r="Z21" i="60"/>
  <c r="AA21" i="60"/>
  <c r="Z23" i="60"/>
  <c r="Z27" i="60"/>
  <c r="AF18" i="60"/>
  <c r="AB21" i="60"/>
  <c r="AA23" i="60"/>
  <c r="AF26" i="60"/>
  <c r="AA27" i="60"/>
  <c r="AG18" i="60"/>
  <c r="Z25" i="60"/>
  <c r="AA25" i="60"/>
  <c r="AA14" i="60"/>
  <c r="Z15" i="60"/>
  <c r="AA20" i="60"/>
  <c r="G22" i="70" l="1"/>
  <c r="K22" i="70" s="1"/>
  <c r="L22" i="70" s="1"/>
  <c r="G21" i="70"/>
  <c r="K21" i="70"/>
  <c r="L21" i="70" s="1"/>
  <c r="O16" i="70"/>
  <c r="G16" i="70"/>
  <c r="Q16" i="70" s="1"/>
  <c r="O18" i="70"/>
  <c r="G18" i="70"/>
  <c r="Q18" i="70" s="1"/>
  <c r="G15" i="70"/>
  <c r="O15" i="70"/>
  <c r="D25" i="70"/>
  <c r="G37" i="70"/>
  <c r="K37" i="70" s="1"/>
  <c r="D41" i="70"/>
  <c r="O37" i="70"/>
  <c r="O17" i="70"/>
  <c r="G17" i="70"/>
  <c r="Q17" i="70" s="1"/>
  <c r="G19" i="70"/>
  <c r="K19" i="70" s="1"/>
  <c r="L19" i="70" s="1"/>
  <c r="O39" i="70"/>
  <c r="G39" i="70"/>
  <c r="K39" i="70" s="1"/>
  <c r="M39" i="70" s="1"/>
  <c r="S39" i="70" s="1"/>
  <c r="G15" i="66"/>
  <c r="G20" i="70"/>
  <c r="K20" i="70" s="1"/>
  <c r="L20" i="70" s="1"/>
  <c r="G38" i="70"/>
  <c r="Q38" i="70" s="1"/>
  <c r="O38" i="70"/>
  <c r="G38" i="69"/>
  <c r="Q38" i="69" s="1"/>
  <c r="O38" i="69"/>
  <c r="G15" i="69"/>
  <c r="K15" i="69" s="1"/>
  <c r="O15" i="69"/>
  <c r="D25" i="69"/>
  <c r="G37" i="69"/>
  <c r="D41" i="69"/>
  <c r="O37" i="69"/>
  <c r="K37" i="69"/>
  <c r="O39" i="69"/>
  <c r="G39" i="69"/>
  <c r="K39" i="69" s="1"/>
  <c r="M39" i="69" s="1"/>
  <c r="S39" i="69" s="1"/>
  <c r="G22" i="69"/>
  <c r="K22" i="69" s="1"/>
  <c r="L22" i="69" s="1"/>
  <c r="O17" i="69"/>
  <c r="G17" i="69"/>
  <c r="Q17" i="69" s="1"/>
  <c r="G20" i="69"/>
  <c r="K20" i="69" s="1"/>
  <c r="L20" i="69" s="1"/>
  <c r="O16" i="69"/>
  <c r="G16" i="69"/>
  <c r="Q16" i="69" s="1"/>
  <c r="G21" i="69"/>
  <c r="K21" i="69" s="1"/>
  <c r="L21" i="69" s="1"/>
  <c r="O18" i="69"/>
  <c r="G18" i="69"/>
  <c r="Q18" i="69" s="1"/>
  <c r="G19" i="69"/>
  <c r="K19" i="69" s="1"/>
  <c r="L19" i="69" s="1"/>
  <c r="G22" i="68"/>
  <c r="K22" i="68" s="1"/>
  <c r="L22" i="68" s="1"/>
  <c r="O39" i="68"/>
  <c r="G39" i="68"/>
  <c r="K39" i="68" s="1"/>
  <c r="M39" i="68" s="1"/>
  <c r="S39" i="68" s="1"/>
  <c r="G37" i="68"/>
  <c r="K37" i="68" s="1"/>
  <c r="O37" i="68"/>
  <c r="D41" i="68"/>
  <c r="G38" i="68"/>
  <c r="Q38" i="68" s="1"/>
  <c r="O38" i="68"/>
  <c r="O17" i="68"/>
  <c r="G17" i="68"/>
  <c r="Q17" i="68" s="1"/>
  <c r="G21" i="68"/>
  <c r="K21" i="68" s="1"/>
  <c r="L21" i="68" s="1"/>
  <c r="O18" i="68"/>
  <c r="G18" i="68"/>
  <c r="Q18" i="68" s="1"/>
  <c r="G16" i="68"/>
  <c r="Q16" i="68" s="1"/>
  <c r="O16" i="68"/>
  <c r="G20" i="68"/>
  <c r="K20" i="68" s="1"/>
  <c r="L20" i="68" s="1"/>
  <c r="G15" i="68"/>
  <c r="K15" i="68" s="1"/>
  <c r="O15" i="68"/>
  <c r="D25" i="68"/>
  <c r="G19" i="68"/>
  <c r="K19" i="68" s="1"/>
  <c r="L19" i="68" s="1"/>
  <c r="O18" i="67"/>
  <c r="G18" i="67"/>
  <c r="Q18" i="67" s="1"/>
  <c r="G20" i="67"/>
  <c r="K20" i="67" s="1"/>
  <c r="L20" i="67" s="1"/>
  <c r="G15" i="67"/>
  <c r="K15" i="67" s="1"/>
  <c r="D25" i="67"/>
  <c r="O15" i="67"/>
  <c r="G21" i="67"/>
  <c r="K21" i="67" s="1"/>
  <c r="L21" i="67" s="1"/>
  <c r="G37" i="67"/>
  <c r="K37" i="67" s="1"/>
  <c r="D41" i="67"/>
  <c r="O37" i="67"/>
  <c r="O16" i="67"/>
  <c r="G16" i="67"/>
  <c r="Q16" i="67" s="1"/>
  <c r="O39" i="67"/>
  <c r="G39" i="67"/>
  <c r="K39" i="67" s="1"/>
  <c r="M39" i="67" s="1"/>
  <c r="S39" i="67" s="1"/>
  <c r="O17" i="67"/>
  <c r="G17" i="67"/>
  <c r="Q17" i="67" s="1"/>
  <c r="G22" i="67"/>
  <c r="K22" i="67" s="1"/>
  <c r="L22" i="67" s="1"/>
  <c r="G19" i="67"/>
  <c r="K19" i="67" s="1"/>
  <c r="L19" i="67" s="1"/>
  <c r="G38" i="67"/>
  <c r="Q38" i="67" s="1"/>
  <c r="O38" i="67"/>
  <c r="G16" i="66"/>
  <c r="Q16" i="66" s="1"/>
  <c r="O16" i="66"/>
  <c r="D25" i="66"/>
  <c r="O18" i="66"/>
  <c r="G18" i="66"/>
  <c r="Q18" i="66" s="1"/>
  <c r="G39" i="66"/>
  <c r="K39" i="66" s="1"/>
  <c r="M39" i="66" s="1"/>
  <c r="S39" i="66" s="1"/>
  <c r="O39" i="66"/>
  <c r="G37" i="66"/>
  <c r="D41" i="66"/>
  <c r="O37" i="66"/>
  <c r="O17" i="66"/>
  <c r="G17" i="66"/>
  <c r="Q17" i="66" s="1"/>
  <c r="G21" i="66"/>
  <c r="K21" i="66" s="1"/>
  <c r="L21" i="66" s="1"/>
  <c r="G19" i="66"/>
  <c r="K19" i="66" s="1"/>
  <c r="L19" i="66" s="1"/>
  <c r="G22" i="66"/>
  <c r="K22" i="66" s="1"/>
  <c r="L22" i="66" s="1"/>
  <c r="G38" i="66"/>
  <c r="Q38" i="66" s="1"/>
  <c r="O38" i="66"/>
  <c r="Q15" i="66"/>
  <c r="K15" i="66"/>
  <c r="G21" i="65"/>
  <c r="K21" i="65" s="1"/>
  <c r="L21" i="65" s="1"/>
  <c r="G37" i="65"/>
  <c r="K37" i="65" s="1"/>
  <c r="D41" i="65"/>
  <c r="O37" i="65"/>
  <c r="O18" i="65"/>
  <c r="G18" i="65"/>
  <c r="Q18" i="65" s="1"/>
  <c r="O17" i="65"/>
  <c r="G17" i="65"/>
  <c r="Q17" i="65" s="1"/>
  <c r="G19" i="65"/>
  <c r="K19" i="65" s="1"/>
  <c r="L19" i="65" s="1"/>
  <c r="O16" i="65"/>
  <c r="G16" i="65"/>
  <c r="Q16" i="65" s="1"/>
  <c r="G38" i="65"/>
  <c r="Q38" i="65" s="1"/>
  <c r="O38" i="65"/>
  <c r="O39" i="65"/>
  <c r="G39" i="65"/>
  <c r="K39" i="65" s="1"/>
  <c r="M39" i="65" s="1"/>
  <c r="S39" i="65" s="1"/>
  <c r="G22" i="65"/>
  <c r="K22" i="65" s="1"/>
  <c r="L22" i="65" s="1"/>
  <c r="O15" i="65"/>
  <c r="D25" i="65"/>
  <c r="G15" i="65"/>
  <c r="G20" i="65"/>
  <c r="K20" i="65" s="1"/>
  <c r="L20" i="65" s="1"/>
  <c r="G19" i="64"/>
  <c r="K19" i="64" s="1"/>
  <c r="L19" i="64" s="1"/>
  <c r="G22" i="64"/>
  <c r="K22" i="64" s="1"/>
  <c r="L22" i="64" s="1"/>
  <c r="O16" i="64"/>
  <c r="G16" i="64"/>
  <c r="Q16" i="64" s="1"/>
  <c r="O39" i="64"/>
  <c r="G39" i="64"/>
  <c r="K39" i="64" s="1"/>
  <c r="M39" i="64" s="1"/>
  <c r="S39" i="64" s="1"/>
  <c r="G21" i="64"/>
  <c r="K21" i="64"/>
  <c r="L21" i="64" s="1"/>
  <c r="G37" i="64"/>
  <c r="K37" i="64" s="1"/>
  <c r="D41" i="64"/>
  <c r="O37" i="64"/>
  <c r="G18" i="64"/>
  <c r="Q18" i="64" s="1"/>
  <c r="O18" i="64"/>
  <c r="G38" i="64"/>
  <c r="Q38" i="64" s="1"/>
  <c r="O38" i="64"/>
  <c r="O15" i="64"/>
  <c r="G15" i="64"/>
  <c r="K15" i="64" s="1"/>
  <c r="D25" i="64"/>
  <c r="O17" i="64"/>
  <c r="G17" i="64"/>
  <c r="Q17" i="64" s="1"/>
  <c r="O17" i="63"/>
  <c r="G17" i="63"/>
  <c r="Q17" i="63" s="1"/>
  <c r="G38" i="63"/>
  <c r="Q38" i="63" s="1"/>
  <c r="O38" i="63"/>
  <c r="G21" i="63"/>
  <c r="K21" i="63" s="1"/>
  <c r="L21" i="63" s="1"/>
  <c r="O39" i="63"/>
  <c r="G39" i="63"/>
  <c r="K39" i="63" s="1"/>
  <c r="M39" i="63" s="1"/>
  <c r="S39" i="63" s="1"/>
  <c r="G20" i="63"/>
  <c r="K20" i="63" s="1"/>
  <c r="L20" i="63" s="1"/>
  <c r="O16" i="63"/>
  <c r="G16" i="63"/>
  <c r="Q16" i="63" s="1"/>
  <c r="O18" i="63"/>
  <c r="G18" i="63"/>
  <c r="Q18" i="63" s="1"/>
  <c r="G19" i="63"/>
  <c r="K19" i="63" s="1"/>
  <c r="L19" i="63" s="1"/>
  <c r="O15" i="63"/>
  <c r="D25" i="63"/>
  <c r="G15" i="63"/>
  <c r="K15" i="63" s="1"/>
  <c r="G37" i="63"/>
  <c r="K37" i="63" s="1"/>
  <c r="D41" i="63"/>
  <c r="O37" i="63"/>
  <c r="G22" i="62"/>
  <c r="K22" i="62" s="1"/>
  <c r="L22" i="62" s="1"/>
  <c r="G20" i="62"/>
  <c r="K20" i="62" s="1"/>
  <c r="L20" i="62" s="1"/>
  <c r="O16" i="62"/>
  <c r="G16" i="62"/>
  <c r="Q16" i="62" s="1"/>
  <c r="D25" i="62"/>
  <c r="O15" i="62"/>
  <c r="G15" i="62"/>
  <c r="G21" i="62"/>
  <c r="K21" i="62" s="1"/>
  <c r="L21" i="62" s="1"/>
  <c r="G19" i="62"/>
  <c r="K19" i="62" s="1"/>
  <c r="L19" i="62" s="1"/>
  <c r="O17" i="62"/>
  <c r="G17" i="62"/>
  <c r="Q17" i="62" s="1"/>
  <c r="D41" i="62"/>
  <c r="O37" i="62"/>
  <c r="G37" i="62"/>
  <c r="K37" i="62" s="1"/>
  <c r="O18" i="62"/>
  <c r="G18" i="62"/>
  <c r="Q18" i="62" s="1"/>
  <c r="O39" i="62"/>
  <c r="G39" i="62"/>
  <c r="K39" i="62" s="1"/>
  <c r="M39" i="62" s="1"/>
  <c r="S39" i="62" s="1"/>
  <c r="O38" i="62"/>
  <c r="G38" i="62"/>
  <c r="Q38" i="62" s="1"/>
  <c r="AL27" i="61"/>
  <c r="AN27" i="61" s="1"/>
  <c r="AL14" i="61"/>
  <c r="AN14" i="61" s="1"/>
  <c r="D16" i="61" s="1"/>
  <c r="AL19" i="61"/>
  <c r="AN19" i="61" s="1"/>
  <c r="D20" i="61" s="1"/>
  <c r="AL21" i="61"/>
  <c r="AN21" i="61" s="1"/>
  <c r="D22" i="61" s="1"/>
  <c r="AL24" i="61"/>
  <c r="AN24" i="61" s="1"/>
  <c r="AL15" i="61"/>
  <c r="AN15" i="61" s="1"/>
  <c r="D18" i="61" s="1"/>
  <c r="AL25" i="61"/>
  <c r="AN25" i="61" s="1"/>
  <c r="D39" i="61" s="1"/>
  <c r="AL26" i="61"/>
  <c r="AN26" i="61" s="1"/>
  <c r="D38" i="61" s="1"/>
  <c r="AL23" i="61"/>
  <c r="AN23" i="61" s="1"/>
  <c r="D37" i="61" s="1"/>
  <c r="AL17" i="61"/>
  <c r="AN17" i="61" s="1"/>
  <c r="D17" i="61" s="1"/>
  <c r="AL16" i="61"/>
  <c r="AN16" i="61" s="1"/>
  <c r="D15" i="61" s="1"/>
  <c r="AL18" i="61"/>
  <c r="AN18" i="61" s="1"/>
  <c r="D19" i="61" s="1"/>
  <c r="AL20" i="61"/>
  <c r="AN20" i="61" s="1"/>
  <c r="D21" i="61" s="1"/>
  <c r="AH24" i="60"/>
  <c r="AI24" i="60" s="1"/>
  <c r="AJ24" i="60" s="1"/>
  <c r="AC25" i="60"/>
  <c r="AD25" i="60" s="1"/>
  <c r="AE25" i="60" s="1"/>
  <c r="AH15" i="60"/>
  <c r="AI15" i="60" s="1"/>
  <c r="AJ15" i="60" s="1"/>
  <c r="AH25" i="60"/>
  <c r="AI25" i="60" s="1"/>
  <c r="AJ25" i="60" s="1"/>
  <c r="AH18" i="60"/>
  <c r="AI18" i="60" s="1"/>
  <c r="AJ18" i="60" s="1"/>
  <c r="AC19" i="60"/>
  <c r="AD19" i="60" s="1"/>
  <c r="AE19" i="60" s="1"/>
  <c r="AC16" i="60"/>
  <c r="AD16" i="60" s="1"/>
  <c r="AE16" i="60" s="1"/>
  <c r="AH27" i="60"/>
  <c r="AI27" i="60" s="1"/>
  <c r="AJ27" i="60" s="1"/>
  <c r="AH17" i="60"/>
  <c r="AI17" i="60" s="1"/>
  <c r="AJ17" i="60" s="1"/>
  <c r="AC27" i="60"/>
  <c r="AD27" i="60" s="1"/>
  <c r="AE27" i="60" s="1"/>
  <c r="AH23" i="60"/>
  <c r="AI23" i="60" s="1"/>
  <c r="AJ23" i="60" s="1"/>
  <c r="AC15" i="60"/>
  <c r="AD15" i="60" s="1"/>
  <c r="AE15" i="60" s="1"/>
  <c r="AC23" i="60"/>
  <c r="AD23" i="60" s="1"/>
  <c r="AE23" i="60" s="1"/>
  <c r="AH19" i="60"/>
  <c r="AI19" i="60" s="1"/>
  <c r="AJ19" i="60" s="1"/>
  <c r="AH14" i="60"/>
  <c r="AI14" i="60" s="1"/>
  <c r="AJ14" i="60" s="1"/>
  <c r="AC24" i="60"/>
  <c r="AD24" i="60" s="1"/>
  <c r="AE24" i="60" s="1"/>
  <c r="AC21" i="60"/>
  <c r="AD21" i="60" s="1"/>
  <c r="AE21" i="60" s="1"/>
  <c r="AC20" i="60"/>
  <c r="AD20" i="60" s="1"/>
  <c r="AE20" i="60" s="1"/>
  <c r="AH21" i="60"/>
  <c r="AI21" i="60" s="1"/>
  <c r="AJ21" i="60" s="1"/>
  <c r="AH20" i="60"/>
  <c r="AI20" i="60" s="1"/>
  <c r="AJ20" i="60" s="1"/>
  <c r="AH26" i="60"/>
  <c r="AI26" i="60" s="1"/>
  <c r="AJ26" i="60" s="1"/>
  <c r="AC17" i="60"/>
  <c r="AD17" i="60" s="1"/>
  <c r="AE17" i="60" s="1"/>
  <c r="AC26" i="60"/>
  <c r="AD26" i="60" s="1"/>
  <c r="AE26" i="60" s="1"/>
  <c r="AH16" i="60"/>
  <c r="AI16" i="60" s="1"/>
  <c r="AJ16" i="60" s="1"/>
  <c r="AC14" i="60"/>
  <c r="AD14" i="60" s="1"/>
  <c r="AE14" i="60" s="1"/>
  <c r="AC18" i="60"/>
  <c r="AD18" i="60" s="1"/>
  <c r="AE18" i="60" s="1"/>
  <c r="K17" i="70" l="1"/>
  <c r="L17" i="70" s="1"/>
  <c r="K18" i="70"/>
  <c r="L18" i="70" s="1"/>
  <c r="S18" i="70" s="1"/>
  <c r="M37" i="70"/>
  <c r="K38" i="70"/>
  <c r="M38" i="70" s="1"/>
  <c r="S38" i="70" s="1"/>
  <c r="G41" i="70"/>
  <c r="Q37" i="70"/>
  <c r="Q40" i="70" s="1"/>
  <c r="Q41" i="70" s="1"/>
  <c r="G25" i="70"/>
  <c r="Q15" i="70"/>
  <c r="Q19" i="70" s="1"/>
  <c r="Q20" i="70" s="1"/>
  <c r="K15" i="70"/>
  <c r="S17" i="70"/>
  <c r="M27" i="70"/>
  <c r="P27" i="70" s="1"/>
  <c r="K16" i="70"/>
  <c r="L16" i="70" s="1"/>
  <c r="K18" i="69"/>
  <c r="L18" i="69" s="1"/>
  <c r="S18" i="69" s="1"/>
  <c r="K17" i="69"/>
  <c r="L17" i="69" s="1"/>
  <c r="S17" i="69" s="1"/>
  <c r="M37" i="69"/>
  <c r="G41" i="69"/>
  <c r="Q37" i="69"/>
  <c r="Q40" i="69" s="1"/>
  <c r="Q41" i="69" s="1"/>
  <c r="L15" i="69"/>
  <c r="G25" i="69"/>
  <c r="Q15" i="69"/>
  <c r="Q19" i="69" s="1"/>
  <c r="Q20" i="69" s="1"/>
  <c r="K16" i="69"/>
  <c r="L16" i="69" s="1"/>
  <c r="K38" i="69"/>
  <c r="M38" i="69" s="1"/>
  <c r="S38" i="69" s="1"/>
  <c r="G41" i="68"/>
  <c r="Q37" i="68"/>
  <c r="Q40" i="68" s="1"/>
  <c r="Q41" i="68" s="1"/>
  <c r="M37" i="68"/>
  <c r="L15" i="68"/>
  <c r="K38" i="68"/>
  <c r="M38" i="68" s="1"/>
  <c r="S38" i="68" s="1"/>
  <c r="K16" i="68"/>
  <c r="L16" i="68" s="1"/>
  <c r="K18" i="68"/>
  <c r="L18" i="68" s="1"/>
  <c r="S18" i="68" s="1"/>
  <c r="G25" i="68"/>
  <c r="Q15" i="68"/>
  <c r="Q19" i="68" s="1"/>
  <c r="Q20" i="68" s="1"/>
  <c r="K17" i="68"/>
  <c r="L17" i="68" s="1"/>
  <c r="M37" i="67"/>
  <c r="K17" i="67"/>
  <c r="L17" i="67" s="1"/>
  <c r="G25" i="67"/>
  <c r="Q15" i="67"/>
  <c r="Q19" i="67" s="1"/>
  <c r="Q20" i="67" s="1"/>
  <c r="K16" i="67"/>
  <c r="L16" i="67" s="1"/>
  <c r="K18" i="67"/>
  <c r="L18" i="67" s="1"/>
  <c r="S18" i="67" s="1"/>
  <c r="G41" i="67"/>
  <c r="Q37" i="67"/>
  <c r="Q40" i="67" s="1"/>
  <c r="Q41" i="67" s="1"/>
  <c r="L15" i="67"/>
  <c r="K38" i="67"/>
  <c r="M38" i="67" s="1"/>
  <c r="S38" i="67" s="1"/>
  <c r="K17" i="66"/>
  <c r="L17" i="66" s="1"/>
  <c r="S17" i="66" s="1"/>
  <c r="K38" i="66"/>
  <c r="M38" i="66" s="1"/>
  <c r="S38" i="66" s="1"/>
  <c r="K18" i="66"/>
  <c r="L18" i="66" s="1"/>
  <c r="S18" i="66" s="1"/>
  <c r="K16" i="65"/>
  <c r="L16" i="65" s="1"/>
  <c r="S16" i="65" s="1"/>
  <c r="L15" i="66"/>
  <c r="Q19" i="66"/>
  <c r="Q20" i="66" s="1"/>
  <c r="Q37" i="66"/>
  <c r="Q40" i="66" s="1"/>
  <c r="Q41" i="66" s="1"/>
  <c r="G41" i="66"/>
  <c r="G25" i="66"/>
  <c r="K16" i="66"/>
  <c r="L16" i="66" s="1"/>
  <c r="K37" i="66"/>
  <c r="K17" i="65"/>
  <c r="L17" i="65" s="1"/>
  <c r="K18" i="65"/>
  <c r="L18" i="65" s="1"/>
  <c r="S18" i="65" s="1"/>
  <c r="G25" i="65"/>
  <c r="Q15" i="65"/>
  <c r="Q19" i="65" s="1"/>
  <c r="Q20" i="65" s="1"/>
  <c r="K38" i="65"/>
  <c r="M38" i="65" s="1"/>
  <c r="S38" i="65" s="1"/>
  <c r="M37" i="65"/>
  <c r="K15" i="65"/>
  <c r="G41" i="65"/>
  <c r="Q37" i="65"/>
  <c r="Q40" i="65" s="1"/>
  <c r="Q41" i="65" s="1"/>
  <c r="K18" i="64"/>
  <c r="L18" i="64" s="1"/>
  <c r="S18" i="64" s="1"/>
  <c r="L15" i="64"/>
  <c r="K16" i="64"/>
  <c r="L16" i="64" s="1"/>
  <c r="M37" i="64"/>
  <c r="K17" i="64"/>
  <c r="L17" i="64" s="1"/>
  <c r="K38" i="64"/>
  <c r="M38" i="64" s="1"/>
  <c r="S38" i="64" s="1"/>
  <c r="Q15" i="64"/>
  <c r="Q19" i="64" s="1"/>
  <c r="Q20" i="64" s="1"/>
  <c r="G25" i="64"/>
  <c r="G41" i="64"/>
  <c r="Q37" i="64"/>
  <c r="Q40" i="64" s="1"/>
  <c r="Q41" i="64" s="1"/>
  <c r="K16" i="63"/>
  <c r="L16" i="63" s="1"/>
  <c r="S16" i="63" s="1"/>
  <c r="G41" i="63"/>
  <c r="Q37" i="63"/>
  <c r="Q40" i="63" s="1"/>
  <c r="Q41" i="63" s="1"/>
  <c r="K17" i="63"/>
  <c r="L17" i="63" s="1"/>
  <c r="L15" i="63"/>
  <c r="K18" i="63"/>
  <c r="L18" i="63" s="1"/>
  <c r="S18" i="63" s="1"/>
  <c r="M37" i="63"/>
  <c r="K38" i="63"/>
  <c r="M38" i="63" s="1"/>
  <c r="S38" i="63" s="1"/>
  <c r="G25" i="63"/>
  <c r="Q15" i="63"/>
  <c r="Q19" i="63" s="1"/>
  <c r="Q20" i="63" s="1"/>
  <c r="K17" i="62"/>
  <c r="L17" i="62" s="1"/>
  <c r="M27" i="62" s="1"/>
  <c r="P27" i="62" s="1"/>
  <c r="M37" i="62"/>
  <c r="G25" i="62"/>
  <c r="Q15" i="62"/>
  <c r="Q19" i="62" s="1"/>
  <c r="Q20" i="62" s="1"/>
  <c r="G41" i="62"/>
  <c r="Q37" i="62"/>
  <c r="Q40" i="62" s="1"/>
  <c r="Q41" i="62" s="1"/>
  <c r="K38" i="62"/>
  <c r="M38" i="62" s="1"/>
  <c r="S38" i="62" s="1"/>
  <c r="K18" i="62"/>
  <c r="L18" i="62" s="1"/>
  <c r="S18" i="62" s="1"/>
  <c r="K15" i="62"/>
  <c r="K16" i="62"/>
  <c r="L16" i="62" s="1"/>
  <c r="O18" i="61"/>
  <c r="G18" i="61"/>
  <c r="Q18" i="61" s="1"/>
  <c r="O17" i="61"/>
  <c r="G17" i="61"/>
  <c r="Q17" i="61" s="1"/>
  <c r="O38" i="61"/>
  <c r="G38" i="61"/>
  <c r="Q38" i="61" s="1"/>
  <c r="D41" i="61"/>
  <c r="O37" i="61"/>
  <c r="G37" i="61"/>
  <c r="O39" i="61"/>
  <c r="G39" i="61"/>
  <c r="K39" i="61" s="1"/>
  <c r="M39" i="61" s="1"/>
  <c r="S39" i="61" s="1"/>
  <c r="G21" i="61"/>
  <c r="K21" i="61" s="1"/>
  <c r="L21" i="61" s="1"/>
  <c r="G19" i="61"/>
  <c r="K19" i="61" s="1"/>
  <c r="L19" i="61" s="1"/>
  <c r="D25" i="61"/>
  <c r="O15" i="61"/>
  <c r="G15" i="61"/>
  <c r="K15" i="61" s="1"/>
  <c r="G22" i="61"/>
  <c r="K22" i="61" s="1"/>
  <c r="L22" i="61" s="1"/>
  <c r="G20" i="61"/>
  <c r="K20" i="61" s="1"/>
  <c r="L20" i="61" s="1"/>
  <c r="O16" i="61"/>
  <c r="G16" i="61"/>
  <c r="Q16" i="61" s="1"/>
  <c r="AL27" i="60"/>
  <c r="AN27" i="60" s="1"/>
  <c r="AL20" i="60"/>
  <c r="AN20" i="60" s="1"/>
  <c r="D21" i="60" s="1"/>
  <c r="AL21" i="60"/>
  <c r="AN21" i="60" s="1"/>
  <c r="D22" i="60" s="1"/>
  <c r="AL16" i="60"/>
  <c r="AN16" i="60" s="1"/>
  <c r="D15" i="60" s="1"/>
  <c r="AL24" i="60"/>
  <c r="AN24" i="60" s="1"/>
  <c r="AL19" i="60"/>
  <c r="AN19" i="60" s="1"/>
  <c r="D20" i="60" s="1"/>
  <c r="AL14" i="60"/>
  <c r="AN14" i="60" s="1"/>
  <c r="D16" i="60" s="1"/>
  <c r="AL26" i="60"/>
  <c r="AN26" i="60" s="1"/>
  <c r="D38" i="60" s="1"/>
  <c r="AL17" i="60"/>
  <c r="AN17" i="60" s="1"/>
  <c r="D17" i="60" s="1"/>
  <c r="AL23" i="60"/>
  <c r="AN23" i="60" s="1"/>
  <c r="D37" i="60" s="1"/>
  <c r="AL15" i="60"/>
  <c r="AN15" i="60" s="1"/>
  <c r="D18" i="60" s="1"/>
  <c r="AL18" i="60"/>
  <c r="AN18" i="60" s="1"/>
  <c r="D19" i="60" s="1"/>
  <c r="AL25" i="60"/>
  <c r="AN25" i="60" s="1"/>
  <c r="D39" i="60" s="1"/>
  <c r="S16" i="70" l="1"/>
  <c r="S23" i="70"/>
  <c r="K25" i="70"/>
  <c r="L15" i="70"/>
  <c r="M41" i="70"/>
  <c r="M42" i="70" s="1"/>
  <c r="R45" i="70" s="1"/>
  <c r="S37" i="70"/>
  <c r="S41" i="70" s="1"/>
  <c r="P43" i="70"/>
  <c r="K41" i="70"/>
  <c r="M27" i="69"/>
  <c r="P27" i="69" s="1"/>
  <c r="S16" i="69"/>
  <c r="S23" i="69"/>
  <c r="M28" i="69"/>
  <c r="P28" i="69" s="1"/>
  <c r="L25" i="69"/>
  <c r="M26" i="69" s="1"/>
  <c r="Q22" i="69" s="1"/>
  <c r="S15" i="69"/>
  <c r="M41" i="69"/>
  <c r="M42" i="69" s="1"/>
  <c r="R45" i="69" s="1"/>
  <c r="S37" i="69"/>
  <c r="S41" i="69" s="1"/>
  <c r="P43" i="69"/>
  <c r="K25" i="69"/>
  <c r="K41" i="65"/>
  <c r="K41" i="69"/>
  <c r="K25" i="68"/>
  <c r="S16" i="68"/>
  <c r="S23" i="68"/>
  <c r="K41" i="68"/>
  <c r="M28" i="68"/>
  <c r="P28" i="68" s="1"/>
  <c r="L25" i="68"/>
  <c r="M26" i="68" s="1"/>
  <c r="Q22" i="68" s="1"/>
  <c r="S15" i="68"/>
  <c r="M41" i="68"/>
  <c r="M42" i="68" s="1"/>
  <c r="R45" i="68" s="1"/>
  <c r="S37" i="68"/>
  <c r="S41" i="68" s="1"/>
  <c r="P43" i="68"/>
  <c r="S17" i="68"/>
  <c r="M27" i="68"/>
  <c r="P27" i="68" s="1"/>
  <c r="K25" i="67"/>
  <c r="S16" i="67"/>
  <c r="S23" i="67"/>
  <c r="M41" i="67"/>
  <c r="M42" i="67" s="1"/>
  <c r="R45" i="67" s="1"/>
  <c r="S37" i="67"/>
  <c r="S41" i="67" s="1"/>
  <c r="P43" i="67"/>
  <c r="M28" i="67"/>
  <c r="P28" i="67" s="1"/>
  <c r="L25" i="67"/>
  <c r="M26" i="67" s="1"/>
  <c r="Q22" i="67" s="1"/>
  <c r="S15" i="67"/>
  <c r="S17" i="67"/>
  <c r="M27" i="67"/>
  <c r="P27" i="67" s="1"/>
  <c r="K41" i="67"/>
  <c r="M27" i="66"/>
  <c r="P27" i="66" s="1"/>
  <c r="S16" i="66"/>
  <c r="S23" i="66"/>
  <c r="L25" i="66"/>
  <c r="M26" i="66" s="1"/>
  <c r="Q22" i="66" s="1"/>
  <c r="M28" i="66"/>
  <c r="P28" i="66" s="1"/>
  <c r="S15" i="66"/>
  <c r="K25" i="66"/>
  <c r="K41" i="66"/>
  <c r="M37" i="66"/>
  <c r="S23" i="65"/>
  <c r="M41" i="65"/>
  <c r="M42" i="65" s="1"/>
  <c r="R45" i="65" s="1"/>
  <c r="S37" i="65"/>
  <c r="S41" i="65" s="1"/>
  <c r="P43" i="65"/>
  <c r="K25" i="65"/>
  <c r="L15" i="65"/>
  <c r="S17" i="65"/>
  <c r="M27" i="65"/>
  <c r="P27" i="65" s="1"/>
  <c r="M41" i="64"/>
  <c r="M42" i="64" s="1"/>
  <c r="R45" i="64" s="1"/>
  <c r="S37" i="64"/>
  <c r="S41" i="64" s="1"/>
  <c r="P43" i="64"/>
  <c r="S17" i="64"/>
  <c r="M27" i="64"/>
  <c r="P27" i="64" s="1"/>
  <c r="K41" i="64"/>
  <c r="S16" i="64"/>
  <c r="S23" i="64"/>
  <c r="S17" i="62"/>
  <c r="K25" i="64"/>
  <c r="M28" i="64"/>
  <c r="P28" i="64" s="1"/>
  <c r="L25" i="64"/>
  <c r="M26" i="64" s="1"/>
  <c r="Q22" i="64" s="1"/>
  <c r="S15" i="64"/>
  <c r="K41" i="63"/>
  <c r="K25" i="63"/>
  <c r="M41" i="63"/>
  <c r="M42" i="63" s="1"/>
  <c r="R45" i="63" s="1"/>
  <c r="S37" i="63"/>
  <c r="S41" i="63" s="1"/>
  <c r="P43" i="63"/>
  <c r="S15" i="63"/>
  <c r="L25" i="63"/>
  <c r="M26" i="63" s="1"/>
  <c r="Q22" i="63" s="1"/>
  <c r="M28" i="63"/>
  <c r="P28" i="63" s="1"/>
  <c r="S17" i="63"/>
  <c r="M27" i="63"/>
  <c r="P27" i="63" s="1"/>
  <c r="S23" i="63"/>
  <c r="K25" i="62"/>
  <c r="L15" i="62"/>
  <c r="S37" i="62"/>
  <c r="S41" i="62" s="1"/>
  <c r="P43" i="62"/>
  <c r="M41" i="62"/>
  <c r="M42" i="62" s="1"/>
  <c r="R45" i="62" s="1"/>
  <c r="S16" i="62"/>
  <c r="S23" i="62"/>
  <c r="K41" i="62"/>
  <c r="K17" i="61"/>
  <c r="L17" i="61" s="1"/>
  <c r="M27" i="61" s="1"/>
  <c r="P27" i="61" s="1"/>
  <c r="L15" i="61"/>
  <c r="G41" i="61"/>
  <c r="Q37" i="61"/>
  <c r="Q40" i="61" s="1"/>
  <c r="Q41" i="61" s="1"/>
  <c r="G25" i="61"/>
  <c r="Q15" i="61"/>
  <c r="Q19" i="61" s="1"/>
  <c r="Q20" i="61" s="1"/>
  <c r="K16" i="61"/>
  <c r="L16" i="61" s="1"/>
  <c r="K37" i="61"/>
  <c r="K38" i="61"/>
  <c r="M38" i="61" s="1"/>
  <c r="S38" i="61" s="1"/>
  <c r="K18" i="61"/>
  <c r="L18" i="61" s="1"/>
  <c r="S18" i="61" s="1"/>
  <c r="O17" i="60"/>
  <c r="G17" i="60"/>
  <c r="Q17" i="60" s="1"/>
  <c r="G38" i="60"/>
  <c r="Q38" i="60" s="1"/>
  <c r="O38" i="60"/>
  <c r="O16" i="60"/>
  <c r="G16" i="60"/>
  <c r="Q16" i="60" s="1"/>
  <c r="G22" i="60"/>
  <c r="K22" i="60" s="1"/>
  <c r="L22" i="60" s="1"/>
  <c r="O39" i="60"/>
  <c r="G39" i="60"/>
  <c r="K39" i="60" s="1"/>
  <c r="M39" i="60" s="1"/>
  <c r="S39" i="60" s="1"/>
  <c r="O18" i="60"/>
  <c r="G18" i="60"/>
  <c r="Q18" i="60" s="1"/>
  <c r="G21" i="60"/>
  <c r="K21" i="60" s="1"/>
  <c r="L21" i="60" s="1"/>
  <c r="G37" i="60"/>
  <c r="K37" i="60" s="1"/>
  <c r="D41" i="60"/>
  <c r="O37" i="60"/>
  <c r="G20" i="60"/>
  <c r="K20" i="60" s="1"/>
  <c r="L20" i="60" s="1"/>
  <c r="G15" i="60"/>
  <c r="K15" i="60" s="1"/>
  <c r="O15" i="60"/>
  <c r="D25" i="60"/>
  <c r="G19" i="60"/>
  <c r="K19" i="60" s="1"/>
  <c r="L19" i="60" s="1"/>
  <c r="M28" i="70" l="1"/>
  <c r="P28" i="70" s="1"/>
  <c r="L25" i="70"/>
  <c r="M26" i="70" s="1"/>
  <c r="Q22" i="70" s="1"/>
  <c r="S15" i="70"/>
  <c r="S20" i="70" s="1"/>
  <c r="S20" i="69"/>
  <c r="S20" i="68"/>
  <c r="S20" i="67"/>
  <c r="S20" i="66"/>
  <c r="M41" i="66"/>
  <c r="M42" i="66" s="1"/>
  <c r="R45" i="66" s="1"/>
  <c r="S37" i="66"/>
  <c r="S41" i="66" s="1"/>
  <c r="P43" i="66"/>
  <c r="L25" i="65"/>
  <c r="M26" i="65" s="1"/>
  <c r="Q22" i="65" s="1"/>
  <c r="M28" i="65"/>
  <c r="P28" i="65" s="1"/>
  <c r="S15" i="65"/>
  <c r="S20" i="65" s="1"/>
  <c r="S20" i="64"/>
  <c r="S20" i="63"/>
  <c r="S17" i="61"/>
  <c r="M28" i="62"/>
  <c r="P28" i="62" s="1"/>
  <c r="L25" i="62"/>
  <c r="M26" i="62" s="1"/>
  <c r="Q22" i="62" s="1"/>
  <c r="S15" i="62"/>
  <c r="S20" i="62" s="1"/>
  <c r="S23" i="61"/>
  <c r="S16" i="61"/>
  <c r="M28" i="61"/>
  <c r="P28" i="61" s="1"/>
  <c r="S15" i="61"/>
  <c r="L25" i="61"/>
  <c r="M26" i="61" s="1"/>
  <c r="Q22" i="61" s="1"/>
  <c r="M37" i="61"/>
  <c r="K41" i="61"/>
  <c r="K25" i="61"/>
  <c r="K17" i="60"/>
  <c r="L17" i="60" s="1"/>
  <c r="S17" i="60" s="1"/>
  <c r="M37" i="60"/>
  <c r="G41" i="60"/>
  <c r="Q37" i="60"/>
  <c r="Q40" i="60" s="1"/>
  <c r="Q41" i="60" s="1"/>
  <c r="K16" i="60"/>
  <c r="L16" i="60" s="1"/>
  <c r="K18" i="60"/>
  <c r="L18" i="60" s="1"/>
  <c r="S18" i="60" s="1"/>
  <c r="K38" i="60"/>
  <c r="M38" i="60" s="1"/>
  <c r="S38" i="60" s="1"/>
  <c r="G25" i="60"/>
  <c r="Q15" i="60"/>
  <c r="Q19" i="60" s="1"/>
  <c r="Q20" i="60" s="1"/>
  <c r="L15" i="60"/>
  <c r="S20" i="61" l="1"/>
  <c r="M27" i="60"/>
  <c r="P27" i="60" s="1"/>
  <c r="S37" i="61"/>
  <c r="S41" i="61" s="1"/>
  <c r="P43" i="61"/>
  <c r="M41" i="61"/>
  <c r="M42" i="61" s="1"/>
  <c r="R45" i="61" s="1"/>
  <c r="K25" i="60"/>
  <c r="M28" i="60"/>
  <c r="P28" i="60" s="1"/>
  <c r="S15" i="60"/>
  <c r="L25" i="60"/>
  <c r="M26" i="60" s="1"/>
  <c r="Q22" i="60" s="1"/>
  <c r="S16" i="60"/>
  <c r="S23" i="60"/>
  <c r="M41" i="60"/>
  <c r="M42" i="60" s="1"/>
  <c r="R45" i="60" s="1"/>
  <c r="S37" i="60"/>
  <c r="S41" i="60" s="1"/>
  <c r="P43" i="60"/>
  <c r="K41" i="60"/>
  <c r="S20" i="60" l="1"/>
  <c r="M51" i="58" l="1"/>
  <c r="M50" i="58"/>
  <c r="M49" i="58"/>
  <c r="M48" i="58"/>
  <c r="M47" i="58"/>
  <c r="M46" i="58"/>
  <c r="M45" i="58"/>
  <c r="L41" i="58"/>
  <c r="H41" i="58"/>
  <c r="F41" i="58"/>
  <c r="J40" i="58"/>
  <c r="K40" i="58" s="1"/>
  <c r="J39" i="58"/>
  <c r="P38" i="58"/>
  <c r="J38" i="58"/>
  <c r="P37" i="58"/>
  <c r="J37" i="58"/>
  <c r="X27" i="58"/>
  <c r="X26" i="58"/>
  <c r="X25" i="58"/>
  <c r="AB25" i="58" s="1"/>
  <c r="M25" i="58"/>
  <c r="H25" i="58"/>
  <c r="F25" i="58"/>
  <c r="X24" i="58"/>
  <c r="AB24" i="58" s="1"/>
  <c r="G24" i="58"/>
  <c r="K24" i="58" s="1"/>
  <c r="X23" i="58"/>
  <c r="AB23" i="58" s="1"/>
  <c r="J23" i="58"/>
  <c r="K23" i="58" s="1"/>
  <c r="L23" i="58" s="1"/>
  <c r="J22" i="58"/>
  <c r="X21" i="58"/>
  <c r="J21" i="58"/>
  <c r="X20" i="58"/>
  <c r="AB20" i="58" s="1"/>
  <c r="J20" i="58"/>
  <c r="X19" i="58"/>
  <c r="AB19" i="58" s="1"/>
  <c r="J19" i="58"/>
  <c r="X18" i="58"/>
  <c r="P18" i="58"/>
  <c r="J18" i="58"/>
  <c r="C18" i="58"/>
  <c r="X17" i="58"/>
  <c r="AB17" i="58" s="1"/>
  <c r="P17" i="58"/>
  <c r="J17" i="58"/>
  <c r="C17" i="58"/>
  <c r="X16" i="58"/>
  <c r="AB16" i="58" s="1"/>
  <c r="P16" i="58"/>
  <c r="J16" i="58"/>
  <c r="C16" i="58"/>
  <c r="X15" i="58"/>
  <c r="AB15" i="58" s="1"/>
  <c r="P15" i="58"/>
  <c r="J15" i="58"/>
  <c r="C15" i="58"/>
  <c r="X14" i="58"/>
  <c r="AB14" i="58" s="1"/>
  <c r="H9" i="58"/>
  <c r="X9" i="58" s="1"/>
  <c r="AF23" i="58" s="1"/>
  <c r="M51" i="57"/>
  <c r="M50" i="57"/>
  <c r="M49" i="57"/>
  <c r="M48" i="57"/>
  <c r="M47" i="57"/>
  <c r="M46" i="57"/>
  <c r="M45" i="57"/>
  <c r="L41" i="57"/>
  <c r="H41" i="57"/>
  <c r="F41" i="57"/>
  <c r="J40" i="57"/>
  <c r="M40" i="57" s="1"/>
  <c r="J39" i="57"/>
  <c r="P38" i="57"/>
  <c r="J38" i="57"/>
  <c r="P37" i="57"/>
  <c r="J37" i="57"/>
  <c r="X27" i="57"/>
  <c r="AB27" i="57" s="1"/>
  <c r="X26" i="57"/>
  <c r="X25" i="57"/>
  <c r="AB25" i="57" s="1"/>
  <c r="M25" i="57"/>
  <c r="H25" i="57"/>
  <c r="F25" i="57"/>
  <c r="X24" i="57"/>
  <c r="G24" i="57"/>
  <c r="K24" i="57" s="1"/>
  <c r="X23" i="57"/>
  <c r="AB23" i="57" s="1"/>
  <c r="J23" i="57"/>
  <c r="K23" i="57" s="1"/>
  <c r="L23" i="57" s="1"/>
  <c r="J22" i="57"/>
  <c r="X21" i="57"/>
  <c r="J21" i="57"/>
  <c r="X20" i="57"/>
  <c r="AB20" i="57" s="1"/>
  <c r="J20" i="57"/>
  <c r="X19" i="57"/>
  <c r="AB19" i="57" s="1"/>
  <c r="J19" i="57"/>
  <c r="X18" i="57"/>
  <c r="P18" i="57"/>
  <c r="J18" i="57"/>
  <c r="C18" i="57"/>
  <c r="X17" i="57"/>
  <c r="AB17" i="57" s="1"/>
  <c r="P17" i="57"/>
  <c r="J17" i="57"/>
  <c r="C17" i="57"/>
  <c r="X16" i="57"/>
  <c r="AB16" i="57" s="1"/>
  <c r="P16" i="57"/>
  <c r="J16" i="57"/>
  <c r="C16" i="57"/>
  <c r="X15" i="57"/>
  <c r="AB15" i="57" s="1"/>
  <c r="P15" i="57"/>
  <c r="J15" i="57"/>
  <c r="C15" i="57"/>
  <c r="X14" i="57"/>
  <c r="AB14" i="57" s="1"/>
  <c r="H9" i="57"/>
  <c r="X9" i="57" s="1"/>
  <c r="P19" i="57" l="1"/>
  <c r="P19" i="58"/>
  <c r="AK17" i="58"/>
  <c r="AA19" i="58"/>
  <c r="AK21" i="58"/>
  <c r="AF24" i="58"/>
  <c r="AG21" i="58"/>
  <c r="AK18" i="58"/>
  <c r="AF16" i="58"/>
  <c r="AG27" i="58"/>
  <c r="AF27" i="58"/>
  <c r="AA24" i="58"/>
  <c r="AA16" i="58"/>
  <c r="AG14" i="58"/>
  <c r="AG20" i="58"/>
  <c r="AF14" i="58"/>
  <c r="AK26" i="58"/>
  <c r="AF20" i="58"/>
  <c r="AK23" i="58"/>
  <c r="AG25" i="58"/>
  <c r="AG23" i="58"/>
  <c r="AH23" i="58" s="1"/>
  <c r="AI23" i="58" s="1"/>
  <c r="AJ23" i="58" s="1"/>
  <c r="AA17" i="58"/>
  <c r="AF25" i="58"/>
  <c r="AF19" i="58"/>
  <c r="Z17" i="58"/>
  <c r="AG15" i="58"/>
  <c r="AF15" i="58"/>
  <c r="AF26" i="58"/>
  <c r="Z24" i="58"/>
  <c r="AA27" i="58"/>
  <c r="AF21" i="58"/>
  <c r="AA15" i="58"/>
  <c r="Z19" i="58"/>
  <c r="Z18" i="58"/>
  <c r="AG18" i="58"/>
  <c r="AF18" i="58"/>
  <c r="AA18" i="58"/>
  <c r="AB18" i="58"/>
  <c r="AB26" i="58"/>
  <c r="AG16" i="58"/>
  <c r="AF17" i="58"/>
  <c r="AG19" i="58"/>
  <c r="AA21" i="58"/>
  <c r="Z23" i="58"/>
  <c r="AG24" i="58"/>
  <c r="Z27" i="58"/>
  <c r="AA26" i="58"/>
  <c r="M40" i="58"/>
  <c r="AG17" i="58"/>
  <c r="AK25" i="58"/>
  <c r="AG26" i="58"/>
  <c r="AB27" i="58"/>
  <c r="Z26" i="58"/>
  <c r="AK27" i="58"/>
  <c r="AB21" i="58"/>
  <c r="AA23" i="58"/>
  <c r="AK20" i="58"/>
  <c r="Z14" i="58"/>
  <c r="Z25" i="58"/>
  <c r="AA14" i="58"/>
  <c r="Z15" i="58"/>
  <c r="AK16" i="58"/>
  <c r="AK19" i="58"/>
  <c r="AA20" i="58"/>
  <c r="AK24" i="58"/>
  <c r="AA25" i="58"/>
  <c r="Z21" i="58"/>
  <c r="AK14" i="58"/>
  <c r="AK15" i="58"/>
  <c r="Z20" i="58"/>
  <c r="Z16" i="58"/>
  <c r="Z16" i="57"/>
  <c r="Z24" i="57"/>
  <c r="Z19" i="57"/>
  <c r="AG26" i="57"/>
  <c r="AF21" i="57"/>
  <c r="AA27" i="57"/>
  <c r="AA15" i="57"/>
  <c r="AK17" i="57"/>
  <c r="AK19" i="57"/>
  <c r="AK16" i="57"/>
  <c r="AK24" i="57"/>
  <c r="AK15" i="57"/>
  <c r="AK25" i="57"/>
  <c r="AG18" i="57"/>
  <c r="AG17" i="57"/>
  <c r="AF16" i="57"/>
  <c r="AG15" i="57"/>
  <c r="Z18" i="57"/>
  <c r="Z27" i="57"/>
  <c r="Z23" i="57"/>
  <c r="AA21" i="57"/>
  <c r="AG19" i="57"/>
  <c r="AF17" i="57"/>
  <c r="AG16" i="57"/>
  <c r="AA17" i="57"/>
  <c r="AK14" i="57"/>
  <c r="AK27" i="57"/>
  <c r="AK23" i="57"/>
  <c r="AF19" i="57"/>
  <c r="AK21" i="57"/>
  <c r="AF15" i="57"/>
  <c r="AK20" i="57"/>
  <c r="AG27" i="57"/>
  <c r="AG23" i="57"/>
  <c r="AF27" i="57"/>
  <c r="AK26" i="57"/>
  <c r="AA24" i="57"/>
  <c r="AF23" i="57"/>
  <c r="AG21" i="57"/>
  <c r="AA19" i="57"/>
  <c r="AK18" i="57"/>
  <c r="Z17" i="57"/>
  <c r="AA16" i="57"/>
  <c r="AA23" i="57"/>
  <c r="AF18" i="57"/>
  <c r="AB24" i="57"/>
  <c r="Z26" i="57"/>
  <c r="K40" i="57"/>
  <c r="AA18" i="57"/>
  <c r="AA26" i="57"/>
  <c r="AF20" i="57"/>
  <c r="AF25" i="57"/>
  <c r="AB26" i="57"/>
  <c r="AF14" i="57"/>
  <c r="AB18" i="57"/>
  <c r="AG14" i="57"/>
  <c r="AG20" i="57"/>
  <c r="AG25" i="57"/>
  <c r="Z21" i="57"/>
  <c r="AF24" i="57"/>
  <c r="AG24" i="57"/>
  <c r="AB21" i="57"/>
  <c r="AF26" i="57"/>
  <c r="Z14" i="57"/>
  <c r="Z20" i="57"/>
  <c r="AA25" i="57"/>
  <c r="Z25" i="57"/>
  <c r="AA14" i="57"/>
  <c r="Z15" i="57"/>
  <c r="AA20" i="57"/>
  <c r="C18" i="56"/>
  <c r="C17" i="56"/>
  <c r="C16" i="56"/>
  <c r="C15" i="56"/>
  <c r="M51" i="56"/>
  <c r="M50" i="56"/>
  <c r="M49" i="56"/>
  <c r="M48" i="56"/>
  <c r="M47" i="56"/>
  <c r="M46" i="56"/>
  <c r="M45" i="56"/>
  <c r="L41" i="56"/>
  <c r="H41" i="56"/>
  <c r="F41" i="56"/>
  <c r="J40" i="56"/>
  <c r="M40" i="56" s="1"/>
  <c r="J39" i="56"/>
  <c r="P38" i="56"/>
  <c r="J38" i="56"/>
  <c r="P37" i="56"/>
  <c r="J37" i="56"/>
  <c r="X27" i="56"/>
  <c r="AB27" i="56" s="1"/>
  <c r="X26" i="56"/>
  <c r="X25" i="56"/>
  <c r="AB25" i="56" s="1"/>
  <c r="M25" i="56"/>
  <c r="H25" i="56"/>
  <c r="F25" i="56"/>
  <c r="X24" i="56"/>
  <c r="AB24" i="56" s="1"/>
  <c r="G24" i="56"/>
  <c r="K24" i="56" s="1"/>
  <c r="X23" i="56"/>
  <c r="AB23" i="56" s="1"/>
  <c r="J23" i="56"/>
  <c r="K23" i="56" s="1"/>
  <c r="L23" i="56" s="1"/>
  <c r="J22" i="56"/>
  <c r="X21" i="56"/>
  <c r="AB21" i="56" s="1"/>
  <c r="J21" i="56"/>
  <c r="X20" i="56"/>
  <c r="J20" i="56"/>
  <c r="X19" i="56"/>
  <c r="AB19" i="56" s="1"/>
  <c r="J19" i="56"/>
  <c r="X18" i="56"/>
  <c r="P18" i="56"/>
  <c r="J18" i="56"/>
  <c r="X17" i="56"/>
  <c r="P17" i="56"/>
  <c r="J17" i="56"/>
  <c r="X16" i="56"/>
  <c r="P16" i="56"/>
  <c r="J16" i="56"/>
  <c r="X15" i="56"/>
  <c r="P15" i="56"/>
  <c r="P19" i="56" s="1"/>
  <c r="J15" i="56"/>
  <c r="X14" i="56"/>
  <c r="H9" i="56"/>
  <c r="X9" i="56" s="1"/>
  <c r="AK14" i="56" s="1"/>
  <c r="M51" i="55"/>
  <c r="M50" i="55"/>
  <c r="M49" i="55"/>
  <c r="M48" i="55"/>
  <c r="M47" i="55"/>
  <c r="M46" i="55"/>
  <c r="M45" i="55"/>
  <c r="L41" i="55"/>
  <c r="H41" i="55"/>
  <c r="F41" i="55"/>
  <c r="J40" i="55"/>
  <c r="M40" i="55" s="1"/>
  <c r="J39" i="55"/>
  <c r="P38" i="55"/>
  <c r="J38" i="55"/>
  <c r="P37" i="55"/>
  <c r="J37" i="55"/>
  <c r="X27" i="55"/>
  <c r="X26" i="55"/>
  <c r="AB26" i="55" s="1"/>
  <c r="X25" i="55"/>
  <c r="AB25" i="55" s="1"/>
  <c r="M25" i="55"/>
  <c r="H25" i="55"/>
  <c r="F25" i="55"/>
  <c r="X24" i="55"/>
  <c r="AB24" i="55" s="1"/>
  <c r="G24" i="55"/>
  <c r="K24" i="55" s="1"/>
  <c r="X23" i="55"/>
  <c r="J23" i="55"/>
  <c r="K23" i="55" s="1"/>
  <c r="L23" i="55" s="1"/>
  <c r="J22" i="55"/>
  <c r="X21" i="55"/>
  <c r="AB21" i="55" s="1"/>
  <c r="J21" i="55"/>
  <c r="X20" i="55"/>
  <c r="AB20" i="55" s="1"/>
  <c r="J20" i="55"/>
  <c r="X19" i="55"/>
  <c r="AB19" i="55" s="1"/>
  <c r="J19" i="55"/>
  <c r="X18" i="55"/>
  <c r="AB18" i="55" s="1"/>
  <c r="P18" i="55"/>
  <c r="J18" i="55"/>
  <c r="X17" i="55"/>
  <c r="AB17" i="55" s="1"/>
  <c r="P17" i="55"/>
  <c r="J17" i="55"/>
  <c r="X16" i="55"/>
  <c r="AB16" i="55" s="1"/>
  <c r="P16" i="55"/>
  <c r="J16" i="55"/>
  <c r="X15" i="55"/>
  <c r="AB15" i="55" s="1"/>
  <c r="P15" i="55"/>
  <c r="J15" i="55"/>
  <c r="X14" i="55"/>
  <c r="AB14" i="55" s="1"/>
  <c r="H9" i="55"/>
  <c r="X9" i="55" s="1"/>
  <c r="AK26" i="55" s="1"/>
  <c r="AC17" i="58" l="1"/>
  <c r="AD17" i="58" s="1"/>
  <c r="AE17" i="58" s="1"/>
  <c r="AH27" i="58"/>
  <c r="AA25" i="56"/>
  <c r="AH21" i="58"/>
  <c r="AK16" i="56"/>
  <c r="AA20" i="56"/>
  <c r="AH19" i="58"/>
  <c r="AI19" i="58" s="1"/>
  <c r="AJ19" i="58" s="1"/>
  <c r="AC24" i="58"/>
  <c r="AD24" i="58" s="1"/>
  <c r="AE24" i="58" s="1"/>
  <c r="AH24" i="58"/>
  <c r="AI24" i="58" s="1"/>
  <c r="AJ24" i="58" s="1"/>
  <c r="AH25" i="58"/>
  <c r="AI25" i="58" s="1"/>
  <c r="AJ25" i="58" s="1"/>
  <c r="AI27" i="58"/>
  <c r="AJ27" i="58" s="1"/>
  <c r="AH20" i="58"/>
  <c r="AI20" i="58" s="1"/>
  <c r="AJ20" i="58" s="1"/>
  <c r="AH15" i="58"/>
  <c r="AI15" i="58" s="1"/>
  <c r="AJ15" i="58" s="1"/>
  <c r="AH16" i="58"/>
  <c r="AI16" i="58" s="1"/>
  <c r="AJ16" i="58" s="1"/>
  <c r="AC19" i="58"/>
  <c r="AD19" i="58" s="1"/>
  <c r="AE19" i="58" s="1"/>
  <c r="AH26" i="58"/>
  <c r="AI26" i="58" s="1"/>
  <c r="AJ26" i="58" s="1"/>
  <c r="AH14" i="58"/>
  <c r="AI14" i="58" s="1"/>
  <c r="AJ14" i="58" s="1"/>
  <c r="AC16" i="58"/>
  <c r="AD16" i="58" s="1"/>
  <c r="AE16" i="58" s="1"/>
  <c r="AC25" i="58"/>
  <c r="AD25" i="58" s="1"/>
  <c r="AE25" i="58" s="1"/>
  <c r="AC20" i="58"/>
  <c r="AD20" i="58" s="1"/>
  <c r="AE20" i="58" s="1"/>
  <c r="AH17" i="58"/>
  <c r="AI17" i="58" s="1"/>
  <c r="AJ17" i="58" s="1"/>
  <c r="AL17" i="58" s="1"/>
  <c r="AN17" i="58" s="1"/>
  <c r="D17" i="58" s="1"/>
  <c r="AH18" i="58"/>
  <c r="AI18" i="58" s="1"/>
  <c r="AJ18" i="58" s="1"/>
  <c r="AC18" i="58"/>
  <c r="AD18" i="58" s="1"/>
  <c r="AE18" i="58" s="1"/>
  <c r="AI21" i="58"/>
  <c r="AJ21" i="58" s="1"/>
  <c r="AC27" i="58"/>
  <c r="AD27" i="58" s="1"/>
  <c r="AE27" i="58" s="1"/>
  <c r="AC26" i="58"/>
  <c r="AD26" i="58" s="1"/>
  <c r="AE26" i="58" s="1"/>
  <c r="AC14" i="58"/>
  <c r="AD14" i="58" s="1"/>
  <c r="AE14" i="58" s="1"/>
  <c r="AC21" i="58"/>
  <c r="AD21" i="58" s="1"/>
  <c r="AE21" i="58" s="1"/>
  <c r="AC15" i="58"/>
  <c r="AD15" i="58" s="1"/>
  <c r="AE15" i="58" s="1"/>
  <c r="AC23" i="58"/>
  <c r="AD23" i="58" s="1"/>
  <c r="AE23" i="58" s="1"/>
  <c r="AC20" i="57"/>
  <c r="AD20" i="57" s="1"/>
  <c r="AE20" i="57" s="1"/>
  <c r="AC14" i="57"/>
  <c r="AD14" i="57" s="1"/>
  <c r="AE14" i="57" s="1"/>
  <c r="AC23" i="57"/>
  <c r="AD23" i="57" s="1"/>
  <c r="AE23" i="57" s="1"/>
  <c r="AH20" i="57"/>
  <c r="AI20" i="57" s="1"/>
  <c r="AJ20" i="57" s="1"/>
  <c r="AC27" i="57"/>
  <c r="AD27" i="57" s="1"/>
  <c r="AE27" i="57" s="1"/>
  <c r="AC17" i="57"/>
  <c r="AD17" i="57" s="1"/>
  <c r="AE17" i="57" s="1"/>
  <c r="AC21" i="57"/>
  <c r="AD21" i="57" s="1"/>
  <c r="AE21" i="57" s="1"/>
  <c r="AH14" i="57"/>
  <c r="AI14" i="57" s="1"/>
  <c r="AJ14" i="57" s="1"/>
  <c r="AH19" i="57"/>
  <c r="AI19" i="57" s="1"/>
  <c r="AJ19" i="57" s="1"/>
  <c r="Z15" i="56"/>
  <c r="AF23" i="56"/>
  <c r="AF27" i="56"/>
  <c r="AC15" i="57"/>
  <c r="AD15" i="57" s="1"/>
  <c r="AE15" i="57" s="1"/>
  <c r="AC19" i="57"/>
  <c r="AD19" i="57" s="1"/>
  <c r="AE19" i="57" s="1"/>
  <c r="AH25" i="57"/>
  <c r="AI25" i="57" s="1"/>
  <c r="AJ25" i="57" s="1"/>
  <c r="AH26" i="57"/>
  <c r="AI26" i="57" s="1"/>
  <c r="AJ26" i="57" s="1"/>
  <c r="AH15" i="57"/>
  <c r="AI15" i="57" s="1"/>
  <c r="AJ15" i="57" s="1"/>
  <c r="AC18" i="57"/>
  <c r="AD18" i="57" s="1"/>
  <c r="AE18" i="57" s="1"/>
  <c r="AH21" i="57"/>
  <c r="AI21" i="57" s="1"/>
  <c r="AJ21" i="57" s="1"/>
  <c r="AK18" i="56"/>
  <c r="AH23" i="57"/>
  <c r="AI23" i="57" s="1"/>
  <c r="AJ23" i="57" s="1"/>
  <c r="AC24" i="57"/>
  <c r="AD24" i="57" s="1"/>
  <c r="AE24" i="57" s="1"/>
  <c r="AH24" i="57"/>
  <c r="AI24" i="57" s="1"/>
  <c r="AJ24" i="57" s="1"/>
  <c r="AH16" i="57"/>
  <c r="AI16" i="57" s="1"/>
  <c r="AJ16" i="57" s="1"/>
  <c r="AA23" i="56"/>
  <c r="AC26" i="57"/>
  <c r="AD26" i="57" s="1"/>
  <c r="AE26" i="57" s="1"/>
  <c r="AC25" i="57"/>
  <c r="AD25" i="57" s="1"/>
  <c r="AE25" i="57" s="1"/>
  <c r="AH18" i="57"/>
  <c r="AI18" i="57" s="1"/>
  <c r="AJ18" i="57" s="1"/>
  <c r="AH27" i="57"/>
  <c r="AI27" i="57" s="1"/>
  <c r="AJ27" i="57" s="1"/>
  <c r="AH17" i="57"/>
  <c r="AI17" i="57" s="1"/>
  <c r="AJ17" i="57" s="1"/>
  <c r="AC16" i="57"/>
  <c r="AD16" i="57" s="1"/>
  <c r="AE16" i="57" s="1"/>
  <c r="AB20" i="56"/>
  <c r="AG17" i="56"/>
  <c r="AF17" i="56"/>
  <c r="AB17" i="56"/>
  <c r="AA17" i="56"/>
  <c r="Z17" i="56"/>
  <c r="AG19" i="56"/>
  <c r="AG14" i="56"/>
  <c r="AF14" i="56"/>
  <c r="AB14" i="56"/>
  <c r="AA14" i="56"/>
  <c r="Z19" i="56"/>
  <c r="AG15" i="56"/>
  <c r="AF15" i="56"/>
  <c r="AB15" i="56"/>
  <c r="AA15" i="56"/>
  <c r="AG24" i="56"/>
  <c r="AA19" i="56"/>
  <c r="Z24" i="56"/>
  <c r="AG21" i="56"/>
  <c r="AG18" i="56"/>
  <c r="AF18" i="56"/>
  <c r="AA18" i="56"/>
  <c r="Z18" i="56"/>
  <c r="AB18" i="56"/>
  <c r="AK24" i="56"/>
  <c r="AK19" i="56"/>
  <c r="AK25" i="56"/>
  <c r="AK20" i="56"/>
  <c r="AG23" i="56"/>
  <c r="AK27" i="56"/>
  <c r="AG27" i="56"/>
  <c r="AK23" i="56"/>
  <c r="AK21" i="56"/>
  <c r="AK15" i="56"/>
  <c r="Z14" i="56"/>
  <c r="AF21" i="56"/>
  <c r="AG26" i="56"/>
  <c r="AF26" i="56"/>
  <c r="AB26" i="56"/>
  <c r="Z26" i="56"/>
  <c r="AA26" i="56"/>
  <c r="AK17" i="56"/>
  <c r="AA24" i="56"/>
  <c r="AK26" i="56"/>
  <c r="AG16" i="56"/>
  <c r="AF16" i="56"/>
  <c r="AB16" i="56"/>
  <c r="AA16" i="56"/>
  <c r="AA27" i="56"/>
  <c r="Z16" i="56"/>
  <c r="K40" i="56"/>
  <c r="AG25" i="56"/>
  <c r="AF19" i="56"/>
  <c r="Z21" i="56"/>
  <c r="AF24" i="56"/>
  <c r="AA21" i="56"/>
  <c r="Z23" i="56"/>
  <c r="Z27" i="56"/>
  <c r="AF20" i="56"/>
  <c r="AF25" i="56"/>
  <c r="AG20" i="56"/>
  <c r="Z20" i="56"/>
  <c r="Z25" i="56"/>
  <c r="P19" i="55"/>
  <c r="AG14" i="55"/>
  <c r="AG15" i="55"/>
  <c r="AG16" i="55"/>
  <c r="AG17" i="55"/>
  <c r="AG18" i="55"/>
  <c r="AG20" i="55"/>
  <c r="AG19" i="55"/>
  <c r="AG21" i="55"/>
  <c r="AF23" i="55"/>
  <c r="AG25" i="55"/>
  <c r="AG26" i="55"/>
  <c r="AF27" i="55"/>
  <c r="AG24" i="55"/>
  <c r="AF25" i="55"/>
  <c r="Z26" i="55"/>
  <c r="K40" i="55"/>
  <c r="Z14" i="55"/>
  <c r="AF14" i="55"/>
  <c r="Z15" i="55"/>
  <c r="AF15" i="55"/>
  <c r="Z16" i="55"/>
  <c r="AF16" i="55"/>
  <c r="Z17" i="55"/>
  <c r="AF17" i="55"/>
  <c r="Z18" i="55"/>
  <c r="AF18" i="55"/>
  <c r="Z19" i="55"/>
  <c r="AF19" i="55"/>
  <c r="Z20" i="55"/>
  <c r="AF20" i="55"/>
  <c r="Z21" i="55"/>
  <c r="AF21" i="55"/>
  <c r="AA23" i="55"/>
  <c r="AG23" i="55"/>
  <c r="AK23" i="55"/>
  <c r="Z24" i="55"/>
  <c r="AF24" i="55"/>
  <c r="Z25" i="55"/>
  <c r="AF26" i="55"/>
  <c r="AA27" i="55"/>
  <c r="AG27" i="55"/>
  <c r="AK27" i="55"/>
  <c r="AA14" i="55"/>
  <c r="AK14" i="55"/>
  <c r="AA15" i="55"/>
  <c r="AK15" i="55"/>
  <c r="AA16" i="55"/>
  <c r="AK16" i="55"/>
  <c r="AA17" i="55"/>
  <c r="AK17" i="55"/>
  <c r="AA18" i="55"/>
  <c r="AK18" i="55"/>
  <c r="AA19" i="55"/>
  <c r="AK19" i="55"/>
  <c r="AA20" i="55"/>
  <c r="AK20" i="55"/>
  <c r="AA21" i="55"/>
  <c r="AK21" i="55"/>
  <c r="Z23" i="55"/>
  <c r="AB23" i="55"/>
  <c r="AA24" i="55"/>
  <c r="AK24" i="55"/>
  <c r="AA25" i="55"/>
  <c r="AK25" i="55"/>
  <c r="AA26" i="55"/>
  <c r="Z27" i="55"/>
  <c r="AB27" i="55"/>
  <c r="M51" i="54"/>
  <c r="M50" i="54"/>
  <c r="M49" i="54"/>
  <c r="M48" i="54"/>
  <c r="M47" i="54"/>
  <c r="M46" i="54"/>
  <c r="M45" i="54"/>
  <c r="L41" i="54"/>
  <c r="H41" i="54"/>
  <c r="F41" i="54"/>
  <c r="J40" i="54"/>
  <c r="K40" i="54" s="1"/>
  <c r="J39" i="54"/>
  <c r="P38" i="54"/>
  <c r="J38" i="54"/>
  <c r="P37" i="54"/>
  <c r="J37" i="54"/>
  <c r="X27" i="54"/>
  <c r="AB27" i="54" s="1"/>
  <c r="X26" i="54"/>
  <c r="AB26" i="54" s="1"/>
  <c r="X25" i="54"/>
  <c r="AB25" i="54" s="1"/>
  <c r="M25" i="54"/>
  <c r="H25" i="54"/>
  <c r="F25" i="54"/>
  <c r="X24" i="54"/>
  <c r="AB24" i="54" s="1"/>
  <c r="G24" i="54"/>
  <c r="K24" i="54" s="1"/>
  <c r="X23" i="54"/>
  <c r="AB23" i="54" s="1"/>
  <c r="J23" i="54"/>
  <c r="K23" i="54" s="1"/>
  <c r="L23" i="54" s="1"/>
  <c r="J22" i="54"/>
  <c r="X21" i="54"/>
  <c r="J21" i="54"/>
  <c r="X20" i="54"/>
  <c r="AB20" i="54" s="1"/>
  <c r="J20" i="54"/>
  <c r="X19" i="54"/>
  <c r="AB19" i="54" s="1"/>
  <c r="J19" i="54"/>
  <c r="X18" i="54"/>
  <c r="P18" i="54"/>
  <c r="J18" i="54"/>
  <c r="X17" i="54"/>
  <c r="P17" i="54"/>
  <c r="J17" i="54"/>
  <c r="X16" i="54"/>
  <c r="P16" i="54"/>
  <c r="J16" i="54"/>
  <c r="X15" i="54"/>
  <c r="P15" i="54"/>
  <c r="J15" i="54"/>
  <c r="X14" i="54"/>
  <c r="H9" i="54"/>
  <c r="X9" i="54" s="1"/>
  <c r="M51" i="53"/>
  <c r="M50" i="53"/>
  <c r="M49" i="53"/>
  <c r="M48" i="53"/>
  <c r="M47" i="53"/>
  <c r="M46" i="53"/>
  <c r="M45" i="53"/>
  <c r="L41" i="53"/>
  <c r="H41" i="53"/>
  <c r="F41" i="53"/>
  <c r="J40" i="53"/>
  <c r="M40" i="53" s="1"/>
  <c r="J39" i="53"/>
  <c r="P38" i="53"/>
  <c r="J38" i="53"/>
  <c r="P37" i="53"/>
  <c r="J37" i="53"/>
  <c r="X27" i="53"/>
  <c r="X26" i="53"/>
  <c r="AB26" i="53" s="1"/>
  <c r="X25" i="53"/>
  <c r="AB25" i="53" s="1"/>
  <c r="M25" i="53"/>
  <c r="H25" i="53"/>
  <c r="F25" i="53"/>
  <c r="X24" i="53"/>
  <c r="AB24" i="53" s="1"/>
  <c r="G24" i="53"/>
  <c r="K24" i="53" s="1"/>
  <c r="X23" i="53"/>
  <c r="J23" i="53"/>
  <c r="K23" i="53" s="1"/>
  <c r="L23" i="53" s="1"/>
  <c r="J22" i="53"/>
  <c r="X21" i="53"/>
  <c r="AB21" i="53" s="1"/>
  <c r="J21" i="53"/>
  <c r="X20" i="53"/>
  <c r="AB20" i="53" s="1"/>
  <c r="J20" i="53"/>
  <c r="X19" i="53"/>
  <c r="AB19" i="53" s="1"/>
  <c r="J19" i="53"/>
  <c r="X18" i="53"/>
  <c r="AB18" i="53" s="1"/>
  <c r="P18" i="53"/>
  <c r="J18" i="53"/>
  <c r="X17" i="53"/>
  <c r="AB17" i="53" s="1"/>
  <c r="P17" i="53"/>
  <c r="J17" i="53"/>
  <c r="X16" i="53"/>
  <c r="AB16" i="53" s="1"/>
  <c r="P16" i="53"/>
  <c r="J16" i="53"/>
  <c r="X15" i="53"/>
  <c r="AB15" i="53" s="1"/>
  <c r="P15" i="53"/>
  <c r="J15" i="53"/>
  <c r="X14" i="53"/>
  <c r="AB14" i="53" s="1"/>
  <c r="H9" i="53"/>
  <c r="X9" i="53" s="1"/>
  <c r="AK26" i="53" s="1"/>
  <c r="AL24" i="58" l="1"/>
  <c r="AN24" i="58" s="1"/>
  <c r="P19" i="54"/>
  <c r="AH23" i="55"/>
  <c r="AL19" i="58"/>
  <c r="AN19" i="58" s="1"/>
  <c r="D20" i="58" s="1"/>
  <c r="G20" i="58" s="1"/>
  <c r="K20" i="58" s="1"/>
  <c r="L20" i="58" s="1"/>
  <c r="O17" i="58"/>
  <c r="G17" i="58"/>
  <c r="Q17" i="58" s="1"/>
  <c r="AL21" i="58"/>
  <c r="AN21" i="58" s="1"/>
  <c r="D22" i="58" s="1"/>
  <c r="AL26" i="58"/>
  <c r="AN26" i="58" s="1"/>
  <c r="D38" i="58" s="1"/>
  <c r="AL23" i="58"/>
  <c r="AN23" i="58" s="1"/>
  <c r="D37" i="58" s="1"/>
  <c r="AL20" i="58"/>
  <c r="AN20" i="58" s="1"/>
  <c r="D21" i="58" s="1"/>
  <c r="AL25" i="58"/>
  <c r="AN25" i="58" s="1"/>
  <c r="D39" i="58" s="1"/>
  <c r="AL16" i="58"/>
  <c r="AN16" i="58" s="1"/>
  <c r="D15" i="58" s="1"/>
  <c r="AL27" i="58"/>
  <c r="AN27" i="58" s="1"/>
  <c r="AL14" i="58"/>
  <c r="AN14" i="58" s="1"/>
  <c r="D16" i="58" s="1"/>
  <c r="AH23" i="56"/>
  <c r="AI23" i="56" s="1"/>
  <c r="AJ23" i="56" s="1"/>
  <c r="AL18" i="58"/>
  <c r="AN18" i="58" s="1"/>
  <c r="D19" i="58" s="1"/>
  <c r="AH27" i="56"/>
  <c r="AI27" i="56" s="1"/>
  <c r="AJ27" i="56" s="1"/>
  <c r="AL15" i="58"/>
  <c r="AN15" i="58" s="1"/>
  <c r="D18" i="58" s="1"/>
  <c r="AL18" i="57"/>
  <c r="AN18" i="57" s="1"/>
  <c r="D19" i="57" s="1"/>
  <c r="AL21" i="57"/>
  <c r="AN21" i="57" s="1"/>
  <c r="D22" i="57" s="1"/>
  <c r="AL17" i="57"/>
  <c r="AN17" i="57" s="1"/>
  <c r="D17" i="57" s="1"/>
  <c r="AL26" i="57"/>
  <c r="AN26" i="57" s="1"/>
  <c r="D38" i="57" s="1"/>
  <c r="AL23" i="57"/>
  <c r="AN23" i="57" s="1"/>
  <c r="D37" i="57" s="1"/>
  <c r="AL14" i="57"/>
  <c r="AN14" i="57" s="1"/>
  <c r="D16" i="57" s="1"/>
  <c r="AL16" i="57"/>
  <c r="AN16" i="57" s="1"/>
  <c r="D15" i="57" s="1"/>
  <c r="AL27" i="57"/>
  <c r="AN27" i="57" s="1"/>
  <c r="AL24" i="57"/>
  <c r="AN24" i="57" s="1"/>
  <c r="AL15" i="57"/>
  <c r="AN15" i="57" s="1"/>
  <c r="D18" i="57" s="1"/>
  <c r="AL20" i="57"/>
  <c r="AN20" i="57" s="1"/>
  <c r="D21" i="57" s="1"/>
  <c r="AL25" i="57"/>
  <c r="AN25" i="57" s="1"/>
  <c r="D39" i="57" s="1"/>
  <c r="AL19" i="57"/>
  <c r="AN19" i="57" s="1"/>
  <c r="D20" i="57" s="1"/>
  <c r="AI23" i="55"/>
  <c r="AJ23" i="55" s="1"/>
  <c r="AC15" i="56"/>
  <c r="AD15" i="56" s="1"/>
  <c r="AE15" i="56" s="1"/>
  <c r="AH16" i="56"/>
  <c r="AI16" i="56" s="1"/>
  <c r="AJ16" i="56" s="1"/>
  <c r="AC23" i="56"/>
  <c r="AD23" i="56" s="1"/>
  <c r="AE23" i="56" s="1"/>
  <c r="AH18" i="56"/>
  <c r="AI18" i="56" s="1"/>
  <c r="AJ18" i="56" s="1"/>
  <c r="AH24" i="56"/>
  <c r="AI24" i="56" s="1"/>
  <c r="AJ24" i="56" s="1"/>
  <c r="AC26" i="56"/>
  <c r="AD26" i="56" s="1"/>
  <c r="AE26" i="56" s="1"/>
  <c r="AH17" i="56"/>
  <c r="AI17" i="56" s="1"/>
  <c r="AJ17" i="56" s="1"/>
  <c r="AC25" i="56"/>
  <c r="AD25" i="56" s="1"/>
  <c r="AE25" i="56" s="1"/>
  <c r="AC19" i="56"/>
  <c r="AD19" i="56" s="1"/>
  <c r="AE19" i="56" s="1"/>
  <c r="AC14" i="56"/>
  <c r="AD14" i="56" s="1"/>
  <c r="AE14" i="56" s="1"/>
  <c r="AC27" i="56"/>
  <c r="AD27" i="56" s="1"/>
  <c r="AE27" i="56" s="1"/>
  <c r="AC17" i="56"/>
  <c r="AD17" i="56" s="1"/>
  <c r="AE17" i="56" s="1"/>
  <c r="AH19" i="56"/>
  <c r="AI19" i="56" s="1"/>
  <c r="AJ19" i="56" s="1"/>
  <c r="AH15" i="56"/>
  <c r="AI15" i="56" s="1"/>
  <c r="AJ15" i="56" s="1"/>
  <c r="AC20" i="56"/>
  <c r="AD20" i="56" s="1"/>
  <c r="AE20" i="56" s="1"/>
  <c r="AH26" i="56"/>
  <c r="AI26" i="56" s="1"/>
  <c r="AJ26" i="56" s="1"/>
  <c r="AH20" i="56"/>
  <c r="AI20" i="56" s="1"/>
  <c r="AJ20" i="56" s="1"/>
  <c r="AC18" i="56"/>
  <c r="AD18" i="56" s="1"/>
  <c r="AE18" i="56" s="1"/>
  <c r="AC21" i="56"/>
  <c r="AD21" i="56" s="1"/>
  <c r="AE21" i="56" s="1"/>
  <c r="AC16" i="56"/>
  <c r="AD16" i="56" s="1"/>
  <c r="AE16" i="56" s="1"/>
  <c r="AH25" i="56"/>
  <c r="AI25" i="56" s="1"/>
  <c r="AJ25" i="56" s="1"/>
  <c r="AH21" i="56"/>
  <c r="AI21" i="56" s="1"/>
  <c r="AJ21" i="56" s="1"/>
  <c r="AC24" i="56"/>
  <c r="AD24" i="56" s="1"/>
  <c r="AE24" i="56" s="1"/>
  <c r="AH14" i="56"/>
  <c r="AI14" i="56" s="1"/>
  <c r="AJ14" i="56" s="1"/>
  <c r="AH27" i="55"/>
  <c r="AI27" i="55" s="1"/>
  <c r="AJ27" i="55" s="1"/>
  <c r="AC27" i="55"/>
  <c r="AD27" i="55" s="1"/>
  <c r="AE27" i="55" s="1"/>
  <c r="AH26" i="55"/>
  <c r="AI26" i="55" s="1"/>
  <c r="AJ26" i="55" s="1"/>
  <c r="AH24" i="55"/>
  <c r="AI24" i="55" s="1"/>
  <c r="AJ24" i="55" s="1"/>
  <c r="AC21" i="55"/>
  <c r="AD21" i="55" s="1"/>
  <c r="AE21" i="55" s="1"/>
  <c r="AC20" i="55"/>
  <c r="AD20" i="55" s="1"/>
  <c r="AE20" i="55" s="1"/>
  <c r="AC19" i="55"/>
  <c r="AD19" i="55" s="1"/>
  <c r="AE19" i="55" s="1"/>
  <c r="AC18" i="55"/>
  <c r="AD18" i="55" s="1"/>
  <c r="AE18" i="55" s="1"/>
  <c r="AC17" i="55"/>
  <c r="AD17" i="55" s="1"/>
  <c r="AE17" i="55" s="1"/>
  <c r="AC16" i="55"/>
  <c r="AD16" i="55" s="1"/>
  <c r="AE16" i="55" s="1"/>
  <c r="AC15" i="55"/>
  <c r="AD15" i="55" s="1"/>
  <c r="AE15" i="55" s="1"/>
  <c r="AC14" i="55"/>
  <c r="AD14" i="55" s="1"/>
  <c r="AE14" i="55" s="1"/>
  <c r="AC26" i="55"/>
  <c r="AD26" i="55" s="1"/>
  <c r="AE26" i="55" s="1"/>
  <c r="AC23" i="55"/>
  <c r="AD23" i="55" s="1"/>
  <c r="AE23" i="55" s="1"/>
  <c r="AC25" i="55"/>
  <c r="AD25" i="55" s="1"/>
  <c r="AE25" i="55" s="1"/>
  <c r="AC24" i="55"/>
  <c r="AD24" i="55" s="1"/>
  <c r="AE24" i="55" s="1"/>
  <c r="AH21" i="55"/>
  <c r="AI21" i="55" s="1"/>
  <c r="AJ21" i="55" s="1"/>
  <c r="AH20" i="55"/>
  <c r="AI20" i="55" s="1"/>
  <c r="AJ20" i="55" s="1"/>
  <c r="AH19" i="55"/>
  <c r="AI19" i="55" s="1"/>
  <c r="AJ19" i="55" s="1"/>
  <c r="AH18" i="55"/>
  <c r="AI18" i="55" s="1"/>
  <c r="AJ18" i="55" s="1"/>
  <c r="AH17" i="55"/>
  <c r="AI17" i="55" s="1"/>
  <c r="AJ17" i="55" s="1"/>
  <c r="AH16" i="55"/>
  <c r="AI16" i="55" s="1"/>
  <c r="AJ16" i="55" s="1"/>
  <c r="AH15" i="55"/>
  <c r="AI15" i="55" s="1"/>
  <c r="AJ15" i="55" s="1"/>
  <c r="AH14" i="55"/>
  <c r="AI14" i="55" s="1"/>
  <c r="AJ14" i="55" s="1"/>
  <c r="AH25" i="55"/>
  <c r="AI25" i="55" s="1"/>
  <c r="AJ25" i="55" s="1"/>
  <c r="Z24" i="54"/>
  <c r="AF25" i="54"/>
  <c r="AA19" i="54"/>
  <c r="AK16" i="54"/>
  <c r="AG27" i="54"/>
  <c r="AG21" i="54"/>
  <c r="AK18" i="54"/>
  <c r="AK15" i="54"/>
  <c r="AF27" i="54"/>
  <c r="AA24" i="54"/>
  <c r="AK26" i="54"/>
  <c r="AF20" i="54"/>
  <c r="AG25" i="54"/>
  <c r="AK21" i="54"/>
  <c r="AK17" i="54"/>
  <c r="AK14" i="54"/>
  <c r="AG23" i="54"/>
  <c r="AF23" i="54"/>
  <c r="AK20" i="54"/>
  <c r="AK25" i="54"/>
  <c r="AA27" i="54"/>
  <c r="AF21" i="54"/>
  <c r="Z14" i="54"/>
  <c r="AA23" i="54"/>
  <c r="AG17" i="54"/>
  <c r="AF17" i="54"/>
  <c r="Z17" i="54"/>
  <c r="Z26" i="54"/>
  <c r="M40" i="54"/>
  <c r="AG18" i="54"/>
  <c r="AF18" i="54"/>
  <c r="AG16" i="54"/>
  <c r="AF16" i="54"/>
  <c r="AB16" i="54"/>
  <c r="Z18" i="54"/>
  <c r="AA18" i="54"/>
  <c r="AG14" i="54"/>
  <c r="AF14" i="54"/>
  <c r="AG15" i="54"/>
  <c r="AF15" i="54"/>
  <c r="AA17" i="54"/>
  <c r="Z16" i="54"/>
  <c r="AG26" i="54"/>
  <c r="AF26" i="54"/>
  <c r="AA14" i="54"/>
  <c r="AA15" i="54"/>
  <c r="AB15" i="54"/>
  <c r="AA26" i="54"/>
  <c r="AB18" i="54"/>
  <c r="Z15" i="54"/>
  <c r="AB17" i="54"/>
  <c r="AA16" i="54"/>
  <c r="AB14" i="54"/>
  <c r="AG20" i="54"/>
  <c r="AF19" i="54"/>
  <c r="Z21" i="54"/>
  <c r="AK23" i="54"/>
  <c r="AF24" i="54"/>
  <c r="AK27" i="54"/>
  <c r="AG19" i="54"/>
  <c r="AA21" i="54"/>
  <c r="Z23" i="54"/>
  <c r="AG24" i="54"/>
  <c r="Z27" i="54"/>
  <c r="AB21" i="54"/>
  <c r="Z20" i="54"/>
  <c r="Z25" i="54"/>
  <c r="AK19" i="54"/>
  <c r="AA20" i="54"/>
  <c r="AK24" i="54"/>
  <c r="AA25" i="54"/>
  <c r="Z19" i="54"/>
  <c r="P19" i="53"/>
  <c r="AG19" i="53"/>
  <c r="AG21" i="53"/>
  <c r="AF23" i="53"/>
  <c r="AG25" i="53"/>
  <c r="AG26" i="53"/>
  <c r="AF27" i="53"/>
  <c r="AG14" i="53"/>
  <c r="AG15" i="53"/>
  <c r="AG16" i="53"/>
  <c r="AG17" i="53"/>
  <c r="AG18" i="53"/>
  <c r="AG20" i="53"/>
  <c r="AG24" i="53"/>
  <c r="Z14" i="53"/>
  <c r="Z15" i="53"/>
  <c r="AF15" i="53"/>
  <c r="Z16" i="53"/>
  <c r="AF17" i="53"/>
  <c r="Z18" i="53"/>
  <c r="AF19" i="53"/>
  <c r="Z20" i="53"/>
  <c r="Z21" i="53"/>
  <c r="AF21" i="53"/>
  <c r="Z24" i="53"/>
  <c r="AF24" i="53"/>
  <c r="AF26" i="53"/>
  <c r="AA27" i="53"/>
  <c r="AG27" i="53"/>
  <c r="AK27" i="53"/>
  <c r="K40" i="53"/>
  <c r="AF14" i="53"/>
  <c r="AF16" i="53"/>
  <c r="Z17" i="53"/>
  <c r="AF18" i="53"/>
  <c r="Z19" i="53"/>
  <c r="AF20" i="53"/>
  <c r="AA23" i="53"/>
  <c r="AG23" i="53"/>
  <c r="AK23" i="53"/>
  <c r="Z25" i="53"/>
  <c r="AF25" i="53"/>
  <c r="Z26" i="53"/>
  <c r="AA14" i="53"/>
  <c r="AK14" i="53"/>
  <c r="AA15" i="53"/>
  <c r="AK15" i="53"/>
  <c r="AA16" i="53"/>
  <c r="AK16" i="53"/>
  <c r="AA17" i="53"/>
  <c r="AK17" i="53"/>
  <c r="AA18" i="53"/>
  <c r="AK18" i="53"/>
  <c r="AA19" i="53"/>
  <c r="AK19" i="53"/>
  <c r="AA20" i="53"/>
  <c r="AK20" i="53"/>
  <c r="AA21" i="53"/>
  <c r="AK21" i="53"/>
  <c r="Z23" i="53"/>
  <c r="AB23" i="53"/>
  <c r="AA24" i="53"/>
  <c r="AK24" i="53"/>
  <c r="AA25" i="53"/>
  <c r="AK25" i="53"/>
  <c r="AA26" i="53"/>
  <c r="Z27" i="53"/>
  <c r="AB27" i="53"/>
  <c r="M51" i="52"/>
  <c r="M50" i="52"/>
  <c r="M49" i="52"/>
  <c r="M48" i="52"/>
  <c r="M47" i="52"/>
  <c r="M46" i="52"/>
  <c r="M45" i="52"/>
  <c r="L41" i="52"/>
  <c r="H41" i="52"/>
  <c r="F41" i="52"/>
  <c r="J40" i="52"/>
  <c r="M40" i="52" s="1"/>
  <c r="J39" i="52"/>
  <c r="P38" i="52"/>
  <c r="J38" i="52"/>
  <c r="P37" i="52"/>
  <c r="J37" i="52"/>
  <c r="X27" i="52"/>
  <c r="AB27" i="52" s="1"/>
  <c r="X26" i="52"/>
  <c r="X25" i="52"/>
  <c r="AB25" i="52" s="1"/>
  <c r="M25" i="52"/>
  <c r="H25" i="52"/>
  <c r="F25" i="52"/>
  <c r="X24" i="52"/>
  <c r="AB24" i="52" s="1"/>
  <c r="G24" i="52"/>
  <c r="K24" i="52" s="1"/>
  <c r="X23" i="52"/>
  <c r="AB23" i="52" s="1"/>
  <c r="J23" i="52"/>
  <c r="K23" i="52" s="1"/>
  <c r="L23" i="52" s="1"/>
  <c r="J22" i="52"/>
  <c r="X21" i="52"/>
  <c r="J21" i="52"/>
  <c r="X20" i="52"/>
  <c r="AB20" i="52" s="1"/>
  <c r="J20" i="52"/>
  <c r="X19" i="52"/>
  <c r="AB19" i="52" s="1"/>
  <c r="J19" i="52"/>
  <c r="X18" i="52"/>
  <c r="AB18" i="52" s="1"/>
  <c r="P18" i="52"/>
  <c r="J18" i="52"/>
  <c r="X17" i="52"/>
  <c r="P17" i="52"/>
  <c r="J17" i="52"/>
  <c r="X16" i="52"/>
  <c r="AB16" i="52" s="1"/>
  <c r="P16" i="52"/>
  <c r="J16" i="52"/>
  <c r="X15" i="52"/>
  <c r="P15" i="52"/>
  <c r="J15" i="52"/>
  <c r="X14" i="52"/>
  <c r="H9" i="52"/>
  <c r="X9" i="52" s="1"/>
  <c r="M51" i="51"/>
  <c r="M50" i="51"/>
  <c r="M49" i="51"/>
  <c r="M48" i="51"/>
  <c r="M47" i="51"/>
  <c r="M46" i="51"/>
  <c r="M45" i="51"/>
  <c r="L41" i="51"/>
  <c r="H41" i="51"/>
  <c r="F41" i="51"/>
  <c r="J40" i="51"/>
  <c r="K40" i="51" s="1"/>
  <c r="J39" i="51"/>
  <c r="P38" i="51"/>
  <c r="J38" i="51"/>
  <c r="P37" i="51"/>
  <c r="J37" i="51"/>
  <c r="X27" i="51"/>
  <c r="AB27" i="51" s="1"/>
  <c r="X26" i="51"/>
  <c r="X25" i="51"/>
  <c r="AB25" i="51" s="1"/>
  <c r="M25" i="51"/>
  <c r="H25" i="51"/>
  <c r="F25" i="51"/>
  <c r="X24" i="51"/>
  <c r="AB24" i="51" s="1"/>
  <c r="G24" i="51"/>
  <c r="K24" i="51" s="1"/>
  <c r="X23" i="51"/>
  <c r="AB23" i="51" s="1"/>
  <c r="J23" i="51"/>
  <c r="K23" i="51" s="1"/>
  <c r="L23" i="51" s="1"/>
  <c r="J22" i="51"/>
  <c r="X21" i="51"/>
  <c r="J21" i="51"/>
  <c r="X20" i="51"/>
  <c r="AB20" i="51" s="1"/>
  <c r="J20" i="51"/>
  <c r="X19" i="51"/>
  <c r="AB19" i="51" s="1"/>
  <c r="J19" i="51"/>
  <c r="X18" i="51"/>
  <c r="P18" i="51"/>
  <c r="J18" i="51"/>
  <c r="X17" i="51"/>
  <c r="P17" i="51"/>
  <c r="J17" i="51"/>
  <c r="X16" i="51"/>
  <c r="P16" i="51"/>
  <c r="J16" i="51"/>
  <c r="X15" i="51"/>
  <c r="P15" i="51"/>
  <c r="J15" i="51"/>
  <c r="X14" i="51"/>
  <c r="H9" i="51"/>
  <c r="X9" i="51" s="1"/>
  <c r="M51" i="50"/>
  <c r="M50" i="50"/>
  <c r="M49" i="50"/>
  <c r="M48" i="50"/>
  <c r="M47" i="50"/>
  <c r="M46" i="50"/>
  <c r="M45" i="50"/>
  <c r="L41" i="50"/>
  <c r="H41" i="50"/>
  <c r="F41" i="50"/>
  <c r="J40" i="50"/>
  <c r="M40" i="50" s="1"/>
  <c r="J39" i="50"/>
  <c r="P38" i="50"/>
  <c r="J38" i="50"/>
  <c r="P37" i="50"/>
  <c r="J37" i="50"/>
  <c r="X27" i="50"/>
  <c r="AB27" i="50" s="1"/>
  <c r="X26" i="50"/>
  <c r="X25" i="50"/>
  <c r="M25" i="50"/>
  <c r="H25" i="50"/>
  <c r="F25" i="50"/>
  <c r="X24" i="50"/>
  <c r="G24" i="50"/>
  <c r="K24" i="50" s="1"/>
  <c r="X23" i="50"/>
  <c r="AB23" i="50" s="1"/>
  <c r="J23" i="50"/>
  <c r="K23" i="50" s="1"/>
  <c r="L23" i="50" s="1"/>
  <c r="J22" i="50"/>
  <c r="X21" i="50"/>
  <c r="AB21" i="50" s="1"/>
  <c r="J21" i="50"/>
  <c r="X20" i="50"/>
  <c r="AB20" i="50" s="1"/>
  <c r="J20" i="50"/>
  <c r="X19" i="50"/>
  <c r="AB19" i="50" s="1"/>
  <c r="J19" i="50"/>
  <c r="X18" i="50"/>
  <c r="AB18" i="50" s="1"/>
  <c r="P18" i="50"/>
  <c r="J18" i="50"/>
  <c r="X17" i="50"/>
  <c r="AB17" i="50" s="1"/>
  <c r="P17" i="50"/>
  <c r="J17" i="50"/>
  <c r="X16" i="50"/>
  <c r="AB16" i="50" s="1"/>
  <c r="P16" i="50"/>
  <c r="J16" i="50"/>
  <c r="X15" i="50"/>
  <c r="AB15" i="50" s="1"/>
  <c r="P15" i="50"/>
  <c r="J15" i="50"/>
  <c r="X14" i="50"/>
  <c r="AB14" i="50" s="1"/>
  <c r="H9" i="50"/>
  <c r="X9" i="50" s="1"/>
  <c r="M51" i="49"/>
  <c r="M50" i="49"/>
  <c r="M49" i="49"/>
  <c r="M48" i="49"/>
  <c r="M47" i="49"/>
  <c r="M46" i="49"/>
  <c r="M45" i="49"/>
  <c r="L41" i="49"/>
  <c r="H41" i="49"/>
  <c r="F41" i="49"/>
  <c r="J40" i="49"/>
  <c r="K40" i="49" s="1"/>
  <c r="J39" i="49"/>
  <c r="P38" i="49"/>
  <c r="J38" i="49"/>
  <c r="P37" i="49"/>
  <c r="J37" i="49"/>
  <c r="X27" i="49"/>
  <c r="AB27" i="49" s="1"/>
  <c r="X26" i="49"/>
  <c r="X25" i="49"/>
  <c r="AB25" i="49" s="1"/>
  <c r="M25" i="49"/>
  <c r="H25" i="49"/>
  <c r="F25" i="49"/>
  <c r="X24" i="49"/>
  <c r="G24" i="49"/>
  <c r="K24" i="49" s="1"/>
  <c r="X23" i="49"/>
  <c r="AB23" i="49" s="1"/>
  <c r="L23" i="49"/>
  <c r="J23" i="49"/>
  <c r="K23" i="49" s="1"/>
  <c r="J22" i="49"/>
  <c r="X21" i="49"/>
  <c r="AB21" i="49" s="1"/>
  <c r="J21" i="49"/>
  <c r="X20" i="49"/>
  <c r="AB20" i="49" s="1"/>
  <c r="J20" i="49"/>
  <c r="X19" i="49"/>
  <c r="J19" i="49"/>
  <c r="X18" i="49"/>
  <c r="AB18" i="49" s="1"/>
  <c r="P18" i="49"/>
  <c r="O18" i="49"/>
  <c r="L18" i="49"/>
  <c r="S18" i="49" s="1"/>
  <c r="K18" i="49"/>
  <c r="J18" i="49"/>
  <c r="G18" i="49"/>
  <c r="X17" i="49"/>
  <c r="AB17" i="49" s="1"/>
  <c r="P17" i="49"/>
  <c r="J17" i="49"/>
  <c r="X16" i="49"/>
  <c r="AB16" i="49" s="1"/>
  <c r="P16" i="49"/>
  <c r="X15" i="49"/>
  <c r="AB15" i="49" s="1"/>
  <c r="P15" i="49"/>
  <c r="J15" i="49"/>
  <c r="X14" i="49"/>
  <c r="AB14" i="49" s="1"/>
  <c r="H9" i="49"/>
  <c r="X9" i="49" s="1"/>
  <c r="M51" i="48"/>
  <c r="M50" i="48"/>
  <c r="M49" i="48"/>
  <c r="M48" i="48"/>
  <c r="M47" i="48"/>
  <c r="M46" i="48"/>
  <c r="M45" i="48"/>
  <c r="L41" i="48"/>
  <c r="H41" i="48"/>
  <c r="F41" i="48"/>
  <c r="J40" i="48"/>
  <c r="M40" i="48" s="1"/>
  <c r="J39" i="48"/>
  <c r="P38" i="48"/>
  <c r="J38" i="48"/>
  <c r="P37" i="48"/>
  <c r="J37" i="48"/>
  <c r="X27" i="48"/>
  <c r="X26" i="48"/>
  <c r="X25" i="48"/>
  <c r="M25" i="48"/>
  <c r="H25" i="48"/>
  <c r="F25" i="48"/>
  <c r="X24" i="48"/>
  <c r="G24" i="48"/>
  <c r="K24" i="48" s="1"/>
  <c r="X23" i="48"/>
  <c r="AB23" i="48" s="1"/>
  <c r="L23" i="48"/>
  <c r="J23" i="48"/>
  <c r="K23" i="48" s="1"/>
  <c r="J22" i="48"/>
  <c r="X21" i="48"/>
  <c r="J21" i="48"/>
  <c r="X20" i="48"/>
  <c r="J20" i="48"/>
  <c r="X19" i="48"/>
  <c r="J19" i="48"/>
  <c r="X18" i="48"/>
  <c r="P18" i="48"/>
  <c r="O18" i="48"/>
  <c r="L18" i="48"/>
  <c r="S18" i="48" s="1"/>
  <c r="K18" i="48"/>
  <c r="J18" i="48"/>
  <c r="G18" i="48"/>
  <c r="X17" i="48"/>
  <c r="AB17" i="48" s="1"/>
  <c r="P17" i="48"/>
  <c r="J17" i="48"/>
  <c r="X16" i="48"/>
  <c r="AB16" i="48" s="1"/>
  <c r="P16" i="48"/>
  <c r="J16" i="48"/>
  <c r="X15" i="48"/>
  <c r="AB15" i="48" s="1"/>
  <c r="P15" i="48"/>
  <c r="J15" i="48"/>
  <c r="X14" i="48"/>
  <c r="AB14" i="48" s="1"/>
  <c r="H9" i="48"/>
  <c r="X9" i="48" s="1"/>
  <c r="AK26" i="48" s="1"/>
  <c r="AH27" i="54" l="1"/>
  <c r="AI27" i="54" s="1"/>
  <c r="AJ27" i="54" s="1"/>
  <c r="AL15" i="56"/>
  <c r="AN15" i="56" s="1"/>
  <c r="D18" i="56" s="1"/>
  <c r="AH21" i="54"/>
  <c r="AI21" i="54" s="1"/>
  <c r="AJ21" i="54" s="1"/>
  <c r="G18" i="58"/>
  <c r="Q18" i="58" s="1"/>
  <c r="O18" i="58"/>
  <c r="G21" i="58"/>
  <c r="K21" i="58" s="1"/>
  <c r="L21" i="58" s="1"/>
  <c r="G19" i="58"/>
  <c r="K19" i="58" s="1"/>
  <c r="L19" i="58" s="1"/>
  <c r="G37" i="58"/>
  <c r="K37" i="58" s="1"/>
  <c r="O37" i="58"/>
  <c r="D41" i="58"/>
  <c r="O39" i="58"/>
  <c r="G39" i="58"/>
  <c r="K39" i="58" s="1"/>
  <c r="M39" i="58" s="1"/>
  <c r="S39" i="58" s="1"/>
  <c r="AC24" i="54"/>
  <c r="AD24" i="54" s="1"/>
  <c r="AE24" i="54" s="1"/>
  <c r="G16" i="58"/>
  <c r="Q16" i="58" s="1"/>
  <c r="O16" i="58"/>
  <c r="O38" i="58"/>
  <c r="G38" i="58"/>
  <c r="Q38" i="58" s="1"/>
  <c r="G22" i="58"/>
  <c r="K22" i="58" s="1"/>
  <c r="L22" i="58" s="1"/>
  <c r="O15" i="58"/>
  <c r="D25" i="58"/>
  <c r="G15" i="58"/>
  <c r="K17" i="58"/>
  <c r="L17" i="58" s="1"/>
  <c r="G37" i="57"/>
  <c r="K37" i="57" s="1"/>
  <c r="D41" i="57"/>
  <c r="O37" i="57"/>
  <c r="O18" i="57"/>
  <c r="G18" i="57"/>
  <c r="Q18" i="57" s="1"/>
  <c r="G16" i="57"/>
  <c r="Q16" i="57" s="1"/>
  <c r="O16" i="57"/>
  <c r="G38" i="57"/>
  <c r="Q38" i="57" s="1"/>
  <c r="O38" i="57"/>
  <c r="O17" i="57"/>
  <c r="G17" i="57"/>
  <c r="Q17" i="57" s="1"/>
  <c r="G21" i="57"/>
  <c r="K21" i="57" s="1"/>
  <c r="L21" i="57" s="1"/>
  <c r="O39" i="57"/>
  <c r="G39" i="57"/>
  <c r="K39" i="57" s="1"/>
  <c r="M39" i="57" s="1"/>
  <c r="S39" i="57" s="1"/>
  <c r="G20" i="57"/>
  <c r="K20" i="57" s="1"/>
  <c r="L20" i="57" s="1"/>
  <c r="O15" i="57"/>
  <c r="G15" i="57"/>
  <c r="K15" i="57" s="1"/>
  <c r="D25" i="57"/>
  <c r="G19" i="57"/>
  <c r="K19" i="57" s="1"/>
  <c r="L19" i="57" s="1"/>
  <c r="G22" i="57"/>
  <c r="K22" i="57" s="1"/>
  <c r="L22" i="57" s="1"/>
  <c r="AL20" i="56"/>
  <c r="AN20" i="56" s="1"/>
  <c r="D21" i="56" s="1"/>
  <c r="AL26" i="56"/>
  <c r="AN26" i="56" s="1"/>
  <c r="D38" i="56" s="1"/>
  <c r="O18" i="56"/>
  <c r="G18" i="56"/>
  <c r="Q18" i="56" s="1"/>
  <c r="AL17" i="56"/>
  <c r="AN17" i="56" s="1"/>
  <c r="D17" i="56" s="1"/>
  <c r="AL21" i="56"/>
  <c r="AN21" i="56" s="1"/>
  <c r="D22" i="56" s="1"/>
  <c r="AL14" i="56"/>
  <c r="AN14" i="56" s="1"/>
  <c r="D16" i="56" s="1"/>
  <c r="AL25" i="56"/>
  <c r="AN25" i="56" s="1"/>
  <c r="D39" i="56" s="1"/>
  <c r="AL24" i="56"/>
  <c r="AN24" i="56" s="1"/>
  <c r="AL16" i="56"/>
  <c r="AN16" i="56" s="1"/>
  <c r="D15" i="56" s="1"/>
  <c r="AL18" i="56"/>
  <c r="AN18" i="56" s="1"/>
  <c r="D19" i="56" s="1"/>
  <c r="AL23" i="56"/>
  <c r="AN23" i="56" s="1"/>
  <c r="D37" i="56" s="1"/>
  <c r="AL27" i="56"/>
  <c r="AN27" i="56" s="1"/>
  <c r="AL19" i="56"/>
  <c r="AN19" i="56" s="1"/>
  <c r="D20" i="56" s="1"/>
  <c r="AL25" i="55"/>
  <c r="AN25" i="55" s="1"/>
  <c r="D39" i="55" s="1"/>
  <c r="AL24" i="55"/>
  <c r="AN24" i="55" s="1"/>
  <c r="AL23" i="55"/>
  <c r="AN23" i="55" s="1"/>
  <c r="D37" i="55" s="1"/>
  <c r="AL26" i="55"/>
  <c r="AN26" i="55" s="1"/>
  <c r="D38" i="55" s="1"/>
  <c r="AL14" i="55"/>
  <c r="AN14" i="55" s="1"/>
  <c r="D16" i="55" s="1"/>
  <c r="AL15" i="55"/>
  <c r="AN15" i="55" s="1"/>
  <c r="D18" i="55" s="1"/>
  <c r="AL16" i="55"/>
  <c r="AN16" i="55" s="1"/>
  <c r="D15" i="55" s="1"/>
  <c r="AL17" i="55"/>
  <c r="AN17" i="55" s="1"/>
  <c r="D17" i="55" s="1"/>
  <c r="AL18" i="55"/>
  <c r="AN18" i="55" s="1"/>
  <c r="D19" i="55" s="1"/>
  <c r="AL19" i="55"/>
  <c r="AN19" i="55" s="1"/>
  <c r="D20" i="55" s="1"/>
  <c r="AL20" i="55"/>
  <c r="AN20" i="55" s="1"/>
  <c r="D21" i="55" s="1"/>
  <c r="AL21" i="55"/>
  <c r="AN21" i="55" s="1"/>
  <c r="D22" i="55" s="1"/>
  <c r="AL27" i="55"/>
  <c r="AN27" i="55" s="1"/>
  <c r="AH23" i="54"/>
  <c r="AI23" i="54" s="1"/>
  <c r="AJ23" i="54" s="1"/>
  <c r="AC14" i="54"/>
  <c r="AD14" i="54" s="1"/>
  <c r="AE14" i="54" s="1"/>
  <c r="AH20" i="54"/>
  <c r="AI20" i="54" s="1"/>
  <c r="AJ20" i="54" s="1"/>
  <c r="AH25" i="54"/>
  <c r="AI25" i="54" s="1"/>
  <c r="AJ25" i="54" s="1"/>
  <c r="AC26" i="54"/>
  <c r="AD26" i="54" s="1"/>
  <c r="AE26" i="54" s="1"/>
  <c r="AC19" i="54"/>
  <c r="AD19" i="54" s="1"/>
  <c r="AE19" i="54" s="1"/>
  <c r="AH24" i="54"/>
  <c r="AI24" i="54" s="1"/>
  <c r="AJ24" i="54" s="1"/>
  <c r="AC15" i="54"/>
  <c r="AD15" i="54" s="1"/>
  <c r="AE15" i="54" s="1"/>
  <c r="AC16" i="54"/>
  <c r="AD16" i="54" s="1"/>
  <c r="AE16" i="54" s="1"/>
  <c r="AC18" i="54"/>
  <c r="AD18" i="54" s="1"/>
  <c r="AE18" i="54" s="1"/>
  <c r="AH17" i="54"/>
  <c r="AI17" i="54" s="1"/>
  <c r="AJ17" i="54" s="1"/>
  <c r="AC21" i="54"/>
  <c r="AD21" i="54" s="1"/>
  <c r="AE21" i="54" s="1"/>
  <c r="AH15" i="54"/>
  <c r="AI15" i="54" s="1"/>
  <c r="AJ15" i="54" s="1"/>
  <c r="AC23" i="54"/>
  <c r="AD23" i="54" s="1"/>
  <c r="AE23" i="54" s="1"/>
  <c r="AC25" i="54"/>
  <c r="AD25" i="54" s="1"/>
  <c r="AE25" i="54" s="1"/>
  <c r="AH19" i="54"/>
  <c r="AI19" i="54" s="1"/>
  <c r="AJ19" i="54" s="1"/>
  <c r="AC17" i="54"/>
  <c r="AD17" i="54" s="1"/>
  <c r="AE17" i="54" s="1"/>
  <c r="AC20" i="54"/>
  <c r="AD20" i="54" s="1"/>
  <c r="AE20" i="54" s="1"/>
  <c r="AH14" i="54"/>
  <c r="AI14" i="54" s="1"/>
  <c r="AJ14" i="54" s="1"/>
  <c r="AH18" i="54"/>
  <c r="AI18" i="54" s="1"/>
  <c r="AJ18" i="54" s="1"/>
  <c r="AH26" i="54"/>
  <c r="AI26" i="54" s="1"/>
  <c r="AJ26" i="54" s="1"/>
  <c r="AH27" i="53"/>
  <c r="AI27" i="53" s="1"/>
  <c r="AJ27" i="53" s="1"/>
  <c r="AH16" i="54"/>
  <c r="AI16" i="54" s="1"/>
  <c r="AJ16" i="54" s="1"/>
  <c r="AC27" i="54"/>
  <c r="AD27" i="54" s="1"/>
  <c r="AE27" i="54" s="1"/>
  <c r="P19" i="52"/>
  <c r="AH23" i="53"/>
  <c r="AI23" i="53" s="1"/>
  <c r="AJ23" i="53" s="1"/>
  <c r="Z17" i="50"/>
  <c r="AC23" i="53"/>
  <c r="AD23" i="53" s="1"/>
  <c r="AE23" i="53" s="1"/>
  <c r="AC26" i="53"/>
  <c r="AD26" i="53" s="1"/>
  <c r="AE26" i="53" s="1"/>
  <c r="AC25" i="53"/>
  <c r="AD25" i="53" s="1"/>
  <c r="AE25" i="53" s="1"/>
  <c r="AH20" i="53"/>
  <c r="AI20" i="53" s="1"/>
  <c r="AJ20" i="53" s="1"/>
  <c r="AH18" i="53"/>
  <c r="AI18" i="53" s="1"/>
  <c r="AJ18" i="53" s="1"/>
  <c r="AH16" i="53"/>
  <c r="AI16" i="53" s="1"/>
  <c r="AJ16" i="53" s="1"/>
  <c r="AH24" i="53"/>
  <c r="AI24" i="53" s="1"/>
  <c r="AJ24" i="53" s="1"/>
  <c r="AH21" i="53"/>
  <c r="AI21" i="53" s="1"/>
  <c r="AJ21" i="53" s="1"/>
  <c r="AC20" i="53"/>
  <c r="AD20" i="53" s="1"/>
  <c r="AE20" i="53" s="1"/>
  <c r="AC18" i="53"/>
  <c r="AD18" i="53" s="1"/>
  <c r="AE18" i="53" s="1"/>
  <c r="AC16" i="53"/>
  <c r="AD16" i="53" s="1"/>
  <c r="AE16" i="53" s="1"/>
  <c r="AC15" i="53"/>
  <c r="AD15" i="53" s="1"/>
  <c r="AE15" i="53" s="1"/>
  <c r="AC27" i="53"/>
  <c r="AD27" i="53" s="1"/>
  <c r="AE27" i="53" s="1"/>
  <c r="AH25" i="53"/>
  <c r="AI25" i="53" s="1"/>
  <c r="AJ25" i="53" s="1"/>
  <c r="AC19" i="53"/>
  <c r="AD19" i="53" s="1"/>
  <c r="AE19" i="53" s="1"/>
  <c r="AC17" i="53"/>
  <c r="AD17" i="53" s="1"/>
  <c r="AE17" i="53" s="1"/>
  <c r="AH14" i="53"/>
  <c r="AI14" i="53" s="1"/>
  <c r="AJ14" i="53" s="1"/>
  <c r="AH26" i="53"/>
  <c r="AI26" i="53" s="1"/>
  <c r="AJ26" i="53" s="1"/>
  <c r="AC24" i="53"/>
  <c r="AD24" i="53" s="1"/>
  <c r="AE24" i="53" s="1"/>
  <c r="AC21" i="53"/>
  <c r="AD21" i="53" s="1"/>
  <c r="AE21" i="53" s="1"/>
  <c r="AH19" i="53"/>
  <c r="AI19" i="53" s="1"/>
  <c r="AJ19" i="53" s="1"/>
  <c r="AH17" i="53"/>
  <c r="AI17" i="53" s="1"/>
  <c r="AJ17" i="53" s="1"/>
  <c r="AH15" i="53"/>
  <c r="AI15" i="53" s="1"/>
  <c r="AJ15" i="53" s="1"/>
  <c r="AC14" i="53"/>
  <c r="AD14" i="53" s="1"/>
  <c r="AE14" i="53" s="1"/>
  <c r="Z24" i="52"/>
  <c r="AK15" i="52"/>
  <c r="AK21" i="52"/>
  <c r="AK18" i="52"/>
  <c r="AG27" i="52"/>
  <c r="AF27" i="52"/>
  <c r="AA24" i="52"/>
  <c r="AG20" i="52"/>
  <c r="AF20" i="52"/>
  <c r="AK26" i="52"/>
  <c r="AK17" i="52"/>
  <c r="AK14" i="52"/>
  <c r="AG23" i="52"/>
  <c r="AG25" i="52"/>
  <c r="AF23" i="52"/>
  <c r="AF25" i="52"/>
  <c r="AA19" i="52"/>
  <c r="AK16" i="52"/>
  <c r="AG21" i="52"/>
  <c r="AF21" i="52"/>
  <c r="AA17" i="52"/>
  <c r="AA20" i="52"/>
  <c r="AA25" i="52"/>
  <c r="AG15" i="52"/>
  <c r="AF15" i="52"/>
  <c r="K40" i="52"/>
  <c r="AG18" i="52"/>
  <c r="AF18" i="52"/>
  <c r="AA18" i="52"/>
  <c r="AG14" i="52"/>
  <c r="AF14" i="52"/>
  <c r="AG16" i="52"/>
  <c r="AF16" i="52"/>
  <c r="Z17" i="52"/>
  <c r="Z14" i="52"/>
  <c r="Z16" i="52"/>
  <c r="Z18" i="52"/>
  <c r="Z15" i="52"/>
  <c r="AA14" i="52"/>
  <c r="AA16" i="52"/>
  <c r="AG26" i="52"/>
  <c r="AF26" i="52"/>
  <c r="AB14" i="52"/>
  <c r="AB15" i="52"/>
  <c r="AA26" i="52"/>
  <c r="AB26" i="52"/>
  <c r="AG17" i="52"/>
  <c r="AF17" i="52"/>
  <c r="AA15" i="52"/>
  <c r="AB17" i="52"/>
  <c r="Z26" i="52"/>
  <c r="Z21" i="52"/>
  <c r="AK23" i="52"/>
  <c r="AF24" i="52"/>
  <c r="AK27" i="52"/>
  <c r="AG19" i="52"/>
  <c r="AA21" i="52"/>
  <c r="Z23" i="52"/>
  <c r="AG24" i="52"/>
  <c r="Z27" i="52"/>
  <c r="AA27" i="52"/>
  <c r="AK25" i="52"/>
  <c r="Z20" i="52"/>
  <c r="Z25" i="52"/>
  <c r="AF19" i="52"/>
  <c r="AB21" i="52"/>
  <c r="AA23" i="52"/>
  <c r="AK20" i="52"/>
  <c r="AK19" i="52"/>
  <c r="AK24" i="52"/>
  <c r="Z19" i="52"/>
  <c r="M40" i="49"/>
  <c r="Q18" i="49"/>
  <c r="AK15" i="51"/>
  <c r="AF23" i="51"/>
  <c r="AK26" i="51"/>
  <c r="AK17" i="51"/>
  <c r="AK18" i="51"/>
  <c r="AK14" i="51"/>
  <c r="AG21" i="51"/>
  <c r="AK16" i="51"/>
  <c r="AA24" i="51"/>
  <c r="AG16" i="51"/>
  <c r="AF21" i="51"/>
  <c r="AG14" i="51"/>
  <c r="AG17" i="51"/>
  <c r="AG26" i="51"/>
  <c r="AG15" i="51"/>
  <c r="AG18" i="51"/>
  <c r="Z24" i="51"/>
  <c r="AF27" i="51"/>
  <c r="Z25" i="51"/>
  <c r="Z20" i="51"/>
  <c r="AA19" i="51"/>
  <c r="Z19" i="51"/>
  <c r="Z14" i="51"/>
  <c r="Z15" i="51"/>
  <c r="Z16" i="51"/>
  <c r="Z17" i="51"/>
  <c r="Z18" i="51"/>
  <c r="AA14" i="51"/>
  <c r="AA15" i="51"/>
  <c r="AA16" i="51"/>
  <c r="AA17" i="51"/>
  <c r="AA26" i="51"/>
  <c r="M40" i="51"/>
  <c r="AF20" i="51"/>
  <c r="AF25" i="51"/>
  <c r="AB26" i="51"/>
  <c r="AG23" i="51"/>
  <c r="Z26" i="51"/>
  <c r="AG27" i="51"/>
  <c r="AA18" i="51"/>
  <c r="AB14" i="51"/>
  <c r="AB15" i="51"/>
  <c r="AB16" i="51"/>
  <c r="AB17" i="51"/>
  <c r="AB18" i="51"/>
  <c r="AG20" i="51"/>
  <c r="AK21" i="51"/>
  <c r="AG25" i="51"/>
  <c r="AF19" i="51"/>
  <c r="Z21" i="51"/>
  <c r="AK23" i="51"/>
  <c r="AF24" i="51"/>
  <c r="AK27" i="51"/>
  <c r="AF14" i="51"/>
  <c r="AF15" i="51"/>
  <c r="AF16" i="51"/>
  <c r="AF17" i="51"/>
  <c r="AF18" i="51"/>
  <c r="AB21" i="51"/>
  <c r="AA23" i="51"/>
  <c r="AF26" i="51"/>
  <c r="AA27" i="51"/>
  <c r="AG19" i="51"/>
  <c r="AA21" i="51"/>
  <c r="Z23" i="51"/>
  <c r="AG24" i="51"/>
  <c r="Z27" i="51"/>
  <c r="P19" i="51"/>
  <c r="AK20" i="51"/>
  <c r="AK25" i="51"/>
  <c r="AK19" i="51"/>
  <c r="AA20" i="51"/>
  <c r="AK24" i="51"/>
  <c r="AA25" i="51"/>
  <c r="AA16" i="50"/>
  <c r="AG24" i="50"/>
  <c r="AF20" i="50"/>
  <c r="AA14" i="50"/>
  <c r="AA17" i="50"/>
  <c r="AA21" i="50"/>
  <c r="AG25" i="50"/>
  <c r="AF26" i="50"/>
  <c r="AA15" i="50"/>
  <c r="AA18" i="50"/>
  <c r="AA23" i="50"/>
  <c r="AG19" i="50"/>
  <c r="AK25" i="50"/>
  <c r="AG26" i="50"/>
  <c r="AG14" i="50"/>
  <c r="AG15" i="50"/>
  <c r="AG16" i="50"/>
  <c r="AG17" i="50"/>
  <c r="AG18" i="50"/>
  <c r="P19" i="50"/>
  <c r="AK20" i="50"/>
  <c r="Z25" i="50"/>
  <c r="K40" i="50"/>
  <c r="Z19" i="50"/>
  <c r="Z16" i="50"/>
  <c r="Z18" i="50"/>
  <c r="AF15" i="50"/>
  <c r="AF16" i="50"/>
  <c r="AF17" i="50"/>
  <c r="AF18" i="50"/>
  <c r="Z20" i="50"/>
  <c r="AK24" i="50"/>
  <c r="AA25" i="50"/>
  <c r="AF27" i="50"/>
  <c r="Z14" i="50"/>
  <c r="AF14" i="50"/>
  <c r="AK19" i="50"/>
  <c r="AA20" i="50"/>
  <c r="Z24" i="50"/>
  <c r="AB25" i="50"/>
  <c r="AG27" i="50"/>
  <c r="AF21" i="50"/>
  <c r="AF23" i="50"/>
  <c r="AA24" i="50"/>
  <c r="AK26" i="50"/>
  <c r="AK14" i="50"/>
  <c r="AK15" i="50"/>
  <c r="AK16" i="50"/>
  <c r="AK17" i="50"/>
  <c r="AK18" i="50"/>
  <c r="AA19" i="50"/>
  <c r="AG21" i="50"/>
  <c r="AG23" i="50"/>
  <c r="AB24" i="50"/>
  <c r="Z26" i="50"/>
  <c r="AA26" i="50"/>
  <c r="AF25" i="50"/>
  <c r="AB26" i="50"/>
  <c r="AK27" i="50"/>
  <c r="Z27" i="50"/>
  <c r="AG20" i="50"/>
  <c r="AK21" i="50"/>
  <c r="AK23" i="50"/>
  <c r="AF24" i="50"/>
  <c r="AA27" i="50"/>
  <c r="AF19" i="50"/>
  <c r="Z21" i="50"/>
  <c r="Z23" i="50"/>
  <c r="Z15" i="50"/>
  <c r="AA24" i="49"/>
  <c r="AF21" i="49"/>
  <c r="AG27" i="49"/>
  <c r="AG14" i="49"/>
  <c r="Z24" i="49"/>
  <c r="AG19" i="49"/>
  <c r="AF19" i="49"/>
  <c r="AA19" i="49"/>
  <c r="AB19" i="49"/>
  <c r="AG16" i="49"/>
  <c r="AF25" i="49"/>
  <c r="AG20" i="49"/>
  <c r="AF23" i="49"/>
  <c r="AA25" i="49"/>
  <c r="AG15" i="49"/>
  <c r="Z20" i="49"/>
  <c r="AK23" i="49"/>
  <c r="AK21" i="49"/>
  <c r="AK27" i="49"/>
  <c r="AK17" i="49"/>
  <c r="AK16" i="49"/>
  <c r="AG23" i="49"/>
  <c r="AG21" i="49"/>
  <c r="AK18" i="49"/>
  <c r="AK26" i="49"/>
  <c r="AK15" i="49"/>
  <c r="AK14" i="49"/>
  <c r="AK20" i="49"/>
  <c r="AK25" i="49"/>
  <c r="AA20" i="49"/>
  <c r="Z19" i="49"/>
  <c r="AF26" i="49"/>
  <c r="AB26" i="49"/>
  <c r="Z26" i="49"/>
  <c r="AA26" i="49"/>
  <c r="AG26" i="49"/>
  <c r="AK19" i="49"/>
  <c r="AA23" i="49"/>
  <c r="AG24" i="49"/>
  <c r="AF24" i="49"/>
  <c r="AB24" i="49"/>
  <c r="AK24" i="49"/>
  <c r="P19" i="49"/>
  <c r="AG17" i="49"/>
  <c r="AF18" i="49"/>
  <c r="AA21" i="49"/>
  <c r="AF27" i="49"/>
  <c r="AF14" i="49"/>
  <c r="AF15" i="49"/>
  <c r="AF16" i="49"/>
  <c r="AF17" i="49"/>
  <c r="AG18" i="49"/>
  <c r="Z25" i="49"/>
  <c r="Z18" i="49"/>
  <c r="Z15" i="49"/>
  <c r="AA16" i="49"/>
  <c r="AG25" i="49"/>
  <c r="Z27" i="49"/>
  <c r="Z14" i="49"/>
  <c r="Z16" i="49"/>
  <c r="Z17" i="49"/>
  <c r="AA18" i="49"/>
  <c r="AA14" i="49"/>
  <c r="AA15" i="49"/>
  <c r="AA17" i="49"/>
  <c r="AF20" i="49"/>
  <c r="AA27" i="49"/>
  <c r="Z21" i="49"/>
  <c r="Z23" i="49"/>
  <c r="Q18" i="48"/>
  <c r="AG14" i="48"/>
  <c r="AG15" i="48"/>
  <c r="AG16" i="48"/>
  <c r="AG17" i="48"/>
  <c r="AF18" i="48"/>
  <c r="AF19" i="48"/>
  <c r="AF20" i="48"/>
  <c r="AF21" i="48"/>
  <c r="AG24" i="48"/>
  <c r="AG25" i="48"/>
  <c r="AF27" i="48"/>
  <c r="AG23" i="48"/>
  <c r="AG26" i="48"/>
  <c r="Z14" i="48"/>
  <c r="AF15" i="48"/>
  <c r="Z16" i="48"/>
  <c r="AF16" i="48"/>
  <c r="AF17" i="48"/>
  <c r="AA18" i="48"/>
  <c r="AG18" i="48"/>
  <c r="AK18" i="48"/>
  <c r="P19" i="48"/>
  <c r="AA19" i="48"/>
  <c r="AG19" i="48"/>
  <c r="AK19" i="48"/>
  <c r="AA20" i="48"/>
  <c r="AG20" i="48"/>
  <c r="AK20" i="48"/>
  <c r="AA21" i="48"/>
  <c r="AG21" i="48"/>
  <c r="AK21" i="48"/>
  <c r="Z23" i="48"/>
  <c r="AA14" i="48"/>
  <c r="AK14" i="48"/>
  <c r="AA15" i="48"/>
  <c r="AK15" i="48"/>
  <c r="AA16" i="48"/>
  <c r="AK16" i="48"/>
  <c r="AA17" i="48"/>
  <c r="AK17" i="48"/>
  <c r="Z18" i="48"/>
  <c r="AB18" i="48"/>
  <c r="Z19" i="48"/>
  <c r="AB19" i="48"/>
  <c r="Z20" i="48"/>
  <c r="AB20" i="48"/>
  <c r="Z21" i="48"/>
  <c r="AB21" i="48"/>
  <c r="AA23" i="48"/>
  <c r="AK23" i="48"/>
  <c r="Z24" i="48"/>
  <c r="AB24" i="48"/>
  <c r="AF24" i="48"/>
  <c r="Z25" i="48"/>
  <c r="AB25" i="48"/>
  <c r="AF25" i="48"/>
  <c r="Z26" i="48"/>
  <c r="AB26" i="48"/>
  <c r="AF26" i="48"/>
  <c r="AA27" i="48"/>
  <c r="AG27" i="48"/>
  <c r="AK27" i="48"/>
  <c r="K40" i="48"/>
  <c r="AF14" i="48"/>
  <c r="Z15" i="48"/>
  <c r="Z17" i="48"/>
  <c r="AF23" i="48"/>
  <c r="AA24" i="48"/>
  <c r="AK24" i="48"/>
  <c r="AA25" i="48"/>
  <c r="AK25" i="48"/>
  <c r="AA26" i="48"/>
  <c r="Z27" i="48"/>
  <c r="AB27" i="48"/>
  <c r="P22" i="47"/>
  <c r="M51" i="47"/>
  <c r="M50" i="47"/>
  <c r="M49" i="47"/>
  <c r="M48" i="47"/>
  <c r="M47" i="47"/>
  <c r="M46" i="47"/>
  <c r="M45" i="47"/>
  <c r="L41" i="47"/>
  <c r="H41" i="47"/>
  <c r="F41" i="47"/>
  <c r="J40" i="47"/>
  <c r="M40" i="47" s="1"/>
  <c r="J39" i="47"/>
  <c r="P38" i="47"/>
  <c r="J38" i="47"/>
  <c r="P37" i="47"/>
  <c r="J37" i="47"/>
  <c r="X27" i="47"/>
  <c r="AB27" i="47" s="1"/>
  <c r="X26" i="47"/>
  <c r="AB26" i="47" s="1"/>
  <c r="X25" i="47"/>
  <c r="M25" i="47"/>
  <c r="H25" i="47"/>
  <c r="F25" i="47"/>
  <c r="X24" i="47"/>
  <c r="G24" i="47"/>
  <c r="K24" i="47" s="1"/>
  <c r="X23" i="47"/>
  <c r="AB23" i="47" s="1"/>
  <c r="L23" i="47"/>
  <c r="J23" i="47"/>
  <c r="K23" i="47" s="1"/>
  <c r="J22" i="47"/>
  <c r="X21" i="47"/>
  <c r="AB21" i="47" s="1"/>
  <c r="J21" i="47"/>
  <c r="X20" i="47"/>
  <c r="AB20" i="47" s="1"/>
  <c r="J20" i="47"/>
  <c r="X19" i="47"/>
  <c r="AB19" i="47" s="1"/>
  <c r="J19" i="47"/>
  <c r="X18" i="47"/>
  <c r="AB18" i="47" s="1"/>
  <c r="P18" i="47"/>
  <c r="J18" i="47"/>
  <c r="X17" i="47"/>
  <c r="AB17" i="47" s="1"/>
  <c r="P17" i="47"/>
  <c r="J17" i="47"/>
  <c r="X16" i="47"/>
  <c r="AB16" i="47" s="1"/>
  <c r="P16" i="47"/>
  <c r="J16" i="47"/>
  <c r="X15" i="47"/>
  <c r="AB15" i="47" s="1"/>
  <c r="P15" i="47"/>
  <c r="J15" i="47"/>
  <c r="X14" i="47"/>
  <c r="AB14" i="47" s="1"/>
  <c r="H9" i="47"/>
  <c r="X9" i="47" s="1"/>
  <c r="M51" i="46"/>
  <c r="M50" i="46"/>
  <c r="M49" i="46"/>
  <c r="M48" i="46"/>
  <c r="M47" i="46"/>
  <c r="M46" i="46"/>
  <c r="M45" i="46"/>
  <c r="L41" i="46"/>
  <c r="H41" i="46"/>
  <c r="F41" i="46"/>
  <c r="J40" i="46"/>
  <c r="M40" i="46" s="1"/>
  <c r="J39" i="46"/>
  <c r="P38" i="46"/>
  <c r="J38" i="46"/>
  <c r="P37" i="46"/>
  <c r="J37" i="46"/>
  <c r="X27" i="46"/>
  <c r="AB27" i="46" s="1"/>
  <c r="X26" i="46"/>
  <c r="X25" i="46"/>
  <c r="M25" i="46"/>
  <c r="H25" i="46"/>
  <c r="F25" i="46"/>
  <c r="X24" i="46"/>
  <c r="G24" i="46"/>
  <c r="K24" i="46" s="1"/>
  <c r="X23" i="46"/>
  <c r="AB23" i="46" s="1"/>
  <c r="L23" i="46"/>
  <c r="J23" i="46"/>
  <c r="K23" i="46" s="1"/>
  <c r="J22" i="46"/>
  <c r="X21" i="46"/>
  <c r="AB21" i="46" s="1"/>
  <c r="J21" i="46"/>
  <c r="X20" i="46"/>
  <c r="J20" i="46"/>
  <c r="X19" i="46"/>
  <c r="J19" i="46"/>
  <c r="X18" i="46"/>
  <c r="AB18" i="46" s="1"/>
  <c r="P18" i="46"/>
  <c r="J18" i="46"/>
  <c r="X17" i="46"/>
  <c r="P17" i="46"/>
  <c r="J17" i="46"/>
  <c r="X16" i="46"/>
  <c r="AB16" i="46" s="1"/>
  <c r="P16" i="46"/>
  <c r="J16" i="46"/>
  <c r="X15" i="46"/>
  <c r="AB15" i="46" s="1"/>
  <c r="P15" i="46"/>
  <c r="J15" i="46"/>
  <c r="X14" i="46"/>
  <c r="AB14" i="46" s="1"/>
  <c r="X9" i="46"/>
  <c r="M51" i="45"/>
  <c r="M50" i="45"/>
  <c r="M49" i="45"/>
  <c r="M48" i="45"/>
  <c r="M47" i="45"/>
  <c r="M46" i="45"/>
  <c r="M45" i="45"/>
  <c r="L41" i="45"/>
  <c r="H41" i="45"/>
  <c r="F41" i="45"/>
  <c r="J40" i="45"/>
  <c r="M40" i="45" s="1"/>
  <c r="J39" i="45"/>
  <c r="P38" i="45"/>
  <c r="J38" i="45"/>
  <c r="P37" i="45"/>
  <c r="J37" i="45"/>
  <c r="X27" i="45"/>
  <c r="X26" i="45"/>
  <c r="X25" i="45"/>
  <c r="M25" i="45"/>
  <c r="H25" i="45"/>
  <c r="F25" i="45"/>
  <c r="X24" i="45"/>
  <c r="G24" i="45"/>
  <c r="K24" i="45" s="1"/>
  <c r="X23" i="45"/>
  <c r="AB23" i="45" s="1"/>
  <c r="L23" i="45"/>
  <c r="J23" i="45"/>
  <c r="K23" i="45" s="1"/>
  <c r="J22" i="45"/>
  <c r="X21" i="45"/>
  <c r="AB21" i="45" s="1"/>
  <c r="J21" i="45"/>
  <c r="X20" i="45"/>
  <c r="J20" i="45"/>
  <c r="X19" i="45"/>
  <c r="J19" i="45"/>
  <c r="X18" i="45"/>
  <c r="AB18" i="45" s="1"/>
  <c r="P18" i="45"/>
  <c r="J18" i="45"/>
  <c r="X17" i="45"/>
  <c r="AB17" i="45" s="1"/>
  <c r="P17" i="45"/>
  <c r="J17" i="45"/>
  <c r="X16" i="45"/>
  <c r="P16" i="45"/>
  <c r="J16" i="45"/>
  <c r="X15" i="45"/>
  <c r="P15" i="45"/>
  <c r="J15" i="45"/>
  <c r="X14" i="45"/>
  <c r="H9" i="45"/>
  <c r="X9" i="45" s="1"/>
  <c r="M51" i="44"/>
  <c r="M50" i="44"/>
  <c r="M49" i="44"/>
  <c r="M48" i="44"/>
  <c r="M47" i="44"/>
  <c r="M46" i="44"/>
  <c r="M45" i="44"/>
  <c r="L41" i="44"/>
  <c r="H41" i="44"/>
  <c r="F41" i="44"/>
  <c r="J40" i="44"/>
  <c r="M40" i="44" s="1"/>
  <c r="J39" i="44"/>
  <c r="P38" i="44"/>
  <c r="J38" i="44"/>
  <c r="P37" i="44"/>
  <c r="J37" i="44"/>
  <c r="X27" i="44"/>
  <c r="AB27" i="44" s="1"/>
  <c r="X26" i="44"/>
  <c r="X25" i="44"/>
  <c r="M25" i="44"/>
  <c r="H25" i="44"/>
  <c r="F25" i="44"/>
  <c r="X24" i="44"/>
  <c r="G24" i="44"/>
  <c r="K24" i="44" s="1"/>
  <c r="X23" i="44"/>
  <c r="AB23" i="44" s="1"/>
  <c r="L23" i="44"/>
  <c r="J23" i="44"/>
  <c r="K23" i="44" s="1"/>
  <c r="J22" i="44"/>
  <c r="X21" i="44"/>
  <c r="J21" i="44"/>
  <c r="X20" i="44"/>
  <c r="J20" i="44"/>
  <c r="X19" i="44"/>
  <c r="J19" i="44"/>
  <c r="X18" i="44"/>
  <c r="AB18" i="44" s="1"/>
  <c r="P18" i="44"/>
  <c r="J18" i="44"/>
  <c r="X17" i="44"/>
  <c r="AB17" i="44" s="1"/>
  <c r="P17" i="44"/>
  <c r="J17" i="44"/>
  <c r="X16" i="44"/>
  <c r="AB16" i="44" s="1"/>
  <c r="P16" i="44"/>
  <c r="J16" i="44"/>
  <c r="X15" i="44"/>
  <c r="AB15" i="44" s="1"/>
  <c r="P15" i="44"/>
  <c r="J15" i="44"/>
  <c r="X14" i="44"/>
  <c r="AB14" i="44" s="1"/>
  <c r="H9" i="44"/>
  <c r="X9" i="44" s="1"/>
  <c r="M51" i="43"/>
  <c r="M50" i="43"/>
  <c r="M49" i="43"/>
  <c r="M48" i="43"/>
  <c r="M47" i="43"/>
  <c r="M46" i="43"/>
  <c r="M45" i="43"/>
  <c r="L41" i="43"/>
  <c r="H41" i="43"/>
  <c r="F41" i="43"/>
  <c r="J40" i="43"/>
  <c r="M40" i="43" s="1"/>
  <c r="J39" i="43"/>
  <c r="P38" i="43"/>
  <c r="J38" i="43"/>
  <c r="P37" i="43"/>
  <c r="J37" i="43"/>
  <c r="X27" i="43"/>
  <c r="AB27" i="43" s="1"/>
  <c r="X26" i="43"/>
  <c r="X25" i="43"/>
  <c r="M25" i="43"/>
  <c r="H25" i="43"/>
  <c r="F25" i="43"/>
  <c r="X24" i="43"/>
  <c r="G24" i="43"/>
  <c r="K24" i="43" s="1"/>
  <c r="X23" i="43"/>
  <c r="AB23" i="43" s="1"/>
  <c r="L23" i="43"/>
  <c r="J23" i="43"/>
  <c r="K23" i="43" s="1"/>
  <c r="J22" i="43"/>
  <c r="X21" i="43"/>
  <c r="AB21" i="43" s="1"/>
  <c r="J21" i="43"/>
  <c r="X20" i="43"/>
  <c r="J20" i="43"/>
  <c r="X19" i="43"/>
  <c r="J19" i="43"/>
  <c r="X18" i="43"/>
  <c r="P18" i="43"/>
  <c r="J18" i="43"/>
  <c r="X17" i="43"/>
  <c r="AB17" i="43" s="1"/>
  <c r="P17" i="43"/>
  <c r="J17" i="43"/>
  <c r="X16" i="43"/>
  <c r="P16" i="43"/>
  <c r="J16" i="43"/>
  <c r="X15" i="43"/>
  <c r="AB15" i="43" s="1"/>
  <c r="P15" i="43"/>
  <c r="J15" i="43"/>
  <c r="X14" i="43"/>
  <c r="H9" i="43"/>
  <c r="X9" i="43" s="1"/>
  <c r="AK19" i="43" s="1"/>
  <c r="M51" i="42"/>
  <c r="M50" i="42"/>
  <c r="M49" i="42"/>
  <c r="M48" i="42"/>
  <c r="M47" i="42"/>
  <c r="M46" i="42"/>
  <c r="M45" i="42"/>
  <c r="L41" i="42"/>
  <c r="H41" i="42"/>
  <c r="F41" i="42"/>
  <c r="J40" i="42"/>
  <c r="M40" i="42" s="1"/>
  <c r="J39" i="42"/>
  <c r="P38" i="42"/>
  <c r="J38" i="42"/>
  <c r="P37" i="42"/>
  <c r="J37" i="42"/>
  <c r="X27" i="42"/>
  <c r="AB27" i="42" s="1"/>
  <c r="X26" i="42"/>
  <c r="X25" i="42"/>
  <c r="M25" i="42"/>
  <c r="H25" i="42"/>
  <c r="F25" i="42"/>
  <c r="X24" i="42"/>
  <c r="G24" i="42"/>
  <c r="K24" i="42" s="1"/>
  <c r="X23" i="42"/>
  <c r="AB23" i="42" s="1"/>
  <c r="L23" i="42"/>
  <c r="J23" i="42"/>
  <c r="K23" i="42" s="1"/>
  <c r="J22" i="42"/>
  <c r="X21" i="42"/>
  <c r="AB21" i="42" s="1"/>
  <c r="J21" i="42"/>
  <c r="X20" i="42"/>
  <c r="AB20" i="42" s="1"/>
  <c r="J20" i="42"/>
  <c r="X19" i="42"/>
  <c r="AB19" i="42" s="1"/>
  <c r="J19" i="42"/>
  <c r="X18" i="42"/>
  <c r="AB18" i="42" s="1"/>
  <c r="P18" i="42"/>
  <c r="J18" i="42"/>
  <c r="X17" i="42"/>
  <c r="AB17" i="42" s="1"/>
  <c r="P17" i="42"/>
  <c r="J17" i="42"/>
  <c r="X16" i="42"/>
  <c r="AB16" i="42" s="1"/>
  <c r="P16" i="42"/>
  <c r="J16" i="42"/>
  <c r="X15" i="42"/>
  <c r="AB15" i="42" s="1"/>
  <c r="P15" i="42"/>
  <c r="J15" i="42"/>
  <c r="X14" i="42"/>
  <c r="AB14" i="42" s="1"/>
  <c r="H9" i="42"/>
  <c r="X9" i="42" s="1"/>
  <c r="K18" i="57" l="1"/>
  <c r="L18" i="57" s="1"/>
  <c r="S18" i="57" s="1"/>
  <c r="AL24" i="54"/>
  <c r="AN24" i="54" s="1"/>
  <c r="S17" i="58"/>
  <c r="M27" i="58"/>
  <c r="K16" i="58"/>
  <c r="L16" i="58" s="1"/>
  <c r="S16" i="58" s="1"/>
  <c r="K18" i="58"/>
  <c r="L18" i="58" s="1"/>
  <c r="S18" i="58" s="1"/>
  <c r="K38" i="58"/>
  <c r="M38" i="58" s="1"/>
  <c r="S38" i="58" s="1"/>
  <c r="G41" i="58"/>
  <c r="Q37" i="58"/>
  <c r="Q40" i="58" s="1"/>
  <c r="Q41" i="58" s="1"/>
  <c r="M37" i="58"/>
  <c r="Q15" i="58"/>
  <c r="Q19" i="58" s="1"/>
  <c r="Q20" i="58" s="1"/>
  <c r="G25" i="58"/>
  <c r="K16" i="57"/>
  <c r="L16" i="57" s="1"/>
  <c r="S16" i="57" s="1"/>
  <c r="K15" i="58"/>
  <c r="K17" i="57"/>
  <c r="L17" i="57" s="1"/>
  <c r="S17" i="57" s="1"/>
  <c r="M37" i="57"/>
  <c r="K25" i="57"/>
  <c r="L15" i="57"/>
  <c r="K38" i="57"/>
  <c r="M38" i="57" s="1"/>
  <c r="S38" i="57" s="1"/>
  <c r="K18" i="56"/>
  <c r="L18" i="56" s="1"/>
  <c r="S18" i="56" s="1"/>
  <c r="G25" i="57"/>
  <c r="Q15" i="57"/>
  <c r="Q19" i="57" s="1"/>
  <c r="Q20" i="57" s="1"/>
  <c r="G41" i="57"/>
  <c r="Q37" i="57"/>
  <c r="Q40" i="57" s="1"/>
  <c r="Q41" i="57" s="1"/>
  <c r="G22" i="56"/>
  <c r="K22" i="56" s="1"/>
  <c r="L22" i="56" s="1"/>
  <c r="O15" i="56"/>
  <c r="G15" i="56"/>
  <c r="K15" i="56" s="1"/>
  <c r="D25" i="56"/>
  <c r="O39" i="56"/>
  <c r="G39" i="56"/>
  <c r="K39" i="56" s="1"/>
  <c r="M39" i="56" s="1"/>
  <c r="S39" i="56" s="1"/>
  <c r="G20" i="56"/>
  <c r="K20" i="56" s="1"/>
  <c r="L20" i="56" s="1"/>
  <c r="G21" i="56"/>
  <c r="K21" i="56" s="1"/>
  <c r="L21" i="56" s="1"/>
  <c r="G37" i="56"/>
  <c r="K37" i="56" s="1"/>
  <c r="O37" i="56"/>
  <c r="D41" i="56"/>
  <c r="O17" i="56"/>
  <c r="G17" i="56"/>
  <c r="Q17" i="56" s="1"/>
  <c r="G38" i="56"/>
  <c r="Q38" i="56" s="1"/>
  <c r="O38" i="56"/>
  <c r="O16" i="56"/>
  <c r="G16" i="56"/>
  <c r="Q16" i="56" s="1"/>
  <c r="G19" i="56"/>
  <c r="K19" i="56" s="1"/>
  <c r="L19" i="56" s="1"/>
  <c r="O37" i="55"/>
  <c r="G37" i="55"/>
  <c r="D41" i="55"/>
  <c r="G22" i="55"/>
  <c r="K22" i="55" s="1"/>
  <c r="L22" i="55" s="1"/>
  <c r="G21" i="55"/>
  <c r="K21" i="55" s="1"/>
  <c r="L21" i="55" s="1"/>
  <c r="G20" i="55"/>
  <c r="K20" i="55" s="1"/>
  <c r="L20" i="55" s="1"/>
  <c r="G19" i="55"/>
  <c r="K19" i="55" s="1"/>
  <c r="L19" i="55" s="1"/>
  <c r="O17" i="55"/>
  <c r="G17" i="55"/>
  <c r="Q17" i="55" s="1"/>
  <c r="O15" i="55"/>
  <c r="G15" i="55"/>
  <c r="K15" i="55" s="1"/>
  <c r="D25" i="55"/>
  <c r="O18" i="55"/>
  <c r="G18" i="55"/>
  <c r="Q18" i="55" s="1"/>
  <c r="O16" i="55"/>
  <c r="G16" i="55"/>
  <c r="Q16" i="55" s="1"/>
  <c r="O38" i="55"/>
  <c r="G38" i="55"/>
  <c r="Q38" i="55" s="1"/>
  <c r="O39" i="55"/>
  <c r="G39" i="55"/>
  <c r="K39" i="55" s="1"/>
  <c r="M39" i="55" s="1"/>
  <c r="S39" i="55" s="1"/>
  <c r="AL14" i="54"/>
  <c r="AN14" i="54" s="1"/>
  <c r="D16" i="54" s="1"/>
  <c r="O16" i="54" s="1"/>
  <c r="AL23" i="54"/>
  <c r="AN23" i="54" s="1"/>
  <c r="D37" i="54" s="1"/>
  <c r="AL21" i="54"/>
  <c r="AN21" i="54" s="1"/>
  <c r="D22" i="54" s="1"/>
  <c r="AL18" i="54"/>
  <c r="AN18" i="54" s="1"/>
  <c r="D19" i="54" s="1"/>
  <c r="AL15" i="54"/>
  <c r="AN15" i="54" s="1"/>
  <c r="D18" i="54" s="1"/>
  <c r="AL20" i="54"/>
  <c r="AN20" i="54" s="1"/>
  <c r="D21" i="54" s="1"/>
  <c r="AL16" i="54"/>
  <c r="AN16" i="54" s="1"/>
  <c r="D15" i="54" s="1"/>
  <c r="AL17" i="54"/>
  <c r="AN17" i="54" s="1"/>
  <c r="D17" i="54" s="1"/>
  <c r="AL19" i="54"/>
  <c r="AN19" i="54" s="1"/>
  <c r="D20" i="54" s="1"/>
  <c r="AL26" i="54"/>
  <c r="AN26" i="54" s="1"/>
  <c r="D38" i="54" s="1"/>
  <c r="AC17" i="50"/>
  <c r="AD17" i="50" s="1"/>
  <c r="AE17" i="50" s="1"/>
  <c r="AC24" i="52"/>
  <c r="AD24" i="52" s="1"/>
  <c r="AE24" i="52" s="1"/>
  <c r="AH27" i="52"/>
  <c r="AI27" i="52" s="1"/>
  <c r="AJ27" i="52" s="1"/>
  <c r="AL27" i="54"/>
  <c r="AN27" i="54" s="1"/>
  <c r="AL25" i="54"/>
  <c r="AN25" i="54" s="1"/>
  <c r="D39" i="54" s="1"/>
  <c r="AC24" i="51"/>
  <c r="AD24" i="51" s="1"/>
  <c r="AE24" i="51" s="1"/>
  <c r="AH21" i="52"/>
  <c r="AI21" i="52" s="1"/>
  <c r="AJ21" i="52" s="1"/>
  <c r="AH25" i="52"/>
  <c r="AI25" i="52" s="1"/>
  <c r="AJ25" i="52" s="1"/>
  <c r="AL14" i="53"/>
  <c r="AN14" i="53" s="1"/>
  <c r="D16" i="53" s="1"/>
  <c r="AL21" i="53"/>
  <c r="AN21" i="53" s="1"/>
  <c r="D22" i="53" s="1"/>
  <c r="AL24" i="53"/>
  <c r="AN24" i="53" s="1"/>
  <c r="AL17" i="53"/>
  <c r="AN17" i="53" s="1"/>
  <c r="D17" i="53" s="1"/>
  <c r="AL19" i="53"/>
  <c r="AN19" i="53" s="1"/>
  <c r="D20" i="53" s="1"/>
  <c r="AL27" i="53"/>
  <c r="AN27" i="53" s="1"/>
  <c r="AL15" i="53"/>
  <c r="AN15" i="53" s="1"/>
  <c r="D18" i="53" s="1"/>
  <c r="AL16" i="53"/>
  <c r="AN16" i="53" s="1"/>
  <c r="D15" i="53" s="1"/>
  <c r="AL18" i="53"/>
  <c r="AN18" i="53" s="1"/>
  <c r="D19" i="53" s="1"/>
  <c r="AL20" i="53"/>
  <c r="AN20" i="53" s="1"/>
  <c r="D21" i="53" s="1"/>
  <c r="AL25" i="53"/>
  <c r="AN25" i="53" s="1"/>
  <c r="D39" i="53" s="1"/>
  <c r="AL26" i="53"/>
  <c r="AN26" i="53" s="1"/>
  <c r="D38" i="53" s="1"/>
  <c r="AL23" i="53"/>
  <c r="AN23" i="53" s="1"/>
  <c r="D37" i="53" s="1"/>
  <c r="AH21" i="51"/>
  <c r="AI21" i="51" s="1"/>
  <c r="AJ21" i="51" s="1"/>
  <c r="AH20" i="52"/>
  <c r="AI20" i="52" s="1"/>
  <c r="AJ20" i="52" s="1"/>
  <c r="AH23" i="52"/>
  <c r="AI23" i="52" s="1"/>
  <c r="AJ23" i="52" s="1"/>
  <c r="AH24" i="52"/>
  <c r="AI24" i="52" s="1"/>
  <c r="AJ24" i="52" s="1"/>
  <c r="AH19" i="52"/>
  <c r="AI19" i="52" s="1"/>
  <c r="AJ19" i="52" s="1"/>
  <c r="AC20" i="52"/>
  <c r="AD20" i="52" s="1"/>
  <c r="AE20" i="52" s="1"/>
  <c r="AC16" i="52"/>
  <c r="AD16" i="52" s="1"/>
  <c r="AE16" i="52" s="1"/>
  <c r="AC25" i="52"/>
  <c r="AD25" i="52" s="1"/>
  <c r="AE25" i="52" s="1"/>
  <c r="AH26" i="52"/>
  <c r="AI26" i="52" s="1"/>
  <c r="AJ26" i="52" s="1"/>
  <c r="AC27" i="52"/>
  <c r="AD27" i="52" s="1"/>
  <c r="AE27" i="52" s="1"/>
  <c r="AH16" i="52"/>
  <c r="AI16" i="52" s="1"/>
  <c r="AJ16" i="52" s="1"/>
  <c r="AC15" i="52"/>
  <c r="AD15" i="52" s="1"/>
  <c r="AE15" i="52" s="1"/>
  <c r="AC18" i="52"/>
  <c r="AD18" i="52" s="1"/>
  <c r="AE18" i="52" s="1"/>
  <c r="AH15" i="52"/>
  <c r="AI15" i="52" s="1"/>
  <c r="AJ15" i="52" s="1"/>
  <c r="AC19" i="52"/>
  <c r="AD19" i="52" s="1"/>
  <c r="AE19" i="52" s="1"/>
  <c r="AH17" i="52"/>
  <c r="AI17" i="52" s="1"/>
  <c r="AJ17" i="52" s="1"/>
  <c r="AH18" i="52"/>
  <c r="AI18" i="52" s="1"/>
  <c r="AJ18" i="52" s="1"/>
  <c r="AC21" i="52"/>
  <c r="AD21" i="52" s="1"/>
  <c r="AE21" i="52" s="1"/>
  <c r="AC26" i="52"/>
  <c r="AD26" i="52" s="1"/>
  <c r="AE26" i="52" s="1"/>
  <c r="AC14" i="52"/>
  <c r="AD14" i="52" s="1"/>
  <c r="AE14" i="52" s="1"/>
  <c r="AC17" i="52"/>
  <c r="AD17" i="52" s="1"/>
  <c r="AE17" i="52" s="1"/>
  <c r="AC23" i="52"/>
  <c r="AD23" i="52" s="1"/>
  <c r="AE23" i="52" s="1"/>
  <c r="AH14" i="52"/>
  <c r="AI14" i="52" s="1"/>
  <c r="AJ14" i="52" s="1"/>
  <c r="AH26" i="50"/>
  <c r="AI26" i="50" s="1"/>
  <c r="AJ26" i="50" s="1"/>
  <c r="AH23" i="51"/>
  <c r="AI23" i="51" s="1"/>
  <c r="AJ23" i="51" s="1"/>
  <c r="AH27" i="51"/>
  <c r="AI27" i="51" s="1"/>
  <c r="AJ27" i="51" s="1"/>
  <c r="AC25" i="51"/>
  <c r="AD25" i="51" s="1"/>
  <c r="AE25" i="51" s="1"/>
  <c r="AC20" i="51"/>
  <c r="AD20" i="51" s="1"/>
  <c r="AE20" i="51" s="1"/>
  <c r="AC19" i="51"/>
  <c r="AD19" i="51" s="1"/>
  <c r="AE19" i="51" s="1"/>
  <c r="AC21" i="51"/>
  <c r="AD21" i="51" s="1"/>
  <c r="AE21" i="51" s="1"/>
  <c r="AC26" i="51"/>
  <c r="AD26" i="51" s="1"/>
  <c r="AE26" i="51" s="1"/>
  <c r="AH26" i="51"/>
  <c r="AI26" i="51" s="1"/>
  <c r="AJ26" i="51" s="1"/>
  <c r="AC17" i="51"/>
  <c r="AD17" i="51" s="1"/>
  <c r="AE17" i="51" s="1"/>
  <c r="AH18" i="51"/>
  <c r="AI18" i="51" s="1"/>
  <c r="AJ18" i="51" s="1"/>
  <c r="AH17" i="51"/>
  <c r="AI17" i="51" s="1"/>
  <c r="AJ17" i="51" s="1"/>
  <c r="AC15" i="51"/>
  <c r="AD15" i="51" s="1"/>
  <c r="AE15" i="51" s="1"/>
  <c r="AH16" i="51"/>
  <c r="AI16" i="51" s="1"/>
  <c r="AJ16" i="51" s="1"/>
  <c r="AC14" i="51"/>
  <c r="AD14" i="51" s="1"/>
  <c r="AE14" i="51" s="1"/>
  <c r="AC16" i="51"/>
  <c r="AD16" i="51" s="1"/>
  <c r="AE16" i="51" s="1"/>
  <c r="AC27" i="51"/>
  <c r="AD27" i="51" s="1"/>
  <c r="AE27" i="51" s="1"/>
  <c r="AH15" i="51"/>
  <c r="AI15" i="51" s="1"/>
  <c r="AJ15" i="51" s="1"/>
  <c r="AC23" i="51"/>
  <c r="AD23" i="51" s="1"/>
  <c r="AE23" i="51" s="1"/>
  <c r="AH19" i="51"/>
  <c r="AI19" i="51" s="1"/>
  <c r="AJ19" i="51" s="1"/>
  <c r="AC18" i="51"/>
  <c r="AD18" i="51" s="1"/>
  <c r="AE18" i="51" s="1"/>
  <c r="AH25" i="51"/>
  <c r="AI25" i="51" s="1"/>
  <c r="AJ25" i="51" s="1"/>
  <c r="AH20" i="51"/>
  <c r="AI20" i="51" s="1"/>
  <c r="AJ20" i="51" s="1"/>
  <c r="AH14" i="51"/>
  <c r="AI14" i="51" s="1"/>
  <c r="AJ14" i="51" s="1"/>
  <c r="AH24" i="51"/>
  <c r="AI24" i="51" s="1"/>
  <c r="AJ24" i="51" s="1"/>
  <c r="AH20" i="50"/>
  <c r="AI20" i="50" s="1"/>
  <c r="AJ20" i="50" s="1"/>
  <c r="AC15" i="50"/>
  <c r="AD15" i="50" s="1"/>
  <c r="AE15" i="50" s="1"/>
  <c r="AH25" i="50"/>
  <c r="AI25" i="50" s="1"/>
  <c r="AJ25" i="50" s="1"/>
  <c r="AH27" i="50"/>
  <c r="AI27" i="50" s="1"/>
  <c r="AJ27" i="50" s="1"/>
  <c r="AC25" i="50"/>
  <c r="AD25" i="50" s="1"/>
  <c r="AE25" i="50" s="1"/>
  <c r="AH14" i="50"/>
  <c r="AI14" i="50" s="1"/>
  <c r="AJ14" i="50" s="1"/>
  <c r="AC14" i="50"/>
  <c r="AD14" i="50" s="1"/>
  <c r="AE14" i="50" s="1"/>
  <c r="AH16" i="50"/>
  <c r="AI16" i="50" s="1"/>
  <c r="AJ16" i="50" s="1"/>
  <c r="AH21" i="49"/>
  <c r="AI21" i="49" s="1"/>
  <c r="AJ21" i="49" s="1"/>
  <c r="AC23" i="50"/>
  <c r="AD23" i="50" s="1"/>
  <c r="AE23" i="50" s="1"/>
  <c r="AC21" i="50"/>
  <c r="AD21" i="50" s="1"/>
  <c r="AE21" i="50" s="1"/>
  <c r="AC20" i="50"/>
  <c r="AD20" i="50" s="1"/>
  <c r="AE20" i="50" s="1"/>
  <c r="AH18" i="50"/>
  <c r="AI18" i="50" s="1"/>
  <c r="AJ18" i="50" s="1"/>
  <c r="AH17" i="50"/>
  <c r="AI17" i="50" s="1"/>
  <c r="AJ17" i="50" s="1"/>
  <c r="AC24" i="50"/>
  <c r="AD24" i="50" s="1"/>
  <c r="AE24" i="50" s="1"/>
  <c r="AH15" i="50"/>
  <c r="AI15" i="50" s="1"/>
  <c r="AJ15" i="50" s="1"/>
  <c r="AC18" i="50"/>
  <c r="AD18" i="50" s="1"/>
  <c r="AE18" i="50" s="1"/>
  <c r="AC19" i="50"/>
  <c r="AD19" i="50" s="1"/>
  <c r="AE19" i="50" s="1"/>
  <c r="AC26" i="50"/>
  <c r="AD26" i="50" s="1"/>
  <c r="AE26" i="50" s="1"/>
  <c r="AH23" i="50"/>
  <c r="AI23" i="50" s="1"/>
  <c r="AJ23" i="50" s="1"/>
  <c r="AH19" i="50"/>
  <c r="AI19" i="50" s="1"/>
  <c r="AJ19" i="50" s="1"/>
  <c r="AH21" i="50"/>
  <c r="AI21" i="50" s="1"/>
  <c r="AJ21" i="50" s="1"/>
  <c r="AH24" i="50"/>
  <c r="AI24" i="50" s="1"/>
  <c r="AJ24" i="50" s="1"/>
  <c r="AC27" i="50"/>
  <c r="AD27" i="50" s="1"/>
  <c r="AE27" i="50" s="1"/>
  <c r="AC16" i="50"/>
  <c r="AD16" i="50" s="1"/>
  <c r="AE16" i="50" s="1"/>
  <c r="AC23" i="49"/>
  <c r="AD23" i="49" s="1"/>
  <c r="AE23" i="49" s="1"/>
  <c r="AH18" i="49"/>
  <c r="AI18" i="49" s="1"/>
  <c r="AJ18" i="49" s="1"/>
  <c r="AC21" i="49"/>
  <c r="AD21" i="49" s="1"/>
  <c r="AE21" i="49" s="1"/>
  <c r="AH26" i="49"/>
  <c r="AI26" i="49" s="1"/>
  <c r="AJ26" i="49" s="1"/>
  <c r="AH24" i="49"/>
  <c r="AI24" i="49" s="1"/>
  <c r="AJ24" i="49" s="1"/>
  <c r="AC20" i="49"/>
  <c r="AD20" i="49" s="1"/>
  <c r="AE20" i="49" s="1"/>
  <c r="AC19" i="49"/>
  <c r="AD19" i="49" s="1"/>
  <c r="AE19" i="49" s="1"/>
  <c r="AC24" i="49"/>
  <c r="AD24" i="49" s="1"/>
  <c r="AE24" i="49" s="1"/>
  <c r="AH17" i="49"/>
  <c r="AI17" i="49" s="1"/>
  <c r="AJ17" i="49" s="1"/>
  <c r="AH19" i="49"/>
  <c r="AI19" i="49" s="1"/>
  <c r="AJ19" i="49" s="1"/>
  <c r="AH16" i="49"/>
  <c r="AI16" i="49" s="1"/>
  <c r="AJ16" i="49" s="1"/>
  <c r="AC17" i="49"/>
  <c r="AD17" i="49" s="1"/>
  <c r="AE17" i="49" s="1"/>
  <c r="AH15" i="49"/>
  <c r="AI15" i="49" s="1"/>
  <c r="AJ15" i="49" s="1"/>
  <c r="AH23" i="49"/>
  <c r="AI23" i="49" s="1"/>
  <c r="AJ23" i="49" s="1"/>
  <c r="AC15" i="49"/>
  <c r="AD15" i="49" s="1"/>
  <c r="AE15" i="49" s="1"/>
  <c r="AH20" i="49"/>
  <c r="AI20" i="49" s="1"/>
  <c r="AJ20" i="49" s="1"/>
  <c r="AC25" i="49"/>
  <c r="AD25" i="49" s="1"/>
  <c r="AE25" i="49" s="1"/>
  <c r="AC16" i="49"/>
  <c r="AD16" i="49" s="1"/>
  <c r="AE16" i="49" s="1"/>
  <c r="AH14" i="49"/>
  <c r="AI14" i="49" s="1"/>
  <c r="AJ14" i="49" s="1"/>
  <c r="AC18" i="49"/>
  <c r="AD18" i="49" s="1"/>
  <c r="AE18" i="49" s="1"/>
  <c r="AC14" i="49"/>
  <c r="AD14" i="49" s="1"/>
  <c r="AE14" i="49" s="1"/>
  <c r="AH27" i="49"/>
  <c r="AI27" i="49" s="1"/>
  <c r="AJ27" i="49" s="1"/>
  <c r="AH25" i="49"/>
  <c r="AI25" i="49" s="1"/>
  <c r="AJ25" i="49" s="1"/>
  <c r="AC27" i="49"/>
  <c r="AD27" i="49" s="1"/>
  <c r="AE27" i="49" s="1"/>
  <c r="AC26" i="49"/>
  <c r="AD26" i="49" s="1"/>
  <c r="AE26" i="49" s="1"/>
  <c r="AH21" i="48"/>
  <c r="AI21" i="48" s="1"/>
  <c r="AJ21" i="48" s="1"/>
  <c r="AG16" i="45"/>
  <c r="AH20" i="48"/>
  <c r="AI20" i="48" s="1"/>
  <c r="AJ20" i="48" s="1"/>
  <c r="P19" i="44"/>
  <c r="P19" i="45"/>
  <c r="P19" i="46"/>
  <c r="AH27" i="48"/>
  <c r="AI27" i="48" s="1"/>
  <c r="AJ27" i="48" s="1"/>
  <c r="AH19" i="48"/>
  <c r="AI19" i="48" s="1"/>
  <c r="AJ19" i="48" s="1"/>
  <c r="AH18" i="48"/>
  <c r="AI18" i="48" s="1"/>
  <c r="AJ18" i="48" s="1"/>
  <c r="AC17" i="48"/>
  <c r="AD17" i="48" s="1"/>
  <c r="AE17" i="48" s="1"/>
  <c r="AH14" i="48"/>
  <c r="AI14" i="48" s="1"/>
  <c r="AJ14" i="48" s="1"/>
  <c r="AH26" i="48"/>
  <c r="AI26" i="48" s="1"/>
  <c r="AJ26" i="48" s="1"/>
  <c r="AC26" i="48"/>
  <c r="AD26" i="48" s="1"/>
  <c r="AE26" i="48" s="1"/>
  <c r="AH24" i="48"/>
  <c r="AI24" i="48" s="1"/>
  <c r="AJ24" i="48" s="1"/>
  <c r="AC24" i="48"/>
  <c r="AD24" i="48" s="1"/>
  <c r="AE24" i="48" s="1"/>
  <c r="AC21" i="48"/>
  <c r="AD21" i="48" s="1"/>
  <c r="AE21" i="48" s="1"/>
  <c r="AC20" i="48"/>
  <c r="AD20" i="48" s="1"/>
  <c r="AE20" i="48" s="1"/>
  <c r="AC19" i="48"/>
  <c r="AD19" i="48" s="1"/>
  <c r="AE19" i="48" s="1"/>
  <c r="AC18" i="48"/>
  <c r="AD18" i="48" s="1"/>
  <c r="AE18" i="48" s="1"/>
  <c r="AH16" i="48"/>
  <c r="AI16" i="48" s="1"/>
  <c r="AJ16" i="48" s="1"/>
  <c r="AH15" i="48"/>
  <c r="AI15" i="48" s="1"/>
  <c r="AJ15" i="48" s="1"/>
  <c r="AC27" i="48"/>
  <c r="AD27" i="48" s="1"/>
  <c r="AE27" i="48" s="1"/>
  <c r="AH23" i="48"/>
  <c r="AI23" i="48" s="1"/>
  <c r="AJ23" i="48" s="1"/>
  <c r="AC15" i="48"/>
  <c r="AD15" i="48" s="1"/>
  <c r="AE15" i="48" s="1"/>
  <c r="AH25" i="48"/>
  <c r="AI25" i="48" s="1"/>
  <c r="AJ25" i="48" s="1"/>
  <c r="AC25" i="48"/>
  <c r="AD25" i="48" s="1"/>
  <c r="AE25" i="48" s="1"/>
  <c r="AC23" i="48"/>
  <c r="AD23" i="48" s="1"/>
  <c r="AE23" i="48" s="1"/>
  <c r="AH17" i="48"/>
  <c r="AI17" i="48" s="1"/>
  <c r="AJ17" i="48" s="1"/>
  <c r="AC16" i="48"/>
  <c r="AD16" i="48" s="1"/>
  <c r="AE16" i="48" s="1"/>
  <c r="AC14" i="48"/>
  <c r="AD14" i="48" s="1"/>
  <c r="AE14" i="48" s="1"/>
  <c r="AA23" i="47"/>
  <c r="AF14" i="47"/>
  <c r="Z14" i="47"/>
  <c r="AF16" i="47"/>
  <c r="Z18" i="47"/>
  <c r="AF15" i="47"/>
  <c r="AF18" i="47"/>
  <c r="Z15" i="47"/>
  <c r="AF17" i="47"/>
  <c r="Z16" i="47"/>
  <c r="Z17" i="47"/>
  <c r="AG25" i="47"/>
  <c r="AG20" i="47"/>
  <c r="AF26" i="47"/>
  <c r="AG24" i="47"/>
  <c r="Z21" i="47"/>
  <c r="AG19" i="47"/>
  <c r="Z23" i="47"/>
  <c r="AK25" i="47"/>
  <c r="AG26" i="47"/>
  <c r="AG14" i="47"/>
  <c r="AG15" i="47"/>
  <c r="AG16" i="47"/>
  <c r="AG17" i="47"/>
  <c r="AG18" i="47"/>
  <c r="P19" i="47"/>
  <c r="AK20" i="47"/>
  <c r="Z25" i="47"/>
  <c r="K40" i="47"/>
  <c r="Z20" i="47"/>
  <c r="AK24" i="47"/>
  <c r="AA25" i="47"/>
  <c r="AF27" i="47"/>
  <c r="AK19" i="47"/>
  <c r="AA20" i="47"/>
  <c r="Z24" i="47"/>
  <c r="AB25" i="47"/>
  <c r="AG27" i="47"/>
  <c r="AF21" i="47"/>
  <c r="AF23" i="47"/>
  <c r="AA24" i="47"/>
  <c r="AK26" i="47"/>
  <c r="Z19" i="47"/>
  <c r="AK14" i="47"/>
  <c r="AK15" i="47"/>
  <c r="AK16" i="47"/>
  <c r="AK17" i="47"/>
  <c r="AK18" i="47"/>
  <c r="AA19" i="47"/>
  <c r="AG21" i="47"/>
  <c r="AG23" i="47"/>
  <c r="AB24" i="47"/>
  <c r="Z26" i="47"/>
  <c r="AA26" i="47"/>
  <c r="AK27" i="47"/>
  <c r="AA14" i="47"/>
  <c r="AA15" i="47"/>
  <c r="AA16" i="47"/>
  <c r="AA17" i="47"/>
  <c r="AA18" i="47"/>
  <c r="AF25" i="47"/>
  <c r="AF20" i="47"/>
  <c r="Z27" i="47"/>
  <c r="AK21" i="47"/>
  <c r="AK23" i="47"/>
  <c r="AF24" i="47"/>
  <c r="AA27" i="47"/>
  <c r="AF19" i="47"/>
  <c r="AA21" i="47"/>
  <c r="Z24" i="46"/>
  <c r="Z25" i="46"/>
  <c r="AG16" i="46"/>
  <c r="Z17" i="46"/>
  <c r="AG18" i="46"/>
  <c r="AF17" i="46"/>
  <c r="AG25" i="46"/>
  <c r="AF25" i="46"/>
  <c r="AG17" i="46"/>
  <c r="AG20" i="46"/>
  <c r="AB20" i="46"/>
  <c r="AF20" i="46"/>
  <c r="AF16" i="46"/>
  <c r="Z20" i="46"/>
  <c r="AA25" i="46"/>
  <c r="AA20" i="46"/>
  <c r="AB25" i="46"/>
  <c r="AA27" i="46"/>
  <c r="AK23" i="46"/>
  <c r="AK21" i="46"/>
  <c r="AK26" i="46"/>
  <c r="AG23" i="46"/>
  <c r="AK17" i="46"/>
  <c r="AK16" i="46"/>
  <c r="AF23" i="46"/>
  <c r="AF21" i="46"/>
  <c r="AK27" i="46"/>
  <c r="AG21" i="46"/>
  <c r="AK18" i="46"/>
  <c r="AK15" i="46"/>
  <c r="AK14" i="46"/>
  <c r="AF15" i="46"/>
  <c r="AK25" i="46"/>
  <c r="AF27" i="46"/>
  <c r="AG15" i="46"/>
  <c r="AK20" i="46"/>
  <c r="AG27" i="46"/>
  <c r="AF14" i="46"/>
  <c r="AG19" i="46"/>
  <c r="AF19" i="46"/>
  <c r="AB19" i="46"/>
  <c r="AA19" i="46"/>
  <c r="Z19" i="46"/>
  <c r="K40" i="46"/>
  <c r="AG14" i="46"/>
  <c r="AK24" i="46"/>
  <c r="AA23" i="46"/>
  <c r="AF26" i="46"/>
  <c r="AG24" i="46"/>
  <c r="AF24" i="46"/>
  <c r="AB24" i="46"/>
  <c r="AA24" i="46"/>
  <c r="AG26" i="46"/>
  <c r="AA21" i="46"/>
  <c r="AF18" i="46"/>
  <c r="AK19" i="46"/>
  <c r="Z14" i="46"/>
  <c r="Z15" i="46"/>
  <c r="Z16" i="46"/>
  <c r="Z18" i="46"/>
  <c r="AA26" i="46"/>
  <c r="AA14" i="46"/>
  <c r="AA15" i="46"/>
  <c r="AA16" i="46"/>
  <c r="AA17" i="46"/>
  <c r="AA18" i="46"/>
  <c r="AB26" i="46"/>
  <c r="AB17" i="46"/>
  <c r="Z27" i="46"/>
  <c r="Z26" i="46"/>
  <c r="Z21" i="46"/>
  <c r="Z23" i="46"/>
  <c r="AF17" i="45"/>
  <c r="AA15" i="45"/>
  <c r="Z27" i="45"/>
  <c r="AA21" i="45"/>
  <c r="AG26" i="45"/>
  <c r="AF18" i="45"/>
  <c r="AG18" i="45"/>
  <c r="AF16" i="45"/>
  <c r="AK19" i="45"/>
  <c r="AG17" i="45"/>
  <c r="Z16" i="45"/>
  <c r="AG25" i="45"/>
  <c r="AF25" i="45"/>
  <c r="AG20" i="45"/>
  <c r="AF20" i="45"/>
  <c r="AB20" i="45"/>
  <c r="Z20" i="45"/>
  <c r="AB24" i="45"/>
  <c r="AG24" i="45"/>
  <c r="AF24" i="45"/>
  <c r="AA24" i="45"/>
  <c r="Z25" i="45"/>
  <c r="AA25" i="45"/>
  <c r="AA20" i="45"/>
  <c r="AB25" i="45"/>
  <c r="AK23" i="45"/>
  <c r="AK15" i="45"/>
  <c r="AF23" i="45"/>
  <c r="AK27" i="45"/>
  <c r="AG21" i="45"/>
  <c r="AK26" i="45"/>
  <c r="AK21" i="45"/>
  <c r="AG23" i="45"/>
  <c r="AK18" i="45"/>
  <c r="AK17" i="45"/>
  <c r="AK16" i="45"/>
  <c r="AK14" i="45"/>
  <c r="AF21" i="45"/>
  <c r="AF15" i="45"/>
  <c r="Z24" i="45"/>
  <c r="AK25" i="45"/>
  <c r="AF27" i="45"/>
  <c r="AA14" i="45"/>
  <c r="AG15" i="45"/>
  <c r="AK20" i="45"/>
  <c r="AG27" i="45"/>
  <c r="AF14" i="45"/>
  <c r="AG19" i="45"/>
  <c r="AB19" i="45"/>
  <c r="AA19" i="45"/>
  <c r="Z19" i="45"/>
  <c r="AF19" i="45"/>
  <c r="K40" i="45"/>
  <c r="AG14" i="45"/>
  <c r="AK24" i="45"/>
  <c r="AA23" i="45"/>
  <c r="AF26" i="45"/>
  <c r="Z14" i="45"/>
  <c r="AB14" i="45"/>
  <c r="AB15" i="45"/>
  <c r="AA27" i="45"/>
  <c r="Z15" i="45"/>
  <c r="AA16" i="45"/>
  <c r="AA17" i="45"/>
  <c r="AB16" i="45"/>
  <c r="Z21" i="45"/>
  <c r="Z23" i="45"/>
  <c r="AB27" i="45"/>
  <c r="Z26" i="45"/>
  <c r="Z17" i="45"/>
  <c r="Z18" i="45"/>
  <c r="AA26" i="45"/>
  <c r="AA18" i="45"/>
  <c r="AB26" i="45"/>
  <c r="AF20" i="44"/>
  <c r="P19" i="43"/>
  <c r="AG19" i="44"/>
  <c r="Z24" i="44"/>
  <c r="Z21" i="44"/>
  <c r="Z25" i="44"/>
  <c r="AF27" i="42"/>
  <c r="AB21" i="44"/>
  <c r="AF26" i="44"/>
  <c r="Z14" i="44"/>
  <c r="Z23" i="44"/>
  <c r="AA23" i="44"/>
  <c r="AA21" i="44"/>
  <c r="AA18" i="44"/>
  <c r="AA17" i="44"/>
  <c r="AA16" i="44"/>
  <c r="AA15" i="44"/>
  <c r="AF23" i="44"/>
  <c r="AK19" i="44"/>
  <c r="AK20" i="44"/>
  <c r="AG17" i="44"/>
  <c r="AG15" i="44"/>
  <c r="AG14" i="44"/>
  <c r="AF18" i="44"/>
  <c r="AF17" i="44"/>
  <c r="AA14" i="44"/>
  <c r="AK26" i="44"/>
  <c r="AF21" i="44"/>
  <c r="AK24" i="44"/>
  <c r="AF15" i="44"/>
  <c r="AK23" i="44"/>
  <c r="AK21" i="44"/>
  <c r="AK27" i="44"/>
  <c r="AF27" i="44"/>
  <c r="AG18" i="44"/>
  <c r="AG16" i="44"/>
  <c r="AF14" i="44"/>
  <c r="AG23" i="44"/>
  <c r="AG21" i="44"/>
  <c r="AK18" i="44"/>
  <c r="AK17" i="44"/>
  <c r="AK16" i="44"/>
  <c r="AK15" i="44"/>
  <c r="AK14" i="44"/>
  <c r="AG27" i="44"/>
  <c r="AG26" i="44"/>
  <c r="AF16" i="44"/>
  <c r="AK25" i="44"/>
  <c r="Z15" i="44"/>
  <c r="AB20" i="44"/>
  <c r="AA19" i="44"/>
  <c r="AB24" i="44"/>
  <c r="Z26" i="44"/>
  <c r="Z16" i="44"/>
  <c r="Z17" i="44"/>
  <c r="Z18" i="44"/>
  <c r="AB19" i="44"/>
  <c r="AA26" i="44"/>
  <c r="K40" i="44"/>
  <c r="AA25" i="44"/>
  <c r="AA20" i="44"/>
  <c r="Z19" i="44"/>
  <c r="AF25" i="44"/>
  <c r="AB26" i="44"/>
  <c r="AG20" i="44"/>
  <c r="AF24" i="44"/>
  <c r="AA27" i="44"/>
  <c r="Z20" i="44"/>
  <c r="AB25" i="44"/>
  <c r="AA24" i="44"/>
  <c r="Z20" i="43"/>
  <c r="AG25" i="44"/>
  <c r="Z27" i="44"/>
  <c r="AF19" i="44"/>
  <c r="AG24" i="44"/>
  <c r="AK24" i="43"/>
  <c r="AF17" i="43"/>
  <c r="AG17" i="43"/>
  <c r="AK25" i="43"/>
  <c r="AA18" i="43"/>
  <c r="AF26" i="43"/>
  <c r="AF18" i="43"/>
  <c r="AG26" i="43"/>
  <c r="AG18" i="43"/>
  <c r="AA16" i="43"/>
  <c r="AF16" i="43"/>
  <c r="AG24" i="43"/>
  <c r="AB24" i="43"/>
  <c r="AA24" i="43"/>
  <c r="Z24" i="43"/>
  <c r="AF24" i="43"/>
  <c r="AB20" i="43"/>
  <c r="AA20" i="43"/>
  <c r="AG20" i="43"/>
  <c r="AF20" i="43"/>
  <c r="AK27" i="43"/>
  <c r="AG23" i="43"/>
  <c r="AG21" i="43"/>
  <c r="AK18" i="43"/>
  <c r="AK16" i="43"/>
  <c r="AK26" i="43"/>
  <c r="AG27" i="43"/>
  <c r="AK23" i="43"/>
  <c r="AK21" i="43"/>
  <c r="AK17" i="43"/>
  <c r="AK15" i="43"/>
  <c r="AK14" i="43"/>
  <c r="AF23" i="43"/>
  <c r="AF21" i="43"/>
  <c r="AA14" i="43"/>
  <c r="AG15" i="43"/>
  <c r="K40" i="43"/>
  <c r="AG16" i="43"/>
  <c r="AF15" i="43"/>
  <c r="AK20" i="43"/>
  <c r="AA23" i="43"/>
  <c r="AB25" i="43"/>
  <c r="AG25" i="43"/>
  <c r="AF25" i="43"/>
  <c r="AF14" i="43"/>
  <c r="AG19" i="43"/>
  <c r="AF19" i="43"/>
  <c r="AA19" i="43"/>
  <c r="Z19" i="43"/>
  <c r="AB19" i="43"/>
  <c r="Z25" i="43"/>
  <c r="AF27" i="43"/>
  <c r="AG14" i="43"/>
  <c r="AA21" i="43"/>
  <c r="AA25" i="43"/>
  <c r="Z15" i="43"/>
  <c r="Z16" i="43"/>
  <c r="Z17" i="43"/>
  <c r="AA26" i="43"/>
  <c r="AA15" i="43"/>
  <c r="AA17" i="43"/>
  <c r="AB14" i="43"/>
  <c r="AB16" i="43"/>
  <c r="AB18" i="43"/>
  <c r="Z27" i="43"/>
  <c r="AA27" i="43"/>
  <c r="Z26" i="43"/>
  <c r="Z14" i="43"/>
  <c r="Z18" i="43"/>
  <c r="Z21" i="43"/>
  <c r="Z23" i="43"/>
  <c r="AB26" i="43"/>
  <c r="P19" i="42"/>
  <c r="AG19" i="42"/>
  <c r="AG21" i="42"/>
  <c r="AF24" i="42"/>
  <c r="AF25" i="42"/>
  <c r="AG14" i="42"/>
  <c r="AG15" i="42"/>
  <c r="AG16" i="42"/>
  <c r="AG17" i="42"/>
  <c r="AG18" i="42"/>
  <c r="AG20" i="42"/>
  <c r="AG23" i="42"/>
  <c r="AF26" i="42"/>
  <c r="AG27" i="42"/>
  <c r="AF14" i="42"/>
  <c r="AF15" i="42"/>
  <c r="AF16" i="42"/>
  <c r="Z17" i="42"/>
  <c r="AF17" i="42"/>
  <c r="Z18" i="42"/>
  <c r="AF19" i="42"/>
  <c r="Z20" i="42"/>
  <c r="Z23" i="42"/>
  <c r="AF23" i="42"/>
  <c r="AA24" i="42"/>
  <c r="AG24" i="42"/>
  <c r="AK24" i="42"/>
  <c r="AA25" i="42"/>
  <c r="AG25" i="42"/>
  <c r="AK25" i="42"/>
  <c r="AA26" i="42"/>
  <c r="AG26" i="42"/>
  <c r="AK26" i="42"/>
  <c r="Z27" i="42"/>
  <c r="AA14" i="42"/>
  <c r="AK14" i="42"/>
  <c r="AA15" i="42"/>
  <c r="AK15" i="42"/>
  <c r="AA16" i="42"/>
  <c r="AK16" i="42"/>
  <c r="AA17" i="42"/>
  <c r="AK17" i="42"/>
  <c r="AA18" i="42"/>
  <c r="AK18" i="42"/>
  <c r="AA19" i="42"/>
  <c r="AK19" i="42"/>
  <c r="AA20" i="42"/>
  <c r="AK20" i="42"/>
  <c r="AA21" i="42"/>
  <c r="AK21" i="42"/>
  <c r="AA23" i="42"/>
  <c r="AK23" i="42"/>
  <c r="Z24" i="42"/>
  <c r="AB24" i="42"/>
  <c r="Z25" i="42"/>
  <c r="AB25" i="42"/>
  <c r="Z26" i="42"/>
  <c r="AB26" i="42"/>
  <c r="AA27" i="42"/>
  <c r="AK27" i="42"/>
  <c r="K40" i="42"/>
  <c r="Z14" i="42"/>
  <c r="Z15" i="42"/>
  <c r="Z16" i="42"/>
  <c r="AF18" i="42"/>
  <c r="Z19" i="42"/>
  <c r="AF20" i="42"/>
  <c r="Z21" i="42"/>
  <c r="AF21" i="42"/>
  <c r="M51" i="41"/>
  <c r="M50" i="41"/>
  <c r="M49" i="41"/>
  <c r="M48" i="41"/>
  <c r="M47" i="41"/>
  <c r="M46" i="41"/>
  <c r="M45" i="41"/>
  <c r="L41" i="41"/>
  <c r="H41" i="41"/>
  <c r="F41" i="41"/>
  <c r="J40" i="41"/>
  <c r="M40" i="41" s="1"/>
  <c r="J39" i="41"/>
  <c r="P38" i="41"/>
  <c r="J38" i="41"/>
  <c r="P37" i="41"/>
  <c r="J37" i="41"/>
  <c r="X27" i="41"/>
  <c r="X26" i="41"/>
  <c r="X25" i="41"/>
  <c r="M25" i="41"/>
  <c r="H25" i="41"/>
  <c r="F25" i="41"/>
  <c r="X24" i="41"/>
  <c r="G24" i="41"/>
  <c r="K24" i="41" s="1"/>
  <c r="X23" i="41"/>
  <c r="AB23" i="41" s="1"/>
  <c r="L23" i="41"/>
  <c r="J23" i="41"/>
  <c r="K23" i="41" s="1"/>
  <c r="J22" i="41"/>
  <c r="X21" i="41"/>
  <c r="AB21" i="41" s="1"/>
  <c r="J21" i="41"/>
  <c r="X20" i="41"/>
  <c r="AB20" i="41" s="1"/>
  <c r="J20" i="41"/>
  <c r="X19" i="41"/>
  <c r="AB19" i="41" s="1"/>
  <c r="J19" i="41"/>
  <c r="X18" i="41"/>
  <c r="AB18" i="41" s="1"/>
  <c r="P18" i="41"/>
  <c r="J18" i="41"/>
  <c r="X17" i="41"/>
  <c r="AB17" i="41" s="1"/>
  <c r="P17" i="41"/>
  <c r="J17" i="41"/>
  <c r="X16" i="41"/>
  <c r="AB16" i="41" s="1"/>
  <c r="P16" i="41"/>
  <c r="J16" i="41"/>
  <c r="X15" i="41"/>
  <c r="AB15" i="41" s="1"/>
  <c r="P15" i="41"/>
  <c r="J15" i="41"/>
  <c r="X14" i="41"/>
  <c r="AB14" i="41" s="1"/>
  <c r="H9" i="41"/>
  <c r="X9" i="41" s="1"/>
  <c r="K41" i="58" l="1"/>
  <c r="K16" i="56"/>
  <c r="L16" i="56" s="1"/>
  <c r="S23" i="56" s="1"/>
  <c r="S23" i="58"/>
  <c r="M41" i="58"/>
  <c r="M42" i="58" s="1"/>
  <c r="R45" i="58" s="1"/>
  <c r="P43" i="58"/>
  <c r="S37" i="58"/>
  <c r="S41" i="58" s="1"/>
  <c r="K25" i="58"/>
  <c r="L15" i="58"/>
  <c r="M28" i="58" s="1"/>
  <c r="P28" i="58" s="1"/>
  <c r="S23" i="57"/>
  <c r="M28" i="57"/>
  <c r="P28" i="57" s="1"/>
  <c r="L25" i="57"/>
  <c r="M26" i="57" s="1"/>
  <c r="Q22" i="57" s="1"/>
  <c r="M27" i="57"/>
  <c r="P27" i="57" s="1"/>
  <c r="S15" i="57"/>
  <c r="S20" i="57" s="1"/>
  <c r="M28" i="56"/>
  <c r="P28" i="56" s="1"/>
  <c r="M41" i="57"/>
  <c r="M42" i="57" s="1"/>
  <c r="R45" i="57" s="1"/>
  <c r="S37" i="57"/>
  <c r="S41" i="57" s="1"/>
  <c r="P43" i="57"/>
  <c r="K41" i="57"/>
  <c r="K38" i="56"/>
  <c r="M38" i="56" s="1"/>
  <c r="S38" i="56" s="1"/>
  <c r="K17" i="56"/>
  <c r="L17" i="56" s="1"/>
  <c r="S17" i="56" s="1"/>
  <c r="L15" i="56"/>
  <c r="M37" i="56"/>
  <c r="G25" i="56"/>
  <c r="Q15" i="56"/>
  <c r="Q19" i="56" s="1"/>
  <c r="Q20" i="56" s="1"/>
  <c r="G41" i="56"/>
  <c r="Q37" i="56"/>
  <c r="Q40" i="56" s="1"/>
  <c r="Q41" i="56" s="1"/>
  <c r="AL24" i="51"/>
  <c r="AN24" i="51" s="1"/>
  <c r="K38" i="55"/>
  <c r="M38" i="55" s="1"/>
  <c r="S38" i="55" s="1"/>
  <c r="K18" i="55"/>
  <c r="L18" i="55" s="1"/>
  <c r="S18" i="55" s="1"/>
  <c r="L15" i="55"/>
  <c r="Q37" i="55"/>
  <c r="Q40" i="55" s="1"/>
  <c r="Q41" i="55" s="1"/>
  <c r="G41" i="55"/>
  <c r="G25" i="55"/>
  <c r="Q15" i="55"/>
  <c r="Q19" i="55" s="1"/>
  <c r="Q20" i="55" s="1"/>
  <c r="K16" i="55"/>
  <c r="L16" i="55" s="1"/>
  <c r="K17" i="55"/>
  <c r="L17" i="55" s="1"/>
  <c r="S17" i="55" s="1"/>
  <c r="K37" i="55"/>
  <c r="G16" i="54"/>
  <c r="Q16" i="54" s="1"/>
  <c r="O15" i="54"/>
  <c r="G15" i="54"/>
  <c r="D25" i="54"/>
  <c r="G38" i="54"/>
  <c r="Q38" i="54" s="1"/>
  <c r="O38" i="54"/>
  <c r="G22" i="54"/>
  <c r="K22" i="54" s="1"/>
  <c r="L22" i="54" s="1"/>
  <c r="G17" i="54"/>
  <c r="Q17" i="54" s="1"/>
  <c r="O17" i="54"/>
  <c r="O39" i="54"/>
  <c r="G39" i="54"/>
  <c r="K39" i="54" s="1"/>
  <c r="M39" i="54" s="1"/>
  <c r="S39" i="54" s="1"/>
  <c r="G19" i="54"/>
  <c r="K19" i="54" s="1"/>
  <c r="L19" i="54" s="1"/>
  <c r="G37" i="54"/>
  <c r="K37" i="54" s="1"/>
  <c r="D41" i="54"/>
  <c r="O37" i="54"/>
  <c r="G20" i="54"/>
  <c r="K20" i="54" s="1"/>
  <c r="L20" i="54" s="1"/>
  <c r="G21" i="54"/>
  <c r="K21" i="54" s="1"/>
  <c r="L21" i="54" s="1"/>
  <c r="O18" i="54"/>
  <c r="G18" i="54"/>
  <c r="Q18" i="54" s="1"/>
  <c r="AL17" i="50"/>
  <c r="AN17" i="50" s="1"/>
  <c r="D17" i="50" s="1"/>
  <c r="G17" i="50" s="1"/>
  <c r="Q17" i="50" s="1"/>
  <c r="AL24" i="52"/>
  <c r="AN24" i="52" s="1"/>
  <c r="D41" i="53"/>
  <c r="O37" i="53"/>
  <c r="G37" i="53"/>
  <c r="K37" i="53" s="1"/>
  <c r="O38" i="53"/>
  <c r="G38" i="53"/>
  <c r="Q38" i="53" s="1"/>
  <c r="O39" i="53"/>
  <c r="G39" i="53"/>
  <c r="K39" i="53" s="1"/>
  <c r="M39" i="53" s="1"/>
  <c r="S39" i="53" s="1"/>
  <c r="G21" i="53"/>
  <c r="K21" i="53" s="1"/>
  <c r="L21" i="53" s="1"/>
  <c r="G19" i="53"/>
  <c r="K19" i="53" s="1"/>
  <c r="L19" i="53" s="1"/>
  <c r="O15" i="53"/>
  <c r="G15" i="53"/>
  <c r="D25" i="53"/>
  <c r="O18" i="53"/>
  <c r="G18" i="53"/>
  <c r="Q18" i="53" s="1"/>
  <c r="G20" i="53"/>
  <c r="K20" i="53" s="1"/>
  <c r="L20" i="53" s="1"/>
  <c r="O17" i="53"/>
  <c r="G17" i="53"/>
  <c r="Q17" i="53" s="1"/>
  <c r="G22" i="53"/>
  <c r="K22" i="53" s="1"/>
  <c r="L22" i="53" s="1"/>
  <c r="O16" i="53"/>
  <c r="G16" i="53"/>
  <c r="Q16" i="53" s="1"/>
  <c r="AL19" i="51"/>
  <c r="AN19" i="51" s="1"/>
  <c r="D20" i="51" s="1"/>
  <c r="G20" i="51" s="1"/>
  <c r="K20" i="51" s="1"/>
  <c r="L20" i="51" s="1"/>
  <c r="AL17" i="52"/>
  <c r="AN17" i="52" s="1"/>
  <c r="D17" i="52" s="1"/>
  <c r="AL25" i="52"/>
  <c r="AN25" i="52" s="1"/>
  <c r="D39" i="52" s="1"/>
  <c r="AL19" i="52"/>
  <c r="AN19" i="52" s="1"/>
  <c r="D20" i="52" s="1"/>
  <c r="AL21" i="52"/>
  <c r="AN21" i="52" s="1"/>
  <c r="D22" i="52" s="1"/>
  <c r="AL16" i="52"/>
  <c r="AN16" i="52" s="1"/>
  <c r="D15" i="52" s="1"/>
  <c r="AL23" i="52"/>
  <c r="AN23" i="52" s="1"/>
  <c r="D37" i="52" s="1"/>
  <c r="AL18" i="52"/>
  <c r="AN18" i="52" s="1"/>
  <c r="D19" i="52" s="1"/>
  <c r="AL15" i="52"/>
  <c r="AN15" i="52" s="1"/>
  <c r="D18" i="52" s="1"/>
  <c r="AL26" i="52"/>
  <c r="AN26" i="52" s="1"/>
  <c r="D38" i="52" s="1"/>
  <c r="AL27" i="52"/>
  <c r="AN27" i="52" s="1"/>
  <c r="AL14" i="52"/>
  <c r="AN14" i="52" s="1"/>
  <c r="D16" i="52" s="1"/>
  <c r="AL20" i="52"/>
  <c r="AN20" i="52" s="1"/>
  <c r="D21" i="52" s="1"/>
  <c r="AH16" i="45"/>
  <c r="AI16" i="45" s="1"/>
  <c r="AJ16" i="45" s="1"/>
  <c r="AL25" i="51"/>
  <c r="AN25" i="51" s="1"/>
  <c r="D39" i="51" s="1"/>
  <c r="G39" i="51" s="1"/>
  <c r="K39" i="51" s="1"/>
  <c r="M39" i="51" s="1"/>
  <c r="S39" i="51" s="1"/>
  <c r="Z27" i="41"/>
  <c r="AL20" i="51"/>
  <c r="AN20" i="51" s="1"/>
  <c r="D21" i="51" s="1"/>
  <c r="G21" i="51" s="1"/>
  <c r="K21" i="51" s="1"/>
  <c r="L21" i="51" s="1"/>
  <c r="AL27" i="51"/>
  <c r="AN27" i="51" s="1"/>
  <c r="AL15" i="51"/>
  <c r="AN15" i="51" s="1"/>
  <c r="D18" i="51" s="1"/>
  <c r="AL16" i="51"/>
  <c r="AN16" i="51" s="1"/>
  <c r="D15" i="51" s="1"/>
  <c r="AL18" i="51"/>
  <c r="AN18" i="51" s="1"/>
  <c r="D19" i="51" s="1"/>
  <c r="AL17" i="51"/>
  <c r="AN17" i="51" s="1"/>
  <c r="D17" i="51" s="1"/>
  <c r="AL26" i="51"/>
  <c r="AN26" i="51" s="1"/>
  <c r="D38" i="51" s="1"/>
  <c r="AL14" i="51"/>
  <c r="AN14" i="51" s="1"/>
  <c r="D16" i="51" s="1"/>
  <c r="AL21" i="51"/>
  <c r="AN21" i="51" s="1"/>
  <c r="D22" i="51" s="1"/>
  <c r="AL23" i="51"/>
  <c r="AN23" i="51" s="1"/>
  <c r="D37" i="51" s="1"/>
  <c r="AL23" i="50"/>
  <c r="AN23" i="50" s="1"/>
  <c r="D37" i="50" s="1"/>
  <c r="AL21" i="50"/>
  <c r="AN21" i="50" s="1"/>
  <c r="D22" i="50" s="1"/>
  <c r="AL16" i="50"/>
  <c r="AN16" i="50" s="1"/>
  <c r="D15" i="50" s="1"/>
  <c r="AL18" i="50"/>
  <c r="AN18" i="50" s="1"/>
  <c r="D19" i="50" s="1"/>
  <c r="AL14" i="50"/>
  <c r="AN14" i="50" s="1"/>
  <c r="D16" i="50" s="1"/>
  <c r="AL24" i="50"/>
  <c r="AN24" i="50" s="1"/>
  <c r="AL25" i="50"/>
  <c r="AN25" i="50" s="1"/>
  <c r="D39" i="50" s="1"/>
  <c r="AL15" i="50"/>
  <c r="AN15" i="50" s="1"/>
  <c r="D18" i="50" s="1"/>
  <c r="AL27" i="50"/>
  <c r="AN27" i="50" s="1"/>
  <c r="AL26" i="50"/>
  <c r="AN26" i="50" s="1"/>
  <c r="D38" i="50" s="1"/>
  <c r="AL19" i="50"/>
  <c r="AN19" i="50" s="1"/>
  <c r="D20" i="50" s="1"/>
  <c r="AH16" i="47"/>
  <c r="AI16" i="47" s="1"/>
  <c r="AJ16" i="47" s="1"/>
  <c r="AL20" i="50"/>
  <c r="AN20" i="50" s="1"/>
  <c r="D21" i="50" s="1"/>
  <c r="AL19" i="49"/>
  <c r="AN19" i="49" s="1"/>
  <c r="D20" i="49" s="1"/>
  <c r="AL25" i="49"/>
  <c r="AN25" i="49" s="1"/>
  <c r="D39" i="49" s="1"/>
  <c r="AL15" i="49"/>
  <c r="AN15" i="49" s="1"/>
  <c r="AL14" i="49"/>
  <c r="AN14" i="49" s="1"/>
  <c r="D16" i="49" s="1"/>
  <c r="AL18" i="49"/>
  <c r="AN18" i="49" s="1"/>
  <c r="D19" i="49" s="1"/>
  <c r="AL21" i="49"/>
  <c r="AN21" i="49" s="1"/>
  <c r="D22" i="49" s="1"/>
  <c r="AL26" i="49"/>
  <c r="AN26" i="49" s="1"/>
  <c r="D38" i="49" s="1"/>
  <c r="AL27" i="49"/>
  <c r="AN27" i="49" s="1"/>
  <c r="AL16" i="49"/>
  <c r="AN16" i="49" s="1"/>
  <c r="D15" i="49" s="1"/>
  <c r="AL17" i="49"/>
  <c r="AN17" i="49" s="1"/>
  <c r="D17" i="49" s="1"/>
  <c r="AL20" i="49"/>
  <c r="AN20" i="49" s="1"/>
  <c r="D21" i="49" s="1"/>
  <c r="AL24" i="49"/>
  <c r="AN24" i="49" s="1"/>
  <c r="AL23" i="49"/>
  <c r="AN23" i="49" s="1"/>
  <c r="D37" i="49" s="1"/>
  <c r="AC25" i="46"/>
  <c r="AD25" i="46" s="1"/>
  <c r="AE25" i="46" s="1"/>
  <c r="AC18" i="47"/>
  <c r="AD18" i="47" s="1"/>
  <c r="AE18" i="47" s="1"/>
  <c r="AC23" i="47"/>
  <c r="AD23" i="47" s="1"/>
  <c r="AE23" i="47" s="1"/>
  <c r="AL14" i="48"/>
  <c r="AN14" i="48" s="1"/>
  <c r="D16" i="48" s="1"/>
  <c r="AL16" i="48"/>
  <c r="AN16" i="48" s="1"/>
  <c r="D15" i="48" s="1"/>
  <c r="AL23" i="48"/>
  <c r="AN23" i="48" s="1"/>
  <c r="D37" i="48" s="1"/>
  <c r="AL25" i="48"/>
  <c r="AN25" i="48" s="1"/>
  <c r="D39" i="48" s="1"/>
  <c r="AL15" i="48"/>
  <c r="AN15" i="48" s="1"/>
  <c r="AL27" i="48"/>
  <c r="AN27" i="48" s="1"/>
  <c r="AL18" i="48"/>
  <c r="AN18" i="48" s="1"/>
  <c r="D19" i="48" s="1"/>
  <c r="AL19" i="48"/>
  <c r="AN19" i="48" s="1"/>
  <c r="D20" i="48" s="1"/>
  <c r="AL20" i="48"/>
  <c r="AN20" i="48" s="1"/>
  <c r="D21" i="48" s="1"/>
  <c r="AL21" i="48"/>
  <c r="AN21" i="48" s="1"/>
  <c r="D22" i="48" s="1"/>
  <c r="AL24" i="48"/>
  <c r="AN24" i="48" s="1"/>
  <c r="AL26" i="48"/>
  <c r="AN26" i="48" s="1"/>
  <c r="D38" i="48" s="1"/>
  <c r="AL17" i="48"/>
  <c r="AN17" i="48" s="1"/>
  <c r="D17" i="48" s="1"/>
  <c r="AH26" i="47"/>
  <c r="AI26" i="47" s="1"/>
  <c r="AJ26" i="47" s="1"/>
  <c r="AH18" i="47"/>
  <c r="AI18" i="47" s="1"/>
  <c r="AJ18" i="47" s="1"/>
  <c r="AC14" i="47"/>
  <c r="AD14" i="47" s="1"/>
  <c r="AE14" i="47" s="1"/>
  <c r="AH15" i="47"/>
  <c r="AI15" i="47" s="1"/>
  <c r="AJ15" i="47" s="1"/>
  <c r="AH14" i="47"/>
  <c r="AI14" i="47" s="1"/>
  <c r="AJ14" i="47" s="1"/>
  <c r="AC17" i="47"/>
  <c r="AD17" i="47" s="1"/>
  <c r="AE17" i="47" s="1"/>
  <c r="AC16" i="47"/>
  <c r="AD16" i="47" s="1"/>
  <c r="AE16" i="47" s="1"/>
  <c r="AC21" i="47"/>
  <c r="AD21" i="47" s="1"/>
  <c r="AE21" i="47" s="1"/>
  <c r="AC15" i="47"/>
  <c r="AD15" i="47" s="1"/>
  <c r="AE15" i="47" s="1"/>
  <c r="AH17" i="47"/>
  <c r="AI17" i="47" s="1"/>
  <c r="AJ17" i="47" s="1"/>
  <c r="AH20" i="47"/>
  <c r="AI20" i="47" s="1"/>
  <c r="AJ20" i="47" s="1"/>
  <c r="AH25" i="47"/>
  <c r="AI25" i="47" s="1"/>
  <c r="AJ25" i="47" s="1"/>
  <c r="AH27" i="42"/>
  <c r="AI27" i="42" s="1"/>
  <c r="AJ27" i="42" s="1"/>
  <c r="AC24" i="47"/>
  <c r="AD24" i="47" s="1"/>
  <c r="AE24" i="47" s="1"/>
  <c r="AH19" i="47"/>
  <c r="AI19" i="47" s="1"/>
  <c r="AJ19" i="47" s="1"/>
  <c r="AC26" i="47"/>
  <c r="AD26" i="47" s="1"/>
  <c r="AE26" i="47" s="1"/>
  <c r="AC20" i="47"/>
  <c r="AD20" i="47" s="1"/>
  <c r="AE20" i="47" s="1"/>
  <c r="AH24" i="47"/>
  <c r="AI24" i="47" s="1"/>
  <c r="AJ24" i="47" s="1"/>
  <c r="AC19" i="47"/>
  <c r="AD19" i="47" s="1"/>
  <c r="AE19" i="47" s="1"/>
  <c r="AC25" i="44"/>
  <c r="AD25" i="44" s="1"/>
  <c r="AE25" i="44" s="1"/>
  <c r="AH23" i="47"/>
  <c r="AI23" i="47" s="1"/>
  <c r="AJ23" i="47" s="1"/>
  <c r="AC25" i="47"/>
  <c r="AD25" i="47" s="1"/>
  <c r="AE25" i="47" s="1"/>
  <c r="AH27" i="47"/>
  <c r="AI27" i="47" s="1"/>
  <c r="AJ27" i="47" s="1"/>
  <c r="AC27" i="47"/>
  <c r="AD27" i="47" s="1"/>
  <c r="AE27" i="47" s="1"/>
  <c r="AH21" i="47"/>
  <c r="AI21" i="47" s="1"/>
  <c r="AJ21" i="47" s="1"/>
  <c r="AC24" i="46"/>
  <c r="AD24" i="46" s="1"/>
  <c r="AE24" i="46" s="1"/>
  <c r="AH24" i="46"/>
  <c r="AI24" i="46" s="1"/>
  <c r="AJ24" i="46" s="1"/>
  <c r="AH23" i="46"/>
  <c r="AI23" i="46" s="1"/>
  <c r="AJ23" i="46" s="1"/>
  <c r="AC21" i="46"/>
  <c r="AD21" i="46" s="1"/>
  <c r="AE21" i="46" s="1"/>
  <c r="AC16" i="46"/>
  <c r="AD16" i="46" s="1"/>
  <c r="AE16" i="46" s="1"/>
  <c r="AH26" i="46"/>
  <c r="AI26" i="46" s="1"/>
  <c r="AJ26" i="46" s="1"/>
  <c r="AH16" i="46"/>
  <c r="AI16" i="46" s="1"/>
  <c r="AJ16" i="46" s="1"/>
  <c r="AC23" i="46"/>
  <c r="AD23" i="46" s="1"/>
  <c r="AE23" i="46" s="1"/>
  <c r="AC18" i="46"/>
  <c r="AD18" i="46" s="1"/>
  <c r="AE18" i="46" s="1"/>
  <c r="AC26" i="46"/>
  <c r="AD26" i="46" s="1"/>
  <c r="AE26" i="46" s="1"/>
  <c r="AC15" i="46"/>
  <c r="AD15" i="46" s="1"/>
  <c r="AE15" i="46" s="1"/>
  <c r="AH19" i="46"/>
  <c r="AI19" i="46" s="1"/>
  <c r="AJ19" i="46" s="1"/>
  <c r="AH21" i="46"/>
  <c r="AI21" i="46" s="1"/>
  <c r="AJ21" i="46" s="1"/>
  <c r="AC20" i="46"/>
  <c r="AD20" i="46" s="1"/>
  <c r="AE20" i="46" s="1"/>
  <c r="AC27" i="46"/>
  <c r="AD27" i="46" s="1"/>
  <c r="AE27" i="46" s="1"/>
  <c r="AC14" i="46"/>
  <c r="AD14" i="46" s="1"/>
  <c r="AE14" i="46" s="1"/>
  <c r="AH27" i="46"/>
  <c r="AI27" i="46" s="1"/>
  <c r="AJ27" i="46" s="1"/>
  <c r="AH20" i="46"/>
  <c r="AI20" i="46" s="1"/>
  <c r="AJ20" i="46" s="1"/>
  <c r="AH25" i="46"/>
  <c r="AI25" i="46" s="1"/>
  <c r="AJ25" i="46" s="1"/>
  <c r="AH17" i="46"/>
  <c r="AI17" i="46" s="1"/>
  <c r="AJ17" i="46" s="1"/>
  <c r="AH14" i="46"/>
  <c r="AI14" i="46" s="1"/>
  <c r="AJ14" i="46" s="1"/>
  <c r="AC17" i="46"/>
  <c r="AD17" i="46" s="1"/>
  <c r="AE17" i="46" s="1"/>
  <c r="AH20" i="44"/>
  <c r="AI20" i="44" s="1"/>
  <c r="AJ20" i="44" s="1"/>
  <c r="AH15" i="46"/>
  <c r="AI15" i="46" s="1"/>
  <c r="AJ15" i="46" s="1"/>
  <c r="AH18" i="46"/>
  <c r="AI18" i="46" s="1"/>
  <c r="AJ18" i="46" s="1"/>
  <c r="AC19" i="46"/>
  <c r="AD19" i="46" s="1"/>
  <c r="AE19" i="46" s="1"/>
  <c r="AH18" i="45"/>
  <c r="AI18" i="45" s="1"/>
  <c r="AJ18" i="45" s="1"/>
  <c r="AC27" i="45"/>
  <c r="AD27" i="45" s="1"/>
  <c r="AE27" i="45" s="1"/>
  <c r="AC16" i="45"/>
  <c r="AD16" i="45" s="1"/>
  <c r="AE16" i="45" s="1"/>
  <c r="AH17" i="45"/>
  <c r="AI17" i="45" s="1"/>
  <c r="AJ17" i="45" s="1"/>
  <c r="AH27" i="45"/>
  <c r="AI27" i="45" s="1"/>
  <c r="AJ27" i="45" s="1"/>
  <c r="AH19" i="45"/>
  <c r="AI19" i="45" s="1"/>
  <c r="AJ19" i="45" s="1"/>
  <c r="AH23" i="45"/>
  <c r="AI23" i="45" s="1"/>
  <c r="AJ23" i="45" s="1"/>
  <c r="AH21" i="45"/>
  <c r="AI21" i="45" s="1"/>
  <c r="AJ21" i="45" s="1"/>
  <c r="AH24" i="45"/>
  <c r="AI24" i="45" s="1"/>
  <c r="AJ24" i="45" s="1"/>
  <c r="AH25" i="45"/>
  <c r="AI25" i="45" s="1"/>
  <c r="AJ25" i="45" s="1"/>
  <c r="AC21" i="44"/>
  <c r="AD21" i="44" s="1"/>
  <c r="AE21" i="44" s="1"/>
  <c r="AH15" i="45"/>
  <c r="AI15" i="45" s="1"/>
  <c r="AJ15" i="45" s="1"/>
  <c r="AH14" i="45"/>
  <c r="AI14" i="45" s="1"/>
  <c r="AJ14" i="45" s="1"/>
  <c r="AC17" i="45"/>
  <c r="AD17" i="45" s="1"/>
  <c r="AE17" i="45" s="1"/>
  <c r="AC14" i="45"/>
  <c r="AD14" i="45" s="1"/>
  <c r="AE14" i="45" s="1"/>
  <c r="AC20" i="45"/>
  <c r="AD20" i="45" s="1"/>
  <c r="AE20" i="45" s="1"/>
  <c r="AC23" i="45"/>
  <c r="AD23" i="45" s="1"/>
  <c r="AE23" i="45" s="1"/>
  <c r="AC21" i="45"/>
  <c r="AD21" i="45" s="1"/>
  <c r="AE21" i="45" s="1"/>
  <c r="AC25" i="45"/>
  <c r="AD25" i="45" s="1"/>
  <c r="AE25" i="45" s="1"/>
  <c r="AC19" i="45"/>
  <c r="AD19" i="45" s="1"/>
  <c r="AE19" i="45" s="1"/>
  <c r="AC26" i="45"/>
  <c r="AD26" i="45" s="1"/>
  <c r="AE26" i="45" s="1"/>
  <c r="AH26" i="45"/>
  <c r="AI26" i="45" s="1"/>
  <c r="AJ26" i="45" s="1"/>
  <c r="AH20" i="45"/>
  <c r="AI20" i="45" s="1"/>
  <c r="AJ20" i="45" s="1"/>
  <c r="AC24" i="45"/>
  <c r="AD24" i="45" s="1"/>
  <c r="AE24" i="45" s="1"/>
  <c r="AC15" i="45"/>
  <c r="AD15" i="45" s="1"/>
  <c r="AE15" i="45" s="1"/>
  <c r="AC24" i="44"/>
  <c r="AD24" i="44" s="1"/>
  <c r="AE24" i="44" s="1"/>
  <c r="AC18" i="45"/>
  <c r="AD18" i="45" s="1"/>
  <c r="AE18" i="45" s="1"/>
  <c r="AC20" i="43"/>
  <c r="AD20" i="43" s="1"/>
  <c r="AE20" i="43" s="1"/>
  <c r="AH15" i="44"/>
  <c r="AI15" i="44" s="1"/>
  <c r="AJ15" i="44" s="1"/>
  <c r="AH21" i="44"/>
  <c r="AI21" i="44" s="1"/>
  <c r="AJ21" i="44" s="1"/>
  <c r="AH26" i="42"/>
  <c r="AI26" i="42" s="1"/>
  <c r="AJ26" i="42" s="1"/>
  <c r="AC15" i="44"/>
  <c r="AD15" i="44" s="1"/>
  <c r="AE15" i="44" s="1"/>
  <c r="AH26" i="44"/>
  <c r="AI26" i="44" s="1"/>
  <c r="AJ26" i="44" s="1"/>
  <c r="AH23" i="44"/>
  <c r="AI23" i="44" s="1"/>
  <c r="AJ23" i="44" s="1"/>
  <c r="AH16" i="43"/>
  <c r="AI16" i="43" s="1"/>
  <c r="AJ16" i="43" s="1"/>
  <c r="AC19" i="44"/>
  <c r="AD19" i="44" s="1"/>
  <c r="AE19" i="44" s="1"/>
  <c r="AH17" i="44"/>
  <c r="AI17" i="44" s="1"/>
  <c r="AJ17" i="44" s="1"/>
  <c r="AH18" i="44"/>
  <c r="AI18" i="44" s="1"/>
  <c r="AJ18" i="44" s="1"/>
  <c r="AH24" i="44"/>
  <c r="AI24" i="44" s="1"/>
  <c r="AJ24" i="44" s="1"/>
  <c r="AH25" i="44"/>
  <c r="AI25" i="44" s="1"/>
  <c r="AJ25" i="44" s="1"/>
  <c r="AC20" i="44"/>
  <c r="AD20" i="44" s="1"/>
  <c r="AE20" i="44" s="1"/>
  <c r="AC18" i="44"/>
  <c r="AD18" i="44" s="1"/>
  <c r="AE18" i="44" s="1"/>
  <c r="AH27" i="44"/>
  <c r="AI27" i="44" s="1"/>
  <c r="AJ27" i="44" s="1"/>
  <c r="AC16" i="44"/>
  <c r="AD16" i="44" s="1"/>
  <c r="AE16" i="44" s="1"/>
  <c r="AC26" i="44"/>
  <c r="AD26" i="44" s="1"/>
  <c r="AE26" i="44" s="1"/>
  <c r="AC23" i="44"/>
  <c r="AD23" i="44" s="1"/>
  <c r="AE23" i="44" s="1"/>
  <c r="AH19" i="44"/>
  <c r="AI19" i="44" s="1"/>
  <c r="AJ19" i="44" s="1"/>
  <c r="AC27" i="44"/>
  <c r="AD27" i="44" s="1"/>
  <c r="AE27" i="44" s="1"/>
  <c r="AC14" i="44"/>
  <c r="AD14" i="44" s="1"/>
  <c r="AE14" i="44" s="1"/>
  <c r="AH14" i="44"/>
  <c r="AI14" i="44" s="1"/>
  <c r="AJ14" i="44" s="1"/>
  <c r="AH16" i="44"/>
  <c r="AI16" i="44" s="1"/>
  <c r="AJ16" i="44" s="1"/>
  <c r="AC17" i="44"/>
  <c r="AD17" i="44" s="1"/>
  <c r="AE17" i="44" s="1"/>
  <c r="AH18" i="43"/>
  <c r="AI18" i="43" s="1"/>
  <c r="AJ18" i="43" s="1"/>
  <c r="AH26" i="43"/>
  <c r="AI26" i="43" s="1"/>
  <c r="AJ26" i="43" s="1"/>
  <c r="AH17" i="43"/>
  <c r="AI17" i="43" s="1"/>
  <c r="AJ17" i="43" s="1"/>
  <c r="AC14" i="43"/>
  <c r="AD14" i="43" s="1"/>
  <c r="AE14" i="43" s="1"/>
  <c r="AH24" i="43"/>
  <c r="AI24" i="43" s="1"/>
  <c r="AJ24" i="43" s="1"/>
  <c r="AH27" i="43"/>
  <c r="AI27" i="43" s="1"/>
  <c r="AJ27" i="43" s="1"/>
  <c r="AC25" i="43"/>
  <c r="AD25" i="43" s="1"/>
  <c r="AE25" i="43" s="1"/>
  <c r="AC19" i="43"/>
  <c r="AD19" i="43" s="1"/>
  <c r="AE19" i="43" s="1"/>
  <c r="AC15" i="43"/>
  <c r="AD15" i="43" s="1"/>
  <c r="AE15" i="43" s="1"/>
  <c r="AC26" i="43"/>
  <c r="AD26" i="43" s="1"/>
  <c r="AE26" i="43" s="1"/>
  <c r="AC27" i="43"/>
  <c r="AD27" i="43" s="1"/>
  <c r="AE27" i="43" s="1"/>
  <c r="AC24" i="43"/>
  <c r="AD24" i="43" s="1"/>
  <c r="AE24" i="43" s="1"/>
  <c r="AH15" i="43"/>
  <c r="AI15" i="43" s="1"/>
  <c r="AJ15" i="43" s="1"/>
  <c r="AH20" i="43"/>
  <c r="AI20" i="43" s="1"/>
  <c r="AJ20" i="43" s="1"/>
  <c r="AH19" i="43"/>
  <c r="AI19" i="43" s="1"/>
  <c r="AJ19" i="43" s="1"/>
  <c r="AC21" i="43"/>
  <c r="AD21" i="43" s="1"/>
  <c r="AE21" i="43" s="1"/>
  <c r="AC17" i="43"/>
  <c r="AD17" i="43" s="1"/>
  <c r="AE17" i="43" s="1"/>
  <c r="AH25" i="43"/>
  <c r="AI25" i="43" s="1"/>
  <c r="AJ25" i="43" s="1"/>
  <c r="AH21" i="43"/>
  <c r="AI21" i="43" s="1"/>
  <c r="AJ21" i="43" s="1"/>
  <c r="AH23" i="43"/>
  <c r="AI23" i="43" s="1"/>
  <c r="AJ23" i="43" s="1"/>
  <c r="AC23" i="43"/>
  <c r="AD23" i="43" s="1"/>
  <c r="AE23" i="43" s="1"/>
  <c r="AC18" i="43"/>
  <c r="AD18" i="43" s="1"/>
  <c r="AE18" i="43" s="1"/>
  <c r="AC16" i="43"/>
  <c r="AD16" i="43" s="1"/>
  <c r="AE16" i="43" s="1"/>
  <c r="AH14" i="43"/>
  <c r="AI14" i="43" s="1"/>
  <c r="AJ14" i="43" s="1"/>
  <c r="AH24" i="42"/>
  <c r="AI24" i="42" s="1"/>
  <c r="AJ24" i="42" s="1"/>
  <c r="AH25" i="42"/>
  <c r="AI25" i="42" s="1"/>
  <c r="AJ25" i="42" s="1"/>
  <c r="AC21" i="42"/>
  <c r="AD21" i="42" s="1"/>
  <c r="AE21" i="42" s="1"/>
  <c r="AC19" i="42"/>
  <c r="AD19" i="42" s="1"/>
  <c r="AE19" i="42" s="1"/>
  <c r="AC16" i="42"/>
  <c r="AD16" i="42" s="1"/>
  <c r="AE16" i="42" s="1"/>
  <c r="AC14" i="42"/>
  <c r="AD14" i="42" s="1"/>
  <c r="AE14" i="42" s="1"/>
  <c r="AC26" i="42"/>
  <c r="AD26" i="42" s="1"/>
  <c r="AE26" i="42" s="1"/>
  <c r="AC25" i="42"/>
  <c r="AD25" i="42" s="1"/>
  <c r="AE25" i="42" s="1"/>
  <c r="AC24" i="42"/>
  <c r="AD24" i="42" s="1"/>
  <c r="AE24" i="42" s="1"/>
  <c r="AC27" i="42"/>
  <c r="AD27" i="42" s="1"/>
  <c r="AE27" i="42" s="1"/>
  <c r="AH23" i="42"/>
  <c r="AI23" i="42" s="1"/>
  <c r="AJ23" i="42" s="1"/>
  <c r="AC20" i="42"/>
  <c r="AD20" i="42" s="1"/>
  <c r="AE20" i="42" s="1"/>
  <c r="AC18" i="42"/>
  <c r="AD18" i="42" s="1"/>
  <c r="AE18" i="42" s="1"/>
  <c r="AC17" i="42"/>
  <c r="AD17" i="42" s="1"/>
  <c r="AE17" i="42" s="1"/>
  <c r="AH15" i="42"/>
  <c r="AI15" i="42" s="1"/>
  <c r="AJ15" i="42" s="1"/>
  <c r="AH21" i="42"/>
  <c r="AI21" i="42" s="1"/>
  <c r="AJ21" i="42" s="1"/>
  <c r="AH20" i="42"/>
  <c r="AI20" i="42" s="1"/>
  <c r="AJ20" i="42" s="1"/>
  <c r="AH18" i="42"/>
  <c r="AI18" i="42" s="1"/>
  <c r="AJ18" i="42" s="1"/>
  <c r="AC15" i="42"/>
  <c r="AD15" i="42" s="1"/>
  <c r="AE15" i="42" s="1"/>
  <c r="AC23" i="42"/>
  <c r="AD23" i="42" s="1"/>
  <c r="AE23" i="42" s="1"/>
  <c r="AH19" i="42"/>
  <c r="AI19" i="42" s="1"/>
  <c r="AJ19" i="42" s="1"/>
  <c r="AH17" i="42"/>
  <c r="AI17" i="42" s="1"/>
  <c r="AJ17" i="42" s="1"/>
  <c r="AH16" i="42"/>
  <c r="AI16" i="42" s="1"/>
  <c r="AJ16" i="42" s="1"/>
  <c r="AH14" i="42"/>
  <c r="AI14" i="42" s="1"/>
  <c r="AJ14" i="42" s="1"/>
  <c r="P19" i="41"/>
  <c r="AG14" i="41"/>
  <c r="AG15" i="41"/>
  <c r="AG16" i="41"/>
  <c r="AG17" i="41"/>
  <c r="AG18" i="41"/>
  <c r="AG20" i="41"/>
  <c r="AG26" i="41"/>
  <c r="AG23" i="41"/>
  <c r="AG19" i="41"/>
  <c r="AG21" i="41"/>
  <c r="AG24" i="41"/>
  <c r="AG25" i="41"/>
  <c r="AF27" i="41"/>
  <c r="AF15" i="41"/>
  <c r="Z16" i="41"/>
  <c r="AF16" i="41"/>
  <c r="Z17" i="41"/>
  <c r="AF18" i="41"/>
  <c r="AF20" i="41"/>
  <c r="Z21" i="41"/>
  <c r="AF21" i="41"/>
  <c r="Z23" i="41"/>
  <c r="AA14" i="41"/>
  <c r="AK14" i="41"/>
  <c r="AA15" i="41"/>
  <c r="AK15" i="41"/>
  <c r="AA16" i="41"/>
  <c r="AK16" i="41"/>
  <c r="AA17" i="41"/>
  <c r="AK17" i="41"/>
  <c r="AA18" i="41"/>
  <c r="AK18" i="41"/>
  <c r="AA19" i="41"/>
  <c r="AK19" i="41"/>
  <c r="AA20" i="41"/>
  <c r="AK20" i="41"/>
  <c r="AA21" i="41"/>
  <c r="AK21" i="41"/>
  <c r="AA23" i="41"/>
  <c r="AK23" i="41"/>
  <c r="Z24" i="41"/>
  <c r="AB24" i="41"/>
  <c r="AF24" i="41"/>
  <c r="Z25" i="41"/>
  <c r="AB25" i="41"/>
  <c r="AF25" i="41"/>
  <c r="Z26" i="41"/>
  <c r="AB26" i="41"/>
  <c r="AF26" i="41"/>
  <c r="AA27" i="41"/>
  <c r="AG27" i="41"/>
  <c r="AK27" i="41"/>
  <c r="K40" i="41"/>
  <c r="Z14" i="41"/>
  <c r="AF14" i="41"/>
  <c r="Z15" i="41"/>
  <c r="AF17" i="41"/>
  <c r="Z18" i="41"/>
  <c r="Z19" i="41"/>
  <c r="AF19" i="41"/>
  <c r="Z20" i="41"/>
  <c r="AF23" i="41"/>
  <c r="AA24" i="41"/>
  <c r="AK24" i="41"/>
  <c r="AA25" i="41"/>
  <c r="AK25" i="41"/>
  <c r="AA26" i="41"/>
  <c r="AK26" i="41"/>
  <c r="AB27" i="41"/>
  <c r="M51" i="40"/>
  <c r="M50" i="40"/>
  <c r="M49" i="40"/>
  <c r="M48" i="40"/>
  <c r="M47" i="40"/>
  <c r="M46" i="40"/>
  <c r="M45" i="40"/>
  <c r="L41" i="40"/>
  <c r="H41" i="40"/>
  <c r="F41" i="40"/>
  <c r="J40" i="40"/>
  <c r="M40" i="40" s="1"/>
  <c r="J39" i="40"/>
  <c r="P38" i="40"/>
  <c r="J38" i="40"/>
  <c r="P37" i="40"/>
  <c r="J37" i="40"/>
  <c r="X27" i="40"/>
  <c r="AB27" i="40" s="1"/>
  <c r="X26" i="40"/>
  <c r="X25" i="40"/>
  <c r="M25" i="40"/>
  <c r="H25" i="40"/>
  <c r="F25" i="40"/>
  <c r="X24" i="40"/>
  <c r="G24" i="40"/>
  <c r="K24" i="40" s="1"/>
  <c r="X23" i="40"/>
  <c r="AB23" i="40" s="1"/>
  <c r="L23" i="40"/>
  <c r="J23" i="40"/>
  <c r="K23" i="40" s="1"/>
  <c r="J22" i="40"/>
  <c r="X21" i="40"/>
  <c r="J21" i="40"/>
  <c r="X20" i="40"/>
  <c r="J20" i="40"/>
  <c r="X19" i="40"/>
  <c r="J19" i="40"/>
  <c r="X18" i="40"/>
  <c r="AB18" i="40" s="1"/>
  <c r="P18" i="40"/>
  <c r="J18" i="40"/>
  <c r="X17" i="40"/>
  <c r="AB17" i="40" s="1"/>
  <c r="P17" i="40"/>
  <c r="J17" i="40"/>
  <c r="X16" i="40"/>
  <c r="AB16" i="40" s="1"/>
  <c r="P16" i="40"/>
  <c r="J16" i="40"/>
  <c r="X15" i="40"/>
  <c r="AB15" i="40" s="1"/>
  <c r="P15" i="40"/>
  <c r="J15" i="40"/>
  <c r="X14" i="40"/>
  <c r="AB14" i="40" s="1"/>
  <c r="H9" i="40"/>
  <c r="X9" i="40" s="1"/>
  <c r="M51" i="39"/>
  <c r="M50" i="39"/>
  <c r="M49" i="39"/>
  <c r="M48" i="39"/>
  <c r="M47" i="39"/>
  <c r="M46" i="39"/>
  <c r="M45" i="39"/>
  <c r="L41" i="39"/>
  <c r="H41" i="39"/>
  <c r="F41" i="39"/>
  <c r="J40" i="39"/>
  <c r="M40" i="39" s="1"/>
  <c r="J39" i="39"/>
  <c r="P38" i="39"/>
  <c r="J38" i="39"/>
  <c r="P37" i="39"/>
  <c r="J37" i="39"/>
  <c r="X27" i="39"/>
  <c r="AB27" i="39" s="1"/>
  <c r="X26" i="39"/>
  <c r="AB26" i="39" s="1"/>
  <c r="X25" i="39"/>
  <c r="M25" i="39"/>
  <c r="H25" i="39"/>
  <c r="F25" i="39"/>
  <c r="X24" i="39"/>
  <c r="G24" i="39"/>
  <c r="K24" i="39" s="1"/>
  <c r="X23" i="39"/>
  <c r="L23" i="39"/>
  <c r="J23" i="39"/>
  <c r="K23" i="39" s="1"/>
  <c r="J22" i="39"/>
  <c r="X21" i="39"/>
  <c r="J21" i="39"/>
  <c r="X20" i="39"/>
  <c r="J20" i="39"/>
  <c r="X19" i="39"/>
  <c r="AB19" i="39" s="1"/>
  <c r="J19" i="39"/>
  <c r="X18" i="39"/>
  <c r="AB18" i="39" s="1"/>
  <c r="P18" i="39"/>
  <c r="J18" i="39"/>
  <c r="X17" i="39"/>
  <c r="AB17" i="39" s="1"/>
  <c r="P17" i="39"/>
  <c r="J17" i="39"/>
  <c r="X16" i="39"/>
  <c r="AB16" i="39" s="1"/>
  <c r="P16" i="39"/>
  <c r="J16" i="39"/>
  <c r="X15" i="39"/>
  <c r="AB15" i="39" s="1"/>
  <c r="P15" i="39"/>
  <c r="J15" i="39"/>
  <c r="X14" i="39"/>
  <c r="AB14" i="39" s="1"/>
  <c r="H9" i="39"/>
  <c r="X9" i="39" s="1"/>
  <c r="J38" i="9"/>
  <c r="J39" i="9"/>
  <c r="J40" i="9"/>
  <c r="S16" i="56" l="1"/>
  <c r="K25" i="56"/>
  <c r="K17" i="54"/>
  <c r="L17" i="54" s="1"/>
  <c r="S17" i="54" s="1"/>
  <c r="M27" i="56"/>
  <c r="P27" i="56" s="1"/>
  <c r="S15" i="58"/>
  <c r="S20" i="58" s="1"/>
  <c r="P27" i="58"/>
  <c r="L25" i="58"/>
  <c r="M26" i="58" s="1"/>
  <c r="Q22" i="58" s="1"/>
  <c r="K41" i="56"/>
  <c r="L25" i="56"/>
  <c r="M26" i="56" s="1"/>
  <c r="Q22" i="56" s="1"/>
  <c r="S15" i="56"/>
  <c r="S20" i="56" s="1"/>
  <c r="M41" i="56"/>
  <c r="M42" i="56" s="1"/>
  <c r="R45" i="56" s="1"/>
  <c r="S37" i="56"/>
  <c r="S41" i="56" s="1"/>
  <c r="P43" i="56"/>
  <c r="M37" i="55"/>
  <c r="K41" i="55"/>
  <c r="P28" i="55"/>
  <c r="S23" i="55"/>
  <c r="S16" i="55"/>
  <c r="K25" i="55"/>
  <c r="L25" i="55"/>
  <c r="M26" i="55" s="1"/>
  <c r="Q22" i="55" s="1"/>
  <c r="M27" i="55"/>
  <c r="P27" i="55" s="1"/>
  <c r="S15" i="55"/>
  <c r="K16" i="54"/>
  <c r="L16" i="54" s="1"/>
  <c r="S16" i="54" s="1"/>
  <c r="K38" i="54"/>
  <c r="M38" i="54" s="1"/>
  <c r="S38" i="54" s="1"/>
  <c r="G41" i="54"/>
  <c r="Q37" i="54"/>
  <c r="Q40" i="54" s="1"/>
  <c r="Q41" i="54" s="1"/>
  <c r="K18" i="54"/>
  <c r="L18" i="54" s="1"/>
  <c r="S18" i="54" s="1"/>
  <c r="G25" i="54"/>
  <c r="Q15" i="54"/>
  <c r="Q19" i="54" s="1"/>
  <c r="Q20" i="54" s="1"/>
  <c r="M37" i="54"/>
  <c r="O17" i="50"/>
  <c r="K15" i="54"/>
  <c r="O39" i="51"/>
  <c r="AC27" i="41"/>
  <c r="AD27" i="41" s="1"/>
  <c r="AE27" i="41" s="1"/>
  <c r="AL24" i="44"/>
  <c r="AN24" i="44" s="1"/>
  <c r="K17" i="53"/>
  <c r="L17" i="53" s="1"/>
  <c r="S17" i="53" s="1"/>
  <c r="G25" i="53"/>
  <c r="Q15" i="53"/>
  <c r="Q19" i="53" s="1"/>
  <c r="Q20" i="53" s="1"/>
  <c r="M37" i="53"/>
  <c r="G41" i="53"/>
  <c r="Q37" i="53"/>
  <c r="Q40" i="53" s="1"/>
  <c r="Q41" i="53" s="1"/>
  <c r="K16" i="53"/>
  <c r="L16" i="53" s="1"/>
  <c r="K18" i="53"/>
  <c r="L18" i="53" s="1"/>
  <c r="S18" i="53" s="1"/>
  <c r="K15" i="53"/>
  <c r="K38" i="53"/>
  <c r="M38" i="53" s="1"/>
  <c r="S38" i="53" s="1"/>
  <c r="G21" i="52"/>
  <c r="K21" i="52" s="1"/>
  <c r="L21" i="52" s="1"/>
  <c r="O16" i="52"/>
  <c r="G16" i="52"/>
  <c r="Q16" i="52" s="1"/>
  <c r="G22" i="52"/>
  <c r="K22" i="52" s="1"/>
  <c r="L22" i="52" s="1"/>
  <c r="G37" i="52"/>
  <c r="K37" i="52" s="1"/>
  <c r="D41" i="52"/>
  <c r="O37" i="52"/>
  <c r="O15" i="52"/>
  <c r="D25" i="52"/>
  <c r="G15" i="52"/>
  <c r="K15" i="52" s="1"/>
  <c r="O17" i="52"/>
  <c r="G17" i="52"/>
  <c r="Q17" i="52" s="1"/>
  <c r="G20" i="52"/>
  <c r="K20" i="52" s="1"/>
  <c r="L20" i="52" s="1"/>
  <c r="G38" i="52"/>
  <c r="Q38" i="52" s="1"/>
  <c r="O38" i="52"/>
  <c r="O18" i="52"/>
  <c r="G18" i="52"/>
  <c r="Q18" i="52" s="1"/>
  <c r="O39" i="52"/>
  <c r="G39" i="52"/>
  <c r="K39" i="52" s="1"/>
  <c r="M39" i="52" s="1"/>
  <c r="S39" i="52" s="1"/>
  <c r="G19" i="52"/>
  <c r="K19" i="52" s="1"/>
  <c r="L19" i="52" s="1"/>
  <c r="O16" i="51"/>
  <c r="G16" i="51"/>
  <c r="Q16" i="51" s="1"/>
  <c r="O17" i="51"/>
  <c r="G17" i="51"/>
  <c r="Q17" i="51" s="1"/>
  <c r="G19" i="51"/>
  <c r="K19" i="51" s="1"/>
  <c r="L19" i="51" s="1"/>
  <c r="O18" i="51"/>
  <c r="G18" i="51"/>
  <c r="Q18" i="51" s="1"/>
  <c r="G37" i="51"/>
  <c r="K37" i="51" s="1"/>
  <c r="D41" i="51"/>
  <c r="O37" i="51"/>
  <c r="G22" i="51"/>
  <c r="K22" i="51" s="1"/>
  <c r="L22" i="51" s="1"/>
  <c r="O15" i="51"/>
  <c r="G15" i="51"/>
  <c r="K15" i="51" s="1"/>
  <c r="D25" i="51"/>
  <c r="AL16" i="47"/>
  <c r="AN16" i="47" s="1"/>
  <c r="D15" i="47" s="1"/>
  <c r="G15" i="47" s="1"/>
  <c r="G38" i="51"/>
  <c r="Q38" i="51" s="1"/>
  <c r="O38" i="51"/>
  <c r="G18" i="50"/>
  <c r="Q18" i="50" s="1"/>
  <c r="O18" i="50"/>
  <c r="O39" i="50"/>
  <c r="G39" i="50"/>
  <c r="K39" i="50" s="1"/>
  <c r="M39" i="50" s="1"/>
  <c r="S39" i="50" s="1"/>
  <c r="G21" i="50"/>
  <c r="K21" i="50" s="1"/>
  <c r="L21" i="50" s="1"/>
  <c r="G16" i="50"/>
  <c r="Q16" i="50" s="1"/>
  <c r="O16" i="50"/>
  <c r="G19" i="50"/>
  <c r="K19" i="50" s="1"/>
  <c r="L19" i="50" s="1"/>
  <c r="G15" i="50"/>
  <c r="D25" i="50"/>
  <c r="O15" i="50"/>
  <c r="G22" i="50"/>
  <c r="K22" i="50" s="1"/>
  <c r="L22" i="50" s="1"/>
  <c r="G37" i="50"/>
  <c r="K37" i="50" s="1"/>
  <c r="D41" i="50"/>
  <c r="O37" i="50"/>
  <c r="G20" i="50"/>
  <c r="K20" i="50" s="1"/>
  <c r="L20" i="50" s="1"/>
  <c r="G38" i="50"/>
  <c r="Q38" i="50" s="1"/>
  <c r="O38" i="50"/>
  <c r="K17" i="50"/>
  <c r="L17" i="50" s="1"/>
  <c r="S17" i="50" s="1"/>
  <c r="AL14" i="47"/>
  <c r="AN14" i="47" s="1"/>
  <c r="D16" i="47" s="1"/>
  <c r="G16" i="47" s="1"/>
  <c r="Q16" i="47" s="1"/>
  <c r="AL18" i="47"/>
  <c r="AN18" i="47" s="1"/>
  <c r="D19" i="47" s="1"/>
  <c r="G19" i="47" s="1"/>
  <c r="K19" i="47" s="1"/>
  <c r="L19" i="47" s="1"/>
  <c r="G19" i="49"/>
  <c r="K19" i="49" s="1"/>
  <c r="L19" i="49" s="1"/>
  <c r="G15" i="49"/>
  <c r="K15" i="49" s="1"/>
  <c r="D25" i="49"/>
  <c r="O15" i="49"/>
  <c r="G22" i="49"/>
  <c r="K22" i="49" s="1"/>
  <c r="L22" i="49" s="1"/>
  <c r="G37" i="49"/>
  <c r="K37" i="49" s="1"/>
  <c r="D41" i="49"/>
  <c r="O37" i="49"/>
  <c r="G21" i="49"/>
  <c r="K21" i="49" s="1"/>
  <c r="L21" i="49" s="1"/>
  <c r="G17" i="49"/>
  <c r="Q17" i="49" s="1"/>
  <c r="O17" i="49"/>
  <c r="G20" i="49"/>
  <c r="K20" i="49" s="1"/>
  <c r="L20" i="49" s="1"/>
  <c r="Q16" i="49"/>
  <c r="O16" i="49"/>
  <c r="AL25" i="46"/>
  <c r="AN25" i="46" s="1"/>
  <c r="D39" i="46" s="1"/>
  <c r="O39" i="46" s="1"/>
  <c r="O39" i="49"/>
  <c r="G39" i="49"/>
  <c r="K39" i="49" s="1"/>
  <c r="M39" i="49" s="1"/>
  <c r="S39" i="49" s="1"/>
  <c r="G38" i="49"/>
  <c r="Q38" i="49" s="1"/>
  <c r="O38" i="49"/>
  <c r="AL21" i="44"/>
  <c r="AN21" i="44" s="1"/>
  <c r="D22" i="44" s="1"/>
  <c r="G22" i="44" s="1"/>
  <c r="K22" i="44" s="1"/>
  <c r="L22" i="44" s="1"/>
  <c r="AL23" i="47"/>
  <c r="AN23" i="47" s="1"/>
  <c r="D37" i="47" s="1"/>
  <c r="G37" i="47" s="1"/>
  <c r="K37" i="47" s="1"/>
  <c r="AL15" i="47"/>
  <c r="AN15" i="47" s="1"/>
  <c r="G21" i="48"/>
  <c r="K21" i="48" s="1"/>
  <c r="L21" i="48" s="1"/>
  <c r="G19" i="48"/>
  <c r="K19" i="48" s="1"/>
  <c r="L19" i="48" s="1"/>
  <c r="D41" i="48"/>
  <c r="O37" i="48"/>
  <c r="G37" i="48"/>
  <c r="K37" i="48" s="1"/>
  <c r="G22" i="48"/>
  <c r="K22" i="48" s="1"/>
  <c r="L22" i="48" s="1"/>
  <c r="G20" i="48"/>
  <c r="K20" i="48" s="1"/>
  <c r="L20" i="48" s="1"/>
  <c r="O17" i="48"/>
  <c r="G17" i="48"/>
  <c r="Q17" i="48" s="1"/>
  <c r="O38" i="48"/>
  <c r="G38" i="48"/>
  <c r="Q38" i="48" s="1"/>
  <c r="O39" i="48"/>
  <c r="G39" i="48"/>
  <c r="K39" i="48" s="1"/>
  <c r="M39" i="48" s="1"/>
  <c r="S39" i="48" s="1"/>
  <c r="D25" i="48"/>
  <c r="O15" i="48"/>
  <c r="G15" i="48"/>
  <c r="O16" i="48"/>
  <c r="G16" i="48"/>
  <c r="Q16" i="48" s="1"/>
  <c r="AL17" i="47"/>
  <c r="AN17" i="47" s="1"/>
  <c r="D17" i="47" s="1"/>
  <c r="O17" i="47" s="1"/>
  <c r="AL21" i="47"/>
  <c r="AN21" i="47" s="1"/>
  <c r="D22" i="47" s="1"/>
  <c r="G22" i="47" s="1"/>
  <c r="K22" i="47" s="1"/>
  <c r="L22" i="47" s="1"/>
  <c r="AL24" i="47"/>
  <c r="AN24" i="47" s="1"/>
  <c r="AL25" i="47"/>
  <c r="AN25" i="47" s="1"/>
  <c r="D39" i="47" s="1"/>
  <c r="AL19" i="47"/>
  <c r="AN19" i="47" s="1"/>
  <c r="D20" i="47" s="1"/>
  <c r="AL20" i="47"/>
  <c r="AN20" i="47" s="1"/>
  <c r="D21" i="47" s="1"/>
  <c r="G18" i="47"/>
  <c r="Q18" i="47" s="1"/>
  <c r="O18" i="47"/>
  <c r="AL27" i="47"/>
  <c r="AN27" i="47" s="1"/>
  <c r="AL26" i="47"/>
  <c r="AN26" i="47" s="1"/>
  <c r="D38" i="47" s="1"/>
  <c r="AL24" i="46"/>
  <c r="AN24" i="46" s="1"/>
  <c r="AL18" i="46"/>
  <c r="AN18" i="46" s="1"/>
  <c r="D19" i="46" s="1"/>
  <c r="AL17" i="46"/>
  <c r="AN17" i="46" s="1"/>
  <c r="D17" i="46" s="1"/>
  <c r="AL21" i="46"/>
  <c r="AN21" i="46" s="1"/>
  <c r="D22" i="46" s="1"/>
  <c r="AL26" i="46"/>
  <c r="AN26" i="46" s="1"/>
  <c r="D38" i="46" s="1"/>
  <c r="AL14" i="46"/>
  <c r="AN14" i="46" s="1"/>
  <c r="D16" i="46" s="1"/>
  <c r="AL16" i="46"/>
  <c r="AN16" i="46" s="1"/>
  <c r="D15" i="46" s="1"/>
  <c r="AL15" i="46"/>
  <c r="AN15" i="46" s="1"/>
  <c r="D18" i="46" s="1"/>
  <c r="AL20" i="43"/>
  <c r="AN20" i="43" s="1"/>
  <c r="D21" i="43" s="1"/>
  <c r="G21" i="43" s="1"/>
  <c r="K21" i="43" s="1"/>
  <c r="L21" i="43" s="1"/>
  <c r="AL20" i="46"/>
  <c r="AN20" i="46" s="1"/>
  <c r="D21" i="46" s="1"/>
  <c r="AL23" i="46"/>
  <c r="AN23" i="46" s="1"/>
  <c r="D37" i="46" s="1"/>
  <c r="AL27" i="46"/>
  <c r="AN27" i="46" s="1"/>
  <c r="AL19" i="46"/>
  <c r="AN19" i="46" s="1"/>
  <c r="D20" i="46" s="1"/>
  <c r="AL27" i="45"/>
  <c r="AN27" i="45" s="1"/>
  <c r="AL19" i="45"/>
  <c r="AN19" i="45" s="1"/>
  <c r="D20" i="45" s="1"/>
  <c r="AL18" i="45"/>
  <c r="AN18" i="45" s="1"/>
  <c r="D19" i="45" s="1"/>
  <c r="AL25" i="45"/>
  <c r="AN25" i="45" s="1"/>
  <c r="D39" i="45" s="1"/>
  <c r="AL21" i="45"/>
  <c r="AN21" i="45" s="1"/>
  <c r="D22" i="45" s="1"/>
  <c r="AL15" i="45"/>
  <c r="AN15" i="45" s="1"/>
  <c r="D18" i="45" s="1"/>
  <c r="AL23" i="45"/>
  <c r="AN23" i="45" s="1"/>
  <c r="D37" i="45" s="1"/>
  <c r="AL20" i="45"/>
  <c r="AN20" i="45" s="1"/>
  <c r="D21" i="45" s="1"/>
  <c r="AL14" i="45"/>
  <c r="AN14" i="45" s="1"/>
  <c r="D16" i="45" s="1"/>
  <c r="AL17" i="45"/>
  <c r="AN17" i="45" s="1"/>
  <c r="D17" i="45" s="1"/>
  <c r="AL26" i="45"/>
  <c r="AN26" i="45" s="1"/>
  <c r="D38" i="45" s="1"/>
  <c r="AL24" i="45"/>
  <c r="AN24" i="45" s="1"/>
  <c r="AL16" i="45"/>
  <c r="AN16" i="45" s="1"/>
  <c r="D15" i="45" s="1"/>
  <c r="AH27" i="41"/>
  <c r="AI27" i="41" s="1"/>
  <c r="AJ27" i="41" s="1"/>
  <c r="AL17" i="44"/>
  <c r="AN17" i="44" s="1"/>
  <c r="D17" i="44" s="1"/>
  <c r="AL16" i="44"/>
  <c r="AN16" i="44" s="1"/>
  <c r="D15" i="44" s="1"/>
  <c r="AL18" i="44"/>
  <c r="AN18" i="44" s="1"/>
  <c r="D19" i="44" s="1"/>
  <c r="AL20" i="44"/>
  <c r="AN20" i="44" s="1"/>
  <c r="D21" i="44" s="1"/>
  <c r="AL15" i="44"/>
  <c r="AN15" i="44" s="1"/>
  <c r="D18" i="44" s="1"/>
  <c r="AL23" i="44"/>
  <c r="AN23" i="44" s="1"/>
  <c r="D37" i="44" s="1"/>
  <c r="AL19" i="44"/>
  <c r="AN19" i="44" s="1"/>
  <c r="D20" i="44" s="1"/>
  <c r="AL14" i="44"/>
  <c r="AN14" i="44" s="1"/>
  <c r="D16" i="44" s="1"/>
  <c r="AL27" i="44"/>
  <c r="AN27" i="44" s="1"/>
  <c r="AL25" i="44"/>
  <c r="AN25" i="44" s="1"/>
  <c r="D39" i="44" s="1"/>
  <c r="AL26" i="44"/>
  <c r="AN26" i="44" s="1"/>
  <c r="D38" i="44" s="1"/>
  <c r="AL23" i="43"/>
  <c r="AN23" i="43" s="1"/>
  <c r="D37" i="43" s="1"/>
  <c r="AL15" i="43"/>
  <c r="AN15" i="43" s="1"/>
  <c r="D18" i="43" s="1"/>
  <c r="AL19" i="43"/>
  <c r="AN19" i="43" s="1"/>
  <c r="D20" i="43" s="1"/>
  <c r="AL17" i="43"/>
  <c r="AN17" i="43" s="1"/>
  <c r="D17" i="43" s="1"/>
  <c r="AL21" i="43"/>
  <c r="AN21" i="43" s="1"/>
  <c r="D22" i="43" s="1"/>
  <c r="AL16" i="43"/>
  <c r="AN16" i="43" s="1"/>
  <c r="D15" i="43" s="1"/>
  <c r="AL26" i="43"/>
  <c r="AN26" i="43" s="1"/>
  <c r="D38" i="43" s="1"/>
  <c r="AL18" i="43"/>
  <c r="AN18" i="43" s="1"/>
  <c r="D19" i="43" s="1"/>
  <c r="AL24" i="43"/>
  <c r="AN24" i="43" s="1"/>
  <c r="AL14" i="43"/>
  <c r="AN14" i="43" s="1"/>
  <c r="D16" i="43" s="1"/>
  <c r="AL27" i="43"/>
  <c r="AN27" i="43" s="1"/>
  <c r="AL25" i="43"/>
  <c r="AN25" i="43" s="1"/>
  <c r="D39" i="43" s="1"/>
  <c r="P19" i="40"/>
  <c r="P19" i="39"/>
  <c r="AL23" i="42"/>
  <c r="AN23" i="42" s="1"/>
  <c r="D37" i="42" s="1"/>
  <c r="AL17" i="42"/>
  <c r="AN17" i="42" s="1"/>
  <c r="D17" i="42" s="1"/>
  <c r="AL20" i="42"/>
  <c r="AN20" i="42" s="1"/>
  <c r="D21" i="42" s="1"/>
  <c r="AL27" i="42"/>
  <c r="AN27" i="42" s="1"/>
  <c r="AL25" i="42"/>
  <c r="AN25" i="42" s="1"/>
  <c r="D39" i="42" s="1"/>
  <c r="AL14" i="42"/>
  <c r="AN14" i="42" s="1"/>
  <c r="D16" i="42" s="1"/>
  <c r="AL19" i="42"/>
  <c r="AN19" i="42" s="1"/>
  <c r="D20" i="42" s="1"/>
  <c r="G20" i="42" s="1"/>
  <c r="AL15" i="42"/>
  <c r="AN15" i="42" s="1"/>
  <c r="D18" i="42" s="1"/>
  <c r="AL18" i="42"/>
  <c r="AN18" i="42" s="1"/>
  <c r="D19" i="42" s="1"/>
  <c r="G19" i="42" s="1"/>
  <c r="AL24" i="42"/>
  <c r="AN24" i="42" s="1"/>
  <c r="AL26" i="42"/>
  <c r="AN26" i="42" s="1"/>
  <c r="D38" i="42" s="1"/>
  <c r="AL16" i="42"/>
  <c r="AN16" i="42" s="1"/>
  <c r="D15" i="42" s="1"/>
  <c r="AL21" i="42"/>
  <c r="AN21" i="42" s="1"/>
  <c r="D22" i="42" s="1"/>
  <c r="AC20" i="41"/>
  <c r="AD20" i="41" s="1"/>
  <c r="AE20" i="41" s="1"/>
  <c r="AC19" i="41"/>
  <c r="AD19" i="41" s="1"/>
  <c r="AE19" i="41" s="1"/>
  <c r="AH17" i="41"/>
  <c r="AI17" i="41" s="1"/>
  <c r="AJ17" i="41" s="1"/>
  <c r="AH14" i="41"/>
  <c r="AI14" i="41" s="1"/>
  <c r="AJ14" i="41" s="1"/>
  <c r="AH25" i="41"/>
  <c r="AI25" i="41" s="1"/>
  <c r="AJ25" i="41" s="1"/>
  <c r="AC25" i="41"/>
  <c r="AD25" i="41" s="1"/>
  <c r="AE25" i="41" s="1"/>
  <c r="AH21" i="41"/>
  <c r="AI21" i="41" s="1"/>
  <c r="AJ21" i="41" s="1"/>
  <c r="AH20" i="41"/>
  <c r="AI20" i="41" s="1"/>
  <c r="AJ20" i="41" s="1"/>
  <c r="AC17" i="41"/>
  <c r="AD17" i="41" s="1"/>
  <c r="AE17" i="41" s="1"/>
  <c r="AC16" i="41"/>
  <c r="AD16" i="41" s="1"/>
  <c r="AE16" i="41" s="1"/>
  <c r="AH23" i="41"/>
  <c r="AI23" i="41" s="1"/>
  <c r="AJ23" i="41" s="1"/>
  <c r="AH19" i="41"/>
  <c r="AI19" i="41" s="1"/>
  <c r="AJ19" i="41" s="1"/>
  <c r="AC18" i="41"/>
  <c r="AD18" i="41" s="1"/>
  <c r="AE18" i="41" s="1"/>
  <c r="AC15" i="41"/>
  <c r="AD15" i="41" s="1"/>
  <c r="AE15" i="41" s="1"/>
  <c r="AC14" i="41"/>
  <c r="AD14" i="41" s="1"/>
  <c r="AE14" i="41" s="1"/>
  <c r="AH26" i="41"/>
  <c r="AI26" i="41" s="1"/>
  <c r="AJ26" i="41" s="1"/>
  <c r="AC26" i="41"/>
  <c r="AD26" i="41" s="1"/>
  <c r="AE26" i="41" s="1"/>
  <c r="AH24" i="41"/>
  <c r="AI24" i="41" s="1"/>
  <c r="AJ24" i="41" s="1"/>
  <c r="AC24" i="41"/>
  <c r="AD24" i="41" s="1"/>
  <c r="AE24" i="41" s="1"/>
  <c r="AC23" i="41"/>
  <c r="AD23" i="41" s="1"/>
  <c r="AE23" i="41" s="1"/>
  <c r="AC21" i="41"/>
  <c r="AD21" i="41" s="1"/>
  <c r="AE21" i="41" s="1"/>
  <c r="AH18" i="41"/>
  <c r="AI18" i="41" s="1"/>
  <c r="AJ18" i="41" s="1"/>
  <c r="AH16" i="41"/>
  <c r="AI16" i="41" s="1"/>
  <c r="AJ16" i="41" s="1"/>
  <c r="AH15" i="41"/>
  <c r="AI15" i="41" s="1"/>
  <c r="AJ15" i="41" s="1"/>
  <c r="AG26" i="40"/>
  <c r="AG20" i="40"/>
  <c r="AF24" i="40"/>
  <c r="AG24" i="40"/>
  <c r="AB24" i="40"/>
  <c r="AA24" i="40"/>
  <c r="Z24" i="40"/>
  <c r="AG16" i="40"/>
  <c r="AK24" i="40"/>
  <c r="AG17" i="40"/>
  <c r="AF20" i="40"/>
  <c r="AB20" i="40"/>
  <c r="AA20" i="40"/>
  <c r="AG19" i="40"/>
  <c r="AK20" i="40"/>
  <c r="AA27" i="40"/>
  <c r="AK23" i="40"/>
  <c r="AK21" i="40"/>
  <c r="AK27" i="40"/>
  <c r="AA18" i="40"/>
  <c r="AA17" i="40"/>
  <c r="AA16" i="40"/>
  <c r="AA15" i="40"/>
  <c r="AA14" i="40"/>
  <c r="AK18" i="40"/>
  <c r="AK17" i="40"/>
  <c r="AK16" i="40"/>
  <c r="AK15" i="40"/>
  <c r="AK14" i="40"/>
  <c r="AK26" i="40"/>
  <c r="AG27" i="40"/>
  <c r="AK19" i="40"/>
  <c r="AG25" i="40"/>
  <c r="AF25" i="40"/>
  <c r="AB25" i="40"/>
  <c r="K40" i="40"/>
  <c r="AF14" i="40"/>
  <c r="AF17" i="40"/>
  <c r="AG15" i="40"/>
  <c r="AF26" i="40"/>
  <c r="AF15" i="40"/>
  <c r="AF16" i="40"/>
  <c r="AG18" i="40"/>
  <c r="AK25" i="40"/>
  <c r="AG14" i="40"/>
  <c r="Z20" i="40"/>
  <c r="AA23" i="40"/>
  <c r="AA21" i="40"/>
  <c r="Z21" i="40"/>
  <c r="AG21" i="40"/>
  <c r="AF21" i="40"/>
  <c r="Z25" i="40"/>
  <c r="AF27" i="40"/>
  <c r="AF18" i="40"/>
  <c r="AB21" i="40"/>
  <c r="AA25" i="40"/>
  <c r="Z19" i="40"/>
  <c r="AF23" i="40"/>
  <c r="AA19" i="40"/>
  <c r="AG23" i="40"/>
  <c r="Z26" i="40"/>
  <c r="Z14" i="40"/>
  <c r="Z15" i="40"/>
  <c r="Z16" i="40"/>
  <c r="Z17" i="40"/>
  <c r="Z18" i="40"/>
  <c r="AB19" i="40"/>
  <c r="AA26" i="40"/>
  <c r="AB26" i="40"/>
  <c r="Z27" i="40"/>
  <c r="AF19" i="40"/>
  <c r="Z23" i="40"/>
  <c r="AF19" i="39"/>
  <c r="AG24" i="39"/>
  <c r="AA16" i="39"/>
  <c r="AA15" i="39"/>
  <c r="AA18" i="39"/>
  <c r="Z14" i="39"/>
  <c r="AK27" i="39"/>
  <c r="AK18" i="39"/>
  <c r="AK17" i="39"/>
  <c r="AK16" i="39"/>
  <c r="AK15" i="39"/>
  <c r="AK14" i="39"/>
  <c r="AK26" i="39"/>
  <c r="AG27" i="39"/>
  <c r="AK19" i="39"/>
  <c r="AF27" i="39"/>
  <c r="AK24" i="39"/>
  <c r="AF24" i="39"/>
  <c r="AK23" i="39"/>
  <c r="Z18" i="39"/>
  <c r="Z17" i="39"/>
  <c r="Z15" i="39"/>
  <c r="AG18" i="39"/>
  <c r="Z16" i="39"/>
  <c r="AK20" i="39"/>
  <c r="AG17" i="39"/>
  <c r="AG16" i="39"/>
  <c r="AG15" i="39"/>
  <c r="AG14" i="39"/>
  <c r="AG26" i="39"/>
  <c r="AK25" i="39"/>
  <c r="AF18" i="39"/>
  <c r="AG19" i="39"/>
  <c r="AF17" i="39"/>
  <c r="AF16" i="39"/>
  <c r="AF15" i="39"/>
  <c r="AF14" i="39"/>
  <c r="AF26" i="39"/>
  <c r="AA27" i="39"/>
  <c r="AK21" i="39"/>
  <c r="AG20" i="39"/>
  <c r="AF20" i="39"/>
  <c r="AG25" i="39"/>
  <c r="AA14" i="39"/>
  <c r="AA17" i="39"/>
  <c r="Z21" i="39"/>
  <c r="Z23" i="39"/>
  <c r="AB23" i="39"/>
  <c r="AA21" i="39"/>
  <c r="AA23" i="39"/>
  <c r="AB21" i="39"/>
  <c r="Z25" i="39"/>
  <c r="K40" i="39"/>
  <c r="Z20" i="39"/>
  <c r="AA25" i="39"/>
  <c r="AA20" i="39"/>
  <c r="Z24" i="39"/>
  <c r="AB25" i="39"/>
  <c r="Z19" i="39"/>
  <c r="AB20" i="39"/>
  <c r="AF21" i="39"/>
  <c r="AF23" i="39"/>
  <c r="AA24" i="39"/>
  <c r="AA19" i="39"/>
  <c r="AG21" i="39"/>
  <c r="AG23" i="39"/>
  <c r="AB24" i="39"/>
  <c r="Z26" i="39"/>
  <c r="AA26" i="39"/>
  <c r="AF25" i="39"/>
  <c r="Z27" i="39"/>
  <c r="H9" i="9"/>
  <c r="S20" i="55" l="1"/>
  <c r="S37" i="55"/>
  <c r="S41" i="55" s="1"/>
  <c r="P43" i="55"/>
  <c r="M41" i="55"/>
  <c r="M42" i="55" s="1"/>
  <c r="R45" i="55" s="1"/>
  <c r="K41" i="54"/>
  <c r="S23" i="54"/>
  <c r="M41" i="54"/>
  <c r="M42" i="54" s="1"/>
  <c r="R45" i="54" s="1"/>
  <c r="S37" i="54"/>
  <c r="S41" i="54" s="1"/>
  <c r="P43" i="54"/>
  <c r="M28" i="54"/>
  <c r="P28" i="54" s="1"/>
  <c r="L15" i="54"/>
  <c r="K25" i="54"/>
  <c r="K25" i="53"/>
  <c r="L15" i="53"/>
  <c r="M28" i="53"/>
  <c r="P28" i="53" s="1"/>
  <c r="S23" i="53"/>
  <c r="S16" i="53"/>
  <c r="S37" i="53"/>
  <c r="S41" i="53" s="1"/>
  <c r="P43" i="53"/>
  <c r="M41" i="53"/>
  <c r="M42" i="53" s="1"/>
  <c r="R45" i="53" s="1"/>
  <c r="K41" i="53"/>
  <c r="M37" i="52"/>
  <c r="L15" i="52"/>
  <c r="K38" i="52"/>
  <c r="M38" i="52" s="1"/>
  <c r="S38" i="52" s="1"/>
  <c r="K17" i="52"/>
  <c r="L17" i="52" s="1"/>
  <c r="S17" i="52" s="1"/>
  <c r="O15" i="47"/>
  <c r="G41" i="52"/>
  <c r="Q37" i="52"/>
  <c r="Q40" i="52" s="1"/>
  <c r="Q41" i="52" s="1"/>
  <c r="Q15" i="52"/>
  <c r="Q19" i="52" s="1"/>
  <c r="Q20" i="52" s="1"/>
  <c r="G25" i="52"/>
  <c r="K16" i="52"/>
  <c r="L16" i="52" s="1"/>
  <c r="K18" i="52"/>
  <c r="L18" i="52" s="1"/>
  <c r="S18" i="52" s="1"/>
  <c r="M37" i="51"/>
  <c r="L15" i="51"/>
  <c r="K17" i="51"/>
  <c r="L17" i="51" s="1"/>
  <c r="S17" i="51" s="1"/>
  <c r="G25" i="51"/>
  <c r="Q15" i="51"/>
  <c r="Q19" i="51" s="1"/>
  <c r="Q20" i="51" s="1"/>
  <c r="O16" i="47"/>
  <c r="K16" i="51"/>
  <c r="L16" i="51" s="1"/>
  <c r="G41" i="51"/>
  <c r="Q37" i="51"/>
  <c r="Q40" i="51" s="1"/>
  <c r="Q41" i="51" s="1"/>
  <c r="K38" i="51"/>
  <c r="M38" i="51" s="1"/>
  <c r="S38" i="51" s="1"/>
  <c r="K18" i="51"/>
  <c r="L18" i="51" s="1"/>
  <c r="S18" i="51" s="1"/>
  <c r="M37" i="50"/>
  <c r="G41" i="50"/>
  <c r="Q37" i="50"/>
  <c r="Q40" i="50" s="1"/>
  <c r="Q41" i="50" s="1"/>
  <c r="G25" i="50"/>
  <c r="Q15" i="50"/>
  <c r="Q19" i="50" s="1"/>
  <c r="Q20" i="50" s="1"/>
  <c r="K38" i="50"/>
  <c r="M38" i="50" s="1"/>
  <c r="S38" i="50" s="1"/>
  <c r="K15" i="50"/>
  <c r="K16" i="50"/>
  <c r="L16" i="50" s="1"/>
  <c r="K18" i="50"/>
  <c r="L18" i="50" s="1"/>
  <c r="K38" i="49"/>
  <c r="M38" i="49" s="1"/>
  <c r="S38" i="49" s="1"/>
  <c r="K16" i="49"/>
  <c r="L16" i="49" s="1"/>
  <c r="S16" i="49" s="1"/>
  <c r="K17" i="49"/>
  <c r="L17" i="49" s="1"/>
  <c r="S17" i="49" s="1"/>
  <c r="M37" i="49"/>
  <c r="G41" i="49"/>
  <c r="Q37" i="49"/>
  <c r="Q40" i="49" s="1"/>
  <c r="Q41" i="49" s="1"/>
  <c r="O37" i="47"/>
  <c r="L15" i="49"/>
  <c r="G39" i="46"/>
  <c r="K39" i="46" s="1"/>
  <c r="M39" i="46" s="1"/>
  <c r="S39" i="46" s="1"/>
  <c r="G25" i="49"/>
  <c r="Q15" i="49"/>
  <c r="Q19" i="49" s="1"/>
  <c r="Q20" i="49" s="1"/>
  <c r="G17" i="47"/>
  <c r="Q17" i="47" s="1"/>
  <c r="K16" i="48"/>
  <c r="L16" i="48" s="1"/>
  <c r="S16" i="48" s="1"/>
  <c r="K38" i="48"/>
  <c r="M38" i="48" s="1"/>
  <c r="S38" i="48" s="1"/>
  <c r="G25" i="48"/>
  <c r="Q15" i="48"/>
  <c r="Q19" i="48" s="1"/>
  <c r="Q20" i="48" s="1"/>
  <c r="M37" i="48"/>
  <c r="G41" i="48"/>
  <c r="Q37" i="48"/>
  <c r="Q40" i="48" s="1"/>
  <c r="Q41" i="48" s="1"/>
  <c r="K15" i="48"/>
  <c r="K17" i="48"/>
  <c r="L17" i="48" s="1"/>
  <c r="S17" i="48" s="1"/>
  <c r="K16" i="47"/>
  <c r="L16" i="47" s="1"/>
  <c r="S16" i="47" s="1"/>
  <c r="G38" i="47"/>
  <c r="Q38" i="47" s="1"/>
  <c r="O38" i="47"/>
  <c r="D41" i="47"/>
  <c r="O39" i="47"/>
  <c r="G39" i="47"/>
  <c r="G21" i="47"/>
  <c r="K21" i="47" s="1"/>
  <c r="L21" i="47" s="1"/>
  <c r="G20" i="47"/>
  <c r="K20" i="47" s="1"/>
  <c r="L20" i="47" s="1"/>
  <c r="D25" i="47"/>
  <c r="M37" i="47"/>
  <c r="K18" i="47"/>
  <c r="L18" i="47" s="1"/>
  <c r="S18" i="47" s="1"/>
  <c r="AL27" i="41"/>
  <c r="AN27" i="41" s="1"/>
  <c r="Q37" i="47"/>
  <c r="Q15" i="47"/>
  <c r="K15" i="47"/>
  <c r="G38" i="46"/>
  <c r="Q38" i="46" s="1"/>
  <c r="O38" i="46"/>
  <c r="G22" i="46"/>
  <c r="K22" i="46" s="1"/>
  <c r="L22" i="46" s="1"/>
  <c r="G18" i="46"/>
  <c r="Q18" i="46" s="1"/>
  <c r="O18" i="46"/>
  <c r="G37" i="46"/>
  <c r="K37" i="46" s="1"/>
  <c r="D41" i="46"/>
  <c r="O37" i="46"/>
  <c r="G21" i="46"/>
  <c r="K21" i="46" s="1"/>
  <c r="L21" i="46" s="1"/>
  <c r="G16" i="46"/>
  <c r="Q16" i="46" s="1"/>
  <c r="O16" i="46"/>
  <c r="G17" i="46"/>
  <c r="Q17" i="46" s="1"/>
  <c r="O17" i="46"/>
  <c r="G20" i="46"/>
  <c r="K20" i="46" s="1"/>
  <c r="L20" i="46" s="1"/>
  <c r="G19" i="46"/>
  <c r="K19" i="46" s="1"/>
  <c r="L19" i="46" s="1"/>
  <c r="G15" i="46"/>
  <c r="D25" i="46"/>
  <c r="O15" i="46"/>
  <c r="G38" i="45"/>
  <c r="Q38" i="45" s="1"/>
  <c r="O38" i="45"/>
  <c r="G17" i="45"/>
  <c r="Q17" i="45" s="1"/>
  <c r="O17" i="45"/>
  <c r="G16" i="45"/>
  <c r="Q16" i="45" s="1"/>
  <c r="O16" i="45"/>
  <c r="G21" i="45"/>
  <c r="K21" i="45" s="1"/>
  <c r="L21" i="45" s="1"/>
  <c r="G18" i="45"/>
  <c r="Q18" i="45" s="1"/>
  <c r="O18" i="45"/>
  <c r="G22" i="45"/>
  <c r="K22" i="45" s="1"/>
  <c r="L22" i="45" s="1"/>
  <c r="G39" i="45"/>
  <c r="K39" i="45" s="1"/>
  <c r="M39" i="45" s="1"/>
  <c r="S39" i="45" s="1"/>
  <c r="O39" i="45"/>
  <c r="G19" i="45"/>
  <c r="K19" i="45" s="1"/>
  <c r="L19" i="45" s="1"/>
  <c r="G15" i="45"/>
  <c r="D25" i="45"/>
  <c r="O15" i="45"/>
  <c r="G37" i="45"/>
  <c r="K37" i="45" s="1"/>
  <c r="D41" i="45"/>
  <c r="O37" i="45"/>
  <c r="G20" i="45"/>
  <c r="K20" i="45" s="1"/>
  <c r="L20" i="45" s="1"/>
  <c r="G37" i="44"/>
  <c r="K37" i="44" s="1"/>
  <c r="O37" i="44"/>
  <c r="D41" i="44"/>
  <c r="G38" i="44"/>
  <c r="Q38" i="44" s="1"/>
  <c r="O38" i="44"/>
  <c r="G15" i="44"/>
  <c r="K15" i="44" s="1"/>
  <c r="O15" i="44"/>
  <c r="D25" i="44"/>
  <c r="G16" i="44"/>
  <c r="Q16" i="44" s="1"/>
  <c r="O16" i="44"/>
  <c r="O18" i="44"/>
  <c r="G18" i="44"/>
  <c r="Q18" i="44" s="1"/>
  <c r="G21" i="44"/>
  <c r="K21" i="44" s="1"/>
  <c r="L21" i="44" s="1"/>
  <c r="O39" i="44"/>
  <c r="G39" i="44"/>
  <c r="K39" i="44" s="1"/>
  <c r="M39" i="44" s="1"/>
  <c r="S39" i="44" s="1"/>
  <c r="O17" i="44"/>
  <c r="G17" i="44"/>
  <c r="Q17" i="44" s="1"/>
  <c r="G19" i="44"/>
  <c r="K19" i="44" s="1"/>
  <c r="L19" i="44" s="1"/>
  <c r="G20" i="44"/>
  <c r="K20" i="44" s="1"/>
  <c r="L20" i="44" s="1"/>
  <c r="G19" i="43"/>
  <c r="K19" i="43" s="1"/>
  <c r="L19" i="43" s="1"/>
  <c r="G22" i="43"/>
  <c r="K22" i="43" s="1"/>
  <c r="L22" i="43" s="1"/>
  <c r="G18" i="43"/>
  <c r="Q18" i="43" s="1"/>
  <c r="O18" i="43"/>
  <c r="D25" i="43"/>
  <c r="G15" i="43"/>
  <c r="K15" i="43" s="1"/>
  <c r="O15" i="43"/>
  <c r="G17" i="43"/>
  <c r="Q17" i="43" s="1"/>
  <c r="O17" i="43"/>
  <c r="G20" i="43"/>
  <c r="K20" i="43" s="1"/>
  <c r="L20" i="43" s="1"/>
  <c r="G16" i="43"/>
  <c r="Q16" i="43" s="1"/>
  <c r="O16" i="43"/>
  <c r="G37" i="43"/>
  <c r="K37" i="43" s="1"/>
  <c r="D41" i="43"/>
  <c r="O37" i="43"/>
  <c r="G39" i="43"/>
  <c r="K39" i="43" s="1"/>
  <c r="M39" i="43" s="1"/>
  <c r="S39" i="43" s="1"/>
  <c r="O39" i="43"/>
  <c r="G38" i="43"/>
  <c r="Q38" i="43" s="1"/>
  <c r="O38" i="43"/>
  <c r="D25" i="42"/>
  <c r="O15" i="42"/>
  <c r="G15" i="42"/>
  <c r="K15" i="42" s="1"/>
  <c r="O16" i="42"/>
  <c r="G16" i="42"/>
  <c r="Q16" i="42" s="1"/>
  <c r="G22" i="42"/>
  <c r="K22" i="42" s="1"/>
  <c r="L22" i="42" s="1"/>
  <c r="K20" i="42"/>
  <c r="L20" i="42" s="1"/>
  <c r="D41" i="42"/>
  <c r="O37" i="42"/>
  <c r="G37" i="42"/>
  <c r="K37" i="42" s="1"/>
  <c r="O38" i="42"/>
  <c r="G38" i="42"/>
  <c r="Q38" i="42" s="1"/>
  <c r="K19" i="42"/>
  <c r="L19" i="42" s="1"/>
  <c r="O18" i="42"/>
  <c r="G18" i="42"/>
  <c r="Q18" i="42" s="1"/>
  <c r="O39" i="42"/>
  <c r="G39" i="42"/>
  <c r="K39" i="42" s="1"/>
  <c r="M39" i="42" s="1"/>
  <c r="S39" i="42" s="1"/>
  <c r="G21" i="42"/>
  <c r="K21" i="42" s="1"/>
  <c r="L21" i="42" s="1"/>
  <c r="O17" i="42"/>
  <c r="G17" i="42"/>
  <c r="Q17" i="42" s="1"/>
  <c r="AL21" i="41"/>
  <c r="AN21" i="41" s="1"/>
  <c r="D22" i="41" s="1"/>
  <c r="AL24" i="41"/>
  <c r="AN24" i="41" s="1"/>
  <c r="AL26" i="41"/>
  <c r="AN26" i="41" s="1"/>
  <c r="D38" i="41" s="1"/>
  <c r="AL14" i="41"/>
  <c r="AN14" i="41" s="1"/>
  <c r="D16" i="41" s="1"/>
  <c r="AL23" i="41"/>
  <c r="AN23" i="41" s="1"/>
  <c r="D37" i="41" s="1"/>
  <c r="AL18" i="41"/>
  <c r="AN18" i="41" s="1"/>
  <c r="D19" i="41" s="1"/>
  <c r="AL15" i="41"/>
  <c r="AN15" i="41" s="1"/>
  <c r="D18" i="41" s="1"/>
  <c r="AL16" i="41"/>
  <c r="AN16" i="41" s="1"/>
  <c r="D15" i="41" s="1"/>
  <c r="AL17" i="41"/>
  <c r="AN17" i="41" s="1"/>
  <c r="D17" i="41" s="1"/>
  <c r="AL25" i="41"/>
  <c r="AN25" i="41" s="1"/>
  <c r="D39" i="41" s="1"/>
  <c r="AL19" i="41"/>
  <c r="AN19" i="41" s="1"/>
  <c r="D20" i="41" s="1"/>
  <c r="AL20" i="41"/>
  <c r="AN20" i="41" s="1"/>
  <c r="D21" i="41" s="1"/>
  <c r="AC18" i="40"/>
  <c r="AD18" i="40" s="1"/>
  <c r="AE18" i="40" s="1"/>
  <c r="AC17" i="40"/>
  <c r="AD17" i="40" s="1"/>
  <c r="AE17" i="40" s="1"/>
  <c r="AH16" i="40"/>
  <c r="AI16" i="40" s="1"/>
  <c r="AJ16" i="40" s="1"/>
  <c r="AC25" i="40"/>
  <c r="AD25" i="40" s="1"/>
  <c r="AE25" i="40" s="1"/>
  <c r="AC15" i="40"/>
  <c r="AD15" i="40" s="1"/>
  <c r="AE15" i="40" s="1"/>
  <c r="AH26" i="40"/>
  <c r="AI26" i="40" s="1"/>
  <c r="AJ26" i="40" s="1"/>
  <c r="AC26" i="40"/>
  <c r="AD26" i="40" s="1"/>
  <c r="AE26" i="40" s="1"/>
  <c r="AH17" i="40"/>
  <c r="AI17" i="40" s="1"/>
  <c r="AJ17" i="40" s="1"/>
  <c r="AH19" i="40"/>
  <c r="AI19" i="40" s="1"/>
  <c r="AJ19" i="40" s="1"/>
  <c r="AC27" i="40"/>
  <c r="AD27" i="40" s="1"/>
  <c r="AE27" i="40" s="1"/>
  <c r="AH20" i="40"/>
  <c r="AI20" i="40" s="1"/>
  <c r="AJ20" i="40" s="1"/>
  <c r="AH18" i="40"/>
  <c r="AI18" i="40" s="1"/>
  <c r="AJ18" i="40" s="1"/>
  <c r="AH27" i="40"/>
  <c r="AI27" i="40" s="1"/>
  <c r="AJ27" i="40" s="1"/>
  <c r="AC16" i="40"/>
  <c r="AD16" i="40" s="1"/>
  <c r="AE16" i="40" s="1"/>
  <c r="AH15" i="40"/>
  <c r="AI15" i="40" s="1"/>
  <c r="AJ15" i="40" s="1"/>
  <c r="AC24" i="40"/>
  <c r="AD24" i="40" s="1"/>
  <c r="AE24" i="40" s="1"/>
  <c r="AH21" i="40"/>
  <c r="AI21" i="40" s="1"/>
  <c r="AJ21" i="40" s="1"/>
  <c r="AC14" i="40"/>
  <c r="AD14" i="40" s="1"/>
  <c r="AE14" i="40" s="1"/>
  <c r="AC21" i="40"/>
  <c r="AD21" i="40" s="1"/>
  <c r="AE21" i="40" s="1"/>
  <c r="AC23" i="40"/>
  <c r="AD23" i="40" s="1"/>
  <c r="AE23" i="40" s="1"/>
  <c r="AH14" i="40"/>
  <c r="AI14" i="40" s="1"/>
  <c r="AJ14" i="40" s="1"/>
  <c r="AH24" i="40"/>
  <c r="AI24" i="40" s="1"/>
  <c r="AJ24" i="40" s="1"/>
  <c r="AH23" i="40"/>
  <c r="AI23" i="40" s="1"/>
  <c r="AJ23" i="40" s="1"/>
  <c r="AC19" i="40"/>
  <c r="AD19" i="40" s="1"/>
  <c r="AE19" i="40" s="1"/>
  <c r="AC20" i="40"/>
  <c r="AD20" i="40" s="1"/>
  <c r="AE20" i="40" s="1"/>
  <c r="AH25" i="40"/>
  <c r="AI25" i="40" s="1"/>
  <c r="AJ25" i="40" s="1"/>
  <c r="AC21" i="39"/>
  <c r="AD21" i="39" s="1"/>
  <c r="AE21" i="39" s="1"/>
  <c r="AH17" i="39"/>
  <c r="AI17" i="39" s="1"/>
  <c r="AJ17" i="39" s="1"/>
  <c r="AC25" i="39"/>
  <c r="AD25" i="39" s="1"/>
  <c r="AE25" i="39" s="1"/>
  <c r="AH18" i="39"/>
  <c r="AI18" i="39" s="1"/>
  <c r="AJ18" i="39" s="1"/>
  <c r="AH21" i="39"/>
  <c r="AI21" i="39" s="1"/>
  <c r="AJ21" i="39" s="1"/>
  <c r="AH20" i="39"/>
  <c r="AI20" i="39" s="1"/>
  <c r="AJ20" i="39" s="1"/>
  <c r="AH24" i="39"/>
  <c r="AI24" i="39" s="1"/>
  <c r="AJ24" i="39" s="1"/>
  <c r="AC19" i="39"/>
  <c r="AD19" i="39" s="1"/>
  <c r="AE19" i="39" s="1"/>
  <c r="AC20" i="39"/>
  <c r="AD20" i="39" s="1"/>
  <c r="AE20" i="39" s="1"/>
  <c r="AH16" i="39"/>
  <c r="AI16" i="39" s="1"/>
  <c r="AJ16" i="39" s="1"/>
  <c r="AC15" i="39"/>
  <c r="AD15" i="39" s="1"/>
  <c r="AE15" i="39" s="1"/>
  <c r="AC17" i="39"/>
  <c r="AD17" i="39" s="1"/>
  <c r="AE17" i="39" s="1"/>
  <c r="AH23" i="39"/>
  <c r="AI23" i="39" s="1"/>
  <c r="AJ23" i="39" s="1"/>
  <c r="AC18" i="39"/>
  <c r="AD18" i="39" s="1"/>
  <c r="AE18" i="39" s="1"/>
  <c r="AC14" i="39"/>
  <c r="AD14" i="39" s="1"/>
  <c r="AE14" i="39" s="1"/>
  <c r="AC27" i="39"/>
  <c r="AD27" i="39" s="1"/>
  <c r="AE27" i="39" s="1"/>
  <c r="AH25" i="39"/>
  <c r="AI25" i="39" s="1"/>
  <c r="AJ25" i="39" s="1"/>
  <c r="AH27" i="39"/>
  <c r="AI27" i="39" s="1"/>
  <c r="AJ27" i="39" s="1"/>
  <c r="AC24" i="39"/>
  <c r="AD24" i="39" s="1"/>
  <c r="AE24" i="39" s="1"/>
  <c r="AC23" i="39"/>
  <c r="AD23" i="39" s="1"/>
  <c r="AE23" i="39" s="1"/>
  <c r="AC26" i="39"/>
  <c r="AD26" i="39" s="1"/>
  <c r="AE26" i="39" s="1"/>
  <c r="AH26" i="39"/>
  <c r="AI26" i="39" s="1"/>
  <c r="AJ26" i="39" s="1"/>
  <c r="AH14" i="39"/>
  <c r="AI14" i="39" s="1"/>
  <c r="AJ14" i="39" s="1"/>
  <c r="AH19" i="39"/>
  <c r="AI19" i="39" s="1"/>
  <c r="AJ19" i="39" s="1"/>
  <c r="AH15" i="39"/>
  <c r="AI15" i="39" s="1"/>
  <c r="AJ15" i="39" s="1"/>
  <c r="AC16" i="39"/>
  <c r="AD16" i="39" s="1"/>
  <c r="AE16" i="39" s="1"/>
  <c r="P38" i="9"/>
  <c r="P37" i="9"/>
  <c r="P18" i="9"/>
  <c r="P17" i="9"/>
  <c r="P16" i="9"/>
  <c r="P15" i="9"/>
  <c r="S15" i="54" l="1"/>
  <c r="S20" i="54" s="1"/>
  <c r="L25" i="54"/>
  <c r="M26" i="54" s="1"/>
  <c r="Q22" i="54" s="1"/>
  <c r="M27" i="54"/>
  <c r="P27" i="54" s="1"/>
  <c r="L25" i="53"/>
  <c r="M26" i="53" s="1"/>
  <c r="Q22" i="53" s="1"/>
  <c r="M27" i="53"/>
  <c r="P27" i="53" s="1"/>
  <c r="S15" i="53"/>
  <c r="S20" i="53" s="1"/>
  <c r="S23" i="50"/>
  <c r="K25" i="52"/>
  <c r="S16" i="52"/>
  <c r="S23" i="52"/>
  <c r="M28" i="52"/>
  <c r="P28" i="52" s="1"/>
  <c r="K17" i="47"/>
  <c r="L17" i="47" s="1"/>
  <c r="S17" i="47" s="1"/>
  <c r="S15" i="52"/>
  <c r="L25" i="52"/>
  <c r="M26" i="52" s="1"/>
  <c r="Q22" i="52" s="1"/>
  <c r="M27" i="52"/>
  <c r="P27" i="52" s="1"/>
  <c r="M41" i="52"/>
  <c r="M42" i="52" s="1"/>
  <c r="R45" i="52" s="1"/>
  <c r="S37" i="52"/>
  <c r="S41" i="52" s="1"/>
  <c r="P43" i="52"/>
  <c r="K41" i="52"/>
  <c r="K25" i="51"/>
  <c r="S15" i="51"/>
  <c r="L25" i="51"/>
  <c r="M26" i="51" s="1"/>
  <c r="Q22" i="51" s="1"/>
  <c r="M27" i="51"/>
  <c r="P27" i="51" s="1"/>
  <c r="M41" i="51"/>
  <c r="M42" i="51" s="1"/>
  <c r="R45" i="51" s="1"/>
  <c r="S37" i="51"/>
  <c r="S41" i="51" s="1"/>
  <c r="P43" i="51"/>
  <c r="S16" i="51"/>
  <c r="M28" i="51"/>
  <c r="P28" i="51" s="1"/>
  <c r="S23" i="51"/>
  <c r="K41" i="51"/>
  <c r="S18" i="50"/>
  <c r="M28" i="50"/>
  <c r="P28" i="50" s="1"/>
  <c r="S16" i="50"/>
  <c r="K25" i="50"/>
  <c r="L15" i="50"/>
  <c r="M27" i="50" s="1"/>
  <c r="P27" i="50" s="1"/>
  <c r="Q19" i="47"/>
  <c r="Q20" i="47" s="1"/>
  <c r="M41" i="50"/>
  <c r="M42" i="50" s="1"/>
  <c r="R45" i="50" s="1"/>
  <c r="S37" i="50"/>
  <c r="S41" i="50" s="1"/>
  <c r="P43" i="50"/>
  <c r="K41" i="50"/>
  <c r="K41" i="49"/>
  <c r="K25" i="49"/>
  <c r="L25" i="49"/>
  <c r="M26" i="49" s="1"/>
  <c r="Q22" i="49" s="1"/>
  <c r="S15" i="49"/>
  <c r="S20" i="49" s="1"/>
  <c r="M41" i="49"/>
  <c r="M42" i="49" s="1"/>
  <c r="R45" i="49" s="1"/>
  <c r="S37" i="49"/>
  <c r="S41" i="49" s="1"/>
  <c r="P43" i="49"/>
  <c r="K41" i="48"/>
  <c r="L15" i="48"/>
  <c r="K25" i="48"/>
  <c r="S37" i="48"/>
  <c r="S41" i="48" s="1"/>
  <c r="P43" i="48"/>
  <c r="M41" i="48"/>
  <c r="M42" i="48" s="1"/>
  <c r="R45" i="48" s="1"/>
  <c r="G41" i="47"/>
  <c r="Q40" i="47"/>
  <c r="Q41" i="47" s="1"/>
  <c r="K39" i="47"/>
  <c r="M39" i="47" s="1"/>
  <c r="S39" i="47" s="1"/>
  <c r="L15" i="47"/>
  <c r="G25" i="47"/>
  <c r="S37" i="47"/>
  <c r="K38" i="47"/>
  <c r="M37" i="46"/>
  <c r="K18" i="46"/>
  <c r="L18" i="46" s="1"/>
  <c r="S18" i="46" s="1"/>
  <c r="K16" i="46"/>
  <c r="L16" i="46" s="1"/>
  <c r="S16" i="46" s="1"/>
  <c r="K17" i="46"/>
  <c r="L17" i="46" s="1"/>
  <c r="S17" i="46" s="1"/>
  <c r="G25" i="46"/>
  <c r="Q15" i="46"/>
  <c r="Q19" i="46" s="1"/>
  <c r="Q20" i="46" s="1"/>
  <c r="G41" i="46"/>
  <c r="Q37" i="46"/>
  <c r="Q40" i="46" s="1"/>
  <c r="Q41" i="46" s="1"/>
  <c r="K15" i="46"/>
  <c r="K38" i="46"/>
  <c r="M38" i="46" s="1"/>
  <c r="S38" i="46" s="1"/>
  <c r="K38" i="45"/>
  <c r="M38" i="45" s="1"/>
  <c r="S38" i="45" s="1"/>
  <c r="K18" i="45"/>
  <c r="L18" i="45" s="1"/>
  <c r="S18" i="45" s="1"/>
  <c r="K17" i="45"/>
  <c r="L17" i="45" s="1"/>
  <c r="S17" i="45" s="1"/>
  <c r="G25" i="45"/>
  <c r="Q15" i="45"/>
  <c r="Q19" i="45" s="1"/>
  <c r="Q20" i="45" s="1"/>
  <c r="K15" i="45"/>
  <c r="K16" i="45"/>
  <c r="L16" i="45" s="1"/>
  <c r="S16" i="45" s="1"/>
  <c r="M37" i="45"/>
  <c r="G41" i="45"/>
  <c r="Q37" i="45"/>
  <c r="Q40" i="45" s="1"/>
  <c r="Q41" i="45" s="1"/>
  <c r="K17" i="44"/>
  <c r="L17" i="44" s="1"/>
  <c r="S17" i="44" s="1"/>
  <c r="K38" i="44"/>
  <c r="M38" i="44" s="1"/>
  <c r="S38" i="44" s="1"/>
  <c r="K16" i="44"/>
  <c r="L16" i="44" s="1"/>
  <c r="S16" i="44" s="1"/>
  <c r="L15" i="44"/>
  <c r="G25" i="44"/>
  <c r="Q15" i="44"/>
  <c r="Q19" i="44" s="1"/>
  <c r="Q20" i="44" s="1"/>
  <c r="M37" i="44"/>
  <c r="K18" i="44"/>
  <c r="L18" i="44" s="1"/>
  <c r="S18" i="44" s="1"/>
  <c r="G41" i="44"/>
  <c r="Q37" i="44"/>
  <c r="Q40" i="44" s="1"/>
  <c r="Q41" i="44" s="1"/>
  <c r="K17" i="43"/>
  <c r="L17" i="43" s="1"/>
  <c r="S17" i="43" s="1"/>
  <c r="L15" i="43"/>
  <c r="K18" i="43"/>
  <c r="L18" i="43" s="1"/>
  <c r="S18" i="43" s="1"/>
  <c r="K38" i="43"/>
  <c r="M38" i="43" s="1"/>
  <c r="S38" i="43" s="1"/>
  <c r="M37" i="43"/>
  <c r="G25" i="43"/>
  <c r="Q15" i="43"/>
  <c r="Q19" i="43" s="1"/>
  <c r="Q20" i="43" s="1"/>
  <c r="G41" i="43"/>
  <c r="Q37" i="43"/>
  <c r="Q40" i="43" s="1"/>
  <c r="Q41" i="43" s="1"/>
  <c r="K16" i="43"/>
  <c r="L16" i="43" s="1"/>
  <c r="S16" i="43" s="1"/>
  <c r="K17" i="42"/>
  <c r="L17" i="42" s="1"/>
  <c r="S17" i="42" s="1"/>
  <c r="K18" i="42"/>
  <c r="L18" i="42" s="1"/>
  <c r="S18" i="42" s="1"/>
  <c r="K16" i="42"/>
  <c r="L16" i="42" s="1"/>
  <c r="S16" i="42" s="1"/>
  <c r="L15" i="42"/>
  <c r="G41" i="42"/>
  <c r="Q37" i="42"/>
  <c r="Q40" i="42" s="1"/>
  <c r="Q41" i="42" s="1"/>
  <c r="K38" i="42"/>
  <c r="M38" i="42" s="1"/>
  <c r="S38" i="42" s="1"/>
  <c r="M37" i="42"/>
  <c r="G25" i="42"/>
  <c r="Q15" i="42"/>
  <c r="Q19" i="42" s="1"/>
  <c r="Q20" i="42" s="1"/>
  <c r="G20" i="41"/>
  <c r="K20" i="41" s="1"/>
  <c r="L20" i="41" s="1"/>
  <c r="D41" i="41"/>
  <c r="O37" i="41"/>
  <c r="G37" i="41"/>
  <c r="K37" i="41" s="1"/>
  <c r="G19" i="41"/>
  <c r="K19" i="41" s="1"/>
  <c r="L19" i="41" s="1"/>
  <c r="G21" i="41"/>
  <c r="K21" i="41" s="1"/>
  <c r="L21" i="41" s="1"/>
  <c r="O39" i="41"/>
  <c r="G39" i="41"/>
  <c r="K39" i="41" s="1"/>
  <c r="M39" i="41" s="1"/>
  <c r="S39" i="41" s="1"/>
  <c r="O17" i="41"/>
  <c r="G17" i="41"/>
  <c r="Q17" i="41" s="1"/>
  <c r="D25" i="41"/>
  <c r="O15" i="41"/>
  <c r="G15" i="41"/>
  <c r="K15" i="41" s="1"/>
  <c r="O18" i="41"/>
  <c r="G18" i="41"/>
  <c r="Q18" i="41" s="1"/>
  <c r="O16" i="41"/>
  <c r="G16" i="41"/>
  <c r="Q16" i="41" s="1"/>
  <c r="O38" i="41"/>
  <c r="G38" i="41"/>
  <c r="Q38" i="41" s="1"/>
  <c r="G22" i="41"/>
  <c r="K22" i="41" s="1"/>
  <c r="L22" i="41" s="1"/>
  <c r="AL23" i="40"/>
  <c r="AN23" i="40" s="1"/>
  <c r="D37" i="40" s="1"/>
  <c r="AL21" i="40"/>
  <c r="AN21" i="40" s="1"/>
  <c r="D22" i="40" s="1"/>
  <c r="AL14" i="40"/>
  <c r="AN14" i="40" s="1"/>
  <c r="D16" i="40" s="1"/>
  <c r="AL26" i="40"/>
  <c r="AN26" i="40" s="1"/>
  <c r="D38" i="40" s="1"/>
  <c r="AL24" i="40"/>
  <c r="AN24" i="40" s="1"/>
  <c r="AL20" i="40"/>
  <c r="AN20" i="40" s="1"/>
  <c r="D21" i="40" s="1"/>
  <c r="AL15" i="40"/>
  <c r="AN15" i="40" s="1"/>
  <c r="D18" i="40" s="1"/>
  <c r="AL16" i="40"/>
  <c r="AN16" i="40" s="1"/>
  <c r="D15" i="40" s="1"/>
  <c r="AL25" i="40"/>
  <c r="AN25" i="40" s="1"/>
  <c r="D39" i="40" s="1"/>
  <c r="AL17" i="40"/>
  <c r="AN17" i="40" s="1"/>
  <c r="D17" i="40" s="1"/>
  <c r="AL18" i="40"/>
  <c r="AN18" i="40" s="1"/>
  <c r="D19" i="40" s="1"/>
  <c r="AL27" i="40"/>
  <c r="AN27" i="40" s="1"/>
  <c r="AL19" i="40"/>
  <c r="AN19" i="40" s="1"/>
  <c r="D20" i="40" s="1"/>
  <c r="AL27" i="39"/>
  <c r="AN27" i="39" s="1"/>
  <c r="AL24" i="39"/>
  <c r="AN24" i="39" s="1"/>
  <c r="AL20" i="39"/>
  <c r="AN20" i="39" s="1"/>
  <c r="D21" i="39" s="1"/>
  <c r="AL26" i="39"/>
  <c r="AN26" i="39" s="1"/>
  <c r="D38" i="39" s="1"/>
  <c r="AL23" i="39"/>
  <c r="AN23" i="39" s="1"/>
  <c r="D37" i="39" s="1"/>
  <c r="AL25" i="39"/>
  <c r="AN25" i="39" s="1"/>
  <c r="D39" i="39" s="1"/>
  <c r="AL21" i="39"/>
  <c r="AN21" i="39" s="1"/>
  <c r="D22" i="39" s="1"/>
  <c r="AL17" i="39"/>
  <c r="AN17" i="39" s="1"/>
  <c r="D17" i="39" s="1"/>
  <c r="AL15" i="39"/>
  <c r="AN15" i="39" s="1"/>
  <c r="D18" i="39" s="1"/>
  <c r="AL16" i="39"/>
  <c r="AN16" i="39" s="1"/>
  <c r="D15" i="39" s="1"/>
  <c r="AL18" i="39"/>
  <c r="AN18" i="39" s="1"/>
  <c r="D19" i="39" s="1"/>
  <c r="AL14" i="39"/>
  <c r="AN14" i="39" s="1"/>
  <c r="D16" i="39" s="1"/>
  <c r="AL19" i="39"/>
  <c r="AN19" i="39" s="1"/>
  <c r="D20" i="39" s="1"/>
  <c r="M11" i="38"/>
  <c r="K11" i="38"/>
  <c r="S20" i="52" l="1"/>
  <c r="K25" i="47"/>
  <c r="S20" i="51"/>
  <c r="L25" i="50"/>
  <c r="M26" i="50" s="1"/>
  <c r="Q22" i="50" s="1"/>
  <c r="S15" i="50"/>
  <c r="S20" i="50" s="1"/>
  <c r="K41" i="43"/>
  <c r="L25" i="48"/>
  <c r="M26" i="48" s="1"/>
  <c r="Q22" i="48" s="1"/>
  <c r="S15" i="48"/>
  <c r="S20" i="48" s="1"/>
  <c r="L25" i="47"/>
  <c r="M26" i="47" s="1"/>
  <c r="Q22" i="47" s="1"/>
  <c r="S15" i="47"/>
  <c r="S20" i="47" s="1"/>
  <c r="M38" i="47"/>
  <c r="K41" i="47"/>
  <c r="K25" i="46"/>
  <c r="L15" i="46"/>
  <c r="M41" i="46"/>
  <c r="M42" i="46" s="1"/>
  <c r="R45" i="46" s="1"/>
  <c r="S37" i="46"/>
  <c r="S41" i="46" s="1"/>
  <c r="P43" i="46"/>
  <c r="K41" i="46"/>
  <c r="K41" i="45"/>
  <c r="M41" i="45"/>
  <c r="M42" i="45" s="1"/>
  <c r="R45" i="45" s="1"/>
  <c r="S37" i="45"/>
  <c r="S41" i="45" s="1"/>
  <c r="P43" i="45"/>
  <c r="K41" i="44"/>
  <c r="K25" i="45"/>
  <c r="L15" i="45"/>
  <c r="M41" i="44"/>
  <c r="M42" i="44" s="1"/>
  <c r="R45" i="44" s="1"/>
  <c r="P43" i="44"/>
  <c r="S37" i="44"/>
  <c r="S41" i="44" s="1"/>
  <c r="K25" i="44"/>
  <c r="L25" i="44"/>
  <c r="M26" i="44" s="1"/>
  <c r="Q22" i="44" s="1"/>
  <c r="S15" i="44"/>
  <c r="S20" i="44" s="1"/>
  <c r="M41" i="43"/>
  <c r="M42" i="43" s="1"/>
  <c r="R45" i="43" s="1"/>
  <c r="P43" i="43"/>
  <c r="S37" i="43"/>
  <c r="S41" i="43" s="1"/>
  <c r="L25" i="43"/>
  <c r="M26" i="43" s="1"/>
  <c r="Q22" i="43" s="1"/>
  <c r="S15" i="43"/>
  <c r="S20" i="43" s="1"/>
  <c r="K25" i="43"/>
  <c r="K41" i="42"/>
  <c r="K25" i="42"/>
  <c r="S15" i="42"/>
  <c r="S20" i="42" s="1"/>
  <c r="L25" i="42"/>
  <c r="M26" i="42" s="1"/>
  <c r="Q22" i="42" s="1"/>
  <c r="S37" i="42"/>
  <c r="S41" i="42" s="1"/>
  <c r="P43" i="42"/>
  <c r="M41" i="42"/>
  <c r="M42" i="42" s="1"/>
  <c r="R45" i="42" s="1"/>
  <c r="K17" i="41"/>
  <c r="L17" i="41" s="1"/>
  <c r="S17" i="41" s="1"/>
  <c r="K16" i="41"/>
  <c r="L16" i="41" s="1"/>
  <c r="S16" i="41" s="1"/>
  <c r="L15" i="41"/>
  <c r="M37" i="41"/>
  <c r="G25" i="41"/>
  <c r="Q15" i="41"/>
  <c r="Q19" i="41" s="1"/>
  <c r="Q20" i="41" s="1"/>
  <c r="G41" i="41"/>
  <c r="Q37" i="41"/>
  <c r="Q40" i="41" s="1"/>
  <c r="Q41" i="41" s="1"/>
  <c r="K38" i="41"/>
  <c r="M38" i="41" s="1"/>
  <c r="S38" i="41" s="1"/>
  <c r="K18" i="41"/>
  <c r="L18" i="41" s="1"/>
  <c r="S18" i="41" s="1"/>
  <c r="G19" i="40"/>
  <c r="K19" i="40" s="1"/>
  <c r="L19" i="40" s="1"/>
  <c r="G17" i="40"/>
  <c r="Q17" i="40" s="1"/>
  <c r="O17" i="40"/>
  <c r="D25" i="40"/>
  <c r="O15" i="40"/>
  <c r="G15" i="40"/>
  <c r="G18" i="40"/>
  <c r="Q18" i="40" s="1"/>
  <c r="O18" i="40"/>
  <c r="G21" i="40"/>
  <c r="K21" i="40" s="1"/>
  <c r="L21" i="40" s="1"/>
  <c r="G38" i="40"/>
  <c r="Q38" i="40" s="1"/>
  <c r="O38" i="40"/>
  <c r="G16" i="40"/>
  <c r="Q16" i="40" s="1"/>
  <c r="O16" i="40"/>
  <c r="G20" i="40"/>
  <c r="K20" i="40" s="1"/>
  <c r="L20" i="40" s="1"/>
  <c r="G22" i="40"/>
  <c r="K22" i="40" s="1"/>
  <c r="L22" i="40" s="1"/>
  <c r="G37" i="40"/>
  <c r="K37" i="40" s="1"/>
  <c r="D41" i="40"/>
  <c r="O37" i="40"/>
  <c r="O39" i="40"/>
  <c r="G39" i="40"/>
  <c r="K39" i="40" s="1"/>
  <c r="M39" i="40" s="1"/>
  <c r="S39" i="40" s="1"/>
  <c r="O18" i="39"/>
  <c r="G18" i="39"/>
  <c r="Q18" i="39" s="1"/>
  <c r="O39" i="39"/>
  <c r="G39" i="39"/>
  <c r="K39" i="39" s="1"/>
  <c r="M39" i="39" s="1"/>
  <c r="S39" i="39" s="1"/>
  <c r="O16" i="39"/>
  <c r="G16" i="39"/>
  <c r="Q16" i="39" s="1"/>
  <c r="G21" i="39"/>
  <c r="K21" i="39" s="1"/>
  <c r="L21" i="39" s="1"/>
  <c r="O17" i="39"/>
  <c r="G17" i="39"/>
  <c r="Q17" i="39" s="1"/>
  <c r="G20" i="39"/>
  <c r="K20" i="39" s="1"/>
  <c r="L20" i="39" s="1"/>
  <c r="G38" i="39"/>
  <c r="Q38" i="39" s="1"/>
  <c r="O38" i="39"/>
  <c r="G19" i="39"/>
  <c r="K19" i="39" s="1"/>
  <c r="L19" i="39" s="1"/>
  <c r="D25" i="39"/>
  <c r="O15" i="39"/>
  <c r="G15" i="39"/>
  <c r="K15" i="39" s="1"/>
  <c r="G22" i="39"/>
  <c r="K22" i="39" s="1"/>
  <c r="L22" i="39" s="1"/>
  <c r="D41" i="39"/>
  <c r="O37" i="39"/>
  <c r="G37" i="39"/>
  <c r="K37" i="39" s="1"/>
  <c r="J13" i="38"/>
  <c r="X9" i="9"/>
  <c r="H41" i="9"/>
  <c r="X21" i="9"/>
  <c r="AB21" i="9" s="1"/>
  <c r="X20" i="9"/>
  <c r="AB20" i="9" s="1"/>
  <c r="X18" i="9"/>
  <c r="AB18" i="9" s="1"/>
  <c r="X15" i="9"/>
  <c r="AB15" i="9" s="1"/>
  <c r="X17" i="9"/>
  <c r="AB17" i="9" s="1"/>
  <c r="X14" i="9"/>
  <c r="AB14" i="9" s="1"/>
  <c r="X16" i="9"/>
  <c r="AB16" i="9" s="1"/>
  <c r="P19" i="9"/>
  <c r="X27" i="9"/>
  <c r="AB27" i="9" s="1"/>
  <c r="X19" i="9"/>
  <c r="AB19" i="9" s="1"/>
  <c r="X26" i="9"/>
  <c r="AB26" i="9" s="1"/>
  <c r="X23" i="9"/>
  <c r="AB23" i="9" s="1"/>
  <c r="J37" i="9"/>
  <c r="X25" i="9"/>
  <c r="AB25" i="9" s="1"/>
  <c r="J23" i="9"/>
  <c r="K23" i="9" s="1"/>
  <c r="L23" i="9" s="1"/>
  <c r="J22" i="9"/>
  <c r="J21" i="9"/>
  <c r="J20" i="9"/>
  <c r="J19" i="9"/>
  <c r="J18" i="9"/>
  <c r="J17" i="9"/>
  <c r="J15" i="9"/>
  <c r="J16" i="9"/>
  <c r="M51" i="9"/>
  <c r="M50" i="9"/>
  <c r="M49" i="9"/>
  <c r="M48" i="9"/>
  <c r="M47" i="9"/>
  <c r="M46" i="9"/>
  <c r="M45" i="9"/>
  <c r="L41" i="9"/>
  <c r="F41" i="9"/>
  <c r="H25" i="9"/>
  <c r="F25" i="9"/>
  <c r="G24" i="9"/>
  <c r="K24" i="9" s="1"/>
  <c r="X24" i="9"/>
  <c r="AB24" i="9" s="1"/>
  <c r="M25" i="9"/>
  <c r="S38" i="47" l="1"/>
  <c r="S41" i="47" s="1"/>
  <c r="M41" i="47"/>
  <c r="M42" i="47" s="1"/>
  <c r="R45" i="47" s="1"/>
  <c r="P43" i="47"/>
  <c r="L25" i="46"/>
  <c r="M26" i="46" s="1"/>
  <c r="Q22" i="46" s="1"/>
  <c r="S15" i="46"/>
  <c r="S20" i="46" s="1"/>
  <c r="L25" i="45"/>
  <c r="M26" i="45" s="1"/>
  <c r="Q22" i="45" s="1"/>
  <c r="S15" i="45"/>
  <c r="S20" i="45" s="1"/>
  <c r="S37" i="41"/>
  <c r="S41" i="41" s="1"/>
  <c r="P43" i="41"/>
  <c r="M41" i="41"/>
  <c r="M42" i="41" s="1"/>
  <c r="R45" i="41" s="1"/>
  <c r="L25" i="41"/>
  <c r="M26" i="41" s="1"/>
  <c r="Q22" i="41" s="1"/>
  <c r="S15" i="41"/>
  <c r="S20" i="41" s="1"/>
  <c r="K41" i="41"/>
  <c r="K25" i="41"/>
  <c r="K18" i="40"/>
  <c r="L18" i="40" s="1"/>
  <c r="S18" i="40" s="1"/>
  <c r="G25" i="40"/>
  <c r="Q15" i="40"/>
  <c r="Q19" i="40" s="1"/>
  <c r="Q20" i="40" s="1"/>
  <c r="K16" i="40"/>
  <c r="L16" i="40" s="1"/>
  <c r="S16" i="40" s="1"/>
  <c r="K15" i="40"/>
  <c r="M37" i="40"/>
  <c r="K38" i="40"/>
  <c r="M38" i="40" s="1"/>
  <c r="S38" i="40" s="1"/>
  <c r="K17" i="40"/>
  <c r="L17" i="40" s="1"/>
  <c r="S17" i="40" s="1"/>
  <c r="G41" i="40"/>
  <c r="Q37" i="40"/>
  <c r="Q40" i="40" s="1"/>
  <c r="Q41" i="40" s="1"/>
  <c r="L15" i="39"/>
  <c r="M37" i="39"/>
  <c r="K16" i="39"/>
  <c r="L16" i="39" s="1"/>
  <c r="S16" i="39" s="1"/>
  <c r="G41" i="39"/>
  <c r="Q37" i="39"/>
  <c r="Q40" i="39" s="1"/>
  <c r="Q41" i="39" s="1"/>
  <c r="K18" i="39"/>
  <c r="L18" i="39" s="1"/>
  <c r="S18" i="39" s="1"/>
  <c r="K38" i="39"/>
  <c r="M38" i="39" s="1"/>
  <c r="S38" i="39" s="1"/>
  <c r="G25" i="39"/>
  <c r="Q15" i="39"/>
  <c r="Q19" i="39" s="1"/>
  <c r="Q20" i="39" s="1"/>
  <c r="K17" i="39"/>
  <c r="L17" i="39" s="1"/>
  <c r="S17" i="39" s="1"/>
  <c r="M40" i="9"/>
  <c r="K40" i="9"/>
  <c r="AA27" i="9"/>
  <c r="AF26" i="9"/>
  <c r="AG26" i="9"/>
  <c r="AG16" i="9"/>
  <c r="AG18" i="9"/>
  <c r="AG20" i="9"/>
  <c r="AG23" i="9"/>
  <c r="AK24" i="9"/>
  <c r="AF20" i="9"/>
  <c r="AF16" i="9"/>
  <c r="Z19" i="9"/>
  <c r="AG24" i="9"/>
  <c r="AG15" i="9"/>
  <c r="AA18" i="9"/>
  <c r="AF19" i="9"/>
  <c r="Z23" i="9"/>
  <c r="Z14" i="9"/>
  <c r="AK27" i="9"/>
  <c r="AA26" i="9"/>
  <c r="AG14" i="9"/>
  <c r="AK16" i="9"/>
  <c r="AK18" i="9"/>
  <c r="AK20" i="9"/>
  <c r="AK23" i="9"/>
  <c r="AF25" i="9"/>
  <c r="AF14" i="9"/>
  <c r="Z17" i="9"/>
  <c r="AG21" i="9"/>
  <c r="AA25" i="9"/>
  <c r="AA16" i="9"/>
  <c r="AF17" i="9"/>
  <c r="Z20" i="9"/>
  <c r="AG25" i="9"/>
  <c r="AK14" i="9"/>
  <c r="Z27" i="9"/>
  <c r="AK26" i="9"/>
  <c r="AA15" i="9"/>
  <c r="AA17" i="9"/>
  <c r="AA19" i="9"/>
  <c r="AA21" i="9"/>
  <c r="AK25" i="9"/>
  <c r="AF18" i="9"/>
  <c r="Z24" i="9"/>
  <c r="Z15" i="9"/>
  <c r="AG19" i="9"/>
  <c r="AA23" i="9"/>
  <c r="AF24" i="9"/>
  <c r="AF15" i="9"/>
  <c r="Z18" i="9"/>
  <c r="AF27" i="9"/>
  <c r="AG27" i="9"/>
  <c r="Z26" i="9"/>
  <c r="AK15" i="9"/>
  <c r="AK17" i="9"/>
  <c r="AK19" i="9"/>
  <c r="AK21" i="9"/>
  <c r="AA24" i="9"/>
  <c r="AF23" i="9"/>
  <c r="Z21" i="9"/>
  <c r="AA14" i="9"/>
  <c r="AF21" i="9"/>
  <c r="Z16" i="9"/>
  <c r="AG17" i="9"/>
  <c r="Z25" i="9"/>
  <c r="AA20" i="9"/>
  <c r="M41" i="40" l="1"/>
  <c r="M42" i="40" s="1"/>
  <c r="R45" i="40" s="1"/>
  <c r="S37" i="40"/>
  <c r="S41" i="40" s="1"/>
  <c r="P43" i="40"/>
  <c r="K25" i="40"/>
  <c r="L15" i="40"/>
  <c r="K41" i="40"/>
  <c r="S37" i="39"/>
  <c r="S41" i="39" s="1"/>
  <c r="P43" i="39"/>
  <c r="M41" i="39"/>
  <c r="M42" i="39" s="1"/>
  <c r="R45" i="39" s="1"/>
  <c r="K25" i="39"/>
  <c r="K41" i="39"/>
  <c r="L25" i="39"/>
  <c r="M26" i="39" s="1"/>
  <c r="Q22" i="39" s="1"/>
  <c r="S15" i="39"/>
  <c r="S20" i="39" s="1"/>
  <c r="AH21" i="9"/>
  <c r="AI21" i="9" s="1"/>
  <c r="AJ21" i="9" s="1"/>
  <c r="AC25" i="9"/>
  <c r="AD25" i="9" s="1"/>
  <c r="AE25" i="9" s="1"/>
  <c r="AC26" i="9"/>
  <c r="AD26" i="9" s="1"/>
  <c r="AE26" i="9" s="1"/>
  <c r="AC15" i="9"/>
  <c r="AD15" i="9" s="1"/>
  <c r="AE15" i="9" s="1"/>
  <c r="AC20" i="9"/>
  <c r="AD20" i="9" s="1"/>
  <c r="AE20" i="9" s="1"/>
  <c r="AC23" i="9"/>
  <c r="AD23" i="9" s="1"/>
  <c r="AE23" i="9" s="1"/>
  <c r="AC21" i="9"/>
  <c r="AD21" i="9" s="1"/>
  <c r="AE21" i="9" s="1"/>
  <c r="AH24" i="9"/>
  <c r="AI24" i="9" s="1"/>
  <c r="AJ24" i="9" s="1"/>
  <c r="AC24" i="9"/>
  <c r="AD24" i="9" s="1"/>
  <c r="AE24" i="9" s="1"/>
  <c r="AC27" i="9"/>
  <c r="AD27" i="9" s="1"/>
  <c r="AE27" i="9" s="1"/>
  <c r="AH17" i="9"/>
  <c r="AI17" i="9" s="1"/>
  <c r="AJ17" i="9" s="1"/>
  <c r="AC17" i="9"/>
  <c r="AD17" i="9" s="1"/>
  <c r="AE17" i="9" s="1"/>
  <c r="AH19" i="9"/>
  <c r="AI19" i="9" s="1"/>
  <c r="AJ19" i="9" s="1"/>
  <c r="AC19" i="9"/>
  <c r="AD19" i="9" s="1"/>
  <c r="AE19" i="9" s="1"/>
  <c r="AC18" i="9"/>
  <c r="AD18" i="9" s="1"/>
  <c r="AE18" i="9" s="1"/>
  <c r="AH25" i="9"/>
  <c r="AI25" i="9" s="1"/>
  <c r="AJ25" i="9" s="1"/>
  <c r="AC14" i="9"/>
  <c r="AD14" i="9" s="1"/>
  <c r="AE14" i="9" s="1"/>
  <c r="AH20" i="9"/>
  <c r="AI20" i="9" s="1"/>
  <c r="AJ20" i="9" s="1"/>
  <c r="AH15" i="9"/>
  <c r="AI15" i="9" s="1"/>
  <c r="AJ15" i="9" s="1"/>
  <c r="AC16" i="9"/>
  <c r="AD16" i="9" s="1"/>
  <c r="AE16" i="9" s="1"/>
  <c r="AH23" i="9"/>
  <c r="AI23" i="9" s="1"/>
  <c r="AJ23" i="9" s="1"/>
  <c r="AH27" i="9"/>
  <c r="AI27" i="9" s="1"/>
  <c r="AJ27" i="9" s="1"/>
  <c r="AH18" i="9"/>
  <c r="AI18" i="9" s="1"/>
  <c r="AJ18" i="9" s="1"/>
  <c r="AH14" i="9"/>
  <c r="AI14" i="9" s="1"/>
  <c r="AJ14" i="9" s="1"/>
  <c r="AH16" i="9"/>
  <c r="AI16" i="9" s="1"/>
  <c r="AJ16" i="9" s="1"/>
  <c r="AH26" i="9"/>
  <c r="AI26" i="9" s="1"/>
  <c r="AJ26" i="9" s="1"/>
  <c r="L25" i="40" l="1"/>
  <c r="M26" i="40" s="1"/>
  <c r="Q22" i="40" s="1"/>
  <c r="S15" i="40"/>
  <c r="S20" i="40" s="1"/>
  <c r="AL14" i="9"/>
  <c r="AN14" i="9" s="1"/>
  <c r="D16" i="9" s="1"/>
  <c r="AL16" i="9"/>
  <c r="AN16" i="9" s="1"/>
  <c r="D15" i="9" s="1"/>
  <c r="AL24" i="9"/>
  <c r="AN24" i="9" s="1"/>
  <c r="AL18" i="9"/>
  <c r="AN18" i="9" s="1"/>
  <c r="D19" i="9" s="1"/>
  <c r="AL17" i="9"/>
  <c r="AN17" i="9" s="1"/>
  <c r="D17" i="9" s="1"/>
  <c r="AL20" i="9"/>
  <c r="AN20" i="9" s="1"/>
  <c r="D21" i="9" s="1"/>
  <c r="AL27" i="9"/>
  <c r="AN27" i="9" s="1"/>
  <c r="AL23" i="9"/>
  <c r="AN23" i="9" s="1"/>
  <c r="D37" i="9" s="1"/>
  <c r="AL19" i="9"/>
  <c r="AN19" i="9" s="1"/>
  <c r="D20" i="9" s="1"/>
  <c r="AL25" i="9"/>
  <c r="AN25" i="9" s="1"/>
  <c r="D39" i="9" s="1"/>
  <c r="AL15" i="9"/>
  <c r="AN15" i="9" s="1"/>
  <c r="D18" i="9" s="1"/>
  <c r="AL21" i="9"/>
  <c r="AN21" i="9" s="1"/>
  <c r="D22" i="9" s="1"/>
  <c r="AL26" i="9"/>
  <c r="AN26" i="9" s="1"/>
  <c r="D38" i="9" s="1"/>
  <c r="G20" i="9" l="1"/>
  <c r="K20" i="9" s="1"/>
  <c r="L20" i="9" s="1"/>
  <c r="G17" i="9"/>
  <c r="Q17" i="9" s="1"/>
  <c r="O17" i="9"/>
  <c r="O16" i="9"/>
  <c r="G16" i="9"/>
  <c r="Q16" i="9" s="1"/>
  <c r="G22" i="9"/>
  <c r="K22" i="9" s="1"/>
  <c r="L22" i="9" s="1"/>
  <c r="G39" i="9"/>
  <c r="K39" i="9" s="1"/>
  <c r="O39" i="9"/>
  <c r="G21" i="9"/>
  <c r="K21" i="9" s="1"/>
  <c r="L21" i="9" s="1"/>
  <c r="G19" i="9"/>
  <c r="K19" i="9" s="1"/>
  <c r="L19" i="9" s="1"/>
  <c r="O38" i="9"/>
  <c r="G38" i="9"/>
  <c r="Q38" i="9" s="1"/>
  <c r="O18" i="9"/>
  <c r="G18" i="9"/>
  <c r="Q18" i="9" s="1"/>
  <c r="O37" i="9"/>
  <c r="G37" i="9"/>
  <c r="K37" i="9" s="1"/>
  <c r="D41" i="9"/>
  <c r="D25" i="9"/>
  <c r="G15" i="9"/>
  <c r="K15" i="9" s="1"/>
  <c r="O15" i="9"/>
  <c r="M39" i="9" l="1"/>
  <c r="S39" i="9" s="1"/>
  <c r="K38" i="9"/>
  <c r="M38" i="9" s="1"/>
  <c r="K17" i="9"/>
  <c r="L17" i="9" s="1"/>
  <c r="S17" i="9" s="1"/>
  <c r="L15" i="9"/>
  <c r="S15" i="9" s="1"/>
  <c r="K18" i="9"/>
  <c r="L18" i="9" s="1"/>
  <c r="S18" i="9" s="1"/>
  <c r="K16" i="9"/>
  <c r="L16" i="9" s="1"/>
  <c r="S16" i="9" s="1"/>
  <c r="M37" i="9"/>
  <c r="G25" i="9"/>
  <c r="Q15" i="9"/>
  <c r="Q19" i="9" s="1"/>
  <c r="Q20" i="9" s="1"/>
  <c r="Q37" i="9"/>
  <c r="Q40" i="9" s="1"/>
  <c r="Q41" i="9" s="1"/>
  <c r="G41" i="9"/>
  <c r="P43" i="9" l="1"/>
  <c r="S37" i="9"/>
  <c r="S38" i="9"/>
  <c r="K41" i="9"/>
  <c r="K25" i="9"/>
  <c r="M41" i="9"/>
  <c r="M42" i="9" s="1"/>
  <c r="R44" i="9" s="1"/>
  <c r="S20" i="9"/>
  <c r="L25" i="9"/>
  <c r="M26" i="9" s="1"/>
  <c r="Q22" i="9" s="1"/>
  <c r="S41" i="9" l="1"/>
  <c r="P40" i="67"/>
  <c r="P39" i="67"/>
  <c r="P40" i="44"/>
  <c r="P39" i="44"/>
  <c r="P40" i="57"/>
  <c r="P39" i="57"/>
  <c r="P39" i="40"/>
  <c r="P40" i="40"/>
  <c r="P40" i="55"/>
  <c r="P39" i="55"/>
  <c r="P40" i="41"/>
  <c r="P39" i="41"/>
  <c r="P40" i="9"/>
  <c r="P39" i="9"/>
  <c r="P40" i="50"/>
  <c r="P39" i="50"/>
  <c r="P40" i="66"/>
  <c r="P39" i="66"/>
  <c r="P39" i="54"/>
  <c r="P40" i="54"/>
  <c r="P39" i="42"/>
  <c r="P40" i="42"/>
  <c r="P39" i="62"/>
  <c r="P40" i="62"/>
  <c r="P40" i="60"/>
  <c r="P39" i="60"/>
  <c r="P40" i="51"/>
  <c r="P39" i="51"/>
  <c r="P39" i="45"/>
  <c r="P40" i="45"/>
  <c r="P40" i="69"/>
  <c r="P39" i="69"/>
  <c r="P40" i="58"/>
  <c r="P39" i="58"/>
  <c r="P40" i="46"/>
  <c r="P39" i="46"/>
  <c r="P40" i="53"/>
  <c r="P39" i="53"/>
  <c r="P39" i="49"/>
  <c r="P40" i="49"/>
  <c r="P39" i="63"/>
  <c r="P40" i="63"/>
  <c r="P39" i="64"/>
  <c r="P40" i="64"/>
  <c r="P40" i="61"/>
  <c r="P39" i="61"/>
  <c r="P40" i="56"/>
  <c r="P39" i="56"/>
  <c r="P39" i="43"/>
  <c r="P40" i="43"/>
  <c r="P39" i="65"/>
  <c r="P40" i="65"/>
  <c r="P39" i="70"/>
  <c r="P40" i="70"/>
  <c r="P39" i="48"/>
  <c r="P40" i="48"/>
  <c r="P39" i="47"/>
  <c r="P40" i="47"/>
  <c r="P40" i="39"/>
  <c r="P39" i="39"/>
  <c r="P39" i="52"/>
  <c r="P40" i="52"/>
  <c r="P40" i="68"/>
  <c r="P39" i="6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O OVERFLOW T" type="6" refreshedVersion="3" background="1" saveData="1">
    <textPr codePage="850" sourceFile="C:\Users\Erwan\Desktop\Bunker tanks Anne\FO OVERFLOW T.txt" delimited="0" thousands=" ">
      <textFields count="11">
        <textField/>
        <textField position="9"/>
        <textField position="20"/>
        <textField position="28"/>
        <textField position="38"/>
        <textField position="47"/>
        <textField position="56"/>
        <textField position="65"/>
        <textField position="74"/>
        <textField position="83"/>
        <textField position="85"/>
      </textFields>
    </textPr>
  </connection>
</connections>
</file>

<file path=xl/sharedStrings.xml><?xml version="1.0" encoding="utf-8"?>
<sst xmlns="http://schemas.openxmlformats.org/spreadsheetml/2006/main" count="5930" uniqueCount="238">
  <si>
    <t>diff</t>
  </si>
  <si>
    <t>V</t>
  </si>
  <si>
    <t>PORT</t>
  </si>
  <si>
    <t>ULLAGE</t>
  </si>
  <si>
    <t xml:space="preserve"> </t>
  </si>
  <si>
    <t>ullage</t>
  </si>
  <si>
    <t>book diff</t>
  </si>
  <si>
    <t>v1</t>
  </si>
  <si>
    <t>v2</t>
  </si>
  <si>
    <t>right ullage</t>
  </si>
  <si>
    <t>diff/cm</t>
  </si>
  <si>
    <t>v1s</t>
  </si>
  <si>
    <t>v3</t>
  </si>
  <si>
    <t>v4</t>
  </si>
  <si>
    <t>v2s</t>
  </si>
  <si>
    <t>right trim</t>
  </si>
  <si>
    <t>trim diff/cm</t>
  </si>
  <si>
    <t>-----------------------------------------------------------------------------------------</t>
  </si>
  <si>
    <t>cm</t>
  </si>
  <si>
    <t>-5.0m</t>
  </si>
  <si>
    <t>-4.0m</t>
  </si>
  <si>
    <t>-3.0m</t>
  </si>
  <si>
    <t>-2.0m</t>
  </si>
  <si>
    <t>-1.0m</t>
  </si>
  <si>
    <t>0.0m</t>
  </si>
  <si>
    <t>1.0m</t>
  </si>
  <si>
    <t>2.0m</t>
  </si>
  <si>
    <t>TRIM</t>
  </si>
  <si>
    <t>SOUNDING</t>
  </si>
  <si>
    <t>*****</t>
  </si>
  <si>
    <t>TO</t>
  </si>
  <si>
    <t>DUE</t>
  </si>
  <si>
    <t>METER</t>
  </si>
  <si>
    <t>CUBIC</t>
  </si>
  <si>
    <t>IN</t>
  </si>
  <si>
    <t>CAPACITIES</t>
  </si>
  <si>
    <t>*</t>
  </si>
  <si>
    <t>(+)</t>
  </si>
  <si>
    <t>HEAD</t>
  </si>
  <si>
    <t>BY</t>
  </si>
  <si>
    <t>(-)</t>
  </si>
  <si>
    <t>STERN</t>
  </si>
  <si>
    <t>H.F.O.B.T.(S)</t>
  </si>
  <si>
    <t>NO.1</t>
  </si>
  <si>
    <t>:</t>
  </si>
  <si>
    <t>NAME</t>
  </si>
  <si>
    <t>COMP</t>
  </si>
  <si>
    <t>TABLE</t>
  </si>
  <si>
    <t>SOUNDING/ULLAGE</t>
  </si>
  <si>
    <t>LTD.</t>
  </si>
  <si>
    <t>CO.</t>
  </si>
  <si>
    <t>INDUSTRIES</t>
  </si>
  <si>
    <t>HEAVY</t>
  </si>
  <si>
    <t>L.S.H.F.O.B.T.(P)</t>
  </si>
  <si>
    <t>H.F.O.B.T.(P)</t>
  </si>
  <si>
    <t>NO.2</t>
  </si>
  <si>
    <t>H.F.O.SETT.T.(P)</t>
  </si>
  <si>
    <t>P.</t>
  </si>
  <si>
    <t>H.F.O.SERV.T.(P)</t>
  </si>
  <si>
    <t>L.S.H.F.O.SETT.T.(P)</t>
  </si>
  <si>
    <t>L.S.H.F.O.SERV.T.(P)</t>
  </si>
  <si>
    <t>--------------------------------------------------------------------------------</t>
  </si>
  <si>
    <t>M.G.O.STOR.T.(S)</t>
  </si>
  <si>
    <t>M.G.O.STOR.T.(P)</t>
  </si>
  <si>
    <t>M.G.O.SERV.T.(P)</t>
  </si>
  <si>
    <t>hfo 1 sb</t>
  </si>
  <si>
    <t>hfo 2sb</t>
  </si>
  <si>
    <t>LSHFO_PS</t>
  </si>
  <si>
    <t>HFO_2PS</t>
  </si>
  <si>
    <t>HFO_SETT</t>
  </si>
  <si>
    <t>HFO_SERV</t>
  </si>
  <si>
    <t>LSHFO_SET</t>
  </si>
  <si>
    <t>LSHFO_SERV</t>
  </si>
  <si>
    <t>MGO_STOR_SB</t>
  </si>
  <si>
    <t>MGO_STOR_PS</t>
  </si>
  <si>
    <t>MGO_SERV_TK</t>
  </si>
  <si>
    <t>(Name &amp; Signature)</t>
  </si>
  <si>
    <t>Supplier</t>
  </si>
  <si>
    <t>Chief Engineer</t>
  </si>
  <si>
    <t>anchor</t>
  </si>
  <si>
    <t>discharging</t>
  </si>
  <si>
    <t>loading</t>
  </si>
  <si>
    <t>eco</t>
  </si>
  <si>
    <t>full speed</t>
  </si>
  <si>
    <t>BALLAST</t>
  </si>
  <si>
    <t>LADEN</t>
  </si>
  <si>
    <t>total</t>
  </si>
  <si>
    <t>BLR</t>
  </si>
  <si>
    <t>DG</t>
  </si>
  <si>
    <t>ME</t>
  </si>
  <si>
    <t>Remarks</t>
  </si>
  <si>
    <t>TOTAL</t>
  </si>
  <si>
    <t>TOTALS</t>
  </si>
  <si>
    <t/>
  </si>
  <si>
    <t>MDO SERV</t>
  </si>
  <si>
    <t>TEMP (C/F)</t>
  </si>
  <si>
    <r>
      <t>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/BBLS</t>
    </r>
  </si>
  <si>
    <t>DIP CM/IN</t>
  </si>
  <si>
    <t>M3/BBLS</t>
  </si>
  <si>
    <t>Sounding</t>
  </si>
  <si>
    <t>Ullage</t>
  </si>
  <si>
    <t>M/T                             LS</t>
  </si>
  <si>
    <t>M/T                              HS</t>
  </si>
  <si>
    <t>G.S.V. M3 @ 15C or bbls @ 60F</t>
  </si>
  <si>
    <t>V.C.F. M/T:54B L/T:6B</t>
  </si>
  <si>
    <t>API Gravity @ 60F Density @ 15 C</t>
  </si>
  <si>
    <t>OBSERV.</t>
  </si>
  <si>
    <t>G.O.V  M3/BBLS</t>
  </si>
  <si>
    <t>FREE WATER</t>
  </si>
  <si>
    <t>T.O.V</t>
  </si>
  <si>
    <t xml:space="preserve">  ULLAGE/DIP (m/ft)</t>
  </si>
  <si>
    <t>BUNKER TANK No/NAME</t>
  </si>
  <si>
    <t>OVERFLOW</t>
  </si>
  <si>
    <t>LSFO SERV</t>
  </si>
  <si>
    <t>LSFO SET</t>
  </si>
  <si>
    <t>HFO SERV</t>
  </si>
  <si>
    <t>HFO SET</t>
  </si>
  <si>
    <t>2S</t>
  </si>
  <si>
    <t>2P</t>
  </si>
  <si>
    <t>1S</t>
  </si>
  <si>
    <t>TEMP (C)</t>
  </si>
  <si>
    <t>M3</t>
  </si>
  <si>
    <t xml:space="preserve">M/T          LS                           </t>
  </si>
  <si>
    <t xml:space="preserve">G.S.V. M3 @ 15C </t>
  </si>
  <si>
    <t xml:space="preserve">V.C.F. M/T:54B </t>
  </si>
  <si>
    <t xml:space="preserve"> Density @ 15 C</t>
  </si>
  <si>
    <t>G.O.V    M3</t>
  </si>
  <si>
    <t>Fuel Oil:</t>
  </si>
  <si>
    <t>List (Degrees)</t>
  </si>
  <si>
    <t>Trim(m):</t>
  </si>
  <si>
    <t>AFT Draft (m):</t>
  </si>
  <si>
    <t>Forward Draft (m):</t>
  </si>
  <si>
    <t>Supplier:</t>
  </si>
  <si>
    <t>Port/Berth:</t>
  </si>
  <si>
    <t>Date:</t>
  </si>
  <si>
    <t>Voyage No.:</t>
  </si>
  <si>
    <t>Vessel:</t>
  </si>
  <si>
    <t>BUNKER SURVEY REPORT</t>
  </si>
  <si>
    <t>LS HFO PS</t>
  </si>
  <si>
    <t>M.G.O.DRAIN</t>
  </si>
  <si>
    <t>T.(P)</t>
  </si>
  <si>
    <t>MGO DRAIN</t>
  </si>
  <si>
    <t>MGOdrain</t>
  </si>
  <si>
    <t>pw=2727</t>
  </si>
  <si>
    <t>before bunker</t>
  </si>
  <si>
    <t>bunkered</t>
  </si>
  <si>
    <t>%</t>
  </si>
  <si>
    <t>total bunkered:</t>
  </si>
  <si>
    <t>free space</t>
  </si>
  <si>
    <t>available in mt</t>
  </si>
  <si>
    <t xml:space="preserve"> 2 STOR PS</t>
  </si>
  <si>
    <t xml:space="preserve"> 1  STOR SB</t>
  </si>
  <si>
    <t>Ullage Max</t>
  </si>
  <si>
    <t>Sound Max</t>
  </si>
  <si>
    <t>SOUNDING/</t>
  </si>
  <si>
    <t>ULLAGE TABL</t>
  </si>
  <si>
    <t>E</t>
  </si>
  <si>
    <t>COMP NAME</t>
  </si>
  <si>
    <t>: F.O.OVER</t>
  </si>
  <si>
    <t>F.T.(P)</t>
  </si>
  <si>
    <t>* TRIM</t>
  </si>
  <si>
    <t>BY STERN</t>
  </si>
  <si>
    <t>(-)   TR</t>
  </si>
  <si>
    <t>IM BY HEA</t>
  </si>
  <si>
    <t>D (+) *</t>
  </si>
  <si>
    <t>***</t>
  </si>
  <si>
    <t>** CAPAC</t>
  </si>
  <si>
    <t>ITIES IN C</t>
  </si>
  <si>
    <t>UBIC METE</t>
  </si>
  <si>
    <t>R DUE TO</t>
  </si>
  <si>
    <t>TRIM ****</t>
  </si>
  <si>
    <t>---------</t>
  </si>
  <si>
    <t>-----------</t>
  </si>
  <si>
    <t>--------</t>
  </si>
  <si>
    <t>----------</t>
  </si>
  <si>
    <t>------</t>
  </si>
  <si>
    <t>LEVEL</t>
  </si>
  <si>
    <t>bunkered (MT)</t>
  </si>
  <si>
    <t>229 m3</t>
  </si>
  <si>
    <t>411 m3</t>
  </si>
  <si>
    <t>99 m3</t>
  </si>
  <si>
    <t>VLSFO RMG 380</t>
  </si>
  <si>
    <t>Singapore</t>
  </si>
  <si>
    <t xml:space="preserve">Singapore </t>
  </si>
  <si>
    <t>2077.6 m3</t>
  </si>
  <si>
    <t>829.8 m3</t>
  </si>
  <si>
    <t>1341.4m3</t>
  </si>
  <si>
    <t>IN USE</t>
  </si>
  <si>
    <t>LS P</t>
  </si>
  <si>
    <t>20/10/2025  100%</t>
  </si>
  <si>
    <t>LS (p))</t>
  </si>
  <si>
    <t>No2 (S)</t>
  </si>
  <si>
    <t>rate m3/h</t>
  </si>
  <si>
    <t>before</t>
  </si>
  <si>
    <t>after</t>
  </si>
  <si>
    <t>21/05/2025  30%</t>
  </si>
  <si>
    <t>Anuj Kumar Srivastava</t>
  </si>
  <si>
    <t>At Sea</t>
  </si>
  <si>
    <t>12:00</t>
  </si>
  <si>
    <t>Danil Kabak</t>
  </si>
  <si>
    <t>DMA</t>
  </si>
  <si>
    <t>KUWAIT PROSPERITY</t>
  </si>
  <si>
    <t>Anchorage</t>
  </si>
  <si>
    <t>DRY DOCK</t>
  </si>
  <si>
    <t>02.05.2026</t>
  </si>
  <si>
    <t>04:00</t>
  </si>
  <si>
    <t>GAUGE</t>
  </si>
  <si>
    <t>LSFO</t>
  </si>
  <si>
    <t>HSFO</t>
  </si>
  <si>
    <t>TOTAL LSFO</t>
  </si>
  <si>
    <t>TOTAL HSFO</t>
  </si>
  <si>
    <t>AT SEA</t>
  </si>
  <si>
    <t>16:00</t>
  </si>
  <si>
    <t>17:00</t>
  </si>
  <si>
    <t>BASRAH</t>
  </si>
  <si>
    <t>At sea</t>
  </si>
  <si>
    <t>15:00</t>
  </si>
  <si>
    <t>After cargo operations</t>
  </si>
  <si>
    <t>After bunkering</t>
  </si>
  <si>
    <t>At Anchor</t>
  </si>
  <si>
    <t>TOTAL VLSFO</t>
  </si>
  <si>
    <t>Oleksandr Sivak</t>
  </si>
  <si>
    <t>003/2026</t>
  </si>
  <si>
    <t>M.E. System Oil, ROB    - 46500 Ltrs</t>
  </si>
  <si>
    <t>Cylinder Oil HI TBN, ROB    - 59730 Ltrs</t>
  </si>
  <si>
    <t>A.E. System Oil, ROB    - 12775 Ltrs</t>
  </si>
  <si>
    <t>09.08.2026</t>
  </si>
  <si>
    <t>HSFO RMG 380</t>
  </si>
  <si>
    <t>Cylinder Oil HI TBN, ROB    - 57240 Ltrs</t>
  </si>
  <si>
    <t>M.E. System Oil, ROB    -     46500 Ltrs</t>
  </si>
  <si>
    <t>A.E. System Oil, ROB    -     12550 Ltrs</t>
  </si>
  <si>
    <t>10.08.2026</t>
  </si>
  <si>
    <t>15.08.2026</t>
  </si>
  <si>
    <t>11:00</t>
  </si>
  <si>
    <t>16.08.2026</t>
  </si>
  <si>
    <t>Cylinder Oil HI TBN, ROB    - 55327 Ltrs</t>
  </si>
  <si>
    <t>M.E. System Oil, ROB    -     46000 Ltrs</t>
  </si>
  <si>
    <t>A.E. System Oil, ROB    -     12340 Ltrs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</si>
</sst>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0"/>
    <numFmt numFmtId="166" formatCode="0.00000"/>
    <numFmt numFmtId="167" formatCode="#,##0.0"/>
    <numFmt numFmtId="168" formatCode="#,##0.000"/>
    <numFmt numFmtId="169" formatCode="#,##0.0000"/>
    <numFmt numFmtId="170" formatCode="00.00"/>
    <numFmt numFmtId="171" formatCode="&quot;#&quot;\ 000"/>
    <numFmt numFmtId="172" formatCode="0.0\ &quot;MT&quot;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Geneva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b/>
      <sz val="16"/>
      <name val="Times New Roman"/>
      <family val="1"/>
    </font>
    <font>
      <b/>
      <sz val="16"/>
      <name val="Arial"/>
      <family val="2"/>
    </font>
    <font>
      <b/>
      <sz val="8"/>
      <name val="Arial"/>
      <family val="2"/>
      <charset val="161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0"/>
      <name val="Aharoni"/>
    </font>
    <font>
      <sz val="10"/>
      <color rgb="FF00B050"/>
      <name val="Aharoni"/>
    </font>
    <font>
      <b/>
      <sz val="9"/>
      <color rgb="FF002060"/>
      <name val="Elephant"/>
      <family val="1"/>
    </font>
    <font>
      <sz val="8"/>
      <color rgb="FF000000"/>
      <name val="Tahoma"/>
      <family val="2"/>
    </font>
    <font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69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5D9F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/>
    <xf numFmtId="0" fontId="1" fillId="0" borderId="0"/>
  </cellStyleXfs>
  <cellXfs count="314">
    <xf numFmtId="0" fontId="0" fillId="0" borderId="0" xfId="0"/>
    <xf numFmtId="0" fontId="7" fillId="0" borderId="0" xfId="0" applyFont="1" applyAlignment="1">
      <alignment horizontal="center"/>
    </xf>
    <xf numFmtId="2" fontId="0" fillId="0" borderId="6" xfId="0" applyNumberFormat="1" applyBorder="1"/>
    <xf numFmtId="0" fontId="0" fillId="0" borderId="6" xfId="0" applyBorder="1"/>
    <xf numFmtId="0" fontId="0" fillId="3" borderId="6" xfId="0" applyFill="1" applyBorder="1"/>
    <xf numFmtId="0" fontId="7" fillId="2" borderId="7" xfId="0" applyFont="1" applyFill="1" applyBorder="1" applyAlignment="1">
      <alignment horizontal="center"/>
    </xf>
    <xf numFmtId="2" fontId="0" fillId="0" borderId="8" xfId="0" applyNumberFormat="1" applyBorder="1"/>
    <xf numFmtId="0" fontId="0" fillId="0" borderId="8" xfId="0" applyBorder="1"/>
    <xf numFmtId="0" fontId="0" fillId="3" borderId="8" xfId="0" applyFill="1" applyBorder="1"/>
    <xf numFmtId="0" fontId="7" fillId="2" borderId="9" xfId="0" applyFont="1" applyFill="1" applyBorder="1" applyAlignment="1">
      <alignment horizontal="center"/>
    </xf>
    <xf numFmtId="0" fontId="2" fillId="0" borderId="0" xfId="1"/>
    <xf numFmtId="0" fontId="2" fillId="4" borderId="0" xfId="1" applyFill="1"/>
    <xf numFmtId="2" fontId="0" fillId="0" borderId="10" xfId="0" applyNumberFormat="1" applyBorder="1"/>
    <xf numFmtId="2" fontId="0" fillId="0" borderId="11" xfId="0" applyNumberFormat="1" applyBorder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2" applyFont="1"/>
    <xf numFmtId="164" fontId="9" fillId="0" borderId="0" xfId="2" applyNumberFormat="1" applyFont="1"/>
    <xf numFmtId="0" fontId="10" fillId="0" borderId="0" xfId="2" applyFont="1"/>
    <xf numFmtId="0" fontId="9" fillId="3" borderId="13" xfId="2" applyFont="1" applyFill="1" applyBorder="1" applyProtection="1">
      <protection locked="0"/>
    </xf>
    <xf numFmtId="0" fontId="6" fillId="0" borderId="0" xfId="2"/>
    <xf numFmtId="164" fontId="6" fillId="3" borderId="14" xfId="2" applyNumberFormat="1" applyFill="1" applyBorder="1"/>
    <xf numFmtId="0" fontId="6" fillId="3" borderId="14" xfId="2" applyFill="1" applyBorder="1"/>
    <xf numFmtId="164" fontId="6" fillId="3" borderId="14" xfId="2" applyNumberFormat="1" applyFill="1" applyBorder="1" applyProtection="1">
      <protection locked="0"/>
    </xf>
    <xf numFmtId="0" fontId="6" fillId="3" borderId="14" xfId="2" applyFill="1" applyBorder="1" applyProtection="1">
      <protection locked="0"/>
    </xf>
    <xf numFmtId="4" fontId="6" fillId="3" borderId="14" xfId="2" applyNumberFormat="1" applyFill="1" applyBorder="1" applyAlignment="1" applyProtection="1">
      <alignment shrinkToFit="1"/>
      <protection locked="0"/>
    </xf>
    <xf numFmtId="164" fontId="6" fillId="3" borderId="14" xfId="2" applyNumberFormat="1" applyFill="1" applyBorder="1" applyAlignment="1" applyProtection="1">
      <alignment horizontal="right"/>
      <protection locked="0"/>
    </xf>
    <xf numFmtId="164" fontId="11" fillId="0" borderId="3" xfId="2" applyNumberFormat="1" applyFont="1" applyBorder="1" applyAlignment="1">
      <alignment horizontal="center"/>
    </xf>
    <xf numFmtId="0" fontId="11" fillId="3" borderId="15" xfId="2" applyFont="1" applyFill="1" applyBorder="1" applyAlignment="1" applyProtection="1">
      <alignment horizontal="center"/>
      <protection locked="0"/>
    </xf>
    <xf numFmtId="0" fontId="11" fillId="3" borderId="16" xfId="2" applyFont="1" applyFill="1" applyBorder="1" applyAlignment="1" applyProtection="1">
      <alignment horizontal="center"/>
      <protection locked="0"/>
    </xf>
    <xf numFmtId="0" fontId="11" fillId="3" borderId="17" xfId="2" applyFont="1" applyFill="1" applyBorder="1" applyAlignment="1" applyProtection="1">
      <alignment horizontal="center"/>
      <protection locked="0"/>
    </xf>
    <xf numFmtId="0" fontId="11" fillId="0" borderId="15" xfId="2" applyFont="1" applyBorder="1"/>
    <xf numFmtId="0" fontId="11" fillId="0" borderId="17" xfId="2" applyFont="1" applyBorder="1"/>
    <xf numFmtId="164" fontId="11" fillId="0" borderId="18" xfId="2" applyNumberFormat="1" applyFont="1" applyBorder="1" applyAlignment="1">
      <alignment horizontal="center"/>
    </xf>
    <xf numFmtId="0" fontId="11" fillId="3" borderId="19" xfId="2" applyFont="1" applyFill="1" applyBorder="1" applyAlignment="1" applyProtection="1">
      <alignment horizontal="center"/>
      <protection locked="0"/>
    </xf>
    <xf numFmtId="0" fontId="11" fillId="3" borderId="20" xfId="2" applyFont="1" applyFill="1" applyBorder="1" applyAlignment="1" applyProtection="1">
      <alignment horizontal="center"/>
      <protection locked="0"/>
    </xf>
    <xf numFmtId="0" fontId="11" fillId="3" borderId="21" xfId="2" applyFont="1" applyFill="1" applyBorder="1" applyAlignment="1" applyProtection="1">
      <alignment horizontal="center"/>
      <protection locked="0"/>
    </xf>
    <xf numFmtId="0" fontId="11" fillId="0" borderId="19" xfId="2" applyFont="1" applyBorder="1"/>
    <xf numFmtId="164" fontId="11" fillId="0" borderId="22" xfId="2" applyNumberFormat="1" applyFont="1" applyBorder="1" applyAlignment="1">
      <alignment horizontal="center"/>
    </xf>
    <xf numFmtId="0" fontId="11" fillId="3" borderId="23" xfId="2" applyFont="1" applyFill="1" applyBorder="1" applyAlignment="1" applyProtection="1">
      <alignment horizontal="center"/>
      <protection locked="0"/>
    </xf>
    <xf numFmtId="0" fontId="11" fillId="3" borderId="24" xfId="2" applyFont="1" applyFill="1" applyBorder="1" applyAlignment="1" applyProtection="1">
      <alignment horizontal="center"/>
      <protection locked="0"/>
    </xf>
    <xf numFmtId="0" fontId="11" fillId="3" borderId="25" xfId="2" applyFont="1" applyFill="1" applyBorder="1" applyAlignment="1" applyProtection="1">
      <alignment horizontal="center"/>
      <protection locked="0"/>
    </xf>
    <xf numFmtId="0" fontId="11" fillId="0" borderId="23" xfId="2" applyFont="1" applyBorder="1"/>
    <xf numFmtId="164" fontId="11" fillId="0" borderId="26" xfId="2" applyNumberFormat="1" applyFont="1" applyBorder="1" applyAlignment="1">
      <alignment horizontal="center"/>
    </xf>
    <xf numFmtId="0" fontId="11" fillId="3" borderId="27" xfId="2" applyFont="1" applyFill="1" applyBorder="1" applyAlignment="1" applyProtection="1">
      <alignment horizontal="center"/>
      <protection locked="0"/>
    </xf>
    <xf numFmtId="0" fontId="11" fillId="3" borderId="28" xfId="2" applyFont="1" applyFill="1" applyBorder="1" applyAlignment="1" applyProtection="1">
      <alignment horizontal="center"/>
      <protection locked="0"/>
    </xf>
    <xf numFmtId="0" fontId="11" fillId="3" borderId="29" xfId="2" applyFont="1" applyFill="1" applyBorder="1" applyAlignment="1" applyProtection="1">
      <alignment horizontal="center"/>
      <protection locked="0"/>
    </xf>
    <xf numFmtId="0" fontId="11" fillId="0" borderId="27" xfId="2" applyFont="1" applyBorder="1"/>
    <xf numFmtId="164" fontId="11" fillId="0" borderId="30" xfId="2" applyNumberFormat="1" applyFont="1" applyBorder="1" applyAlignment="1">
      <alignment horizontal="center"/>
    </xf>
    <xf numFmtId="0" fontId="11" fillId="3" borderId="31" xfId="2" applyFont="1" applyFill="1" applyBorder="1" applyAlignment="1" applyProtection="1">
      <alignment horizontal="center"/>
      <protection locked="0"/>
    </xf>
    <xf numFmtId="0" fontId="11" fillId="3" borderId="32" xfId="2" applyFont="1" applyFill="1" applyBorder="1" applyAlignment="1" applyProtection="1">
      <alignment horizontal="center"/>
      <protection locked="0"/>
    </xf>
    <xf numFmtId="0" fontId="11" fillId="3" borderId="33" xfId="2" applyFont="1" applyFill="1" applyBorder="1" applyAlignment="1" applyProtection="1">
      <alignment horizontal="center"/>
      <protection locked="0"/>
    </xf>
    <xf numFmtId="0" fontId="11" fillId="0" borderId="31" xfId="2" applyFont="1" applyBorder="1"/>
    <xf numFmtId="164" fontId="12" fillId="0" borderId="2" xfId="2" applyNumberFormat="1" applyFont="1" applyBorder="1" applyAlignment="1">
      <alignment horizontal="center"/>
    </xf>
    <xf numFmtId="0" fontId="11" fillId="0" borderId="34" xfId="2" applyFont="1" applyBorder="1" applyAlignment="1">
      <alignment horizontal="center"/>
    </xf>
    <xf numFmtId="0" fontId="11" fillId="0" borderId="35" xfId="2" applyFont="1" applyBorder="1" applyAlignment="1">
      <alignment horizontal="center"/>
    </xf>
    <xf numFmtId="0" fontId="11" fillId="0" borderId="36" xfId="2" applyFont="1" applyBorder="1" applyAlignment="1">
      <alignment horizontal="center"/>
    </xf>
    <xf numFmtId="0" fontId="6" fillId="3" borderId="0" xfId="2" applyFill="1"/>
    <xf numFmtId="164" fontId="6" fillId="3" borderId="12" xfId="2" applyNumberFormat="1" applyFill="1" applyBorder="1" applyAlignment="1">
      <alignment horizontal="right"/>
    </xf>
    <xf numFmtId="0" fontId="6" fillId="3" borderId="12" xfId="2" applyFill="1" applyBorder="1"/>
    <xf numFmtId="164" fontId="6" fillId="3" borderId="12" xfId="2" applyNumberFormat="1" applyFill="1" applyBorder="1" applyProtection="1">
      <protection locked="0"/>
    </xf>
    <xf numFmtId="0" fontId="6" fillId="3" borderId="12" xfId="2" applyFill="1" applyBorder="1" applyProtection="1">
      <protection locked="0"/>
    </xf>
    <xf numFmtId="4" fontId="6" fillId="3" borderId="12" xfId="2" applyNumberFormat="1" applyFill="1" applyBorder="1" applyAlignment="1" applyProtection="1">
      <alignment shrinkToFit="1"/>
      <protection locked="0"/>
    </xf>
    <xf numFmtId="164" fontId="6" fillId="3" borderId="12" xfId="2" applyNumberFormat="1" applyFill="1" applyBorder="1" applyAlignment="1" applyProtection="1">
      <alignment horizontal="right"/>
      <protection locked="0"/>
    </xf>
    <xf numFmtId="0" fontId="7" fillId="0" borderId="0" xfId="2" applyFont="1"/>
    <xf numFmtId="0" fontId="13" fillId="0" borderId="0" xfId="2" applyFont="1"/>
    <xf numFmtId="164" fontId="14" fillId="0" borderId="1" xfId="2" applyNumberFormat="1" applyFont="1" applyBorder="1"/>
    <xf numFmtId="0" fontId="7" fillId="0" borderId="1" xfId="2" applyFont="1" applyBorder="1" applyAlignment="1">
      <alignment horizontal="center"/>
    </xf>
    <xf numFmtId="164" fontId="13" fillId="0" borderId="0" xfId="2" applyNumberFormat="1" applyFont="1"/>
    <xf numFmtId="0" fontId="9" fillId="0" borderId="0" xfId="2" applyFont="1" applyAlignment="1">
      <alignment shrinkToFit="1"/>
    </xf>
    <xf numFmtId="4" fontId="9" fillId="0" borderId="0" xfId="2" applyNumberFormat="1" applyFont="1" applyAlignment="1">
      <alignment shrinkToFit="1"/>
    </xf>
    <xf numFmtId="49" fontId="9" fillId="0" borderId="0" xfId="2" applyNumberFormat="1" applyFont="1" applyAlignment="1">
      <alignment shrinkToFit="1"/>
    </xf>
    <xf numFmtId="0" fontId="9" fillId="3" borderId="37" xfId="2" applyFont="1" applyFill="1" applyBorder="1" applyAlignment="1" applyProtection="1">
      <alignment horizontal="center" shrinkToFit="1"/>
      <protection locked="0"/>
    </xf>
    <xf numFmtId="164" fontId="9" fillId="0" borderId="37" xfId="2" applyNumberFormat="1" applyFont="1" applyBorder="1" applyAlignment="1">
      <alignment shrinkToFit="1"/>
    </xf>
    <xf numFmtId="4" fontId="9" fillId="0" borderId="37" xfId="2" applyNumberFormat="1" applyFont="1" applyBorder="1" applyAlignment="1">
      <alignment shrinkToFit="1"/>
    </xf>
    <xf numFmtId="4" fontId="9" fillId="0" borderId="37" xfId="2" applyNumberFormat="1" applyFont="1" applyBorder="1" applyAlignment="1">
      <alignment horizontal="center" shrinkToFit="1"/>
    </xf>
    <xf numFmtId="49" fontId="10" fillId="0" borderId="37" xfId="2" applyNumberFormat="1" applyFont="1" applyBorder="1" applyAlignment="1">
      <alignment horizontal="left" shrinkToFit="1"/>
    </xf>
    <xf numFmtId="4" fontId="9" fillId="0" borderId="30" xfId="2" applyNumberFormat="1" applyFont="1" applyBorder="1" applyAlignment="1">
      <alignment shrinkToFit="1"/>
    </xf>
    <xf numFmtId="4" fontId="9" fillId="0" borderId="30" xfId="2" applyNumberFormat="1" applyFont="1" applyBorder="1" applyAlignment="1">
      <alignment horizontal="center" shrinkToFit="1"/>
    </xf>
    <xf numFmtId="0" fontId="9" fillId="0" borderId="3" xfId="2" applyFont="1" applyBorder="1" applyAlignment="1">
      <alignment horizontal="center" shrinkToFit="1"/>
    </xf>
    <xf numFmtId="164" fontId="10" fillId="0" borderId="3" xfId="2" applyNumberFormat="1" applyFont="1" applyBorder="1" applyAlignment="1">
      <alignment horizontal="center" shrinkToFit="1"/>
    </xf>
    <xf numFmtId="0" fontId="9" fillId="0" borderId="2" xfId="2" applyFont="1" applyBorder="1" applyAlignment="1">
      <alignment horizontal="center" shrinkToFit="1"/>
    </xf>
    <xf numFmtId="164" fontId="10" fillId="0" borderId="2" xfId="2" applyNumberFormat="1" applyFont="1" applyBorder="1" applyAlignment="1">
      <alignment horizontal="center" shrinkToFit="1"/>
    </xf>
    <xf numFmtId="4" fontId="6" fillId="3" borderId="14" xfId="2" applyNumberFormat="1" applyFill="1" applyBorder="1" applyAlignment="1">
      <alignment shrinkToFit="1"/>
    </xf>
    <xf numFmtId="164" fontId="6" fillId="3" borderId="14" xfId="2" applyNumberFormat="1" applyFill="1" applyBorder="1" applyAlignment="1">
      <alignment horizontal="right"/>
    </xf>
    <xf numFmtId="164" fontId="14" fillId="0" borderId="3" xfId="2" applyNumberFormat="1" applyFont="1" applyBorder="1" applyAlignment="1">
      <alignment horizontal="right" shrinkToFit="1"/>
    </xf>
    <xf numFmtId="167" fontId="14" fillId="0" borderId="3" xfId="2" applyNumberFormat="1" applyFont="1" applyBorder="1" applyAlignment="1">
      <alignment horizontal="right" shrinkToFit="1"/>
    </xf>
    <xf numFmtId="167" fontId="14" fillId="0" borderId="3" xfId="2" applyNumberFormat="1" applyFont="1" applyBorder="1" applyAlignment="1">
      <alignment horizontal="center" shrinkToFit="1"/>
    </xf>
    <xf numFmtId="164" fontId="14" fillId="0" borderId="3" xfId="2" applyNumberFormat="1" applyFont="1" applyBorder="1" applyAlignment="1">
      <alignment shrinkToFit="1"/>
    </xf>
    <xf numFmtId="4" fontId="14" fillId="0" borderId="3" xfId="2" applyNumberFormat="1" applyFont="1" applyBorder="1" applyAlignment="1">
      <alignment shrinkToFit="1"/>
    </xf>
    <xf numFmtId="168" fontId="9" fillId="0" borderId="0" xfId="2" applyNumberFormat="1" applyFont="1" applyAlignment="1">
      <alignment horizontal="right"/>
    </xf>
    <xf numFmtId="164" fontId="9" fillId="0" borderId="37" xfId="2" applyNumberFormat="1" applyFont="1" applyBorder="1" applyAlignment="1">
      <alignment horizontal="right" shrinkToFit="1"/>
    </xf>
    <xf numFmtId="4" fontId="9" fillId="0" borderId="37" xfId="2" applyNumberFormat="1" applyFont="1" applyBorder="1" applyAlignment="1">
      <alignment horizontal="right" shrinkToFit="1"/>
    </xf>
    <xf numFmtId="0" fontId="9" fillId="3" borderId="22" xfId="2" applyFont="1" applyFill="1" applyBorder="1" applyAlignment="1" applyProtection="1">
      <alignment horizontal="center" shrinkToFit="1"/>
      <protection locked="0"/>
    </xf>
    <xf numFmtId="164" fontId="9" fillId="0" borderId="22" xfId="2" applyNumberFormat="1" applyFont="1" applyBorder="1" applyAlignment="1">
      <alignment shrinkToFit="1"/>
    </xf>
    <xf numFmtId="4" fontId="9" fillId="0" borderId="22" xfId="2" applyNumberFormat="1" applyFont="1" applyBorder="1" applyAlignment="1">
      <alignment shrinkToFit="1"/>
    </xf>
    <xf numFmtId="4" fontId="9" fillId="0" borderId="22" xfId="2" applyNumberFormat="1" applyFont="1" applyBorder="1" applyAlignment="1">
      <alignment horizontal="center" shrinkToFit="1"/>
    </xf>
    <xf numFmtId="0" fontId="14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164" fontId="6" fillId="0" borderId="0" xfId="2" applyNumberFormat="1"/>
    <xf numFmtId="49" fontId="13" fillId="0" borderId="12" xfId="2" applyNumberFormat="1" applyFont="1" applyBorder="1" applyAlignment="1">
      <alignment horizontal="right"/>
    </xf>
    <xf numFmtId="167" fontId="6" fillId="0" borderId="0" xfId="2" applyNumberFormat="1" applyAlignment="1">
      <alignment horizontal="center" shrinkToFit="1"/>
    </xf>
    <xf numFmtId="0" fontId="6" fillId="0" borderId="0" xfId="2" applyAlignment="1">
      <alignment horizontal="right"/>
    </xf>
    <xf numFmtId="170" fontId="6" fillId="0" borderId="12" xfId="2" applyNumberFormat="1" applyBorder="1" applyAlignment="1">
      <alignment horizontal="center" shrinkToFit="1"/>
    </xf>
    <xf numFmtId="164" fontId="6" fillId="0" borderId="0" xfId="2" applyNumberFormat="1" applyAlignment="1">
      <alignment horizontal="left"/>
    </xf>
    <xf numFmtId="0" fontId="13" fillId="0" borderId="12" xfId="2" applyFont="1" applyBorder="1"/>
    <xf numFmtId="164" fontId="13" fillId="0" borderId="12" xfId="2" applyNumberFormat="1" applyFont="1" applyBorder="1"/>
    <xf numFmtId="49" fontId="13" fillId="0" borderId="12" xfId="2" applyNumberFormat="1" applyFont="1" applyBorder="1" applyAlignment="1">
      <alignment horizontal="left"/>
    </xf>
    <xf numFmtId="164" fontId="6" fillId="0" borderId="13" xfId="2" applyNumberFormat="1" applyBorder="1"/>
    <xf numFmtId="20" fontId="6" fillId="0" borderId="0" xfId="2" applyNumberFormat="1"/>
    <xf numFmtId="164" fontId="6" fillId="0" borderId="0" xfId="2" applyNumberFormat="1" applyAlignment="1">
      <alignment horizontal="right"/>
    </xf>
    <xf numFmtId="0" fontId="9" fillId="0" borderId="0" xfId="2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12" fillId="0" borderId="36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49" fontId="4" fillId="0" borderId="22" xfId="2" applyNumberFormat="1" applyFont="1" applyBorder="1" applyAlignment="1">
      <alignment horizontal="left" shrinkToFit="1"/>
    </xf>
    <xf numFmtId="4" fontId="9" fillId="0" borderId="22" xfId="2" applyNumberFormat="1" applyFont="1" applyBorder="1" applyAlignment="1">
      <alignment horizontal="right" shrinkToFit="1"/>
    </xf>
    <xf numFmtId="2" fontId="9" fillId="3" borderId="37" xfId="2" applyNumberFormat="1" applyFont="1" applyFill="1" applyBorder="1" applyAlignment="1" applyProtection="1">
      <alignment horizontal="center" shrinkToFit="1"/>
      <protection locked="0"/>
    </xf>
    <xf numFmtId="4" fontId="9" fillId="0" borderId="30" xfId="2" applyNumberFormat="1" applyFont="1" applyBorder="1" applyAlignment="1">
      <alignment horizontal="right" shrinkToFit="1"/>
    </xf>
    <xf numFmtId="0" fontId="3" fillId="0" borderId="0" xfId="0" applyFont="1" applyAlignment="1">
      <alignment horizontal="center" vertical="center"/>
    </xf>
    <xf numFmtId="0" fontId="1" fillId="0" borderId="0" xfId="3"/>
    <xf numFmtId="166" fontId="9" fillId="0" borderId="22" xfId="2" applyNumberFormat="1" applyFont="1" applyBorder="1" applyAlignment="1">
      <alignment horizontal="center" shrinkToFit="1"/>
    </xf>
    <xf numFmtId="164" fontId="9" fillId="0" borderId="22" xfId="2" applyNumberFormat="1" applyFont="1" applyBorder="1" applyAlignment="1">
      <alignment horizontal="right" shrinkToFit="1"/>
    </xf>
    <xf numFmtId="166" fontId="9" fillId="0" borderId="37" xfId="2" applyNumberFormat="1" applyFont="1" applyBorder="1" applyAlignment="1">
      <alignment horizontal="center" shrinkToFit="1"/>
    </xf>
    <xf numFmtId="164" fontId="9" fillId="0" borderId="30" xfId="2" applyNumberFormat="1" applyFont="1" applyBorder="1" applyAlignment="1">
      <alignment shrinkToFit="1"/>
    </xf>
    <xf numFmtId="164" fontId="9" fillId="0" borderId="30" xfId="2" applyNumberFormat="1" applyFont="1" applyBorder="1" applyAlignment="1">
      <alignment horizontal="right" shrinkToFit="1"/>
    </xf>
    <xf numFmtId="0" fontId="9" fillId="0" borderId="0" xfId="2" applyFont="1" applyProtection="1">
      <protection locked="0"/>
    </xf>
    <xf numFmtId="0" fontId="3" fillId="0" borderId="0" xfId="2" applyFont="1"/>
    <xf numFmtId="167" fontId="9" fillId="0" borderId="22" xfId="2" applyNumberFormat="1" applyFont="1" applyBorder="1" applyAlignment="1">
      <alignment horizontal="right" shrinkToFit="1"/>
    </xf>
    <xf numFmtId="167" fontId="9" fillId="0" borderId="37" xfId="2" applyNumberFormat="1" applyFont="1" applyBorder="1" applyAlignment="1">
      <alignment horizontal="right" shrinkToFit="1"/>
    </xf>
    <xf numFmtId="9" fontId="9" fillId="0" borderId="0" xfId="2" applyNumberFormat="1" applyFont="1" applyAlignment="1">
      <alignment horizontal="center"/>
    </xf>
    <xf numFmtId="0" fontId="4" fillId="0" borderId="0" xfId="2" applyFont="1"/>
    <xf numFmtId="0" fontId="13" fillId="0" borderId="0" xfId="2" applyFont="1" applyAlignment="1">
      <alignment horizontal="right"/>
    </xf>
    <xf numFmtId="49" fontId="10" fillId="0" borderId="30" xfId="2" applyNumberFormat="1" applyFont="1" applyBorder="1" applyAlignment="1">
      <alignment horizontal="left" shrinkToFit="1"/>
    </xf>
    <xf numFmtId="4" fontId="9" fillId="0" borderId="30" xfId="2" applyNumberFormat="1" applyFont="1" applyBorder="1" applyAlignment="1" applyProtection="1">
      <alignment horizontal="center" shrinkToFit="1"/>
      <protection locked="0"/>
    </xf>
    <xf numFmtId="169" fontId="9" fillId="0" borderId="30" xfId="2" applyNumberFormat="1" applyFont="1" applyBorder="1" applyAlignment="1" applyProtection="1">
      <alignment horizontal="center" shrinkToFit="1"/>
      <protection locked="0"/>
    </xf>
    <xf numFmtId="169" fontId="9" fillId="0" borderId="30" xfId="2" applyNumberFormat="1" applyFont="1" applyBorder="1" applyAlignment="1">
      <alignment horizontal="center" shrinkToFit="1"/>
    </xf>
    <xf numFmtId="4" fontId="9" fillId="0" borderId="18" xfId="2" applyNumberFormat="1" applyFont="1" applyBorder="1" applyAlignment="1">
      <alignment horizontal="center" shrinkToFit="1"/>
    </xf>
    <xf numFmtId="4" fontId="9" fillId="0" borderId="18" xfId="2" applyNumberFormat="1" applyFont="1" applyBorder="1" applyAlignment="1">
      <alignment shrinkToFit="1"/>
    </xf>
    <xf numFmtId="164" fontId="9" fillId="0" borderId="18" xfId="2" applyNumberFormat="1" applyFont="1" applyBorder="1" applyAlignment="1">
      <alignment shrinkToFit="1"/>
    </xf>
    <xf numFmtId="0" fontId="9" fillId="3" borderId="18" xfId="2" applyFont="1" applyFill="1" applyBorder="1" applyAlignment="1" applyProtection="1">
      <alignment horizontal="center" shrinkToFit="1"/>
      <protection locked="0"/>
    </xf>
    <xf numFmtId="166" fontId="9" fillId="0" borderId="18" xfId="2" applyNumberFormat="1" applyFont="1" applyBorder="1" applyAlignment="1">
      <alignment horizontal="center" shrinkToFit="1"/>
    </xf>
    <xf numFmtId="4" fontId="9" fillId="0" borderId="18" xfId="2" applyNumberFormat="1" applyFont="1" applyBorder="1" applyAlignment="1">
      <alignment horizontal="right" shrinkToFit="1"/>
    </xf>
    <xf numFmtId="164" fontId="9" fillId="0" borderId="18" xfId="2" applyNumberFormat="1" applyFont="1" applyBorder="1" applyAlignment="1">
      <alignment horizontal="right" shrinkToFit="1"/>
    </xf>
    <xf numFmtId="0" fontId="14" fillId="0" borderId="41" xfId="2" applyFont="1" applyBorder="1" applyAlignment="1">
      <alignment horizontal="right" shrinkToFit="1"/>
    </xf>
    <xf numFmtId="0" fontId="9" fillId="0" borderId="42" xfId="2" applyFont="1" applyBorder="1" applyAlignment="1">
      <alignment shrinkToFit="1"/>
    </xf>
    <xf numFmtId="2" fontId="9" fillId="3" borderId="22" xfId="2" applyNumberFormat="1" applyFont="1" applyFill="1" applyBorder="1" applyAlignment="1" applyProtection="1">
      <alignment horizontal="center" shrinkToFit="1"/>
      <protection locked="0"/>
    </xf>
    <xf numFmtId="9" fontId="14" fillId="0" borderId="0" xfId="2" applyNumberFormat="1" applyFont="1" applyAlignment="1">
      <alignment horizontal="center"/>
    </xf>
    <xf numFmtId="1" fontId="9" fillId="0" borderId="0" xfId="2" applyNumberFormat="1" applyFont="1" applyAlignment="1">
      <alignment horizontal="center"/>
    </xf>
    <xf numFmtId="1" fontId="9" fillId="0" borderId="0" xfId="2" applyNumberFormat="1" applyFont="1"/>
    <xf numFmtId="9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0" fontId="9" fillId="5" borderId="1" xfId="2" applyFont="1" applyFill="1" applyBorder="1" applyProtection="1">
      <protection locked="0"/>
    </xf>
    <xf numFmtId="164" fontId="9" fillId="0" borderId="1" xfId="2" applyNumberFormat="1" applyFont="1" applyBorder="1"/>
    <xf numFmtId="0" fontId="3" fillId="3" borderId="12" xfId="2" applyFont="1" applyFill="1" applyBorder="1" applyProtection="1">
      <protection locked="0"/>
    </xf>
    <xf numFmtId="0" fontId="3" fillId="3" borderId="14" xfId="2" applyFont="1" applyFill="1" applyBorder="1" applyProtection="1">
      <protection locked="0"/>
    </xf>
    <xf numFmtId="164" fontId="3" fillId="3" borderId="12" xfId="2" applyNumberFormat="1" applyFont="1" applyFill="1" applyBorder="1" applyProtection="1">
      <protection locked="0"/>
    </xf>
    <xf numFmtId="164" fontId="3" fillId="3" borderId="14" xfId="2" applyNumberFormat="1" applyFont="1" applyFill="1" applyBorder="1" applyProtection="1">
      <protection locked="0"/>
    </xf>
    <xf numFmtId="4" fontId="9" fillId="6" borderId="37" xfId="2" applyNumberFormat="1" applyFont="1" applyFill="1" applyBorder="1" applyAlignment="1">
      <alignment horizontal="center" shrinkToFit="1"/>
    </xf>
    <xf numFmtId="164" fontId="9" fillId="6" borderId="37" xfId="2" applyNumberFormat="1" applyFont="1" applyFill="1" applyBorder="1" applyAlignment="1">
      <alignment shrinkToFit="1"/>
    </xf>
    <xf numFmtId="4" fontId="9" fillId="6" borderId="37" xfId="2" applyNumberFormat="1" applyFont="1" applyFill="1" applyBorder="1" applyAlignment="1">
      <alignment shrinkToFit="1"/>
    </xf>
    <xf numFmtId="166" fontId="9" fillId="6" borderId="37" xfId="2" applyNumberFormat="1" applyFont="1" applyFill="1" applyBorder="1" applyAlignment="1">
      <alignment horizontal="center" shrinkToFit="1"/>
    </xf>
    <xf numFmtId="167" fontId="9" fillId="6" borderId="37" xfId="2" applyNumberFormat="1" applyFont="1" applyFill="1" applyBorder="1" applyAlignment="1">
      <alignment horizontal="right" shrinkToFit="1"/>
    </xf>
    <xf numFmtId="164" fontId="9" fillId="6" borderId="37" xfId="2" applyNumberFormat="1" applyFont="1" applyFill="1" applyBorder="1" applyAlignment="1">
      <alignment horizontal="right" shrinkToFit="1"/>
    </xf>
    <xf numFmtId="0" fontId="9" fillId="5" borderId="37" xfId="2" applyFont="1" applyFill="1" applyBorder="1" applyAlignment="1" applyProtection="1">
      <alignment horizontal="center" shrinkToFit="1"/>
      <protection locked="0"/>
    </xf>
    <xf numFmtId="20" fontId="3" fillId="3" borderId="12" xfId="2" applyNumberFormat="1" applyFont="1" applyFill="1" applyBorder="1" applyProtection="1">
      <protection locked="0"/>
    </xf>
    <xf numFmtId="2" fontId="9" fillId="5" borderId="37" xfId="2" applyNumberFormat="1" applyFont="1" applyFill="1" applyBorder="1" applyAlignment="1" applyProtection="1">
      <alignment horizontal="center" shrinkToFit="1"/>
      <protection locked="0"/>
    </xf>
    <xf numFmtId="0" fontId="9" fillId="5" borderId="22" xfId="2" applyFont="1" applyFill="1" applyBorder="1" applyAlignment="1" applyProtection="1">
      <alignment horizontal="center" shrinkToFit="1"/>
      <protection locked="0"/>
    </xf>
    <xf numFmtId="0" fontId="14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2" fontId="9" fillId="4" borderId="1" xfId="2" applyNumberFormat="1" applyFont="1" applyFill="1" applyBorder="1" applyAlignment="1">
      <alignment horizontal="center" vertical="center"/>
    </xf>
    <xf numFmtId="164" fontId="9" fillId="0" borderId="18" xfId="2" applyNumberFormat="1" applyFont="1" applyBorder="1" applyAlignment="1" applyProtection="1">
      <alignment shrinkToFit="1"/>
      <protection locked="0"/>
    </xf>
    <xf numFmtId="49" fontId="10" fillId="0" borderId="18" xfId="2" applyNumberFormat="1" applyFont="1" applyBorder="1" applyAlignment="1">
      <alignment horizontal="left" shrinkToFit="1"/>
    </xf>
    <xf numFmtId="2" fontId="9" fillId="5" borderId="22" xfId="2" applyNumberFormat="1" applyFont="1" applyFill="1" applyBorder="1" applyAlignment="1" applyProtection="1">
      <alignment horizontal="center" shrinkToFit="1"/>
      <protection locked="0"/>
    </xf>
    <xf numFmtId="4" fontId="9" fillId="5" borderId="18" xfId="2" applyNumberFormat="1" applyFont="1" applyFill="1" applyBorder="1" applyAlignment="1">
      <alignment horizontal="center" shrinkToFit="1"/>
    </xf>
    <xf numFmtId="2" fontId="9" fillId="5" borderId="18" xfId="2" applyNumberFormat="1" applyFont="1" applyFill="1" applyBorder="1" applyAlignment="1">
      <alignment horizontal="center" shrinkToFit="1"/>
    </xf>
    <xf numFmtId="170" fontId="6" fillId="5" borderId="12" xfId="2" applyNumberFormat="1" applyFill="1" applyBorder="1" applyAlignment="1" applyProtection="1">
      <alignment horizontal="center" shrinkToFit="1"/>
      <protection locked="0"/>
    </xf>
    <xf numFmtId="2" fontId="9" fillId="4" borderId="0" xfId="2" applyNumberFormat="1" applyFont="1" applyFill="1" applyAlignment="1">
      <alignment horizontal="center" vertical="center"/>
    </xf>
    <xf numFmtId="0" fontId="14" fillId="0" borderId="0" xfId="2" applyFont="1" applyAlignment="1">
      <alignment horizontal="left" vertical="center"/>
    </xf>
    <xf numFmtId="1" fontId="8" fillId="0" borderId="0" xfId="2" applyNumberFormat="1" applyFont="1" applyAlignment="1">
      <alignment horizontal="center" vertical="center"/>
    </xf>
    <xf numFmtId="1" fontId="13" fillId="0" borderId="0" xfId="2" applyNumberFormat="1" applyFont="1" applyAlignment="1">
      <alignment horizontal="center" vertical="center"/>
    </xf>
    <xf numFmtId="172" fontId="19" fillId="0" borderId="0" xfId="2" applyNumberFormat="1" applyFont="1"/>
    <xf numFmtId="167" fontId="3" fillId="3" borderId="12" xfId="2" applyNumberFormat="1" applyFont="1" applyFill="1" applyBorder="1" applyAlignment="1" applyProtection="1">
      <alignment horizontal="center" shrinkToFit="1"/>
      <protection locked="0"/>
    </xf>
    <xf numFmtId="49" fontId="4" fillId="0" borderId="18" xfId="2" applyNumberFormat="1" applyFont="1" applyBorder="1" applyAlignment="1">
      <alignment horizontal="left" shrinkToFit="1"/>
    </xf>
    <xf numFmtId="2" fontId="9" fillId="3" borderId="18" xfId="2" applyNumberFormat="1" applyFont="1" applyFill="1" applyBorder="1" applyAlignment="1" applyProtection="1">
      <alignment horizontal="center" shrinkToFit="1"/>
      <protection locked="0"/>
    </xf>
    <xf numFmtId="167" fontId="9" fillId="0" borderId="18" xfId="2" applyNumberFormat="1" applyFont="1" applyBorder="1" applyAlignment="1">
      <alignment horizontal="right" shrinkToFit="1"/>
    </xf>
    <xf numFmtId="165" fontId="9" fillId="7" borderId="37" xfId="2" applyNumberFormat="1" applyFont="1" applyFill="1" applyBorder="1" applyAlignment="1" applyProtection="1">
      <alignment horizontal="center" shrinkToFit="1"/>
      <protection locked="0"/>
    </xf>
    <xf numFmtId="0" fontId="14" fillId="8" borderId="1" xfId="2" applyFont="1" applyFill="1" applyBorder="1" applyAlignment="1">
      <alignment horizontal="left" vertical="center"/>
    </xf>
    <xf numFmtId="0" fontId="14" fillId="7" borderId="1" xfId="2" applyFont="1" applyFill="1" applyBorder="1" applyAlignment="1">
      <alignment horizontal="left" vertical="center"/>
    </xf>
    <xf numFmtId="0" fontId="9" fillId="7" borderId="5" xfId="2" applyFont="1" applyFill="1" applyBorder="1"/>
    <xf numFmtId="0" fontId="14" fillId="0" borderId="0" xfId="2" applyFont="1" applyAlignment="1">
      <alignment horizontal="center" wrapText="1"/>
    </xf>
    <xf numFmtId="0" fontId="14" fillId="9" borderId="1" xfId="2" applyFont="1" applyFill="1" applyBorder="1" applyAlignment="1">
      <alignment horizontal="left" vertical="center"/>
    </xf>
    <xf numFmtId="0" fontId="20" fillId="0" borderId="0" xfId="2" applyFont="1"/>
    <xf numFmtId="0" fontId="21" fillId="0" borderId="0" xfId="2" applyFont="1" applyAlignment="1">
      <alignment horizontal="right"/>
    </xf>
    <xf numFmtId="0" fontId="22" fillId="0" borderId="0" xfId="2" applyFont="1"/>
    <xf numFmtId="9" fontId="23" fillId="0" borderId="0" xfId="2" applyNumberFormat="1" applyFont="1" applyAlignment="1">
      <alignment horizontal="center"/>
    </xf>
    <xf numFmtId="165" fontId="9" fillId="7" borderId="22" xfId="2" applyNumberFormat="1" applyFont="1" applyFill="1" applyBorder="1" applyAlignment="1" applyProtection="1">
      <alignment horizontal="center" shrinkToFit="1"/>
      <protection locked="0"/>
    </xf>
    <xf numFmtId="171" fontId="3" fillId="3" borderId="12" xfId="2" quotePrefix="1" applyNumberFormat="1" applyFont="1" applyFill="1" applyBorder="1" applyAlignment="1" applyProtection="1">
      <alignment horizontal="center" shrinkToFit="1"/>
      <protection locked="0"/>
    </xf>
    <xf numFmtId="20" fontId="9" fillId="5" borderId="0" xfId="2" applyNumberFormat="1" applyFont="1" applyFill="1" applyAlignment="1">
      <alignment horizontal="center"/>
    </xf>
    <xf numFmtId="0" fontId="3" fillId="3" borderId="12" xfId="2" applyFont="1" applyFill="1" applyBorder="1" applyAlignment="1" applyProtection="1">
      <alignment vertical="top"/>
      <protection locked="0"/>
    </xf>
    <xf numFmtId="14" fontId="9" fillId="3" borderId="0" xfId="2" applyNumberFormat="1" applyFont="1" applyFill="1" applyAlignment="1" applyProtection="1">
      <alignment horizontal="left"/>
      <protection locked="0"/>
    </xf>
    <xf numFmtId="165" fontId="9" fillId="11" borderId="37" xfId="2" applyNumberFormat="1" applyFont="1" applyFill="1" applyBorder="1" applyAlignment="1" applyProtection="1">
      <alignment horizontal="center" shrinkToFit="1"/>
      <protection locked="0"/>
    </xf>
    <xf numFmtId="14" fontId="14" fillId="8" borderId="5" xfId="2" applyNumberFormat="1" applyFont="1" applyFill="1" applyBorder="1"/>
    <xf numFmtId="14" fontId="9" fillId="7" borderId="5" xfId="2" applyNumberFormat="1" applyFont="1" applyFill="1" applyBorder="1"/>
    <xf numFmtId="49" fontId="3" fillId="0" borderId="13" xfId="2" applyNumberFormat="1" applyFont="1" applyBorder="1" applyAlignment="1">
      <alignment horizontal="left"/>
    </xf>
    <xf numFmtId="0" fontId="14" fillId="10" borderId="1" xfId="2" applyFont="1" applyFill="1" applyBorder="1" applyAlignment="1">
      <alignment horizontal="left" vertical="center"/>
    </xf>
    <xf numFmtId="0" fontId="24" fillId="12" borderId="1" xfId="2" applyFont="1" applyFill="1" applyBorder="1"/>
    <xf numFmtId="0" fontId="25" fillId="12" borderId="1" xfId="2" applyFont="1" applyFill="1" applyBorder="1"/>
    <xf numFmtId="0" fontId="26" fillId="13" borderId="1" xfId="2" applyFont="1" applyFill="1" applyBorder="1" applyAlignment="1">
      <alignment horizontal="center"/>
    </xf>
    <xf numFmtId="14" fontId="14" fillId="7" borderId="5" xfId="2" applyNumberFormat="1" applyFont="1" applyFill="1" applyBorder="1"/>
    <xf numFmtId="49" fontId="10" fillId="14" borderId="37" xfId="2" applyNumberFormat="1" applyFont="1" applyFill="1" applyBorder="1" applyAlignment="1">
      <alignment horizontal="left" shrinkToFit="1"/>
    </xf>
    <xf numFmtId="49" fontId="4" fillId="14" borderId="37" xfId="2" applyNumberFormat="1" applyFont="1" applyFill="1" applyBorder="1" applyAlignment="1">
      <alignment horizontal="left" shrinkToFit="1"/>
    </xf>
    <xf numFmtId="0" fontId="3" fillId="0" borderId="0" xfId="0" applyFont="1"/>
    <xf numFmtId="0" fontId="0" fillId="7" borderId="0" xfId="0" applyFill="1"/>
    <xf numFmtId="15" fontId="9" fillId="10" borderId="5" xfId="2" applyNumberFormat="1" applyFont="1" applyFill="1" applyBorder="1"/>
    <xf numFmtId="15" fontId="9" fillId="7" borderId="5" xfId="2" applyNumberFormat="1" applyFont="1" applyFill="1" applyBorder="1"/>
    <xf numFmtId="49" fontId="4" fillId="0" borderId="37" xfId="2" applyNumberFormat="1" applyFont="1" applyBorder="1" applyAlignment="1">
      <alignment horizontal="left" shrinkToFit="1"/>
    </xf>
    <xf numFmtId="164" fontId="9" fillId="0" borderId="0" xfId="2" applyNumberFormat="1" applyFont="1" applyAlignment="1">
      <alignment horizontal="center"/>
    </xf>
    <xf numFmtId="49" fontId="10" fillId="15" borderId="37" xfId="2" applyNumberFormat="1" applyFont="1" applyFill="1" applyBorder="1" applyAlignment="1">
      <alignment horizontal="left" shrinkToFit="1"/>
    </xf>
    <xf numFmtId="9" fontId="9" fillId="6" borderId="1" xfId="2" applyNumberFormat="1" applyFont="1" applyFill="1" applyBorder="1" applyAlignment="1">
      <alignment horizontal="center"/>
    </xf>
    <xf numFmtId="4" fontId="9" fillId="16" borderId="37" xfId="2" applyNumberFormat="1" applyFont="1" applyFill="1" applyBorder="1" applyAlignment="1">
      <alignment horizontal="center" shrinkToFit="1"/>
    </xf>
    <xf numFmtId="164" fontId="9" fillId="16" borderId="37" xfId="2" applyNumberFormat="1" applyFont="1" applyFill="1" applyBorder="1" applyAlignment="1">
      <alignment shrinkToFit="1"/>
    </xf>
    <xf numFmtId="4" fontId="9" fillId="16" borderId="37" xfId="2" applyNumberFormat="1" applyFont="1" applyFill="1" applyBorder="1" applyAlignment="1">
      <alignment shrinkToFit="1"/>
    </xf>
    <xf numFmtId="49" fontId="10" fillId="16" borderId="37" xfId="2" applyNumberFormat="1" applyFont="1" applyFill="1" applyBorder="1" applyAlignment="1">
      <alignment horizontal="left" shrinkToFit="1"/>
    </xf>
    <xf numFmtId="166" fontId="9" fillId="16" borderId="37" xfId="2" applyNumberFormat="1" applyFont="1" applyFill="1" applyBorder="1" applyAlignment="1">
      <alignment horizontal="center" shrinkToFit="1"/>
    </xf>
    <xf numFmtId="167" fontId="9" fillId="16" borderId="37" xfId="2" applyNumberFormat="1" applyFont="1" applyFill="1" applyBorder="1" applyAlignment="1">
      <alignment horizontal="right" shrinkToFit="1"/>
    </xf>
    <xf numFmtId="164" fontId="9" fillId="16" borderId="37" xfId="2" applyNumberFormat="1" applyFont="1" applyFill="1" applyBorder="1" applyAlignment="1">
      <alignment horizontal="right" shrinkToFit="1"/>
    </xf>
    <xf numFmtId="164" fontId="9" fillId="16" borderId="18" xfId="2" applyNumberFormat="1" applyFont="1" applyFill="1" applyBorder="1" applyAlignment="1" applyProtection="1">
      <alignment shrinkToFit="1"/>
      <protection locked="0"/>
    </xf>
    <xf numFmtId="4" fontId="9" fillId="16" borderId="18" xfId="2" applyNumberFormat="1" applyFont="1" applyFill="1" applyBorder="1" applyAlignment="1">
      <alignment horizontal="center" shrinkToFit="1"/>
    </xf>
    <xf numFmtId="4" fontId="9" fillId="16" borderId="18" xfId="2" applyNumberFormat="1" applyFont="1" applyFill="1" applyBorder="1" applyAlignment="1">
      <alignment shrinkToFit="1"/>
    </xf>
    <xf numFmtId="164" fontId="9" fillId="16" borderId="18" xfId="2" applyNumberFormat="1" applyFont="1" applyFill="1" applyBorder="1" applyAlignment="1">
      <alignment shrinkToFit="1"/>
    </xf>
    <xf numFmtId="166" fontId="9" fillId="16" borderId="18" xfId="2" applyNumberFormat="1" applyFont="1" applyFill="1" applyBorder="1" applyAlignment="1">
      <alignment horizontal="center" shrinkToFit="1"/>
    </xf>
    <xf numFmtId="4" fontId="9" fillId="16" borderId="18" xfId="2" applyNumberFormat="1" applyFont="1" applyFill="1" applyBorder="1" applyAlignment="1">
      <alignment horizontal="right" shrinkToFit="1"/>
    </xf>
    <xf numFmtId="164" fontId="9" fillId="16" borderId="18" xfId="2" applyNumberFormat="1" applyFont="1" applyFill="1" applyBorder="1" applyAlignment="1">
      <alignment horizontal="right" shrinkToFit="1"/>
    </xf>
    <xf numFmtId="0" fontId="9" fillId="16" borderId="37" xfId="2" applyFont="1" applyFill="1" applyBorder="1" applyAlignment="1" applyProtection="1">
      <alignment horizontal="center" shrinkToFit="1"/>
      <protection locked="0"/>
    </xf>
    <xf numFmtId="165" fontId="9" fillId="16" borderId="37" xfId="2" applyNumberFormat="1" applyFont="1" applyFill="1" applyBorder="1" applyAlignment="1" applyProtection="1">
      <alignment horizontal="center" shrinkToFit="1"/>
      <protection locked="0"/>
    </xf>
    <xf numFmtId="0" fontId="9" fillId="16" borderId="18" xfId="2" applyFont="1" applyFill="1" applyBorder="1" applyAlignment="1" applyProtection="1">
      <alignment horizontal="center" shrinkToFit="1"/>
      <protection locked="0"/>
    </xf>
    <xf numFmtId="165" fontId="9" fillId="16" borderId="18" xfId="2" applyNumberFormat="1" applyFont="1" applyFill="1" applyBorder="1" applyAlignment="1" applyProtection="1">
      <alignment horizontal="center" shrinkToFit="1"/>
      <protection locked="0"/>
    </xf>
    <xf numFmtId="164" fontId="9" fillId="17" borderId="22" xfId="2" applyNumberFormat="1" applyFont="1" applyFill="1" applyBorder="1" applyAlignment="1">
      <alignment shrinkToFit="1"/>
    </xf>
    <xf numFmtId="0" fontId="9" fillId="17" borderId="22" xfId="2" applyFont="1" applyFill="1" applyBorder="1" applyAlignment="1" applyProtection="1">
      <alignment horizontal="center" shrinkToFit="1"/>
      <protection locked="0"/>
    </xf>
    <xf numFmtId="165" fontId="9" fillId="17" borderId="37" xfId="2" applyNumberFormat="1" applyFont="1" applyFill="1" applyBorder="1" applyAlignment="1" applyProtection="1">
      <alignment horizontal="center" shrinkToFit="1"/>
      <protection locked="0"/>
    </xf>
    <xf numFmtId="164" fontId="9" fillId="17" borderId="37" xfId="2" applyNumberFormat="1" applyFont="1" applyFill="1" applyBorder="1" applyAlignment="1">
      <alignment shrinkToFit="1"/>
    </xf>
    <xf numFmtId="0" fontId="9" fillId="17" borderId="37" xfId="2" applyFont="1" applyFill="1" applyBorder="1" applyAlignment="1" applyProtection="1">
      <alignment horizontal="center" shrinkToFit="1"/>
      <protection locked="0"/>
    </xf>
    <xf numFmtId="166" fontId="9" fillId="17" borderId="37" xfId="2" applyNumberFormat="1" applyFont="1" applyFill="1" applyBorder="1" applyAlignment="1">
      <alignment horizontal="center" shrinkToFit="1"/>
    </xf>
    <xf numFmtId="4" fontId="9" fillId="17" borderId="37" xfId="2" applyNumberFormat="1" applyFont="1" applyFill="1" applyBorder="1" applyAlignment="1">
      <alignment horizontal="center" shrinkToFit="1"/>
    </xf>
    <xf numFmtId="4" fontId="9" fillId="17" borderId="37" xfId="2" applyNumberFormat="1" applyFont="1" applyFill="1" applyBorder="1" applyAlignment="1">
      <alignment shrinkToFit="1"/>
    </xf>
    <xf numFmtId="167" fontId="9" fillId="17" borderId="37" xfId="2" applyNumberFormat="1" applyFont="1" applyFill="1" applyBorder="1" applyAlignment="1">
      <alignment horizontal="right" shrinkToFit="1"/>
    </xf>
    <xf numFmtId="164" fontId="9" fillId="17" borderId="37" xfId="2" applyNumberFormat="1" applyFont="1" applyFill="1" applyBorder="1" applyAlignment="1">
      <alignment horizontal="right" shrinkToFit="1"/>
    </xf>
    <xf numFmtId="4" fontId="9" fillId="17" borderId="22" xfId="2" applyNumberFormat="1" applyFont="1" applyFill="1" applyBorder="1" applyAlignment="1">
      <alignment horizontal="center" shrinkToFit="1"/>
    </xf>
    <xf numFmtId="4" fontId="9" fillId="17" borderId="22" xfId="2" applyNumberFormat="1" applyFont="1" applyFill="1" applyBorder="1" applyAlignment="1">
      <alignment shrinkToFit="1"/>
    </xf>
    <xf numFmtId="166" fontId="9" fillId="17" borderId="22" xfId="2" applyNumberFormat="1" applyFont="1" applyFill="1" applyBorder="1" applyAlignment="1">
      <alignment horizontal="center" shrinkToFit="1"/>
    </xf>
    <xf numFmtId="167" fontId="9" fillId="17" borderId="22" xfId="2" applyNumberFormat="1" applyFont="1" applyFill="1" applyBorder="1" applyAlignment="1">
      <alignment horizontal="right" shrinkToFit="1"/>
    </xf>
    <xf numFmtId="164" fontId="9" fillId="17" borderId="22" xfId="2" applyNumberFormat="1" applyFont="1" applyFill="1" applyBorder="1" applyAlignment="1">
      <alignment horizontal="right" shrinkToFit="1"/>
    </xf>
    <xf numFmtId="49" fontId="10" fillId="17" borderId="37" xfId="2" applyNumberFormat="1" applyFont="1" applyFill="1" applyBorder="1" applyAlignment="1">
      <alignment horizontal="left" shrinkToFit="1"/>
    </xf>
    <xf numFmtId="49" fontId="4" fillId="17" borderId="37" xfId="2" applyNumberFormat="1" applyFont="1" applyFill="1" applyBorder="1" applyAlignment="1">
      <alignment horizontal="left" shrinkToFit="1"/>
    </xf>
    <xf numFmtId="49" fontId="4" fillId="17" borderId="22" xfId="2" applyNumberFormat="1" applyFont="1" applyFill="1" applyBorder="1" applyAlignment="1">
      <alignment horizontal="left" shrinkToFit="1"/>
    </xf>
    <xf numFmtId="49" fontId="10" fillId="16" borderId="18" xfId="2" applyNumberFormat="1" applyFont="1" applyFill="1" applyBorder="1" applyAlignment="1">
      <alignment horizontal="left" shrinkToFit="1"/>
    </xf>
    <xf numFmtId="49" fontId="4" fillId="0" borderId="37" xfId="2" applyNumberFormat="1" applyFont="1" applyFill="1" applyBorder="1" applyAlignment="1">
      <alignment horizontal="left" shrinkToFit="1"/>
    </xf>
    <xf numFmtId="4" fontId="9" fillId="18" borderId="37" xfId="2" applyNumberFormat="1" applyFont="1" applyFill="1" applyBorder="1" applyAlignment="1">
      <alignment horizontal="center" shrinkToFit="1"/>
    </xf>
    <xf numFmtId="4" fontId="9" fillId="18" borderId="22" xfId="2" applyNumberFormat="1" applyFont="1" applyFill="1" applyBorder="1" applyAlignment="1">
      <alignment horizontal="center" shrinkToFit="1"/>
    </xf>
    <xf numFmtId="49" fontId="4" fillId="18" borderId="22" xfId="2" applyNumberFormat="1" applyFont="1" applyFill="1" applyBorder="1" applyAlignment="1">
      <alignment horizontal="left" shrinkToFit="1"/>
    </xf>
    <xf numFmtId="164" fontId="9" fillId="18" borderId="22" xfId="2" applyNumberFormat="1" applyFont="1" applyFill="1" applyBorder="1" applyAlignment="1">
      <alignment shrinkToFit="1"/>
    </xf>
    <xf numFmtId="4" fontId="9" fillId="18" borderId="22" xfId="2" applyNumberFormat="1" applyFont="1" applyFill="1" applyBorder="1" applyAlignment="1">
      <alignment shrinkToFit="1"/>
    </xf>
    <xf numFmtId="0" fontId="9" fillId="18" borderId="22" xfId="2" applyFont="1" applyFill="1" applyBorder="1" applyAlignment="1" applyProtection="1">
      <alignment horizontal="center" shrinkToFit="1"/>
      <protection locked="0"/>
    </xf>
    <xf numFmtId="165" fontId="9" fillId="18" borderId="37" xfId="2" applyNumberFormat="1" applyFont="1" applyFill="1" applyBorder="1" applyAlignment="1" applyProtection="1">
      <alignment horizontal="center" shrinkToFit="1"/>
      <protection locked="0"/>
    </xf>
    <xf numFmtId="166" fontId="9" fillId="18" borderId="22" xfId="2" applyNumberFormat="1" applyFont="1" applyFill="1" applyBorder="1" applyAlignment="1">
      <alignment horizontal="center" shrinkToFit="1"/>
    </xf>
    <xf numFmtId="167" fontId="9" fillId="18" borderId="22" xfId="2" applyNumberFormat="1" applyFont="1" applyFill="1" applyBorder="1" applyAlignment="1">
      <alignment horizontal="right" shrinkToFit="1"/>
    </xf>
    <xf numFmtId="164" fontId="9" fillId="18" borderId="22" xfId="2" applyNumberFormat="1" applyFont="1" applyFill="1" applyBorder="1" applyAlignment="1">
      <alignment horizontal="right" shrinkToFit="1"/>
    </xf>
    <xf numFmtId="164" fontId="9" fillId="18" borderId="37" xfId="2" applyNumberFormat="1" applyFont="1" applyFill="1" applyBorder="1" applyAlignment="1">
      <alignment horizontal="right" shrinkToFit="1"/>
    </xf>
    <xf numFmtId="49" fontId="10" fillId="19" borderId="37" xfId="2" applyNumberFormat="1" applyFont="1" applyFill="1" applyBorder="1" applyAlignment="1">
      <alignment horizontal="left" shrinkToFit="1"/>
    </xf>
    <xf numFmtId="0" fontId="3" fillId="19" borderId="12" xfId="2" applyFont="1" applyFill="1" applyBorder="1" applyAlignment="1" applyProtection="1">
      <alignment vertical="top"/>
      <protection locked="0"/>
    </xf>
    <xf numFmtId="0" fontId="6" fillId="19" borderId="12" xfId="2" applyFill="1" applyBorder="1" applyProtection="1">
      <protection locked="0"/>
    </xf>
    <xf numFmtId="164" fontId="6" fillId="19" borderId="12" xfId="2" applyNumberFormat="1" applyFill="1" applyBorder="1" applyAlignment="1" applyProtection="1">
      <alignment horizontal="right"/>
      <protection locked="0"/>
    </xf>
    <xf numFmtId="4" fontId="6" fillId="19" borderId="12" xfId="2" applyNumberFormat="1" applyFill="1" applyBorder="1" applyAlignment="1" applyProtection="1">
      <alignment shrinkToFit="1"/>
      <protection locked="0"/>
    </xf>
    <xf numFmtId="164" fontId="3" fillId="19" borderId="12" xfId="2" applyNumberFormat="1" applyFont="1" applyFill="1" applyBorder="1" applyProtection="1">
      <protection locked="0"/>
    </xf>
    <xf numFmtId="0" fontId="3" fillId="19" borderId="12" xfId="2" applyFont="1" applyFill="1" applyBorder="1" applyProtection="1">
      <protection locked="0"/>
    </xf>
    <xf numFmtId="49" fontId="10" fillId="18" borderId="37" xfId="2" applyNumberFormat="1" applyFont="1" applyFill="1" applyBorder="1" applyAlignment="1">
      <alignment horizontal="left" shrinkToFit="1"/>
    </xf>
    <xf numFmtId="0" fontId="3" fillId="18" borderId="14" xfId="2" applyFont="1" applyFill="1" applyBorder="1" applyProtection="1">
      <protection locked="0"/>
    </xf>
    <xf numFmtId="0" fontId="6" fillId="18" borderId="14" xfId="2" applyFill="1" applyBorder="1" applyProtection="1">
      <protection locked="0"/>
    </xf>
    <xf numFmtId="164" fontId="6" fillId="18" borderId="14" xfId="2" applyNumberFormat="1" applyFill="1" applyBorder="1" applyAlignment="1" applyProtection="1">
      <alignment horizontal="right"/>
      <protection locked="0"/>
    </xf>
    <xf numFmtId="4" fontId="6" fillId="18" borderId="14" xfId="2" applyNumberFormat="1" applyFill="1" applyBorder="1" applyAlignment="1" applyProtection="1">
      <alignment shrinkToFit="1"/>
      <protection locked="0"/>
    </xf>
    <xf numFmtId="164" fontId="3" fillId="18" borderId="14" xfId="2" applyNumberFormat="1" applyFont="1" applyFill="1" applyBorder="1" applyProtection="1">
      <protection locked="0"/>
    </xf>
    <xf numFmtId="164" fontId="19" fillId="18" borderId="14" xfId="2" applyNumberFormat="1" applyFont="1" applyFill="1" applyBorder="1" applyProtection="1">
      <protection locked="0"/>
    </xf>
    <xf numFmtId="164" fontId="19" fillId="19" borderId="12" xfId="2" applyNumberFormat="1" applyFont="1" applyFill="1" applyBorder="1" applyProtection="1">
      <protection locked="0"/>
    </xf>
    <xf numFmtId="164" fontId="19" fillId="0" borderId="1" xfId="2" applyNumberFormat="1" applyFont="1" applyBorder="1"/>
    <xf numFmtId="14" fontId="3" fillId="3" borderId="0" xfId="2" applyNumberFormat="1" applyFont="1" applyFill="1" applyAlignment="1" applyProtection="1">
      <alignment horizontal="left"/>
      <protection locked="0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164" fontId="10" fillId="0" borderId="2" xfId="2" applyNumberFormat="1" applyFont="1" applyBorder="1" applyAlignment="1">
      <alignment horizontal="center" vertical="center" wrapText="1"/>
    </xf>
    <xf numFmtId="164" fontId="10" fillId="0" borderId="3" xfId="2" applyNumberFormat="1" applyFont="1" applyBorder="1" applyAlignment="1">
      <alignment horizontal="center" vertical="center" wrapText="1"/>
    </xf>
    <xf numFmtId="0" fontId="28" fillId="3" borderId="13" xfId="2" applyFont="1" applyFill="1" applyBorder="1" applyAlignment="1" applyProtection="1">
      <alignment horizontal="center"/>
      <protection locked="0"/>
    </xf>
    <xf numFmtId="0" fontId="10" fillId="0" borderId="4" xfId="2" applyFont="1" applyBorder="1" applyAlignment="1">
      <alignment horizontal="center" shrinkToFit="1"/>
    </xf>
    <xf numFmtId="0" fontId="10" fillId="0" borderId="5" xfId="2" applyFont="1" applyBorder="1" applyAlignment="1">
      <alignment horizontal="center" shrinkToFit="1"/>
    </xf>
    <xf numFmtId="0" fontId="9" fillId="0" borderId="4" xfId="2" applyFont="1" applyBorder="1" applyAlignment="1">
      <alignment horizontal="center" shrinkToFit="1"/>
    </xf>
    <xf numFmtId="0" fontId="9" fillId="0" borderId="5" xfId="2" applyFont="1" applyBorder="1" applyAlignment="1">
      <alignment horizontal="center" shrinkToFit="1"/>
    </xf>
    <xf numFmtId="164" fontId="9" fillId="0" borderId="2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4" fillId="0" borderId="4" xfId="2" applyFont="1" applyBorder="1" applyAlignment="1">
      <alignment horizontal="left" shrinkToFit="1"/>
    </xf>
    <xf numFmtId="0" fontId="14" fillId="0" borderId="5" xfId="2" applyFont="1" applyBorder="1" applyAlignment="1">
      <alignment horizontal="left" shrinkToFit="1"/>
    </xf>
    <xf numFmtId="0" fontId="7" fillId="19" borderId="12" xfId="2" applyFont="1" applyFill="1" applyBorder="1" applyAlignment="1" applyProtection="1">
      <alignment horizontal="center"/>
      <protection locked="0"/>
    </xf>
    <xf numFmtId="0" fontId="7" fillId="18" borderId="12" xfId="2" applyFont="1" applyFill="1" applyBorder="1" applyAlignment="1" applyProtection="1">
      <alignment horizontal="center"/>
      <protection locked="0"/>
    </xf>
    <xf numFmtId="0" fontId="18" fillId="0" borderId="40" xfId="2" applyFont="1" applyBorder="1" applyAlignment="1">
      <alignment horizontal="center" vertical="center"/>
    </xf>
    <xf numFmtId="0" fontId="6" fillId="0" borderId="38" xfId="2" applyBorder="1" applyAlignment="1">
      <alignment horizontal="center"/>
    </xf>
    <xf numFmtId="0" fontId="6" fillId="0" borderId="38" xfId="2" applyBorder="1"/>
    <xf numFmtId="0" fontId="6" fillId="0" borderId="39" xfId="2" applyBorder="1"/>
    <xf numFmtId="0" fontId="17" fillId="0" borderId="38" xfId="2" applyFont="1" applyBorder="1" applyAlignment="1">
      <alignment horizontal="center"/>
    </xf>
    <xf numFmtId="0" fontId="16" fillId="0" borderId="38" xfId="2" applyFont="1" applyBorder="1"/>
    <xf numFmtId="171" fontId="8" fillId="3" borderId="0" xfId="2" applyNumberFormat="1" applyFont="1" applyFill="1" applyBorder="1" applyAlignment="1" applyProtection="1">
      <alignment horizontal="center" vertical="center" shrinkToFit="1"/>
      <protection locked="0"/>
    </xf>
    <xf numFmtId="0" fontId="9" fillId="3" borderId="13" xfId="2" applyFont="1" applyFill="1" applyBorder="1" applyAlignment="1" applyProtection="1">
      <alignment horizontal="center"/>
      <protection locked="0"/>
    </xf>
    <xf numFmtId="0" fontId="12" fillId="3" borderId="12" xfId="2" applyFont="1" applyFill="1" applyBorder="1" applyAlignment="1" applyProtection="1">
      <alignment horizontal="center"/>
      <protection locked="0"/>
    </xf>
    <xf numFmtId="171" fontId="14" fillId="3" borderId="0" xfId="2" applyNumberFormat="1" applyFont="1" applyFill="1" applyBorder="1" applyAlignment="1" applyProtection="1">
      <alignment horizontal="center" vertical="center" shrinkToFit="1"/>
      <protection locked="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2DCDB"/>
      <color rgb="FFC5D9F1"/>
      <color rgb="FFFFE697"/>
      <color rgb="FFFFE07D"/>
      <color rgb="FFED96F4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onnections" Target="connection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checked="Checked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checked="Checked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checked="Checked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checked="Checked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checked="Checked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checked="Checked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checked="Checked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checked="Checked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checked="Checked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checked="Checked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checked="Checked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checked="Checked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checked="Checked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lockText="1" noThreeD="1"/>
</file>

<file path=xl/ctrlProps/ctrlProp377.xml><?xml version="1.0" encoding="utf-8"?>
<formControlPr xmlns="http://schemas.microsoft.com/office/spreadsheetml/2009/9/main" objectType="CheckBox" lockText="1" noThreeD="1"/>
</file>

<file path=xl/ctrlProps/ctrlProp378.xml><?xml version="1.0" encoding="utf-8"?>
<formControlPr xmlns="http://schemas.microsoft.com/office/spreadsheetml/2009/9/main" objectType="CheckBox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lockText="1" noThreeD="1"/>
</file>

<file path=xl/ctrlProps/ctrlProp381.xml><?xml version="1.0" encoding="utf-8"?>
<formControlPr xmlns="http://schemas.microsoft.com/office/spreadsheetml/2009/9/main" objectType="CheckBox" lockText="1" noThreeD="1"/>
</file>

<file path=xl/ctrlProps/ctrlProp382.xml><?xml version="1.0" encoding="utf-8"?>
<formControlPr xmlns="http://schemas.microsoft.com/office/spreadsheetml/2009/9/main" objectType="CheckBox" lockText="1" noThreeD="1"/>
</file>

<file path=xl/ctrlProps/ctrlProp383.xml><?xml version="1.0" encoding="utf-8"?>
<formControlPr xmlns="http://schemas.microsoft.com/office/spreadsheetml/2009/9/main" objectType="CheckBox" lockText="1" noThreeD="1"/>
</file>

<file path=xl/ctrlProps/ctrlProp384.xml><?xml version="1.0" encoding="utf-8"?>
<formControlPr xmlns="http://schemas.microsoft.com/office/spreadsheetml/2009/9/main" objectType="CheckBox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lockText="1" noThreeD="1"/>
</file>

<file path=xl/ctrlProps/ctrlProp393.xml><?xml version="1.0" encoding="utf-8"?>
<formControlPr xmlns="http://schemas.microsoft.com/office/spreadsheetml/2009/9/main" objectType="CheckBox" lockText="1" noThreeD="1"/>
</file>

<file path=xl/ctrlProps/ctrlProp394.xml><?xml version="1.0" encoding="utf-8"?>
<formControlPr xmlns="http://schemas.microsoft.com/office/spreadsheetml/2009/9/main" objectType="CheckBox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lockText="1" noThreeD="1"/>
</file>

<file path=xl/ctrlProps/ctrlProp397.xml><?xml version="1.0" encoding="utf-8"?>
<formControlPr xmlns="http://schemas.microsoft.com/office/spreadsheetml/2009/9/main" objectType="CheckBox" lockText="1" noThreeD="1"/>
</file>

<file path=xl/ctrlProps/ctrlProp398.xml><?xml version="1.0" encoding="utf-8"?>
<formControlPr xmlns="http://schemas.microsoft.com/office/spreadsheetml/2009/9/main" objectType="CheckBox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lockText="1" noThreeD="1"/>
</file>

<file path=xl/ctrlProps/ctrlProp410.xml><?xml version="1.0" encoding="utf-8"?>
<formControlPr xmlns="http://schemas.microsoft.com/office/spreadsheetml/2009/9/main" objectType="CheckBox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lockText="1" noThreeD="1"/>
</file>

<file path=xl/ctrlProps/ctrlProp413.xml><?xml version="1.0" encoding="utf-8"?>
<formControlPr xmlns="http://schemas.microsoft.com/office/spreadsheetml/2009/9/main" objectType="CheckBox" lockText="1" noThreeD="1"/>
</file>

<file path=xl/ctrlProps/ctrlProp414.xml><?xml version="1.0" encoding="utf-8"?>
<formControlPr xmlns="http://schemas.microsoft.com/office/spreadsheetml/2009/9/main" objectType="CheckBox" lockText="1" noThreeD="1"/>
</file>

<file path=xl/ctrlProps/ctrlProp415.xml><?xml version="1.0" encoding="utf-8"?>
<formControlPr xmlns="http://schemas.microsoft.com/office/spreadsheetml/2009/9/main" objectType="CheckBox" checked="Checked" lockText="1" noThreeD="1"/>
</file>

<file path=xl/ctrlProps/ctrlProp416.xml><?xml version="1.0" encoding="utf-8"?>
<formControlPr xmlns="http://schemas.microsoft.com/office/spreadsheetml/2009/9/main" objectType="CheckBox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checked="Checked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checked="Checked" lockText="1" noThreeD="1"/>
</file>

<file path=xl/ctrlProps/ctrlProp424.xml><?xml version="1.0" encoding="utf-8"?>
<formControlPr xmlns="http://schemas.microsoft.com/office/spreadsheetml/2009/9/main" objectType="CheckBox" lockText="1" noThreeD="1"/>
</file>

<file path=xl/ctrlProps/ctrlProp425.xml><?xml version="1.0" encoding="utf-8"?>
<formControlPr xmlns="http://schemas.microsoft.com/office/spreadsheetml/2009/9/main" objectType="CheckBox" lockText="1" noThreeD="1"/>
</file>

<file path=xl/ctrlProps/ctrlProp426.xml><?xml version="1.0" encoding="utf-8"?>
<formControlPr xmlns="http://schemas.microsoft.com/office/spreadsheetml/2009/9/main" objectType="CheckBox" lockText="1" noThreeD="1"/>
</file>

<file path=xl/ctrlProps/ctrlProp427.xml><?xml version="1.0" encoding="utf-8"?>
<formControlPr xmlns="http://schemas.microsoft.com/office/spreadsheetml/2009/9/main" objectType="CheckBox" checked="Checked" lockText="1" noThreeD="1"/>
</file>

<file path=xl/ctrlProps/ctrlProp428.xml><?xml version="1.0" encoding="utf-8"?>
<formControlPr xmlns="http://schemas.microsoft.com/office/spreadsheetml/2009/9/main" objectType="CheckBox" lockText="1" noThreeD="1"/>
</file>

<file path=xl/ctrlProps/ctrlProp429.xml><?xml version="1.0" encoding="utf-8"?>
<formControlPr xmlns="http://schemas.microsoft.com/office/spreadsheetml/2009/9/main" objectType="CheckBox" lockText="1" noThreeD="1"/>
</file>

<file path=xl/ctrlProps/ctrlProp430.xml><?xml version="1.0" encoding="utf-8"?>
<formControlPr xmlns="http://schemas.microsoft.com/office/spreadsheetml/2009/9/main" objectType="CheckBox" lockText="1" noThreeD="1"/>
</file>

<file path=xl/ctrlProps/ctrlProp431.xml><?xml version="1.0" encoding="utf-8"?>
<formControlPr xmlns="http://schemas.microsoft.com/office/spreadsheetml/2009/9/main" objectType="CheckBox" lockText="1" noThreeD="1"/>
</file>

<file path=xl/ctrlProps/ctrlProp432.xml><?xml version="1.0" encoding="utf-8"?>
<formControlPr xmlns="http://schemas.microsoft.com/office/spreadsheetml/2009/9/main" objectType="CheckBox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checked="Checked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checked="Checked" lockText="1" noThreeD="1"/>
</file>

<file path=xl/ctrlProps/ctrlProp440.xml><?xml version="1.0" encoding="utf-8"?>
<formControlPr xmlns="http://schemas.microsoft.com/office/spreadsheetml/2009/9/main" objectType="CheckBox" lockText="1" noThreeD="1"/>
</file>

<file path=xl/ctrlProps/ctrlProp441.xml><?xml version="1.0" encoding="utf-8"?>
<formControlPr xmlns="http://schemas.microsoft.com/office/spreadsheetml/2009/9/main" objectType="CheckBox" lockText="1" noThreeD="1"/>
</file>

<file path=xl/ctrlProps/ctrlProp442.xml><?xml version="1.0" encoding="utf-8"?>
<formControlPr xmlns="http://schemas.microsoft.com/office/spreadsheetml/2009/9/main" objectType="CheckBox" lockText="1" noThreeD="1"/>
</file>

<file path=xl/ctrlProps/ctrlProp443.xml><?xml version="1.0" encoding="utf-8"?>
<formControlPr xmlns="http://schemas.microsoft.com/office/spreadsheetml/2009/9/main" objectType="CheckBox" checked="Checked" lockText="1" noThreeD="1"/>
</file>

<file path=xl/ctrlProps/ctrlProp444.xml><?xml version="1.0" encoding="utf-8"?>
<formControlPr xmlns="http://schemas.microsoft.com/office/spreadsheetml/2009/9/main" objectType="CheckBox" lockText="1" noThreeD="1"/>
</file>

<file path=xl/ctrlProps/ctrlProp445.xml><?xml version="1.0" encoding="utf-8"?>
<formControlPr xmlns="http://schemas.microsoft.com/office/spreadsheetml/2009/9/main" objectType="CheckBox" lockText="1" noThreeD="1"/>
</file>

<file path=xl/ctrlProps/ctrlProp446.xml><?xml version="1.0" encoding="utf-8"?>
<formControlPr xmlns="http://schemas.microsoft.com/office/spreadsheetml/2009/9/main" objectType="CheckBox" lockText="1" noThreeD="1"/>
</file>

<file path=xl/ctrlProps/ctrlProp447.xml><?xml version="1.0" encoding="utf-8"?>
<formControlPr xmlns="http://schemas.microsoft.com/office/spreadsheetml/2009/9/main" objectType="CheckBox" checked="Checked" lockText="1" noThreeD="1"/>
</file>

<file path=xl/ctrlProps/ctrlProp448.xml><?xml version="1.0" encoding="utf-8"?>
<formControlPr xmlns="http://schemas.microsoft.com/office/spreadsheetml/2009/9/main" objectType="CheckBox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checked="Checked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lockText="1" noThreeD="1"/>
</file>

<file path=xl/ctrlProps/ctrlProp457.xml><?xml version="1.0" encoding="utf-8"?>
<formControlPr xmlns="http://schemas.microsoft.com/office/spreadsheetml/2009/9/main" objectType="CheckBox" lockText="1" noThreeD="1"/>
</file>

<file path=xl/ctrlProps/ctrlProp458.xml><?xml version="1.0" encoding="utf-8"?>
<formControlPr xmlns="http://schemas.microsoft.com/office/spreadsheetml/2009/9/main" objectType="CheckBox" lockText="1" noThreeD="1"/>
</file>

<file path=xl/ctrlProps/ctrlProp459.xml><?xml version="1.0" encoding="utf-8"?>
<formControlPr xmlns="http://schemas.microsoft.com/office/spreadsheetml/2009/9/main" objectType="CheckBox" checked="Checked" lockText="1" noThreeD="1"/>
</file>

<file path=xl/ctrlProps/ctrlProp460.xml><?xml version="1.0" encoding="utf-8"?>
<formControlPr xmlns="http://schemas.microsoft.com/office/spreadsheetml/2009/9/main" objectType="CheckBox" lockText="1" noThreeD="1"/>
</file>

<file path=xl/ctrlProps/ctrlProp461.xml><?xml version="1.0" encoding="utf-8"?>
<formControlPr xmlns="http://schemas.microsoft.com/office/spreadsheetml/2009/9/main" objectType="CheckBox" lockText="1" noThreeD="1"/>
</file>

<file path=xl/ctrlProps/ctrlProp462.xml><?xml version="1.0" encoding="utf-8"?>
<formControlPr xmlns="http://schemas.microsoft.com/office/spreadsheetml/2009/9/main" objectType="CheckBox" lockText="1" noThreeD="1"/>
</file>

<file path=xl/ctrlProps/ctrlProp463.xml><?xml version="1.0" encoding="utf-8"?>
<formControlPr xmlns="http://schemas.microsoft.com/office/spreadsheetml/2009/9/main" objectType="CheckBox" checked="Checked" lockText="1" noThreeD="1"/>
</file>

<file path=xl/ctrlProps/ctrlProp464.xml><?xml version="1.0" encoding="utf-8"?>
<formControlPr xmlns="http://schemas.microsoft.com/office/spreadsheetml/2009/9/main" objectType="CheckBox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checked="Checked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checked="Checked" lockText="1" noThreeD="1"/>
</file>

<file path=xl/ctrlProps/ctrlProp472.xml><?xml version="1.0" encoding="utf-8"?>
<formControlPr xmlns="http://schemas.microsoft.com/office/spreadsheetml/2009/9/main" objectType="CheckBox" lockText="1" noThreeD="1"/>
</file>

<file path=xl/ctrlProps/ctrlProp473.xml><?xml version="1.0" encoding="utf-8"?>
<formControlPr xmlns="http://schemas.microsoft.com/office/spreadsheetml/2009/9/main" objectType="CheckBox" lockText="1" noThreeD="1"/>
</file>

<file path=xl/ctrlProps/ctrlProp474.xml><?xml version="1.0" encoding="utf-8"?>
<formControlPr xmlns="http://schemas.microsoft.com/office/spreadsheetml/2009/9/main" objectType="CheckBox" lockText="1" noThreeD="1"/>
</file>

<file path=xl/ctrlProps/ctrlProp475.xml><?xml version="1.0" encoding="utf-8"?>
<formControlPr xmlns="http://schemas.microsoft.com/office/spreadsheetml/2009/9/main" objectType="CheckBox" checked="Checked" lockText="1" noThreeD="1"/>
</file>

<file path=xl/ctrlProps/ctrlProp476.xml><?xml version="1.0" encoding="utf-8"?>
<formControlPr xmlns="http://schemas.microsoft.com/office/spreadsheetml/2009/9/main" objectType="CheckBox" lockText="1" noThreeD="1"/>
</file>

<file path=xl/ctrlProps/ctrlProp477.xml><?xml version="1.0" encoding="utf-8"?>
<formControlPr xmlns="http://schemas.microsoft.com/office/spreadsheetml/2009/9/main" objectType="CheckBox" lockText="1" noThreeD="1"/>
</file>

<file path=xl/ctrlProps/ctrlProp478.xml><?xml version="1.0" encoding="utf-8"?>
<formControlPr xmlns="http://schemas.microsoft.com/office/spreadsheetml/2009/9/main" objectType="CheckBox" lockText="1" noThreeD="1"/>
</file>

<file path=xl/ctrlProps/ctrlProp479.xml><?xml version="1.0" encoding="utf-8"?>
<formControlPr xmlns="http://schemas.microsoft.com/office/spreadsheetml/2009/9/main" objectType="CheckBox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checked="Checked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checked="Checked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lockText="1" noThreeD="1"/>
</file>

<file path=xl/ctrlProps/ctrlProp490.xml><?xml version="1.0" encoding="utf-8"?>
<formControlPr xmlns="http://schemas.microsoft.com/office/spreadsheetml/2009/9/main" objectType="CheckBox" lockText="1" noThreeD="1"/>
</file>

<file path=xl/ctrlProps/ctrlProp491.xml><?xml version="1.0" encoding="utf-8"?>
<formControlPr xmlns="http://schemas.microsoft.com/office/spreadsheetml/2009/9/main" objectType="CheckBox" checked="Checked" lockText="1" noThreeD="1"/>
</file>

<file path=xl/ctrlProps/ctrlProp492.xml><?xml version="1.0" encoding="utf-8"?>
<formControlPr xmlns="http://schemas.microsoft.com/office/spreadsheetml/2009/9/main" objectType="CheckBox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lockText="1" noThreeD="1"/>
</file>

<file path=xl/ctrlProps/ctrlProp499.xml><?xml version="1.0" encoding="utf-8"?>
<formControlPr xmlns="http://schemas.microsoft.com/office/spreadsheetml/2009/9/main" objectType="CheckBox" checked="Checked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lockText="1" noThreeD="1"/>
</file>

<file path=xl/ctrlProps/ctrlProp511.xml><?xml version="1.0" encoding="utf-8"?>
<formControlPr xmlns="http://schemas.microsoft.com/office/spreadsheetml/2009/9/main" objectType="CheckBox" checked="Checked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checked="Checked" lockText="1" noThreeD="1"/>
</file>

<file path=xl/ctrlProps/ctrlProp516.xml><?xml version="1.0" encoding="utf-8"?>
<formControlPr xmlns="http://schemas.microsoft.com/office/spreadsheetml/2009/9/main" objectType="CheckBox" lockText="1" noThreeD="1"/>
</file>

<file path=xl/ctrlProps/ctrlProp517.xml><?xml version="1.0" encoding="utf-8"?>
<formControlPr xmlns="http://schemas.microsoft.com/office/spreadsheetml/2009/9/main" objectType="CheckBox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lockText="1" noThreeD="1"/>
</file>

<file path=xl/ctrlProps/ctrlProp523.xml><?xml version="1.0" encoding="utf-8"?>
<formControlPr xmlns="http://schemas.microsoft.com/office/spreadsheetml/2009/9/main" objectType="CheckBox" checked="Checked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lockText="1" noThreeD="1"/>
</file>

<file path=xl/ctrlProps/ctrlProp526.xml><?xml version="1.0" encoding="utf-8"?>
<formControlPr xmlns="http://schemas.microsoft.com/office/spreadsheetml/2009/9/main" objectType="CheckBox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lockText="1" noThreeD="1"/>
</file>

<file path=xl/ctrlProps/ctrlProp529.xml><?xml version="1.0" encoding="utf-8"?>
<formControlPr xmlns="http://schemas.microsoft.com/office/spreadsheetml/2009/9/main" objectType="CheckBox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checked="Checked" lockText="1" noThreeD="1"/>
</file>

<file path=xl/ctrlProps/ctrlProp532.xml><?xml version="1.0" encoding="utf-8"?>
<formControlPr xmlns="http://schemas.microsoft.com/office/spreadsheetml/2009/9/main" objectType="CheckBox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lockText="1" noThreeD="1"/>
</file>

<file path=xl/ctrlProps/ctrlProp535.xml><?xml version="1.0" encoding="utf-8"?>
<formControlPr xmlns="http://schemas.microsoft.com/office/spreadsheetml/2009/9/main" objectType="CheckBox" checked="Checked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lockText="1" noThreeD="1"/>
</file>

<file path=xl/ctrlProps/ctrlProp538.xml><?xml version="1.0" encoding="utf-8"?>
<formControlPr xmlns="http://schemas.microsoft.com/office/spreadsheetml/2009/9/main" objectType="CheckBox" lockText="1" noThreeD="1"/>
</file>

<file path=xl/ctrlProps/ctrlProp539.xml><?xml version="1.0" encoding="utf-8"?>
<formControlPr xmlns="http://schemas.microsoft.com/office/spreadsheetml/2009/9/main" objectType="CheckBox" checked="Checked" lockText="1" noThreeD="1"/>
</file>

<file path=xl/ctrlProps/ctrlProp540.xml><?xml version="1.0" encoding="utf-8"?>
<formControlPr xmlns="http://schemas.microsoft.com/office/spreadsheetml/2009/9/main" objectType="CheckBox" lockText="1" noThreeD="1"/>
</file>

<file path=xl/ctrlProps/ctrlProp541.xml><?xml version="1.0" encoding="utf-8"?>
<formControlPr xmlns="http://schemas.microsoft.com/office/spreadsheetml/2009/9/main" objectType="CheckBox" lockText="1" noThreeD="1"/>
</file>

<file path=xl/ctrlProps/ctrlProp542.xml><?xml version="1.0" encoding="utf-8"?>
<formControlPr xmlns="http://schemas.microsoft.com/office/spreadsheetml/2009/9/main" objectType="CheckBox" lockText="1" noThreeD="1"/>
</file>

<file path=xl/ctrlProps/ctrlProp543.xml><?xml version="1.0" encoding="utf-8"?>
<formControlPr xmlns="http://schemas.microsoft.com/office/spreadsheetml/2009/9/main" objectType="CheckBox" checked="Checked" lockText="1" noThreeD="1"/>
</file>

<file path=xl/ctrlProps/ctrlProp544.xml><?xml version="1.0" encoding="utf-8"?>
<formControlPr xmlns="http://schemas.microsoft.com/office/spreadsheetml/2009/9/main" objectType="CheckBox" lockText="1" noThreeD="1"/>
</file>

<file path=xl/ctrlProps/ctrlProp545.xml><?xml version="1.0" encoding="utf-8"?>
<formControlPr xmlns="http://schemas.microsoft.com/office/spreadsheetml/2009/9/main" objectType="CheckBox" lockText="1" noThreeD="1"/>
</file>

<file path=xl/ctrlProps/ctrlProp546.xml><?xml version="1.0" encoding="utf-8"?>
<formControlPr xmlns="http://schemas.microsoft.com/office/spreadsheetml/2009/9/main" objectType="CheckBox" lockText="1" noThreeD="1"/>
</file>

<file path=xl/ctrlProps/ctrlProp547.xml><?xml version="1.0" encoding="utf-8"?>
<formControlPr xmlns="http://schemas.microsoft.com/office/spreadsheetml/2009/9/main" objectType="CheckBox" checked="Checked" lockText="1" noThreeD="1"/>
</file>

<file path=xl/ctrlProps/ctrlProp548.xml><?xml version="1.0" encoding="utf-8"?>
<formControlPr xmlns="http://schemas.microsoft.com/office/spreadsheetml/2009/9/main" objectType="CheckBox" lockText="1" noThreeD="1"/>
</file>

<file path=xl/ctrlProps/ctrlProp549.xml><?xml version="1.0" encoding="utf-8"?>
<formControlPr xmlns="http://schemas.microsoft.com/office/spreadsheetml/2009/9/main" objectType="CheckBox" lockText="1" noThreeD="1"/>
</file>

<file path=xl/ctrlProps/ctrlProp550.xml><?xml version="1.0" encoding="utf-8"?>
<formControlPr xmlns="http://schemas.microsoft.com/office/spreadsheetml/2009/9/main" objectType="CheckBox" lockText="1" noThreeD="1"/>
</file>

<file path=xl/ctrlProps/ctrlProp551.xml><?xml version="1.0" encoding="utf-8"?>
<formControlPr xmlns="http://schemas.microsoft.com/office/spreadsheetml/2009/9/main" objectType="CheckBox" lockText="1" noThreeD="1"/>
</file>

<file path=xl/ctrlProps/ctrlProp552.xml><?xml version="1.0" encoding="utf-8"?>
<formControlPr xmlns="http://schemas.microsoft.com/office/spreadsheetml/2009/9/main" objectType="CheckBox" lockText="1" noThreeD="1"/>
</file>

<file path=xl/ctrlProps/ctrlProp553.xml><?xml version="1.0" encoding="utf-8"?>
<formControlPr xmlns="http://schemas.microsoft.com/office/spreadsheetml/2009/9/main" objectType="CheckBox" lockText="1" noThreeD="1"/>
</file>

<file path=xl/ctrlProps/ctrlProp554.xml><?xml version="1.0" encoding="utf-8"?>
<formControlPr xmlns="http://schemas.microsoft.com/office/spreadsheetml/2009/9/main" objectType="CheckBox" lockText="1" noThreeD="1"/>
</file>

<file path=xl/ctrlProps/ctrlProp555.xml><?xml version="1.0" encoding="utf-8"?>
<formControlPr xmlns="http://schemas.microsoft.com/office/spreadsheetml/2009/9/main" objectType="CheckBox" checked="Checked" lockText="1" noThreeD="1"/>
</file>

<file path=xl/ctrlProps/ctrlProp556.xml><?xml version="1.0" encoding="utf-8"?>
<formControlPr xmlns="http://schemas.microsoft.com/office/spreadsheetml/2009/9/main" objectType="CheckBox" lockText="1" noThreeD="1"/>
</file>

<file path=xl/ctrlProps/ctrlProp557.xml><?xml version="1.0" encoding="utf-8"?>
<formControlPr xmlns="http://schemas.microsoft.com/office/spreadsheetml/2009/9/main" objectType="CheckBox" lockText="1" noThreeD="1"/>
</file>

<file path=xl/ctrlProps/ctrlProp558.xml><?xml version="1.0" encoding="utf-8"?>
<formControlPr xmlns="http://schemas.microsoft.com/office/spreadsheetml/2009/9/main" objectType="CheckBox" lockText="1" noThreeD="1"/>
</file>

<file path=xl/ctrlProps/ctrlProp559.xml><?xml version="1.0" encoding="utf-8"?>
<formControlPr xmlns="http://schemas.microsoft.com/office/spreadsheetml/2009/9/main" objectType="CheckBox" checked="Checked" lockText="1" noThreeD="1"/>
</file>

<file path=xl/ctrlProps/ctrlProp560.xml><?xml version="1.0" encoding="utf-8"?>
<formControlPr xmlns="http://schemas.microsoft.com/office/spreadsheetml/2009/9/main" objectType="CheckBox" lockText="1" noThreeD="1"/>
</file>

<file path=xl/ctrlProps/ctrlProp561.xml><?xml version="1.0" encoding="utf-8"?>
<formControlPr xmlns="http://schemas.microsoft.com/office/spreadsheetml/2009/9/main" objectType="CheckBox" lockText="1" noThreeD="1"/>
</file>

<file path=xl/ctrlProps/ctrlProp562.xml><?xml version="1.0" encoding="utf-8"?>
<formControlPr xmlns="http://schemas.microsoft.com/office/spreadsheetml/2009/9/main" objectType="CheckBox" lockText="1" noThreeD="1"/>
</file>

<file path=xl/ctrlProps/ctrlProp563.xml><?xml version="1.0" encoding="utf-8"?>
<formControlPr xmlns="http://schemas.microsoft.com/office/spreadsheetml/2009/9/main" objectType="CheckBox" checked="Checked" lockText="1" noThreeD="1"/>
</file>

<file path=xl/ctrlProps/ctrlProp564.xml><?xml version="1.0" encoding="utf-8"?>
<formControlPr xmlns="http://schemas.microsoft.com/office/spreadsheetml/2009/9/main" objectType="CheckBox" lockText="1" noThreeD="1"/>
</file>

<file path=xl/ctrlProps/ctrlProp565.xml><?xml version="1.0" encoding="utf-8"?>
<formControlPr xmlns="http://schemas.microsoft.com/office/spreadsheetml/2009/9/main" objectType="CheckBox" lockText="1" noThreeD="1"/>
</file>

<file path=xl/ctrlProps/ctrlProp566.xml><?xml version="1.0" encoding="utf-8"?>
<formControlPr xmlns="http://schemas.microsoft.com/office/spreadsheetml/2009/9/main" objectType="CheckBox" lockText="1" noThreeD="1"/>
</file>

<file path=xl/ctrlProps/ctrlProp567.xml><?xml version="1.0" encoding="utf-8"?>
<formControlPr xmlns="http://schemas.microsoft.com/office/spreadsheetml/2009/9/main" objectType="CheckBox" checked="Checked" lockText="1" noThreeD="1"/>
</file>

<file path=xl/ctrlProps/ctrlProp568.xml><?xml version="1.0" encoding="utf-8"?>
<formControlPr xmlns="http://schemas.microsoft.com/office/spreadsheetml/2009/9/main" objectType="CheckBox" lockText="1" noThreeD="1"/>
</file>

<file path=xl/ctrlProps/ctrlProp569.xml><?xml version="1.0" encoding="utf-8"?>
<formControlPr xmlns="http://schemas.microsoft.com/office/spreadsheetml/2009/9/main" objectType="CheckBox" lockText="1" noThreeD="1"/>
</file>

<file path=xl/ctrlProps/ctrlProp570.xml><?xml version="1.0" encoding="utf-8"?>
<formControlPr xmlns="http://schemas.microsoft.com/office/spreadsheetml/2009/9/main" objectType="CheckBox" lockText="1" noThreeD="1"/>
</file>

<file path=xl/ctrlProps/ctrlProp571.xml><?xml version="1.0" encoding="utf-8"?>
<formControlPr xmlns="http://schemas.microsoft.com/office/spreadsheetml/2009/9/main" objectType="CheckBox" checked="Checked" lockText="1" noThreeD="1"/>
</file>

<file path=xl/ctrlProps/ctrlProp572.xml><?xml version="1.0" encoding="utf-8"?>
<formControlPr xmlns="http://schemas.microsoft.com/office/spreadsheetml/2009/9/main" objectType="CheckBox" lockText="1" noThreeD="1"/>
</file>

<file path=xl/ctrlProps/ctrlProp573.xml><?xml version="1.0" encoding="utf-8"?>
<formControlPr xmlns="http://schemas.microsoft.com/office/spreadsheetml/2009/9/main" objectType="CheckBox" lockText="1" noThreeD="1"/>
</file>

<file path=xl/ctrlProps/ctrlProp574.xml><?xml version="1.0" encoding="utf-8"?>
<formControlPr xmlns="http://schemas.microsoft.com/office/spreadsheetml/2009/9/main" objectType="CheckBox" lockText="1" noThreeD="1"/>
</file>

<file path=xl/ctrlProps/ctrlProp575.xml><?xml version="1.0" encoding="utf-8"?>
<formControlPr xmlns="http://schemas.microsoft.com/office/spreadsheetml/2009/9/main" objectType="CheckBox" lockText="1" noThreeD="1"/>
</file>

<file path=xl/ctrlProps/ctrlProp576.xml><?xml version="1.0" encoding="utf-8"?>
<formControlPr xmlns="http://schemas.microsoft.com/office/spreadsheetml/2009/9/main" objectType="CheckBox" lockText="1" noThreeD="1"/>
</file>

<file path=xl/ctrlProps/ctrlProp577.xml><?xml version="1.0" encoding="utf-8"?>
<formControlPr xmlns="http://schemas.microsoft.com/office/spreadsheetml/2009/9/main" objectType="CheckBox" lockText="1" noThreeD="1"/>
</file>

<file path=xl/ctrlProps/ctrlProp578.xml><?xml version="1.0" encoding="utf-8"?>
<formControlPr xmlns="http://schemas.microsoft.com/office/spreadsheetml/2009/9/main" objectType="CheckBox" lockText="1" noThreeD="1"/>
</file>

<file path=xl/ctrlProps/ctrlProp579.xml><?xml version="1.0" encoding="utf-8"?>
<formControlPr xmlns="http://schemas.microsoft.com/office/spreadsheetml/2009/9/main" objectType="CheckBox" checked="Checked" lockText="1" noThreeD="1"/>
</file>

<file path=xl/ctrlProps/ctrlProp580.xml><?xml version="1.0" encoding="utf-8"?>
<formControlPr xmlns="http://schemas.microsoft.com/office/spreadsheetml/2009/9/main" objectType="CheckBox" lockText="1" noThreeD="1"/>
</file>

<file path=xl/ctrlProps/ctrlProp581.xml><?xml version="1.0" encoding="utf-8"?>
<formControlPr xmlns="http://schemas.microsoft.com/office/spreadsheetml/2009/9/main" objectType="CheckBox" lockText="1" noThreeD="1"/>
</file>

<file path=xl/ctrlProps/ctrlProp582.xml><?xml version="1.0" encoding="utf-8"?>
<formControlPr xmlns="http://schemas.microsoft.com/office/spreadsheetml/2009/9/main" objectType="CheckBox" lockText="1" noThreeD="1"/>
</file>

<file path=xl/ctrlProps/ctrlProp583.xml><?xml version="1.0" encoding="utf-8"?>
<formControlPr xmlns="http://schemas.microsoft.com/office/spreadsheetml/2009/9/main" objectType="CheckBox" checked="Checked" lockText="1" noThreeD="1"/>
</file>

<file path=xl/ctrlProps/ctrlProp584.xml><?xml version="1.0" encoding="utf-8"?>
<formControlPr xmlns="http://schemas.microsoft.com/office/spreadsheetml/2009/9/main" objectType="CheckBox" lockText="1" noThreeD="1"/>
</file>

<file path=xl/ctrlProps/ctrlProp585.xml><?xml version="1.0" encoding="utf-8"?>
<formControlPr xmlns="http://schemas.microsoft.com/office/spreadsheetml/2009/9/main" objectType="CheckBox" lockText="1" noThreeD="1"/>
</file>

<file path=xl/ctrlProps/ctrlProp586.xml><?xml version="1.0" encoding="utf-8"?>
<formControlPr xmlns="http://schemas.microsoft.com/office/spreadsheetml/2009/9/main" objectType="CheckBox" lockText="1" noThreeD="1"/>
</file>

<file path=xl/ctrlProps/ctrlProp587.xml><?xml version="1.0" encoding="utf-8"?>
<formControlPr xmlns="http://schemas.microsoft.com/office/spreadsheetml/2009/9/main" objectType="CheckBox" checked="Checked" lockText="1" noThreeD="1"/>
</file>

<file path=xl/ctrlProps/ctrlProp588.xml><?xml version="1.0" encoding="utf-8"?>
<formControlPr xmlns="http://schemas.microsoft.com/office/spreadsheetml/2009/9/main" objectType="CheckBox" lockText="1" noThreeD="1"/>
</file>

<file path=xl/ctrlProps/ctrlProp589.xml><?xml version="1.0" encoding="utf-8"?>
<formControlPr xmlns="http://schemas.microsoft.com/office/spreadsheetml/2009/9/main" objectType="CheckBox" lockText="1" noThreeD="1"/>
</file>

<file path=xl/ctrlProps/ctrlProp590.xml><?xml version="1.0" encoding="utf-8"?>
<formControlPr xmlns="http://schemas.microsoft.com/office/spreadsheetml/2009/9/main" objectType="CheckBox" lockText="1" noThreeD="1"/>
</file>

<file path=xl/ctrlProps/ctrlProp591.xml><?xml version="1.0" encoding="utf-8"?>
<formControlPr xmlns="http://schemas.microsoft.com/office/spreadsheetml/2009/9/main" objectType="CheckBox" checked="Checked" lockText="1" noThreeD="1"/>
</file>

<file path=xl/ctrlProps/ctrlProp592.xml><?xml version="1.0" encoding="utf-8"?>
<formControlPr xmlns="http://schemas.microsoft.com/office/spreadsheetml/2009/9/main" objectType="CheckBox" lockText="1" noThreeD="1"/>
</file>

<file path=xl/ctrlProps/ctrlProp593.xml><?xml version="1.0" encoding="utf-8"?>
<formControlPr xmlns="http://schemas.microsoft.com/office/spreadsheetml/2009/9/main" objectType="CheckBox" lockText="1" noThreeD="1"/>
</file>

<file path=xl/ctrlProps/ctrlProp594.xml><?xml version="1.0" encoding="utf-8"?>
<formControlPr xmlns="http://schemas.microsoft.com/office/spreadsheetml/2009/9/main" objectType="CheckBox" lockText="1" noThreeD="1"/>
</file>

<file path=xl/ctrlProps/ctrlProp595.xml><?xml version="1.0" encoding="utf-8"?>
<formControlPr xmlns="http://schemas.microsoft.com/office/spreadsheetml/2009/9/main" objectType="CheckBox" checked="Checked" lockText="1" noThreeD="1"/>
</file>

<file path=xl/ctrlProps/ctrlProp596.xml><?xml version="1.0" encoding="utf-8"?>
<formControlPr xmlns="http://schemas.microsoft.com/office/spreadsheetml/2009/9/main" objectType="CheckBox" lockText="1" noThreeD="1"/>
</file>

<file path=xl/ctrlProps/ctrlProp597.xml><?xml version="1.0" encoding="utf-8"?>
<formControlPr xmlns="http://schemas.microsoft.com/office/spreadsheetml/2009/9/main" objectType="CheckBox" lockText="1" noThreeD="1"/>
</file>

<file path=xl/ctrlProps/ctrlProp598.xml><?xml version="1.0" encoding="utf-8"?>
<formControlPr xmlns="http://schemas.microsoft.com/office/spreadsheetml/2009/9/main" objectType="CheckBox" lockText="1" noThreeD="1"/>
</file>

<file path=xl/ctrlProps/ctrlProp599.xml><?xml version="1.0" encoding="utf-8"?>
<formControlPr xmlns="http://schemas.microsoft.com/office/spreadsheetml/2009/9/main" objectType="CheckBox" lockText="1" noThreeD="1"/>
</file>

<file path=xl/ctrlProps/ctrlProp600.xml><?xml version="1.0" encoding="utf-8"?>
<formControlPr xmlns="http://schemas.microsoft.com/office/spreadsheetml/2009/9/main" objectType="CheckBox" lockText="1" noThreeD="1"/>
</file>

<file path=xl/ctrlProps/ctrlProp601.xml><?xml version="1.0" encoding="utf-8"?>
<formControlPr xmlns="http://schemas.microsoft.com/office/spreadsheetml/2009/9/main" objectType="CheckBox" lockText="1" noThreeD="1"/>
</file>

<file path=xl/ctrlProps/ctrlProp602.xml><?xml version="1.0" encoding="utf-8"?>
<formControlPr xmlns="http://schemas.microsoft.com/office/spreadsheetml/2009/9/main" objectType="CheckBox" lockText="1" noThreeD="1"/>
</file>

<file path=xl/ctrlProps/ctrlProp603.xml><?xml version="1.0" encoding="utf-8"?>
<formControlPr xmlns="http://schemas.microsoft.com/office/spreadsheetml/2009/9/main" objectType="CheckBox" checked="Checked" lockText="1" noThreeD="1"/>
</file>

<file path=xl/ctrlProps/ctrlProp604.xml><?xml version="1.0" encoding="utf-8"?>
<formControlPr xmlns="http://schemas.microsoft.com/office/spreadsheetml/2009/9/main" objectType="CheckBox" lockText="1" noThreeD="1"/>
</file>

<file path=xl/ctrlProps/ctrlProp605.xml><?xml version="1.0" encoding="utf-8"?>
<formControlPr xmlns="http://schemas.microsoft.com/office/spreadsheetml/2009/9/main" objectType="CheckBox" lockText="1" noThreeD="1"/>
</file>

<file path=xl/ctrlProps/ctrlProp606.xml><?xml version="1.0" encoding="utf-8"?>
<formControlPr xmlns="http://schemas.microsoft.com/office/spreadsheetml/2009/9/main" objectType="CheckBox" lockText="1" noThreeD="1"/>
</file>

<file path=xl/ctrlProps/ctrlProp607.xml><?xml version="1.0" encoding="utf-8"?>
<formControlPr xmlns="http://schemas.microsoft.com/office/spreadsheetml/2009/9/main" objectType="CheckBox" checked="Checked" lockText="1" noThreeD="1"/>
</file>

<file path=xl/ctrlProps/ctrlProp608.xml><?xml version="1.0" encoding="utf-8"?>
<formControlPr xmlns="http://schemas.microsoft.com/office/spreadsheetml/2009/9/main" objectType="CheckBox" lockText="1" noThreeD="1"/>
</file>

<file path=xl/ctrlProps/ctrlProp609.xml><?xml version="1.0" encoding="utf-8"?>
<formControlPr xmlns="http://schemas.microsoft.com/office/spreadsheetml/2009/9/main" objectType="CheckBox" lockText="1" noThreeD="1"/>
</file>

<file path=xl/ctrlProps/ctrlProp610.xml><?xml version="1.0" encoding="utf-8"?>
<formControlPr xmlns="http://schemas.microsoft.com/office/spreadsheetml/2009/9/main" objectType="CheckBox" lockText="1" noThreeD="1"/>
</file>

<file path=xl/ctrlProps/ctrlProp611.xml><?xml version="1.0" encoding="utf-8"?>
<formControlPr xmlns="http://schemas.microsoft.com/office/spreadsheetml/2009/9/main" objectType="CheckBox" checked="Checked" lockText="1" noThreeD="1"/>
</file>

<file path=xl/ctrlProps/ctrlProp612.xml><?xml version="1.0" encoding="utf-8"?>
<formControlPr xmlns="http://schemas.microsoft.com/office/spreadsheetml/2009/9/main" objectType="CheckBox" lockText="1" noThreeD="1"/>
</file>

<file path=xl/ctrlProps/ctrlProp613.xml><?xml version="1.0" encoding="utf-8"?>
<formControlPr xmlns="http://schemas.microsoft.com/office/spreadsheetml/2009/9/main" objectType="CheckBox" lockText="1" noThreeD="1"/>
</file>

<file path=xl/ctrlProps/ctrlProp614.xml><?xml version="1.0" encoding="utf-8"?>
<formControlPr xmlns="http://schemas.microsoft.com/office/spreadsheetml/2009/9/main" objectType="CheckBox" lockText="1" noThreeD="1"/>
</file>

<file path=xl/ctrlProps/ctrlProp615.xml><?xml version="1.0" encoding="utf-8"?>
<formControlPr xmlns="http://schemas.microsoft.com/office/spreadsheetml/2009/9/main" objectType="CheckBox" checked="Checked" lockText="1" noThreeD="1"/>
</file>

<file path=xl/ctrlProps/ctrlProp616.xml><?xml version="1.0" encoding="utf-8"?>
<formControlPr xmlns="http://schemas.microsoft.com/office/spreadsheetml/2009/9/main" objectType="CheckBox" lockText="1" noThreeD="1"/>
</file>

<file path=xl/ctrlProps/ctrlProp617.xml><?xml version="1.0" encoding="utf-8"?>
<formControlPr xmlns="http://schemas.microsoft.com/office/spreadsheetml/2009/9/main" objectType="CheckBox" lockText="1" noThreeD="1"/>
</file>

<file path=xl/ctrlProps/ctrlProp618.xml><?xml version="1.0" encoding="utf-8"?>
<formControlPr xmlns="http://schemas.microsoft.com/office/spreadsheetml/2009/9/main" objectType="CheckBox" lockText="1" noThreeD="1"/>
</file>

<file path=xl/ctrlProps/ctrlProp619.xml><?xml version="1.0" encoding="utf-8"?>
<formControlPr xmlns="http://schemas.microsoft.com/office/spreadsheetml/2009/9/main" objectType="CheckBox" checked="Checked" lockText="1" noThreeD="1"/>
</file>

<file path=xl/ctrlProps/ctrlProp620.xml><?xml version="1.0" encoding="utf-8"?>
<formControlPr xmlns="http://schemas.microsoft.com/office/spreadsheetml/2009/9/main" objectType="CheckBox" lockText="1" noThreeD="1"/>
</file>

<file path=xl/ctrlProps/ctrlProp621.xml><?xml version="1.0" encoding="utf-8"?>
<formControlPr xmlns="http://schemas.microsoft.com/office/spreadsheetml/2009/9/main" objectType="CheckBox" lockText="1" noThreeD="1"/>
</file>

<file path=xl/ctrlProps/ctrlProp622.xml><?xml version="1.0" encoding="utf-8"?>
<formControlPr xmlns="http://schemas.microsoft.com/office/spreadsheetml/2009/9/main" objectType="CheckBox" lockText="1" noThreeD="1"/>
</file>

<file path=xl/ctrlProps/ctrlProp623.xml><?xml version="1.0" encoding="utf-8"?>
<formControlPr xmlns="http://schemas.microsoft.com/office/spreadsheetml/2009/9/main" objectType="CheckBox" lockText="1" noThreeD="1"/>
</file>

<file path=xl/ctrlProps/ctrlProp624.xml><?xml version="1.0" encoding="utf-8"?>
<formControlPr xmlns="http://schemas.microsoft.com/office/spreadsheetml/2009/9/main" objectType="CheckBox" lockText="1" noThreeD="1"/>
</file>

<file path=xl/ctrlProps/ctrlProp625.xml><?xml version="1.0" encoding="utf-8"?>
<formControlPr xmlns="http://schemas.microsoft.com/office/spreadsheetml/2009/9/main" objectType="CheckBox" lockText="1" noThreeD="1"/>
</file>

<file path=xl/ctrlProps/ctrlProp626.xml><?xml version="1.0" encoding="utf-8"?>
<formControlPr xmlns="http://schemas.microsoft.com/office/spreadsheetml/2009/9/main" objectType="CheckBox" lockText="1" noThreeD="1"/>
</file>

<file path=xl/ctrlProps/ctrlProp627.xml><?xml version="1.0" encoding="utf-8"?>
<formControlPr xmlns="http://schemas.microsoft.com/office/spreadsheetml/2009/9/main" objectType="CheckBox" checked="Checked" lockText="1" noThreeD="1"/>
</file>

<file path=xl/ctrlProps/ctrlProp628.xml><?xml version="1.0" encoding="utf-8"?>
<formControlPr xmlns="http://schemas.microsoft.com/office/spreadsheetml/2009/9/main" objectType="CheckBox" lockText="1" noThreeD="1"/>
</file>

<file path=xl/ctrlProps/ctrlProp629.xml><?xml version="1.0" encoding="utf-8"?>
<formControlPr xmlns="http://schemas.microsoft.com/office/spreadsheetml/2009/9/main" objectType="CheckBox" lockText="1" noThreeD="1"/>
</file>

<file path=xl/ctrlProps/ctrlProp630.xml><?xml version="1.0" encoding="utf-8"?>
<formControlPr xmlns="http://schemas.microsoft.com/office/spreadsheetml/2009/9/main" objectType="CheckBox" lockText="1" noThreeD="1"/>
</file>

<file path=xl/ctrlProps/ctrlProp631.xml><?xml version="1.0" encoding="utf-8"?>
<formControlPr xmlns="http://schemas.microsoft.com/office/spreadsheetml/2009/9/main" objectType="CheckBox" checked="Checked" lockText="1" noThreeD="1"/>
</file>

<file path=xl/ctrlProps/ctrlProp632.xml><?xml version="1.0" encoding="utf-8"?>
<formControlPr xmlns="http://schemas.microsoft.com/office/spreadsheetml/2009/9/main" objectType="CheckBox" lockText="1" noThreeD="1"/>
</file>

<file path=xl/ctrlProps/ctrlProp633.xml><?xml version="1.0" encoding="utf-8"?>
<formControlPr xmlns="http://schemas.microsoft.com/office/spreadsheetml/2009/9/main" objectType="CheckBox" lockText="1" noThreeD="1"/>
</file>

<file path=xl/ctrlProps/ctrlProp634.xml><?xml version="1.0" encoding="utf-8"?>
<formControlPr xmlns="http://schemas.microsoft.com/office/spreadsheetml/2009/9/main" objectType="CheckBox" lockText="1" noThreeD="1"/>
</file>

<file path=xl/ctrlProps/ctrlProp635.xml><?xml version="1.0" encoding="utf-8"?>
<formControlPr xmlns="http://schemas.microsoft.com/office/spreadsheetml/2009/9/main" objectType="CheckBox" checked="Checked" lockText="1" noThreeD="1"/>
</file>

<file path=xl/ctrlProps/ctrlProp636.xml><?xml version="1.0" encoding="utf-8"?>
<formControlPr xmlns="http://schemas.microsoft.com/office/spreadsheetml/2009/9/main" objectType="CheckBox" lockText="1" noThreeD="1"/>
</file>

<file path=xl/ctrlProps/ctrlProp637.xml><?xml version="1.0" encoding="utf-8"?>
<formControlPr xmlns="http://schemas.microsoft.com/office/spreadsheetml/2009/9/main" objectType="CheckBox" lockText="1" noThreeD="1"/>
</file>

<file path=xl/ctrlProps/ctrlProp638.xml><?xml version="1.0" encoding="utf-8"?>
<formControlPr xmlns="http://schemas.microsoft.com/office/spreadsheetml/2009/9/main" objectType="CheckBox" lockText="1" noThreeD="1"/>
</file>

<file path=xl/ctrlProps/ctrlProp639.xml><?xml version="1.0" encoding="utf-8"?>
<formControlPr xmlns="http://schemas.microsoft.com/office/spreadsheetml/2009/9/main" objectType="CheckBox" checked="Checked" lockText="1" noThreeD="1"/>
</file>

<file path=xl/ctrlProps/ctrlProp640.xml><?xml version="1.0" encoding="utf-8"?>
<formControlPr xmlns="http://schemas.microsoft.com/office/spreadsheetml/2009/9/main" objectType="CheckBox" lockText="1" noThreeD="1"/>
</file>

<file path=xl/ctrlProps/ctrlProp641.xml><?xml version="1.0" encoding="utf-8"?>
<formControlPr xmlns="http://schemas.microsoft.com/office/spreadsheetml/2009/9/main" objectType="CheckBox" lockText="1" noThreeD="1"/>
</file>

<file path=xl/ctrlProps/ctrlProp642.xml><?xml version="1.0" encoding="utf-8"?>
<formControlPr xmlns="http://schemas.microsoft.com/office/spreadsheetml/2009/9/main" objectType="CheckBox" lockText="1" noThreeD="1"/>
</file>

<file path=xl/ctrlProps/ctrlProp643.xml><?xml version="1.0" encoding="utf-8"?>
<formControlPr xmlns="http://schemas.microsoft.com/office/spreadsheetml/2009/9/main" objectType="CheckBox" checked="Checked" lockText="1" noThreeD="1"/>
</file>

<file path=xl/ctrlProps/ctrlProp644.xml><?xml version="1.0" encoding="utf-8"?>
<formControlPr xmlns="http://schemas.microsoft.com/office/spreadsheetml/2009/9/main" objectType="CheckBox" lockText="1" noThreeD="1"/>
</file>

<file path=xl/ctrlProps/ctrlProp645.xml><?xml version="1.0" encoding="utf-8"?>
<formControlPr xmlns="http://schemas.microsoft.com/office/spreadsheetml/2009/9/main" objectType="CheckBox" lockText="1" noThreeD="1"/>
</file>

<file path=xl/ctrlProps/ctrlProp646.xml><?xml version="1.0" encoding="utf-8"?>
<formControlPr xmlns="http://schemas.microsoft.com/office/spreadsheetml/2009/9/main" objectType="CheckBox" lockText="1" noThreeD="1"/>
</file>

<file path=xl/ctrlProps/ctrlProp647.xml><?xml version="1.0" encoding="utf-8"?>
<formControlPr xmlns="http://schemas.microsoft.com/office/spreadsheetml/2009/9/main" objectType="CheckBox" lockText="1" noThreeD="1"/>
</file>

<file path=xl/ctrlProps/ctrlProp648.xml><?xml version="1.0" encoding="utf-8"?>
<formControlPr xmlns="http://schemas.microsoft.com/office/spreadsheetml/2009/9/main" objectType="CheckBox" lockText="1" noThreeD="1"/>
</file>

<file path=xl/ctrlProps/ctrlProp649.xml><?xml version="1.0" encoding="utf-8"?>
<formControlPr xmlns="http://schemas.microsoft.com/office/spreadsheetml/2009/9/main" objectType="CheckBox" lockText="1" noThreeD="1"/>
</file>

<file path=xl/ctrlProps/ctrlProp650.xml><?xml version="1.0" encoding="utf-8"?>
<formControlPr xmlns="http://schemas.microsoft.com/office/spreadsheetml/2009/9/main" objectType="CheckBox" lockText="1" noThreeD="1"/>
</file>

<file path=xl/ctrlProps/ctrlProp651.xml><?xml version="1.0" encoding="utf-8"?>
<formControlPr xmlns="http://schemas.microsoft.com/office/spreadsheetml/2009/9/main" objectType="CheckBox" checked="Checked" lockText="1" noThreeD="1"/>
</file>

<file path=xl/ctrlProps/ctrlProp652.xml><?xml version="1.0" encoding="utf-8"?>
<formControlPr xmlns="http://schemas.microsoft.com/office/spreadsheetml/2009/9/main" objectType="CheckBox" lockText="1" noThreeD="1"/>
</file>

<file path=xl/ctrlProps/ctrlProp653.xml><?xml version="1.0" encoding="utf-8"?>
<formControlPr xmlns="http://schemas.microsoft.com/office/spreadsheetml/2009/9/main" objectType="CheckBox" lockText="1" noThreeD="1"/>
</file>

<file path=xl/ctrlProps/ctrlProp654.xml><?xml version="1.0" encoding="utf-8"?>
<formControlPr xmlns="http://schemas.microsoft.com/office/spreadsheetml/2009/9/main" objectType="CheckBox" lockText="1" noThreeD="1"/>
</file>

<file path=xl/ctrlProps/ctrlProp655.xml><?xml version="1.0" encoding="utf-8"?>
<formControlPr xmlns="http://schemas.microsoft.com/office/spreadsheetml/2009/9/main" objectType="CheckBox" checked="Checked" lockText="1" noThreeD="1"/>
</file>

<file path=xl/ctrlProps/ctrlProp656.xml><?xml version="1.0" encoding="utf-8"?>
<formControlPr xmlns="http://schemas.microsoft.com/office/spreadsheetml/2009/9/main" objectType="CheckBox" lockText="1" noThreeD="1"/>
</file>

<file path=xl/ctrlProps/ctrlProp657.xml><?xml version="1.0" encoding="utf-8"?>
<formControlPr xmlns="http://schemas.microsoft.com/office/spreadsheetml/2009/9/main" objectType="CheckBox" lockText="1" noThreeD="1"/>
</file>

<file path=xl/ctrlProps/ctrlProp658.xml><?xml version="1.0" encoding="utf-8"?>
<formControlPr xmlns="http://schemas.microsoft.com/office/spreadsheetml/2009/9/main" objectType="CheckBox" lockText="1" noThreeD="1"/>
</file>

<file path=xl/ctrlProps/ctrlProp659.xml><?xml version="1.0" encoding="utf-8"?>
<formControlPr xmlns="http://schemas.microsoft.com/office/spreadsheetml/2009/9/main" objectType="CheckBox" checked="Checked" lockText="1" noThreeD="1"/>
</file>

<file path=xl/ctrlProps/ctrlProp660.xml><?xml version="1.0" encoding="utf-8"?>
<formControlPr xmlns="http://schemas.microsoft.com/office/spreadsheetml/2009/9/main" objectType="CheckBox" lockText="1" noThreeD="1"/>
</file>

<file path=xl/ctrlProps/ctrlProp661.xml><?xml version="1.0" encoding="utf-8"?>
<formControlPr xmlns="http://schemas.microsoft.com/office/spreadsheetml/2009/9/main" objectType="CheckBox" lockText="1" noThreeD="1"/>
</file>

<file path=xl/ctrlProps/ctrlProp662.xml><?xml version="1.0" encoding="utf-8"?>
<formControlPr xmlns="http://schemas.microsoft.com/office/spreadsheetml/2009/9/main" objectType="CheckBox" lockText="1" noThreeD="1"/>
</file>

<file path=xl/ctrlProps/ctrlProp663.xml><?xml version="1.0" encoding="utf-8"?>
<formControlPr xmlns="http://schemas.microsoft.com/office/spreadsheetml/2009/9/main" objectType="CheckBox" checked="Checked" lockText="1" noThreeD="1"/>
</file>

<file path=xl/ctrlProps/ctrlProp664.xml><?xml version="1.0" encoding="utf-8"?>
<formControlPr xmlns="http://schemas.microsoft.com/office/spreadsheetml/2009/9/main" objectType="CheckBox" lockText="1" noThreeD="1"/>
</file>

<file path=xl/ctrlProps/ctrlProp665.xml><?xml version="1.0" encoding="utf-8"?>
<formControlPr xmlns="http://schemas.microsoft.com/office/spreadsheetml/2009/9/main" objectType="CheckBox" lockText="1" noThreeD="1"/>
</file>

<file path=xl/ctrlProps/ctrlProp666.xml><?xml version="1.0" encoding="utf-8"?>
<formControlPr xmlns="http://schemas.microsoft.com/office/spreadsheetml/2009/9/main" objectType="CheckBox" lockText="1" noThreeD="1"/>
</file>

<file path=xl/ctrlProps/ctrlProp667.xml><?xml version="1.0" encoding="utf-8"?>
<formControlPr xmlns="http://schemas.microsoft.com/office/spreadsheetml/2009/9/main" objectType="CheckBox" checked="Checked" lockText="1" noThreeD="1"/>
</file>

<file path=xl/ctrlProps/ctrlProp668.xml><?xml version="1.0" encoding="utf-8"?>
<formControlPr xmlns="http://schemas.microsoft.com/office/spreadsheetml/2009/9/main" objectType="CheckBox" lockText="1" noThreeD="1"/>
</file>

<file path=xl/ctrlProps/ctrlProp669.xml><?xml version="1.0" encoding="utf-8"?>
<formControlPr xmlns="http://schemas.microsoft.com/office/spreadsheetml/2009/9/main" objectType="CheckBox" lockText="1" noThreeD="1"/>
</file>

<file path=xl/ctrlProps/ctrlProp670.xml><?xml version="1.0" encoding="utf-8"?>
<formControlPr xmlns="http://schemas.microsoft.com/office/spreadsheetml/2009/9/main" objectType="CheckBox" lockText="1" noThreeD="1"/>
</file>

<file path=xl/ctrlProps/ctrlProp671.xml><?xml version="1.0" encoding="utf-8"?>
<formControlPr xmlns="http://schemas.microsoft.com/office/spreadsheetml/2009/9/main" objectType="CheckBox" lockText="1" noThreeD="1"/>
</file>

<file path=xl/ctrlProps/ctrlProp672.xml><?xml version="1.0" encoding="utf-8"?>
<formControlPr xmlns="http://schemas.microsoft.com/office/spreadsheetml/2009/9/main" objectType="CheckBox" lockText="1" noThreeD="1"/>
</file>

<file path=xl/ctrlProps/ctrlProp673.xml><?xml version="1.0" encoding="utf-8"?>
<formControlPr xmlns="http://schemas.microsoft.com/office/spreadsheetml/2009/9/main" objectType="CheckBox" lockText="1" noThreeD="1"/>
</file>

<file path=xl/ctrlProps/ctrlProp674.xml><?xml version="1.0" encoding="utf-8"?>
<formControlPr xmlns="http://schemas.microsoft.com/office/spreadsheetml/2009/9/main" objectType="CheckBox" lockText="1" noThreeD="1"/>
</file>

<file path=xl/ctrlProps/ctrlProp675.xml><?xml version="1.0" encoding="utf-8"?>
<formControlPr xmlns="http://schemas.microsoft.com/office/spreadsheetml/2009/9/main" objectType="CheckBox" checked="Checked" lockText="1" noThreeD="1"/>
</file>

<file path=xl/ctrlProps/ctrlProp676.xml><?xml version="1.0" encoding="utf-8"?>
<formControlPr xmlns="http://schemas.microsoft.com/office/spreadsheetml/2009/9/main" objectType="CheckBox" lockText="1" noThreeD="1"/>
</file>

<file path=xl/ctrlProps/ctrlProp677.xml><?xml version="1.0" encoding="utf-8"?>
<formControlPr xmlns="http://schemas.microsoft.com/office/spreadsheetml/2009/9/main" objectType="CheckBox" lockText="1" noThreeD="1"/>
</file>

<file path=xl/ctrlProps/ctrlProp678.xml><?xml version="1.0" encoding="utf-8"?>
<formControlPr xmlns="http://schemas.microsoft.com/office/spreadsheetml/2009/9/main" objectType="CheckBox" lockText="1" noThreeD="1"/>
</file>

<file path=xl/ctrlProps/ctrlProp679.xml><?xml version="1.0" encoding="utf-8"?>
<formControlPr xmlns="http://schemas.microsoft.com/office/spreadsheetml/2009/9/main" objectType="CheckBox" checked="Checked" lockText="1" noThreeD="1"/>
</file>

<file path=xl/ctrlProps/ctrlProp680.xml><?xml version="1.0" encoding="utf-8"?>
<formControlPr xmlns="http://schemas.microsoft.com/office/spreadsheetml/2009/9/main" objectType="CheckBox" lockText="1" noThreeD="1"/>
</file>

<file path=xl/ctrlProps/ctrlProp681.xml><?xml version="1.0" encoding="utf-8"?>
<formControlPr xmlns="http://schemas.microsoft.com/office/spreadsheetml/2009/9/main" objectType="CheckBox" lockText="1" noThreeD="1"/>
</file>

<file path=xl/ctrlProps/ctrlProp682.xml><?xml version="1.0" encoding="utf-8"?>
<formControlPr xmlns="http://schemas.microsoft.com/office/spreadsheetml/2009/9/main" objectType="CheckBox" lockText="1" noThreeD="1"/>
</file>

<file path=xl/ctrlProps/ctrlProp683.xml><?xml version="1.0" encoding="utf-8"?>
<formControlPr xmlns="http://schemas.microsoft.com/office/spreadsheetml/2009/9/main" objectType="CheckBox" checked="Checked" lockText="1" noThreeD="1"/>
</file>

<file path=xl/ctrlProps/ctrlProp684.xml><?xml version="1.0" encoding="utf-8"?>
<formControlPr xmlns="http://schemas.microsoft.com/office/spreadsheetml/2009/9/main" objectType="CheckBox" lockText="1" noThreeD="1"/>
</file>

<file path=xl/ctrlProps/ctrlProp685.xml><?xml version="1.0" encoding="utf-8"?>
<formControlPr xmlns="http://schemas.microsoft.com/office/spreadsheetml/2009/9/main" objectType="CheckBox" lockText="1" noThreeD="1"/>
</file>

<file path=xl/ctrlProps/ctrlProp686.xml><?xml version="1.0" encoding="utf-8"?>
<formControlPr xmlns="http://schemas.microsoft.com/office/spreadsheetml/2009/9/main" objectType="CheckBox" lockText="1" noThreeD="1"/>
</file>

<file path=xl/ctrlProps/ctrlProp687.xml><?xml version="1.0" encoding="utf-8"?>
<formControlPr xmlns="http://schemas.microsoft.com/office/spreadsheetml/2009/9/main" objectType="CheckBox" checked="Checked" lockText="1" noThreeD="1"/>
</file>

<file path=xl/ctrlProps/ctrlProp688.xml><?xml version="1.0" encoding="utf-8"?>
<formControlPr xmlns="http://schemas.microsoft.com/office/spreadsheetml/2009/9/main" objectType="CheckBox" lockText="1" noThreeD="1"/>
</file>

<file path=xl/ctrlProps/ctrlProp689.xml><?xml version="1.0" encoding="utf-8"?>
<formControlPr xmlns="http://schemas.microsoft.com/office/spreadsheetml/2009/9/main" objectType="CheckBox" lockText="1" noThreeD="1"/>
</file>

<file path=xl/ctrlProps/ctrlProp690.xml><?xml version="1.0" encoding="utf-8"?>
<formControlPr xmlns="http://schemas.microsoft.com/office/spreadsheetml/2009/9/main" objectType="CheckBox" lockText="1" noThreeD="1"/>
</file>

<file path=xl/ctrlProps/ctrlProp691.xml><?xml version="1.0" encoding="utf-8"?>
<formControlPr xmlns="http://schemas.microsoft.com/office/spreadsheetml/2009/9/main" objectType="CheckBox" checked="Checked" lockText="1" noThreeD="1"/>
</file>

<file path=xl/ctrlProps/ctrlProp692.xml><?xml version="1.0" encoding="utf-8"?>
<formControlPr xmlns="http://schemas.microsoft.com/office/spreadsheetml/2009/9/main" objectType="CheckBox" lockText="1" noThreeD="1"/>
</file>

<file path=xl/ctrlProps/ctrlProp693.xml><?xml version="1.0" encoding="utf-8"?>
<formControlPr xmlns="http://schemas.microsoft.com/office/spreadsheetml/2009/9/main" objectType="CheckBox" lockText="1" noThreeD="1"/>
</file>

<file path=xl/ctrlProps/ctrlProp694.xml><?xml version="1.0" encoding="utf-8"?>
<formControlPr xmlns="http://schemas.microsoft.com/office/spreadsheetml/2009/9/main" objectType="CheckBox" lockText="1" noThreeD="1"/>
</file>

<file path=xl/ctrlProps/ctrlProp695.xml><?xml version="1.0" encoding="utf-8"?>
<formControlPr xmlns="http://schemas.microsoft.com/office/spreadsheetml/2009/9/main" objectType="CheckBox" lockText="1" noThreeD="1"/>
</file>

<file path=xl/ctrlProps/ctrlProp696.xml><?xml version="1.0" encoding="utf-8"?>
<formControlPr xmlns="http://schemas.microsoft.com/office/spreadsheetml/2009/9/main" objectType="CheckBox" lockText="1" noThreeD="1"/>
</file>

<file path=xl/ctrlProps/ctrlProp697.xml><?xml version="1.0" encoding="utf-8"?>
<formControlPr xmlns="http://schemas.microsoft.com/office/spreadsheetml/2009/9/main" objectType="CheckBox" lockText="1" noThreeD="1"/>
</file>

<file path=xl/ctrlProps/ctrlProp698.xml><?xml version="1.0" encoding="utf-8"?>
<formControlPr xmlns="http://schemas.microsoft.com/office/spreadsheetml/2009/9/main" objectType="CheckBox" lockText="1" noThreeD="1"/>
</file>

<file path=xl/ctrlProps/ctrlProp699.xml><?xml version="1.0" encoding="utf-8"?>
<formControlPr xmlns="http://schemas.microsoft.com/office/spreadsheetml/2009/9/main" objectType="CheckBox" checked="Checked" lockText="1" noThreeD="1"/>
</file>

<file path=xl/ctrlProps/ctrlProp700.xml><?xml version="1.0" encoding="utf-8"?>
<formControlPr xmlns="http://schemas.microsoft.com/office/spreadsheetml/2009/9/main" objectType="CheckBox" lockText="1" noThreeD="1"/>
</file>

<file path=xl/ctrlProps/ctrlProp701.xml><?xml version="1.0" encoding="utf-8"?>
<formControlPr xmlns="http://schemas.microsoft.com/office/spreadsheetml/2009/9/main" objectType="CheckBox" lockText="1" noThreeD="1"/>
</file>

<file path=xl/ctrlProps/ctrlProp702.xml><?xml version="1.0" encoding="utf-8"?>
<formControlPr xmlns="http://schemas.microsoft.com/office/spreadsheetml/2009/9/main" objectType="CheckBox" lockText="1" noThreeD="1"/>
</file>

<file path=xl/ctrlProps/ctrlProp703.xml><?xml version="1.0" encoding="utf-8"?>
<formControlPr xmlns="http://schemas.microsoft.com/office/spreadsheetml/2009/9/main" objectType="CheckBox" checked="Checked" lockText="1" noThreeD="1"/>
</file>

<file path=xl/ctrlProps/ctrlProp704.xml><?xml version="1.0" encoding="utf-8"?>
<formControlPr xmlns="http://schemas.microsoft.com/office/spreadsheetml/2009/9/main" objectType="CheckBox" lockText="1" noThreeD="1"/>
</file>

<file path=xl/ctrlProps/ctrlProp705.xml><?xml version="1.0" encoding="utf-8"?>
<formControlPr xmlns="http://schemas.microsoft.com/office/spreadsheetml/2009/9/main" objectType="CheckBox" lockText="1" noThreeD="1"/>
</file>

<file path=xl/ctrlProps/ctrlProp706.xml><?xml version="1.0" encoding="utf-8"?>
<formControlPr xmlns="http://schemas.microsoft.com/office/spreadsheetml/2009/9/main" objectType="CheckBox" lockText="1" noThreeD="1"/>
</file>

<file path=xl/ctrlProps/ctrlProp707.xml><?xml version="1.0" encoding="utf-8"?>
<formControlPr xmlns="http://schemas.microsoft.com/office/spreadsheetml/2009/9/main" objectType="CheckBox" checked="Checked" lockText="1" noThreeD="1"/>
</file>

<file path=xl/ctrlProps/ctrlProp708.xml><?xml version="1.0" encoding="utf-8"?>
<formControlPr xmlns="http://schemas.microsoft.com/office/spreadsheetml/2009/9/main" objectType="CheckBox" lockText="1" noThreeD="1"/>
</file>

<file path=xl/ctrlProps/ctrlProp709.xml><?xml version="1.0" encoding="utf-8"?>
<formControlPr xmlns="http://schemas.microsoft.com/office/spreadsheetml/2009/9/main" objectType="CheckBox" lockText="1" noThreeD="1"/>
</file>

<file path=xl/ctrlProps/ctrlProp710.xml><?xml version="1.0" encoding="utf-8"?>
<formControlPr xmlns="http://schemas.microsoft.com/office/spreadsheetml/2009/9/main" objectType="CheckBox" lockText="1" noThreeD="1"/>
</file>

<file path=xl/ctrlProps/ctrlProp711.xml><?xml version="1.0" encoding="utf-8"?>
<formControlPr xmlns="http://schemas.microsoft.com/office/spreadsheetml/2009/9/main" objectType="CheckBox" checked="Checked" lockText="1" noThreeD="1"/>
</file>

<file path=xl/ctrlProps/ctrlProp712.xml><?xml version="1.0" encoding="utf-8"?>
<formControlPr xmlns="http://schemas.microsoft.com/office/spreadsheetml/2009/9/main" objectType="CheckBox" lockText="1" noThreeD="1"/>
</file>

<file path=xl/ctrlProps/ctrlProp713.xml><?xml version="1.0" encoding="utf-8"?>
<formControlPr xmlns="http://schemas.microsoft.com/office/spreadsheetml/2009/9/main" objectType="CheckBox" lockText="1" noThreeD="1"/>
</file>

<file path=xl/ctrlProps/ctrlProp714.xml><?xml version="1.0" encoding="utf-8"?>
<formControlPr xmlns="http://schemas.microsoft.com/office/spreadsheetml/2009/9/main" objectType="CheckBox" lockText="1" noThreeD="1"/>
</file>

<file path=xl/ctrlProps/ctrlProp715.xml><?xml version="1.0" encoding="utf-8"?>
<formControlPr xmlns="http://schemas.microsoft.com/office/spreadsheetml/2009/9/main" objectType="CheckBox" checked="Checked" lockText="1" noThreeD="1"/>
</file>

<file path=xl/ctrlProps/ctrlProp716.xml><?xml version="1.0" encoding="utf-8"?>
<formControlPr xmlns="http://schemas.microsoft.com/office/spreadsheetml/2009/9/main" objectType="CheckBox" lockText="1" noThreeD="1"/>
</file>

<file path=xl/ctrlProps/ctrlProp717.xml><?xml version="1.0" encoding="utf-8"?>
<formControlPr xmlns="http://schemas.microsoft.com/office/spreadsheetml/2009/9/main" objectType="CheckBox" lockText="1" noThreeD="1"/>
</file>

<file path=xl/ctrlProps/ctrlProp718.xml><?xml version="1.0" encoding="utf-8"?>
<formControlPr xmlns="http://schemas.microsoft.com/office/spreadsheetml/2009/9/main" objectType="CheckBox" lockText="1" noThreeD="1"/>
</file>

<file path=xl/ctrlProps/ctrlProp719.xml><?xml version="1.0" encoding="utf-8"?>
<formControlPr xmlns="http://schemas.microsoft.com/office/spreadsheetml/2009/9/main" objectType="CheckBox" lockText="1" noThreeD="1"/>
</file>

<file path=xl/ctrlProps/ctrlProp720.xml><?xml version="1.0" encoding="utf-8"?>
<formControlPr xmlns="http://schemas.microsoft.com/office/spreadsheetml/2009/9/main" objectType="CheckBox" lockText="1" noThreeD="1"/>
</file>

<file path=xl/ctrlProps/ctrlProp721.xml><?xml version="1.0" encoding="utf-8"?>
<formControlPr xmlns="http://schemas.microsoft.com/office/spreadsheetml/2009/9/main" objectType="CheckBox" lockText="1" noThreeD="1"/>
</file>

<file path=xl/ctrlProps/ctrlProp722.xml><?xml version="1.0" encoding="utf-8"?>
<formControlPr xmlns="http://schemas.microsoft.com/office/spreadsheetml/2009/9/main" objectType="CheckBox" lockText="1" noThreeD="1"/>
</file>

<file path=xl/ctrlProps/ctrlProp723.xml><?xml version="1.0" encoding="utf-8"?>
<formControlPr xmlns="http://schemas.microsoft.com/office/spreadsheetml/2009/9/main" objectType="CheckBox" checked="Checked" lockText="1" noThreeD="1"/>
</file>

<file path=xl/ctrlProps/ctrlProp724.xml><?xml version="1.0" encoding="utf-8"?>
<formControlPr xmlns="http://schemas.microsoft.com/office/spreadsheetml/2009/9/main" objectType="CheckBox" lockText="1" noThreeD="1"/>
</file>

<file path=xl/ctrlProps/ctrlProp725.xml><?xml version="1.0" encoding="utf-8"?>
<formControlPr xmlns="http://schemas.microsoft.com/office/spreadsheetml/2009/9/main" objectType="CheckBox" lockText="1" noThreeD="1"/>
</file>

<file path=xl/ctrlProps/ctrlProp726.xml><?xml version="1.0" encoding="utf-8"?>
<formControlPr xmlns="http://schemas.microsoft.com/office/spreadsheetml/2009/9/main" objectType="CheckBox" lockText="1" noThreeD="1"/>
</file>

<file path=xl/ctrlProps/ctrlProp727.xml><?xml version="1.0" encoding="utf-8"?>
<formControlPr xmlns="http://schemas.microsoft.com/office/spreadsheetml/2009/9/main" objectType="CheckBox" checked="Checked" lockText="1" noThreeD="1"/>
</file>

<file path=xl/ctrlProps/ctrlProp728.xml><?xml version="1.0" encoding="utf-8"?>
<formControlPr xmlns="http://schemas.microsoft.com/office/spreadsheetml/2009/9/main" objectType="CheckBox" lockText="1" noThreeD="1"/>
</file>

<file path=xl/ctrlProps/ctrlProp729.xml><?xml version="1.0" encoding="utf-8"?>
<formControlPr xmlns="http://schemas.microsoft.com/office/spreadsheetml/2009/9/main" objectType="CheckBox" lockText="1" noThreeD="1"/>
</file>

<file path=xl/ctrlProps/ctrlProp730.xml><?xml version="1.0" encoding="utf-8"?>
<formControlPr xmlns="http://schemas.microsoft.com/office/spreadsheetml/2009/9/main" objectType="CheckBox" lockText="1" noThreeD="1"/>
</file>

<file path=xl/ctrlProps/ctrlProp731.xml><?xml version="1.0" encoding="utf-8"?>
<formControlPr xmlns="http://schemas.microsoft.com/office/spreadsheetml/2009/9/main" objectType="CheckBox" checked="Checked" lockText="1" noThreeD="1"/>
</file>

<file path=xl/ctrlProps/ctrlProp732.xml><?xml version="1.0" encoding="utf-8"?>
<formControlPr xmlns="http://schemas.microsoft.com/office/spreadsheetml/2009/9/main" objectType="CheckBox" lockText="1" noThreeD="1"/>
</file>

<file path=xl/ctrlProps/ctrlProp733.xml><?xml version="1.0" encoding="utf-8"?>
<formControlPr xmlns="http://schemas.microsoft.com/office/spreadsheetml/2009/9/main" objectType="CheckBox" lockText="1" noThreeD="1"/>
</file>

<file path=xl/ctrlProps/ctrlProp734.xml><?xml version="1.0" encoding="utf-8"?>
<formControlPr xmlns="http://schemas.microsoft.com/office/spreadsheetml/2009/9/main" objectType="CheckBox" lockText="1" noThreeD="1"/>
</file>

<file path=xl/ctrlProps/ctrlProp735.xml><?xml version="1.0" encoding="utf-8"?>
<formControlPr xmlns="http://schemas.microsoft.com/office/spreadsheetml/2009/9/main" objectType="CheckBox" checked="Checked" lockText="1" noThreeD="1"/>
</file>

<file path=xl/ctrlProps/ctrlProp736.xml><?xml version="1.0" encoding="utf-8"?>
<formControlPr xmlns="http://schemas.microsoft.com/office/spreadsheetml/2009/9/main" objectType="CheckBox" lockText="1" noThreeD="1"/>
</file>

<file path=xl/ctrlProps/ctrlProp737.xml><?xml version="1.0" encoding="utf-8"?>
<formControlPr xmlns="http://schemas.microsoft.com/office/spreadsheetml/2009/9/main" objectType="CheckBox" lockText="1" noThreeD="1"/>
</file>

<file path=xl/ctrlProps/ctrlProp738.xml><?xml version="1.0" encoding="utf-8"?>
<formControlPr xmlns="http://schemas.microsoft.com/office/spreadsheetml/2009/9/main" objectType="CheckBox" lockText="1" noThreeD="1"/>
</file>

<file path=xl/ctrlProps/ctrlProp739.xml><?xml version="1.0" encoding="utf-8"?>
<formControlPr xmlns="http://schemas.microsoft.com/office/spreadsheetml/2009/9/main" objectType="CheckBox" checked="Checked" lockText="1" noThreeD="1"/>
</file>

<file path=xl/ctrlProps/ctrlProp740.xml><?xml version="1.0" encoding="utf-8"?>
<formControlPr xmlns="http://schemas.microsoft.com/office/spreadsheetml/2009/9/main" objectType="CheckBox" lockText="1" noThreeD="1"/>
</file>

<file path=xl/ctrlProps/ctrlProp741.xml><?xml version="1.0" encoding="utf-8"?>
<formControlPr xmlns="http://schemas.microsoft.com/office/spreadsheetml/2009/9/main" objectType="CheckBox" lockText="1" noThreeD="1"/>
</file>

<file path=xl/ctrlProps/ctrlProp742.xml><?xml version="1.0" encoding="utf-8"?>
<formControlPr xmlns="http://schemas.microsoft.com/office/spreadsheetml/2009/9/main" objectType="CheckBox" lockText="1" noThreeD="1"/>
</file>

<file path=xl/ctrlProps/ctrlProp743.xml><?xml version="1.0" encoding="utf-8"?>
<formControlPr xmlns="http://schemas.microsoft.com/office/spreadsheetml/2009/9/main" objectType="CheckBox" lockText="1" noThreeD="1"/>
</file>

<file path=xl/ctrlProps/ctrlProp744.xml><?xml version="1.0" encoding="utf-8"?>
<formControlPr xmlns="http://schemas.microsoft.com/office/spreadsheetml/2009/9/main" objectType="CheckBox" lockText="1" noThreeD="1"/>
</file>

<file path=xl/ctrlProps/ctrlProp745.xml><?xml version="1.0" encoding="utf-8"?>
<formControlPr xmlns="http://schemas.microsoft.com/office/spreadsheetml/2009/9/main" objectType="CheckBox" lockText="1" noThreeD="1"/>
</file>

<file path=xl/ctrlProps/ctrlProp746.xml><?xml version="1.0" encoding="utf-8"?>
<formControlPr xmlns="http://schemas.microsoft.com/office/spreadsheetml/2009/9/main" objectType="CheckBox" lockText="1" noThreeD="1"/>
</file>

<file path=xl/ctrlProps/ctrlProp747.xml><?xml version="1.0" encoding="utf-8"?>
<formControlPr xmlns="http://schemas.microsoft.com/office/spreadsheetml/2009/9/main" objectType="CheckBox" checked="Checked" lockText="1" noThreeD="1"/>
</file>

<file path=xl/ctrlProps/ctrlProp748.xml><?xml version="1.0" encoding="utf-8"?>
<formControlPr xmlns="http://schemas.microsoft.com/office/spreadsheetml/2009/9/main" objectType="CheckBox" lockText="1" noThreeD="1"/>
</file>

<file path=xl/ctrlProps/ctrlProp749.xml><?xml version="1.0" encoding="utf-8"?>
<formControlPr xmlns="http://schemas.microsoft.com/office/spreadsheetml/2009/9/main" objectType="CheckBox" lockText="1" noThreeD="1"/>
</file>

<file path=xl/ctrlProps/ctrlProp750.xml><?xml version="1.0" encoding="utf-8"?>
<formControlPr xmlns="http://schemas.microsoft.com/office/spreadsheetml/2009/9/main" objectType="CheckBox" lockText="1" noThreeD="1"/>
</file>

<file path=xl/ctrlProps/ctrlProp751.xml><?xml version="1.0" encoding="utf-8"?>
<formControlPr xmlns="http://schemas.microsoft.com/office/spreadsheetml/2009/9/main" objectType="CheckBox" checked="Checked" lockText="1" noThreeD="1"/>
</file>

<file path=xl/ctrlProps/ctrlProp752.xml><?xml version="1.0" encoding="utf-8"?>
<formControlPr xmlns="http://schemas.microsoft.com/office/spreadsheetml/2009/9/main" objectType="CheckBox" lockText="1" noThreeD="1"/>
</file>

<file path=xl/ctrlProps/ctrlProp753.xml><?xml version="1.0" encoding="utf-8"?>
<formControlPr xmlns="http://schemas.microsoft.com/office/spreadsheetml/2009/9/main" objectType="CheckBox" lockText="1" noThreeD="1"/>
</file>

<file path=xl/ctrlProps/ctrlProp754.xml><?xml version="1.0" encoding="utf-8"?>
<formControlPr xmlns="http://schemas.microsoft.com/office/spreadsheetml/2009/9/main" objectType="CheckBox" lockText="1" noThreeD="1"/>
</file>

<file path=xl/ctrlProps/ctrlProp755.xml><?xml version="1.0" encoding="utf-8"?>
<formControlPr xmlns="http://schemas.microsoft.com/office/spreadsheetml/2009/9/main" objectType="CheckBox" checked="Checked" lockText="1" noThreeD="1"/>
</file>

<file path=xl/ctrlProps/ctrlProp756.xml><?xml version="1.0" encoding="utf-8"?>
<formControlPr xmlns="http://schemas.microsoft.com/office/spreadsheetml/2009/9/main" objectType="CheckBox" lockText="1" noThreeD="1"/>
</file>

<file path=xl/ctrlProps/ctrlProp757.xml><?xml version="1.0" encoding="utf-8"?>
<formControlPr xmlns="http://schemas.microsoft.com/office/spreadsheetml/2009/9/main" objectType="CheckBox" lockText="1" noThreeD="1"/>
</file>

<file path=xl/ctrlProps/ctrlProp758.xml><?xml version="1.0" encoding="utf-8"?>
<formControlPr xmlns="http://schemas.microsoft.com/office/spreadsheetml/2009/9/main" objectType="CheckBox" lockText="1" noThreeD="1"/>
</file>

<file path=xl/ctrlProps/ctrlProp759.xml><?xml version="1.0" encoding="utf-8"?>
<formControlPr xmlns="http://schemas.microsoft.com/office/spreadsheetml/2009/9/main" objectType="CheckBox" checked="Checked" lockText="1" noThreeD="1"/>
</file>

<file path=xl/ctrlProps/ctrlProp760.xml><?xml version="1.0" encoding="utf-8"?>
<formControlPr xmlns="http://schemas.microsoft.com/office/spreadsheetml/2009/9/main" objectType="CheckBox" lockText="1" noThreeD="1"/>
</file>

<file path=xl/ctrlProps/ctrlProp761.xml><?xml version="1.0" encoding="utf-8"?>
<formControlPr xmlns="http://schemas.microsoft.com/office/spreadsheetml/2009/9/main" objectType="CheckBox" lockText="1" noThreeD="1"/>
</file>

<file path=xl/ctrlProps/ctrlProp762.xml><?xml version="1.0" encoding="utf-8"?>
<formControlPr xmlns="http://schemas.microsoft.com/office/spreadsheetml/2009/9/main" objectType="CheckBox" lockText="1" noThreeD="1"/>
</file>

<file path=xl/ctrlProps/ctrlProp763.xml><?xml version="1.0" encoding="utf-8"?>
<formControlPr xmlns="http://schemas.microsoft.com/office/spreadsheetml/2009/9/main" objectType="CheckBox" checked="Checked" lockText="1" noThreeD="1"/>
</file>

<file path=xl/ctrlProps/ctrlProp764.xml><?xml version="1.0" encoding="utf-8"?>
<formControlPr xmlns="http://schemas.microsoft.com/office/spreadsheetml/2009/9/main" objectType="CheckBox" lockText="1" noThreeD="1"/>
</file>

<file path=xl/ctrlProps/ctrlProp765.xml><?xml version="1.0" encoding="utf-8"?>
<formControlPr xmlns="http://schemas.microsoft.com/office/spreadsheetml/2009/9/main" objectType="CheckBox" lockText="1" noThreeD="1"/>
</file>

<file path=xl/ctrlProps/ctrlProp766.xml><?xml version="1.0" encoding="utf-8"?>
<formControlPr xmlns="http://schemas.microsoft.com/office/spreadsheetml/2009/9/main" objectType="CheckBox" lockText="1" noThreeD="1"/>
</file>

<file path=xl/ctrlProps/ctrlProp767.xml><?xml version="1.0" encoding="utf-8"?>
<formControlPr xmlns="http://schemas.microsoft.com/office/spreadsheetml/2009/9/main" objectType="CheckBox" lockText="1" noThreeD="1"/>
</file>

<file path=xl/ctrlProps/ctrlProp76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29" name="Check Box 1" hidden="1">
              <a:extLst>
                <a:ext uri="{63B3BB69-23CF-44E3-9099-C40C66FF867C}">
                  <a14:compatExt spid="_x0000_s560129"/>
                </a:ext>
                <a:ext uri="{FF2B5EF4-FFF2-40B4-BE49-F238E27FC236}">
                  <a16:creationId xmlns:a16="http://schemas.microsoft.com/office/drawing/2014/main" id="{00000000-0008-0000-0300-000001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30" name="Check Box 2" hidden="1">
              <a:extLst>
                <a:ext uri="{63B3BB69-23CF-44E3-9099-C40C66FF867C}">
                  <a14:compatExt spid="_x0000_s560130"/>
                </a:ext>
                <a:ext uri="{FF2B5EF4-FFF2-40B4-BE49-F238E27FC236}">
                  <a16:creationId xmlns:a16="http://schemas.microsoft.com/office/drawing/2014/main" id="{00000000-0008-0000-0300-000002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31" name="Check Box 3" hidden="1">
              <a:extLst>
                <a:ext uri="{63B3BB69-23CF-44E3-9099-C40C66FF867C}">
                  <a14:compatExt spid="_x0000_s560131"/>
                </a:ext>
                <a:ext uri="{FF2B5EF4-FFF2-40B4-BE49-F238E27FC236}">
                  <a16:creationId xmlns:a16="http://schemas.microsoft.com/office/drawing/2014/main" id="{00000000-0008-0000-0300-000003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32" name="Check Box 4" hidden="1">
              <a:extLst>
                <a:ext uri="{63B3BB69-23CF-44E3-9099-C40C66FF867C}">
                  <a14:compatExt spid="_x0000_s560132"/>
                </a:ext>
                <a:ext uri="{FF2B5EF4-FFF2-40B4-BE49-F238E27FC236}">
                  <a16:creationId xmlns:a16="http://schemas.microsoft.com/office/drawing/2014/main" id="{00000000-0008-0000-0300-000004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33" name="Check Box 5" hidden="1">
              <a:extLst>
                <a:ext uri="{63B3BB69-23CF-44E3-9099-C40C66FF867C}">
                  <a14:compatExt spid="_x0000_s560133"/>
                </a:ext>
                <a:ext uri="{FF2B5EF4-FFF2-40B4-BE49-F238E27FC236}">
                  <a16:creationId xmlns:a16="http://schemas.microsoft.com/office/drawing/2014/main" id="{00000000-0008-0000-0300-000005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34" name="Check Box 6" hidden="1">
              <a:extLst>
                <a:ext uri="{63B3BB69-23CF-44E3-9099-C40C66FF867C}">
                  <a14:compatExt spid="_x0000_s560134"/>
                </a:ext>
                <a:ext uri="{FF2B5EF4-FFF2-40B4-BE49-F238E27FC236}">
                  <a16:creationId xmlns:a16="http://schemas.microsoft.com/office/drawing/2014/main" id="{00000000-0008-0000-0300-000006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35" name="Check Box 7" hidden="1">
              <a:extLst>
                <a:ext uri="{63B3BB69-23CF-44E3-9099-C40C66FF867C}">
                  <a14:compatExt spid="_x0000_s560135"/>
                </a:ext>
                <a:ext uri="{FF2B5EF4-FFF2-40B4-BE49-F238E27FC236}">
                  <a16:creationId xmlns:a16="http://schemas.microsoft.com/office/drawing/2014/main" id="{00000000-0008-0000-0300-000007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36" name="Check Box 8" hidden="1">
              <a:extLst>
                <a:ext uri="{63B3BB69-23CF-44E3-9099-C40C66FF867C}">
                  <a14:compatExt spid="_x0000_s560136"/>
                </a:ext>
                <a:ext uri="{FF2B5EF4-FFF2-40B4-BE49-F238E27FC236}">
                  <a16:creationId xmlns:a16="http://schemas.microsoft.com/office/drawing/2014/main" id="{00000000-0008-0000-0300-000008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37" name="Check Box 9" hidden="1">
              <a:extLst>
                <a:ext uri="{63B3BB69-23CF-44E3-9099-C40C66FF867C}">
                  <a14:compatExt spid="_x0000_s560137"/>
                </a:ext>
                <a:ext uri="{FF2B5EF4-FFF2-40B4-BE49-F238E27FC236}">
                  <a16:creationId xmlns:a16="http://schemas.microsoft.com/office/drawing/2014/main" id="{00000000-0008-0000-0300-000009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38" name="Check Box 10" hidden="1">
              <a:extLst>
                <a:ext uri="{63B3BB69-23CF-44E3-9099-C40C66FF867C}">
                  <a14:compatExt spid="_x0000_s560138"/>
                </a:ext>
                <a:ext uri="{FF2B5EF4-FFF2-40B4-BE49-F238E27FC236}">
                  <a16:creationId xmlns:a16="http://schemas.microsoft.com/office/drawing/2014/main" id="{00000000-0008-0000-0300-00000A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39" name="Check Box 11" hidden="1">
              <a:extLst>
                <a:ext uri="{63B3BB69-23CF-44E3-9099-C40C66FF867C}">
                  <a14:compatExt spid="_x0000_s560139"/>
                </a:ext>
                <a:ext uri="{FF2B5EF4-FFF2-40B4-BE49-F238E27FC236}">
                  <a16:creationId xmlns:a16="http://schemas.microsoft.com/office/drawing/2014/main" id="{00000000-0008-0000-0300-00000B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40" name="Check Box 12" hidden="1">
              <a:extLst>
                <a:ext uri="{63B3BB69-23CF-44E3-9099-C40C66FF867C}">
                  <a14:compatExt spid="_x0000_s560140"/>
                </a:ext>
                <a:ext uri="{FF2B5EF4-FFF2-40B4-BE49-F238E27FC236}">
                  <a16:creationId xmlns:a16="http://schemas.microsoft.com/office/drawing/2014/main" id="{00000000-0008-0000-0300-00000C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41" name="Check Box 13" hidden="1">
              <a:extLst>
                <a:ext uri="{63B3BB69-23CF-44E3-9099-C40C66FF867C}">
                  <a14:compatExt spid="_x0000_s560141"/>
                </a:ext>
                <a:ext uri="{FF2B5EF4-FFF2-40B4-BE49-F238E27FC236}">
                  <a16:creationId xmlns:a16="http://schemas.microsoft.com/office/drawing/2014/main" id="{00000000-0008-0000-0300-00000D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42" name="Check Box 14" hidden="1">
              <a:extLst>
                <a:ext uri="{63B3BB69-23CF-44E3-9099-C40C66FF867C}">
                  <a14:compatExt spid="_x0000_s560142"/>
                </a:ext>
                <a:ext uri="{FF2B5EF4-FFF2-40B4-BE49-F238E27FC236}">
                  <a16:creationId xmlns:a16="http://schemas.microsoft.com/office/drawing/2014/main" id="{00000000-0008-0000-0300-00000E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43" name="Check Box 15" hidden="1">
              <a:extLst>
                <a:ext uri="{63B3BB69-23CF-44E3-9099-C40C66FF867C}">
                  <a14:compatExt spid="_x0000_s560143"/>
                </a:ext>
                <a:ext uri="{FF2B5EF4-FFF2-40B4-BE49-F238E27FC236}">
                  <a16:creationId xmlns:a16="http://schemas.microsoft.com/office/drawing/2014/main" id="{00000000-0008-0000-0300-00000F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44" name="Check Box 16" hidden="1">
              <a:extLst>
                <a:ext uri="{63B3BB69-23CF-44E3-9099-C40C66FF867C}">
                  <a14:compatExt spid="_x0000_s560144"/>
                </a:ext>
                <a:ext uri="{FF2B5EF4-FFF2-40B4-BE49-F238E27FC236}">
                  <a16:creationId xmlns:a16="http://schemas.microsoft.com/office/drawing/2014/main" id="{00000000-0008-0000-0300-000010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45" name="Check Box 17" hidden="1">
              <a:extLst>
                <a:ext uri="{63B3BB69-23CF-44E3-9099-C40C66FF867C}">
                  <a14:compatExt spid="_x0000_s560145"/>
                </a:ext>
                <a:ext uri="{FF2B5EF4-FFF2-40B4-BE49-F238E27FC236}">
                  <a16:creationId xmlns:a16="http://schemas.microsoft.com/office/drawing/2014/main" id="{00000000-0008-0000-0300-000011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46" name="Check Box 18" hidden="1">
              <a:extLst>
                <a:ext uri="{63B3BB69-23CF-44E3-9099-C40C66FF867C}">
                  <a14:compatExt spid="_x0000_s560146"/>
                </a:ext>
                <a:ext uri="{FF2B5EF4-FFF2-40B4-BE49-F238E27FC236}">
                  <a16:creationId xmlns:a16="http://schemas.microsoft.com/office/drawing/2014/main" id="{00000000-0008-0000-0300-000012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47" name="Check Box 19" hidden="1">
              <a:extLst>
                <a:ext uri="{63B3BB69-23CF-44E3-9099-C40C66FF867C}">
                  <a14:compatExt spid="_x0000_s560147"/>
                </a:ext>
                <a:ext uri="{FF2B5EF4-FFF2-40B4-BE49-F238E27FC236}">
                  <a16:creationId xmlns:a16="http://schemas.microsoft.com/office/drawing/2014/main" id="{00000000-0008-0000-0300-000013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48" name="Check Box 20" hidden="1">
              <a:extLst>
                <a:ext uri="{63B3BB69-23CF-44E3-9099-C40C66FF867C}">
                  <a14:compatExt spid="_x0000_s560148"/>
                </a:ext>
                <a:ext uri="{FF2B5EF4-FFF2-40B4-BE49-F238E27FC236}">
                  <a16:creationId xmlns:a16="http://schemas.microsoft.com/office/drawing/2014/main" id="{00000000-0008-0000-0300-000014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60149" name="Check Box 21" hidden="1">
              <a:extLst>
                <a:ext uri="{63B3BB69-23CF-44E3-9099-C40C66FF867C}">
                  <a14:compatExt spid="_x0000_s560149"/>
                </a:ext>
                <a:ext uri="{FF2B5EF4-FFF2-40B4-BE49-F238E27FC236}">
                  <a16:creationId xmlns:a16="http://schemas.microsoft.com/office/drawing/2014/main" id="{00000000-0008-0000-0300-000015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60150" name="Check Box 22" hidden="1">
              <a:extLst>
                <a:ext uri="{63B3BB69-23CF-44E3-9099-C40C66FF867C}">
                  <a14:compatExt spid="_x0000_s560150"/>
                </a:ext>
                <a:ext uri="{FF2B5EF4-FFF2-40B4-BE49-F238E27FC236}">
                  <a16:creationId xmlns:a16="http://schemas.microsoft.com/office/drawing/2014/main" id="{00000000-0008-0000-0300-000016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60151" name="Check Box 23" hidden="1">
              <a:extLst>
                <a:ext uri="{63B3BB69-23CF-44E3-9099-C40C66FF867C}">
                  <a14:compatExt spid="_x0000_s560151"/>
                </a:ext>
                <a:ext uri="{FF2B5EF4-FFF2-40B4-BE49-F238E27FC236}">
                  <a16:creationId xmlns:a16="http://schemas.microsoft.com/office/drawing/2014/main" id="{00000000-0008-0000-0300-000017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60152" name="Check Box 24" hidden="1">
              <a:extLst>
                <a:ext uri="{63B3BB69-23CF-44E3-9099-C40C66FF867C}">
                  <a14:compatExt spid="_x0000_s560152"/>
                </a:ext>
                <a:ext uri="{FF2B5EF4-FFF2-40B4-BE49-F238E27FC236}">
                  <a16:creationId xmlns:a16="http://schemas.microsoft.com/office/drawing/2014/main" id="{00000000-0008-0000-0300-0000188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385" name="Check Box 1" hidden="1">
              <a:extLst>
                <a:ext uri="{63B3BB69-23CF-44E3-9099-C40C66FF867C}">
                  <a14:compatExt spid="_x0000_s528385"/>
                </a:ext>
                <a:ext uri="{FF2B5EF4-FFF2-40B4-BE49-F238E27FC236}">
                  <a16:creationId xmlns:a16="http://schemas.microsoft.com/office/drawing/2014/main" id="{00000000-0008-0000-0400-000001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386" name="Check Box 2" hidden="1">
              <a:extLst>
                <a:ext uri="{63B3BB69-23CF-44E3-9099-C40C66FF867C}">
                  <a14:compatExt spid="_x0000_s528386"/>
                </a:ext>
                <a:ext uri="{FF2B5EF4-FFF2-40B4-BE49-F238E27FC236}">
                  <a16:creationId xmlns:a16="http://schemas.microsoft.com/office/drawing/2014/main" id="{00000000-0008-0000-0400-000002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387" name="Check Box 3" hidden="1">
              <a:extLst>
                <a:ext uri="{63B3BB69-23CF-44E3-9099-C40C66FF867C}">
                  <a14:compatExt spid="_x0000_s528387"/>
                </a:ext>
                <a:ext uri="{FF2B5EF4-FFF2-40B4-BE49-F238E27FC236}">
                  <a16:creationId xmlns:a16="http://schemas.microsoft.com/office/drawing/2014/main" id="{00000000-0008-0000-0400-000003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388" name="Check Box 4" hidden="1">
              <a:extLst>
                <a:ext uri="{63B3BB69-23CF-44E3-9099-C40C66FF867C}">
                  <a14:compatExt spid="_x0000_s528388"/>
                </a:ext>
                <a:ext uri="{FF2B5EF4-FFF2-40B4-BE49-F238E27FC236}">
                  <a16:creationId xmlns:a16="http://schemas.microsoft.com/office/drawing/2014/main" id="{00000000-0008-0000-0400-000004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389" name="Check Box 5" hidden="1">
              <a:extLst>
                <a:ext uri="{63B3BB69-23CF-44E3-9099-C40C66FF867C}">
                  <a14:compatExt spid="_x0000_s528389"/>
                </a:ext>
                <a:ext uri="{FF2B5EF4-FFF2-40B4-BE49-F238E27FC236}">
                  <a16:creationId xmlns:a16="http://schemas.microsoft.com/office/drawing/2014/main" id="{00000000-0008-0000-0400-000005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390" name="Check Box 6" hidden="1">
              <a:extLst>
                <a:ext uri="{63B3BB69-23CF-44E3-9099-C40C66FF867C}">
                  <a14:compatExt spid="_x0000_s528390"/>
                </a:ext>
                <a:ext uri="{FF2B5EF4-FFF2-40B4-BE49-F238E27FC236}">
                  <a16:creationId xmlns:a16="http://schemas.microsoft.com/office/drawing/2014/main" id="{00000000-0008-0000-0400-000006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391" name="Check Box 7" hidden="1">
              <a:extLst>
                <a:ext uri="{63B3BB69-23CF-44E3-9099-C40C66FF867C}">
                  <a14:compatExt spid="_x0000_s528391"/>
                </a:ext>
                <a:ext uri="{FF2B5EF4-FFF2-40B4-BE49-F238E27FC236}">
                  <a16:creationId xmlns:a16="http://schemas.microsoft.com/office/drawing/2014/main" id="{00000000-0008-0000-0400-000007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392" name="Check Box 8" hidden="1">
              <a:extLst>
                <a:ext uri="{63B3BB69-23CF-44E3-9099-C40C66FF867C}">
                  <a14:compatExt spid="_x0000_s528392"/>
                </a:ext>
                <a:ext uri="{FF2B5EF4-FFF2-40B4-BE49-F238E27FC236}">
                  <a16:creationId xmlns:a16="http://schemas.microsoft.com/office/drawing/2014/main" id="{00000000-0008-0000-0400-000008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393" name="Check Box 9" hidden="1">
              <a:extLst>
                <a:ext uri="{63B3BB69-23CF-44E3-9099-C40C66FF867C}">
                  <a14:compatExt spid="_x0000_s528393"/>
                </a:ext>
                <a:ext uri="{FF2B5EF4-FFF2-40B4-BE49-F238E27FC236}">
                  <a16:creationId xmlns:a16="http://schemas.microsoft.com/office/drawing/2014/main" id="{00000000-0008-0000-0400-000009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394" name="Check Box 10" hidden="1">
              <a:extLst>
                <a:ext uri="{63B3BB69-23CF-44E3-9099-C40C66FF867C}">
                  <a14:compatExt spid="_x0000_s528394"/>
                </a:ext>
                <a:ext uri="{FF2B5EF4-FFF2-40B4-BE49-F238E27FC236}">
                  <a16:creationId xmlns:a16="http://schemas.microsoft.com/office/drawing/2014/main" id="{00000000-0008-0000-0400-00000A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395" name="Check Box 11" hidden="1">
              <a:extLst>
                <a:ext uri="{63B3BB69-23CF-44E3-9099-C40C66FF867C}">
                  <a14:compatExt spid="_x0000_s528395"/>
                </a:ext>
                <a:ext uri="{FF2B5EF4-FFF2-40B4-BE49-F238E27FC236}">
                  <a16:creationId xmlns:a16="http://schemas.microsoft.com/office/drawing/2014/main" id="{00000000-0008-0000-0400-00000B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396" name="Check Box 12" hidden="1">
              <a:extLst>
                <a:ext uri="{63B3BB69-23CF-44E3-9099-C40C66FF867C}">
                  <a14:compatExt spid="_x0000_s528396"/>
                </a:ext>
                <a:ext uri="{FF2B5EF4-FFF2-40B4-BE49-F238E27FC236}">
                  <a16:creationId xmlns:a16="http://schemas.microsoft.com/office/drawing/2014/main" id="{00000000-0008-0000-0400-00000C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397" name="Check Box 13" hidden="1">
              <a:extLst>
                <a:ext uri="{63B3BB69-23CF-44E3-9099-C40C66FF867C}">
                  <a14:compatExt spid="_x0000_s528397"/>
                </a:ext>
                <a:ext uri="{FF2B5EF4-FFF2-40B4-BE49-F238E27FC236}">
                  <a16:creationId xmlns:a16="http://schemas.microsoft.com/office/drawing/2014/main" id="{00000000-0008-0000-0400-00000D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398" name="Check Box 14" hidden="1">
              <a:extLst>
                <a:ext uri="{63B3BB69-23CF-44E3-9099-C40C66FF867C}">
                  <a14:compatExt spid="_x0000_s528398"/>
                </a:ext>
                <a:ext uri="{FF2B5EF4-FFF2-40B4-BE49-F238E27FC236}">
                  <a16:creationId xmlns:a16="http://schemas.microsoft.com/office/drawing/2014/main" id="{00000000-0008-0000-0400-00000E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399" name="Check Box 15" hidden="1">
              <a:extLst>
                <a:ext uri="{63B3BB69-23CF-44E3-9099-C40C66FF867C}">
                  <a14:compatExt spid="_x0000_s528399"/>
                </a:ext>
                <a:ext uri="{FF2B5EF4-FFF2-40B4-BE49-F238E27FC236}">
                  <a16:creationId xmlns:a16="http://schemas.microsoft.com/office/drawing/2014/main" id="{00000000-0008-0000-0400-00000F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400" name="Check Box 16" hidden="1">
              <a:extLst>
                <a:ext uri="{63B3BB69-23CF-44E3-9099-C40C66FF867C}">
                  <a14:compatExt spid="_x0000_s528400"/>
                </a:ext>
                <a:ext uri="{FF2B5EF4-FFF2-40B4-BE49-F238E27FC236}">
                  <a16:creationId xmlns:a16="http://schemas.microsoft.com/office/drawing/2014/main" id="{00000000-0008-0000-0400-000010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401" name="Check Box 17" hidden="1">
              <a:extLst>
                <a:ext uri="{63B3BB69-23CF-44E3-9099-C40C66FF867C}">
                  <a14:compatExt spid="_x0000_s528401"/>
                </a:ext>
                <a:ext uri="{FF2B5EF4-FFF2-40B4-BE49-F238E27FC236}">
                  <a16:creationId xmlns:a16="http://schemas.microsoft.com/office/drawing/2014/main" id="{00000000-0008-0000-0400-000011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402" name="Check Box 18" hidden="1">
              <a:extLst>
                <a:ext uri="{63B3BB69-23CF-44E3-9099-C40C66FF867C}">
                  <a14:compatExt spid="_x0000_s528402"/>
                </a:ext>
                <a:ext uri="{FF2B5EF4-FFF2-40B4-BE49-F238E27FC236}">
                  <a16:creationId xmlns:a16="http://schemas.microsoft.com/office/drawing/2014/main" id="{00000000-0008-0000-0400-000012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403" name="Check Box 19" hidden="1">
              <a:extLst>
                <a:ext uri="{63B3BB69-23CF-44E3-9099-C40C66FF867C}">
                  <a14:compatExt spid="_x0000_s528403"/>
                </a:ext>
                <a:ext uri="{FF2B5EF4-FFF2-40B4-BE49-F238E27FC236}">
                  <a16:creationId xmlns:a16="http://schemas.microsoft.com/office/drawing/2014/main" id="{00000000-0008-0000-0400-000013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404" name="Check Box 20" hidden="1">
              <a:extLst>
                <a:ext uri="{63B3BB69-23CF-44E3-9099-C40C66FF867C}">
                  <a14:compatExt spid="_x0000_s528404"/>
                </a:ext>
                <a:ext uri="{FF2B5EF4-FFF2-40B4-BE49-F238E27FC236}">
                  <a16:creationId xmlns:a16="http://schemas.microsoft.com/office/drawing/2014/main" id="{00000000-0008-0000-0400-000014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28405" name="Check Box 21" hidden="1">
              <a:extLst>
                <a:ext uri="{63B3BB69-23CF-44E3-9099-C40C66FF867C}">
                  <a14:compatExt spid="_x0000_s528405"/>
                </a:ext>
                <a:ext uri="{FF2B5EF4-FFF2-40B4-BE49-F238E27FC236}">
                  <a16:creationId xmlns:a16="http://schemas.microsoft.com/office/drawing/2014/main" id="{00000000-0008-0000-0400-000015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528406" name="Check Box 22" hidden="1">
              <a:extLst>
                <a:ext uri="{63B3BB69-23CF-44E3-9099-C40C66FF867C}">
                  <a14:compatExt spid="_x0000_s528406"/>
                </a:ext>
                <a:ext uri="{FF2B5EF4-FFF2-40B4-BE49-F238E27FC236}">
                  <a16:creationId xmlns:a16="http://schemas.microsoft.com/office/drawing/2014/main" id="{00000000-0008-0000-0400-000016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28407" name="Check Box 23" hidden="1">
              <a:extLst>
                <a:ext uri="{63B3BB69-23CF-44E3-9099-C40C66FF867C}">
                  <a14:compatExt spid="_x0000_s528407"/>
                </a:ext>
                <a:ext uri="{FF2B5EF4-FFF2-40B4-BE49-F238E27FC236}">
                  <a16:creationId xmlns:a16="http://schemas.microsoft.com/office/drawing/2014/main" id="{00000000-0008-0000-0400-000017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28408" name="Check Box 24" hidden="1">
              <a:extLst>
                <a:ext uri="{63B3BB69-23CF-44E3-9099-C40C66FF867C}">
                  <a14:compatExt spid="_x0000_s528408"/>
                </a:ext>
                <a:ext uri="{FF2B5EF4-FFF2-40B4-BE49-F238E27FC236}">
                  <a16:creationId xmlns:a16="http://schemas.microsoft.com/office/drawing/2014/main" id="{00000000-0008-0000-0400-0000181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65" name="Check Box 1" hidden="1">
              <a:extLst>
                <a:ext uri="{63B3BB69-23CF-44E3-9099-C40C66FF867C}">
                  <a14:compatExt spid="_x0000_s497665"/>
                </a:ext>
                <a:ext uri="{FF2B5EF4-FFF2-40B4-BE49-F238E27FC236}">
                  <a16:creationId xmlns:a16="http://schemas.microsoft.com/office/drawing/2014/main" id="{00000000-0008-0000-0500-000001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66" name="Check Box 2" hidden="1">
              <a:extLst>
                <a:ext uri="{63B3BB69-23CF-44E3-9099-C40C66FF867C}">
                  <a14:compatExt spid="_x0000_s497666"/>
                </a:ext>
                <a:ext uri="{FF2B5EF4-FFF2-40B4-BE49-F238E27FC236}">
                  <a16:creationId xmlns:a16="http://schemas.microsoft.com/office/drawing/2014/main" id="{00000000-0008-0000-0500-000002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67" name="Check Box 3" hidden="1">
              <a:extLst>
                <a:ext uri="{63B3BB69-23CF-44E3-9099-C40C66FF867C}">
                  <a14:compatExt spid="_x0000_s497667"/>
                </a:ext>
                <a:ext uri="{FF2B5EF4-FFF2-40B4-BE49-F238E27FC236}">
                  <a16:creationId xmlns:a16="http://schemas.microsoft.com/office/drawing/2014/main" id="{00000000-0008-0000-0500-000003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68" name="Check Box 4" hidden="1">
              <a:extLst>
                <a:ext uri="{63B3BB69-23CF-44E3-9099-C40C66FF867C}">
                  <a14:compatExt spid="_x0000_s497668"/>
                </a:ext>
                <a:ext uri="{FF2B5EF4-FFF2-40B4-BE49-F238E27FC236}">
                  <a16:creationId xmlns:a16="http://schemas.microsoft.com/office/drawing/2014/main" id="{00000000-0008-0000-0500-000004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69" name="Check Box 5" hidden="1">
              <a:extLst>
                <a:ext uri="{63B3BB69-23CF-44E3-9099-C40C66FF867C}">
                  <a14:compatExt spid="_x0000_s497669"/>
                </a:ext>
                <a:ext uri="{FF2B5EF4-FFF2-40B4-BE49-F238E27FC236}">
                  <a16:creationId xmlns:a16="http://schemas.microsoft.com/office/drawing/2014/main" id="{00000000-0008-0000-0500-000005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70" name="Check Box 6" hidden="1">
              <a:extLst>
                <a:ext uri="{63B3BB69-23CF-44E3-9099-C40C66FF867C}">
                  <a14:compatExt spid="_x0000_s497670"/>
                </a:ext>
                <a:ext uri="{FF2B5EF4-FFF2-40B4-BE49-F238E27FC236}">
                  <a16:creationId xmlns:a16="http://schemas.microsoft.com/office/drawing/2014/main" id="{00000000-0008-0000-0500-000006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71" name="Check Box 7" hidden="1">
              <a:extLst>
                <a:ext uri="{63B3BB69-23CF-44E3-9099-C40C66FF867C}">
                  <a14:compatExt spid="_x0000_s497671"/>
                </a:ext>
                <a:ext uri="{FF2B5EF4-FFF2-40B4-BE49-F238E27FC236}">
                  <a16:creationId xmlns:a16="http://schemas.microsoft.com/office/drawing/2014/main" id="{00000000-0008-0000-0500-000007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72" name="Check Box 8" hidden="1">
              <a:extLst>
                <a:ext uri="{63B3BB69-23CF-44E3-9099-C40C66FF867C}">
                  <a14:compatExt spid="_x0000_s497672"/>
                </a:ext>
                <a:ext uri="{FF2B5EF4-FFF2-40B4-BE49-F238E27FC236}">
                  <a16:creationId xmlns:a16="http://schemas.microsoft.com/office/drawing/2014/main" id="{00000000-0008-0000-0500-000008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73" name="Check Box 9" hidden="1">
              <a:extLst>
                <a:ext uri="{63B3BB69-23CF-44E3-9099-C40C66FF867C}">
                  <a14:compatExt spid="_x0000_s497673"/>
                </a:ext>
                <a:ext uri="{FF2B5EF4-FFF2-40B4-BE49-F238E27FC236}">
                  <a16:creationId xmlns:a16="http://schemas.microsoft.com/office/drawing/2014/main" id="{00000000-0008-0000-0500-000009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74" name="Check Box 10" hidden="1">
              <a:extLst>
                <a:ext uri="{63B3BB69-23CF-44E3-9099-C40C66FF867C}">
                  <a14:compatExt spid="_x0000_s497674"/>
                </a:ext>
                <a:ext uri="{FF2B5EF4-FFF2-40B4-BE49-F238E27FC236}">
                  <a16:creationId xmlns:a16="http://schemas.microsoft.com/office/drawing/2014/main" id="{00000000-0008-0000-0500-00000A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75" name="Check Box 11" hidden="1">
              <a:extLst>
                <a:ext uri="{63B3BB69-23CF-44E3-9099-C40C66FF867C}">
                  <a14:compatExt spid="_x0000_s497675"/>
                </a:ext>
                <a:ext uri="{FF2B5EF4-FFF2-40B4-BE49-F238E27FC236}">
                  <a16:creationId xmlns:a16="http://schemas.microsoft.com/office/drawing/2014/main" id="{00000000-0008-0000-0500-00000B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76" name="Check Box 12" hidden="1">
              <a:extLst>
                <a:ext uri="{63B3BB69-23CF-44E3-9099-C40C66FF867C}">
                  <a14:compatExt spid="_x0000_s497676"/>
                </a:ext>
                <a:ext uri="{FF2B5EF4-FFF2-40B4-BE49-F238E27FC236}">
                  <a16:creationId xmlns:a16="http://schemas.microsoft.com/office/drawing/2014/main" id="{00000000-0008-0000-0500-00000C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77" name="Check Box 13" hidden="1">
              <a:extLst>
                <a:ext uri="{63B3BB69-23CF-44E3-9099-C40C66FF867C}">
                  <a14:compatExt spid="_x0000_s497677"/>
                </a:ext>
                <a:ext uri="{FF2B5EF4-FFF2-40B4-BE49-F238E27FC236}">
                  <a16:creationId xmlns:a16="http://schemas.microsoft.com/office/drawing/2014/main" id="{00000000-0008-0000-0500-00000D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78" name="Check Box 14" hidden="1">
              <a:extLst>
                <a:ext uri="{63B3BB69-23CF-44E3-9099-C40C66FF867C}">
                  <a14:compatExt spid="_x0000_s497678"/>
                </a:ext>
                <a:ext uri="{FF2B5EF4-FFF2-40B4-BE49-F238E27FC236}">
                  <a16:creationId xmlns:a16="http://schemas.microsoft.com/office/drawing/2014/main" id="{00000000-0008-0000-0500-00000E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79" name="Check Box 15" hidden="1">
              <a:extLst>
                <a:ext uri="{63B3BB69-23CF-44E3-9099-C40C66FF867C}">
                  <a14:compatExt spid="_x0000_s497679"/>
                </a:ext>
                <a:ext uri="{FF2B5EF4-FFF2-40B4-BE49-F238E27FC236}">
                  <a16:creationId xmlns:a16="http://schemas.microsoft.com/office/drawing/2014/main" id="{00000000-0008-0000-0500-00000F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80" name="Check Box 16" hidden="1">
              <a:extLst>
                <a:ext uri="{63B3BB69-23CF-44E3-9099-C40C66FF867C}">
                  <a14:compatExt spid="_x0000_s497680"/>
                </a:ext>
                <a:ext uri="{FF2B5EF4-FFF2-40B4-BE49-F238E27FC236}">
                  <a16:creationId xmlns:a16="http://schemas.microsoft.com/office/drawing/2014/main" id="{00000000-0008-0000-0500-000010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81" name="Check Box 17" hidden="1">
              <a:extLst>
                <a:ext uri="{63B3BB69-23CF-44E3-9099-C40C66FF867C}">
                  <a14:compatExt spid="_x0000_s497681"/>
                </a:ext>
                <a:ext uri="{FF2B5EF4-FFF2-40B4-BE49-F238E27FC236}">
                  <a16:creationId xmlns:a16="http://schemas.microsoft.com/office/drawing/2014/main" id="{00000000-0008-0000-0500-000011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82" name="Check Box 18" hidden="1">
              <a:extLst>
                <a:ext uri="{63B3BB69-23CF-44E3-9099-C40C66FF867C}">
                  <a14:compatExt spid="_x0000_s497682"/>
                </a:ext>
                <a:ext uri="{FF2B5EF4-FFF2-40B4-BE49-F238E27FC236}">
                  <a16:creationId xmlns:a16="http://schemas.microsoft.com/office/drawing/2014/main" id="{00000000-0008-0000-0500-000012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83" name="Check Box 19" hidden="1">
              <a:extLst>
                <a:ext uri="{63B3BB69-23CF-44E3-9099-C40C66FF867C}">
                  <a14:compatExt spid="_x0000_s497683"/>
                </a:ext>
                <a:ext uri="{FF2B5EF4-FFF2-40B4-BE49-F238E27FC236}">
                  <a16:creationId xmlns:a16="http://schemas.microsoft.com/office/drawing/2014/main" id="{00000000-0008-0000-0500-000013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84" name="Check Box 20" hidden="1">
              <a:extLst>
                <a:ext uri="{63B3BB69-23CF-44E3-9099-C40C66FF867C}">
                  <a14:compatExt spid="_x0000_s497684"/>
                </a:ext>
                <a:ext uri="{FF2B5EF4-FFF2-40B4-BE49-F238E27FC236}">
                  <a16:creationId xmlns:a16="http://schemas.microsoft.com/office/drawing/2014/main" id="{00000000-0008-0000-0500-000014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97685" name="Check Box 21" hidden="1">
              <a:extLst>
                <a:ext uri="{63B3BB69-23CF-44E3-9099-C40C66FF867C}">
                  <a14:compatExt spid="_x0000_s497685"/>
                </a:ext>
                <a:ext uri="{FF2B5EF4-FFF2-40B4-BE49-F238E27FC236}">
                  <a16:creationId xmlns:a16="http://schemas.microsoft.com/office/drawing/2014/main" id="{00000000-0008-0000-0500-000015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97686" name="Check Box 22" hidden="1">
              <a:extLst>
                <a:ext uri="{63B3BB69-23CF-44E3-9099-C40C66FF867C}">
                  <a14:compatExt spid="_x0000_s497686"/>
                </a:ext>
                <a:ext uri="{FF2B5EF4-FFF2-40B4-BE49-F238E27FC236}">
                  <a16:creationId xmlns:a16="http://schemas.microsoft.com/office/drawing/2014/main" id="{00000000-0008-0000-0500-000016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97687" name="Check Box 23" hidden="1">
              <a:extLst>
                <a:ext uri="{63B3BB69-23CF-44E3-9099-C40C66FF867C}">
                  <a14:compatExt spid="_x0000_s497687"/>
                </a:ext>
                <a:ext uri="{FF2B5EF4-FFF2-40B4-BE49-F238E27FC236}">
                  <a16:creationId xmlns:a16="http://schemas.microsoft.com/office/drawing/2014/main" id="{00000000-0008-0000-0500-000017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97688" name="Check Box 24" hidden="1">
              <a:extLst>
                <a:ext uri="{63B3BB69-23CF-44E3-9099-C40C66FF867C}">
                  <a14:compatExt spid="_x0000_s497688"/>
                </a:ext>
                <a:ext uri="{FF2B5EF4-FFF2-40B4-BE49-F238E27FC236}">
                  <a16:creationId xmlns:a16="http://schemas.microsoft.com/office/drawing/2014/main" id="{00000000-0008-0000-0500-0000189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69" name="Check Box 1" hidden="1">
              <a:extLst>
                <a:ext uri="{63B3BB69-23CF-44E3-9099-C40C66FF867C}">
                  <a14:compatExt spid="_x0000_s467969"/>
                </a:ext>
                <a:ext uri="{FF2B5EF4-FFF2-40B4-BE49-F238E27FC236}">
                  <a16:creationId xmlns:a16="http://schemas.microsoft.com/office/drawing/2014/main" id="{00000000-0008-0000-0600-000001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70" name="Check Box 2" hidden="1">
              <a:extLst>
                <a:ext uri="{63B3BB69-23CF-44E3-9099-C40C66FF867C}">
                  <a14:compatExt spid="_x0000_s467970"/>
                </a:ext>
                <a:ext uri="{FF2B5EF4-FFF2-40B4-BE49-F238E27FC236}">
                  <a16:creationId xmlns:a16="http://schemas.microsoft.com/office/drawing/2014/main" id="{00000000-0008-0000-0600-000002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71" name="Check Box 3" hidden="1">
              <a:extLst>
                <a:ext uri="{63B3BB69-23CF-44E3-9099-C40C66FF867C}">
                  <a14:compatExt spid="_x0000_s467971"/>
                </a:ext>
                <a:ext uri="{FF2B5EF4-FFF2-40B4-BE49-F238E27FC236}">
                  <a16:creationId xmlns:a16="http://schemas.microsoft.com/office/drawing/2014/main" id="{00000000-0008-0000-0600-000003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72" name="Check Box 4" hidden="1">
              <a:extLst>
                <a:ext uri="{63B3BB69-23CF-44E3-9099-C40C66FF867C}">
                  <a14:compatExt spid="_x0000_s467972"/>
                </a:ext>
                <a:ext uri="{FF2B5EF4-FFF2-40B4-BE49-F238E27FC236}">
                  <a16:creationId xmlns:a16="http://schemas.microsoft.com/office/drawing/2014/main" id="{00000000-0008-0000-0600-000004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73" name="Check Box 5" hidden="1">
              <a:extLst>
                <a:ext uri="{63B3BB69-23CF-44E3-9099-C40C66FF867C}">
                  <a14:compatExt spid="_x0000_s467973"/>
                </a:ext>
                <a:ext uri="{FF2B5EF4-FFF2-40B4-BE49-F238E27FC236}">
                  <a16:creationId xmlns:a16="http://schemas.microsoft.com/office/drawing/2014/main" id="{00000000-0008-0000-0600-000005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74" name="Check Box 6" hidden="1">
              <a:extLst>
                <a:ext uri="{63B3BB69-23CF-44E3-9099-C40C66FF867C}">
                  <a14:compatExt spid="_x0000_s467974"/>
                </a:ext>
                <a:ext uri="{FF2B5EF4-FFF2-40B4-BE49-F238E27FC236}">
                  <a16:creationId xmlns:a16="http://schemas.microsoft.com/office/drawing/2014/main" id="{00000000-0008-0000-0600-000006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75" name="Check Box 7" hidden="1">
              <a:extLst>
                <a:ext uri="{63B3BB69-23CF-44E3-9099-C40C66FF867C}">
                  <a14:compatExt spid="_x0000_s467975"/>
                </a:ext>
                <a:ext uri="{FF2B5EF4-FFF2-40B4-BE49-F238E27FC236}">
                  <a16:creationId xmlns:a16="http://schemas.microsoft.com/office/drawing/2014/main" id="{00000000-0008-0000-0600-000007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76" name="Check Box 8" hidden="1">
              <a:extLst>
                <a:ext uri="{63B3BB69-23CF-44E3-9099-C40C66FF867C}">
                  <a14:compatExt spid="_x0000_s467976"/>
                </a:ext>
                <a:ext uri="{FF2B5EF4-FFF2-40B4-BE49-F238E27FC236}">
                  <a16:creationId xmlns:a16="http://schemas.microsoft.com/office/drawing/2014/main" id="{00000000-0008-0000-0600-000008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77" name="Check Box 9" hidden="1">
              <a:extLst>
                <a:ext uri="{63B3BB69-23CF-44E3-9099-C40C66FF867C}">
                  <a14:compatExt spid="_x0000_s467977"/>
                </a:ext>
                <a:ext uri="{FF2B5EF4-FFF2-40B4-BE49-F238E27FC236}">
                  <a16:creationId xmlns:a16="http://schemas.microsoft.com/office/drawing/2014/main" id="{00000000-0008-0000-0600-000009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78" name="Check Box 10" hidden="1">
              <a:extLst>
                <a:ext uri="{63B3BB69-23CF-44E3-9099-C40C66FF867C}">
                  <a14:compatExt spid="_x0000_s467978"/>
                </a:ext>
                <a:ext uri="{FF2B5EF4-FFF2-40B4-BE49-F238E27FC236}">
                  <a16:creationId xmlns:a16="http://schemas.microsoft.com/office/drawing/2014/main" id="{00000000-0008-0000-0600-00000A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79" name="Check Box 11" hidden="1">
              <a:extLst>
                <a:ext uri="{63B3BB69-23CF-44E3-9099-C40C66FF867C}">
                  <a14:compatExt spid="_x0000_s467979"/>
                </a:ext>
                <a:ext uri="{FF2B5EF4-FFF2-40B4-BE49-F238E27FC236}">
                  <a16:creationId xmlns:a16="http://schemas.microsoft.com/office/drawing/2014/main" id="{00000000-0008-0000-0600-00000B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80" name="Check Box 12" hidden="1">
              <a:extLst>
                <a:ext uri="{63B3BB69-23CF-44E3-9099-C40C66FF867C}">
                  <a14:compatExt spid="_x0000_s467980"/>
                </a:ext>
                <a:ext uri="{FF2B5EF4-FFF2-40B4-BE49-F238E27FC236}">
                  <a16:creationId xmlns:a16="http://schemas.microsoft.com/office/drawing/2014/main" id="{00000000-0008-0000-0600-00000C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81" name="Check Box 13" hidden="1">
              <a:extLst>
                <a:ext uri="{63B3BB69-23CF-44E3-9099-C40C66FF867C}">
                  <a14:compatExt spid="_x0000_s467981"/>
                </a:ext>
                <a:ext uri="{FF2B5EF4-FFF2-40B4-BE49-F238E27FC236}">
                  <a16:creationId xmlns:a16="http://schemas.microsoft.com/office/drawing/2014/main" id="{00000000-0008-0000-0600-00000D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82" name="Check Box 14" hidden="1">
              <a:extLst>
                <a:ext uri="{63B3BB69-23CF-44E3-9099-C40C66FF867C}">
                  <a14:compatExt spid="_x0000_s467982"/>
                </a:ext>
                <a:ext uri="{FF2B5EF4-FFF2-40B4-BE49-F238E27FC236}">
                  <a16:creationId xmlns:a16="http://schemas.microsoft.com/office/drawing/2014/main" id="{00000000-0008-0000-0600-00000E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83" name="Check Box 15" hidden="1">
              <a:extLst>
                <a:ext uri="{63B3BB69-23CF-44E3-9099-C40C66FF867C}">
                  <a14:compatExt spid="_x0000_s467983"/>
                </a:ext>
                <a:ext uri="{FF2B5EF4-FFF2-40B4-BE49-F238E27FC236}">
                  <a16:creationId xmlns:a16="http://schemas.microsoft.com/office/drawing/2014/main" id="{00000000-0008-0000-0600-00000F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84" name="Check Box 16" hidden="1">
              <a:extLst>
                <a:ext uri="{63B3BB69-23CF-44E3-9099-C40C66FF867C}">
                  <a14:compatExt spid="_x0000_s467984"/>
                </a:ext>
                <a:ext uri="{FF2B5EF4-FFF2-40B4-BE49-F238E27FC236}">
                  <a16:creationId xmlns:a16="http://schemas.microsoft.com/office/drawing/2014/main" id="{00000000-0008-0000-0600-000010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85" name="Check Box 17" hidden="1">
              <a:extLst>
                <a:ext uri="{63B3BB69-23CF-44E3-9099-C40C66FF867C}">
                  <a14:compatExt spid="_x0000_s467985"/>
                </a:ext>
                <a:ext uri="{FF2B5EF4-FFF2-40B4-BE49-F238E27FC236}">
                  <a16:creationId xmlns:a16="http://schemas.microsoft.com/office/drawing/2014/main" id="{00000000-0008-0000-0600-000011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86" name="Check Box 18" hidden="1">
              <a:extLst>
                <a:ext uri="{63B3BB69-23CF-44E3-9099-C40C66FF867C}">
                  <a14:compatExt spid="_x0000_s467986"/>
                </a:ext>
                <a:ext uri="{FF2B5EF4-FFF2-40B4-BE49-F238E27FC236}">
                  <a16:creationId xmlns:a16="http://schemas.microsoft.com/office/drawing/2014/main" id="{00000000-0008-0000-0600-000012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87" name="Check Box 19" hidden="1">
              <a:extLst>
                <a:ext uri="{63B3BB69-23CF-44E3-9099-C40C66FF867C}">
                  <a14:compatExt spid="_x0000_s467987"/>
                </a:ext>
                <a:ext uri="{FF2B5EF4-FFF2-40B4-BE49-F238E27FC236}">
                  <a16:creationId xmlns:a16="http://schemas.microsoft.com/office/drawing/2014/main" id="{00000000-0008-0000-0600-000013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88" name="Check Box 20" hidden="1">
              <a:extLst>
                <a:ext uri="{63B3BB69-23CF-44E3-9099-C40C66FF867C}">
                  <a14:compatExt spid="_x0000_s467988"/>
                </a:ext>
                <a:ext uri="{FF2B5EF4-FFF2-40B4-BE49-F238E27FC236}">
                  <a16:creationId xmlns:a16="http://schemas.microsoft.com/office/drawing/2014/main" id="{00000000-0008-0000-0600-000014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67989" name="Check Box 21" hidden="1">
              <a:extLst>
                <a:ext uri="{63B3BB69-23CF-44E3-9099-C40C66FF867C}">
                  <a14:compatExt spid="_x0000_s467989"/>
                </a:ext>
                <a:ext uri="{FF2B5EF4-FFF2-40B4-BE49-F238E27FC236}">
                  <a16:creationId xmlns:a16="http://schemas.microsoft.com/office/drawing/2014/main" id="{00000000-0008-0000-0600-000015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6</xdr:col>
          <xdr:colOff>523875</xdr:colOff>
          <xdr:row>11</xdr:row>
          <xdr:rowOff>9525</xdr:rowOff>
        </xdr:to>
        <xdr:sp macro="" textlink="">
          <xdr:nvSpPr>
            <xdr:cNvPr id="467990" name="Check Box 22" hidden="1">
              <a:extLst>
                <a:ext uri="{63B3BB69-23CF-44E3-9099-C40C66FF867C}">
                  <a14:compatExt spid="_x0000_s467990"/>
                </a:ext>
                <a:ext uri="{FF2B5EF4-FFF2-40B4-BE49-F238E27FC236}">
                  <a16:creationId xmlns:a16="http://schemas.microsoft.com/office/drawing/2014/main" id="{00000000-0008-0000-0600-000016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67991" name="Check Box 23" hidden="1">
              <a:extLst>
                <a:ext uri="{63B3BB69-23CF-44E3-9099-C40C66FF867C}">
                  <a14:compatExt spid="_x0000_s467991"/>
                </a:ext>
                <a:ext uri="{FF2B5EF4-FFF2-40B4-BE49-F238E27FC236}">
                  <a16:creationId xmlns:a16="http://schemas.microsoft.com/office/drawing/2014/main" id="{00000000-0008-0000-0600-000017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67992" name="Check Box 24" hidden="1">
              <a:extLst>
                <a:ext uri="{63B3BB69-23CF-44E3-9099-C40C66FF867C}">
                  <a14:compatExt spid="_x0000_s467992"/>
                </a:ext>
                <a:ext uri="{FF2B5EF4-FFF2-40B4-BE49-F238E27FC236}">
                  <a16:creationId xmlns:a16="http://schemas.microsoft.com/office/drawing/2014/main" id="{00000000-0008-0000-0600-0000182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297" name="Check Box 1" hidden="1">
              <a:extLst>
                <a:ext uri="{63B3BB69-23CF-44E3-9099-C40C66FF867C}">
                  <a14:compatExt spid="_x0000_s439297"/>
                </a:ext>
                <a:ext uri="{FF2B5EF4-FFF2-40B4-BE49-F238E27FC236}">
                  <a16:creationId xmlns:a16="http://schemas.microsoft.com/office/drawing/2014/main" id="{00000000-0008-0000-0700-000001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298" name="Check Box 2" hidden="1">
              <a:extLst>
                <a:ext uri="{63B3BB69-23CF-44E3-9099-C40C66FF867C}">
                  <a14:compatExt spid="_x0000_s439298"/>
                </a:ext>
                <a:ext uri="{FF2B5EF4-FFF2-40B4-BE49-F238E27FC236}">
                  <a16:creationId xmlns:a16="http://schemas.microsoft.com/office/drawing/2014/main" id="{00000000-0008-0000-0700-000002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299" name="Check Box 3" hidden="1">
              <a:extLst>
                <a:ext uri="{63B3BB69-23CF-44E3-9099-C40C66FF867C}">
                  <a14:compatExt spid="_x0000_s439299"/>
                </a:ext>
                <a:ext uri="{FF2B5EF4-FFF2-40B4-BE49-F238E27FC236}">
                  <a16:creationId xmlns:a16="http://schemas.microsoft.com/office/drawing/2014/main" id="{00000000-0008-0000-0700-000003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00" name="Check Box 4" hidden="1">
              <a:extLst>
                <a:ext uri="{63B3BB69-23CF-44E3-9099-C40C66FF867C}">
                  <a14:compatExt spid="_x0000_s439300"/>
                </a:ext>
                <a:ext uri="{FF2B5EF4-FFF2-40B4-BE49-F238E27FC236}">
                  <a16:creationId xmlns:a16="http://schemas.microsoft.com/office/drawing/2014/main" id="{00000000-0008-0000-0700-000004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301" name="Check Box 5" hidden="1">
              <a:extLst>
                <a:ext uri="{63B3BB69-23CF-44E3-9099-C40C66FF867C}">
                  <a14:compatExt spid="_x0000_s439301"/>
                </a:ext>
                <a:ext uri="{FF2B5EF4-FFF2-40B4-BE49-F238E27FC236}">
                  <a16:creationId xmlns:a16="http://schemas.microsoft.com/office/drawing/2014/main" id="{00000000-0008-0000-0700-000005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302" name="Check Box 6" hidden="1">
              <a:extLst>
                <a:ext uri="{63B3BB69-23CF-44E3-9099-C40C66FF867C}">
                  <a14:compatExt spid="_x0000_s439302"/>
                </a:ext>
                <a:ext uri="{FF2B5EF4-FFF2-40B4-BE49-F238E27FC236}">
                  <a16:creationId xmlns:a16="http://schemas.microsoft.com/office/drawing/2014/main" id="{00000000-0008-0000-0700-000006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303" name="Check Box 7" hidden="1">
              <a:extLst>
                <a:ext uri="{63B3BB69-23CF-44E3-9099-C40C66FF867C}">
                  <a14:compatExt spid="_x0000_s439303"/>
                </a:ext>
                <a:ext uri="{FF2B5EF4-FFF2-40B4-BE49-F238E27FC236}">
                  <a16:creationId xmlns:a16="http://schemas.microsoft.com/office/drawing/2014/main" id="{00000000-0008-0000-0700-000007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04" name="Check Box 8" hidden="1">
              <a:extLst>
                <a:ext uri="{63B3BB69-23CF-44E3-9099-C40C66FF867C}">
                  <a14:compatExt spid="_x0000_s439304"/>
                </a:ext>
                <a:ext uri="{FF2B5EF4-FFF2-40B4-BE49-F238E27FC236}">
                  <a16:creationId xmlns:a16="http://schemas.microsoft.com/office/drawing/2014/main" id="{00000000-0008-0000-0700-000008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305" name="Check Box 9" hidden="1">
              <a:extLst>
                <a:ext uri="{63B3BB69-23CF-44E3-9099-C40C66FF867C}">
                  <a14:compatExt spid="_x0000_s439305"/>
                </a:ext>
                <a:ext uri="{FF2B5EF4-FFF2-40B4-BE49-F238E27FC236}">
                  <a16:creationId xmlns:a16="http://schemas.microsoft.com/office/drawing/2014/main" id="{00000000-0008-0000-0700-000009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306" name="Check Box 10" hidden="1">
              <a:extLst>
                <a:ext uri="{63B3BB69-23CF-44E3-9099-C40C66FF867C}">
                  <a14:compatExt spid="_x0000_s439306"/>
                </a:ext>
                <a:ext uri="{FF2B5EF4-FFF2-40B4-BE49-F238E27FC236}">
                  <a16:creationId xmlns:a16="http://schemas.microsoft.com/office/drawing/2014/main" id="{00000000-0008-0000-0700-00000A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307" name="Check Box 11" hidden="1">
              <a:extLst>
                <a:ext uri="{63B3BB69-23CF-44E3-9099-C40C66FF867C}">
                  <a14:compatExt spid="_x0000_s439307"/>
                </a:ext>
                <a:ext uri="{FF2B5EF4-FFF2-40B4-BE49-F238E27FC236}">
                  <a16:creationId xmlns:a16="http://schemas.microsoft.com/office/drawing/2014/main" id="{00000000-0008-0000-0700-00000B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08" name="Check Box 12" hidden="1">
              <a:extLst>
                <a:ext uri="{63B3BB69-23CF-44E3-9099-C40C66FF867C}">
                  <a14:compatExt spid="_x0000_s439308"/>
                </a:ext>
                <a:ext uri="{FF2B5EF4-FFF2-40B4-BE49-F238E27FC236}">
                  <a16:creationId xmlns:a16="http://schemas.microsoft.com/office/drawing/2014/main" id="{00000000-0008-0000-0700-00000C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309" name="Check Box 13" hidden="1">
              <a:extLst>
                <a:ext uri="{63B3BB69-23CF-44E3-9099-C40C66FF867C}">
                  <a14:compatExt spid="_x0000_s439309"/>
                </a:ext>
                <a:ext uri="{FF2B5EF4-FFF2-40B4-BE49-F238E27FC236}">
                  <a16:creationId xmlns:a16="http://schemas.microsoft.com/office/drawing/2014/main" id="{00000000-0008-0000-0700-00000D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310" name="Check Box 14" hidden="1">
              <a:extLst>
                <a:ext uri="{63B3BB69-23CF-44E3-9099-C40C66FF867C}">
                  <a14:compatExt spid="_x0000_s439310"/>
                </a:ext>
                <a:ext uri="{FF2B5EF4-FFF2-40B4-BE49-F238E27FC236}">
                  <a16:creationId xmlns:a16="http://schemas.microsoft.com/office/drawing/2014/main" id="{00000000-0008-0000-0700-00000E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311" name="Check Box 15" hidden="1">
              <a:extLst>
                <a:ext uri="{63B3BB69-23CF-44E3-9099-C40C66FF867C}">
                  <a14:compatExt spid="_x0000_s439311"/>
                </a:ext>
                <a:ext uri="{FF2B5EF4-FFF2-40B4-BE49-F238E27FC236}">
                  <a16:creationId xmlns:a16="http://schemas.microsoft.com/office/drawing/2014/main" id="{00000000-0008-0000-0700-00000F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12" name="Check Box 16" hidden="1">
              <a:extLst>
                <a:ext uri="{63B3BB69-23CF-44E3-9099-C40C66FF867C}">
                  <a14:compatExt spid="_x0000_s439312"/>
                </a:ext>
                <a:ext uri="{FF2B5EF4-FFF2-40B4-BE49-F238E27FC236}">
                  <a16:creationId xmlns:a16="http://schemas.microsoft.com/office/drawing/2014/main" id="{00000000-0008-0000-0700-000010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313" name="Check Box 17" hidden="1">
              <a:extLst>
                <a:ext uri="{63B3BB69-23CF-44E3-9099-C40C66FF867C}">
                  <a14:compatExt spid="_x0000_s439313"/>
                </a:ext>
                <a:ext uri="{FF2B5EF4-FFF2-40B4-BE49-F238E27FC236}">
                  <a16:creationId xmlns:a16="http://schemas.microsoft.com/office/drawing/2014/main" id="{00000000-0008-0000-0700-000011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314" name="Check Box 18" hidden="1">
              <a:extLst>
                <a:ext uri="{63B3BB69-23CF-44E3-9099-C40C66FF867C}">
                  <a14:compatExt spid="_x0000_s439314"/>
                </a:ext>
                <a:ext uri="{FF2B5EF4-FFF2-40B4-BE49-F238E27FC236}">
                  <a16:creationId xmlns:a16="http://schemas.microsoft.com/office/drawing/2014/main" id="{00000000-0008-0000-0700-000012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315" name="Check Box 19" hidden="1">
              <a:extLst>
                <a:ext uri="{63B3BB69-23CF-44E3-9099-C40C66FF867C}">
                  <a14:compatExt spid="_x0000_s439315"/>
                </a:ext>
                <a:ext uri="{FF2B5EF4-FFF2-40B4-BE49-F238E27FC236}">
                  <a16:creationId xmlns:a16="http://schemas.microsoft.com/office/drawing/2014/main" id="{00000000-0008-0000-0700-000013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16" name="Check Box 20" hidden="1">
              <a:extLst>
                <a:ext uri="{63B3BB69-23CF-44E3-9099-C40C66FF867C}">
                  <a14:compatExt spid="_x0000_s439316"/>
                </a:ext>
                <a:ext uri="{FF2B5EF4-FFF2-40B4-BE49-F238E27FC236}">
                  <a16:creationId xmlns:a16="http://schemas.microsoft.com/office/drawing/2014/main" id="{00000000-0008-0000-0700-000014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39317" name="Check Box 21" hidden="1">
              <a:extLst>
                <a:ext uri="{63B3BB69-23CF-44E3-9099-C40C66FF867C}">
                  <a14:compatExt spid="_x0000_s439317"/>
                </a:ext>
                <a:ext uri="{FF2B5EF4-FFF2-40B4-BE49-F238E27FC236}">
                  <a16:creationId xmlns:a16="http://schemas.microsoft.com/office/drawing/2014/main" id="{00000000-0008-0000-0700-000015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39318" name="Check Box 22" hidden="1">
              <a:extLst>
                <a:ext uri="{63B3BB69-23CF-44E3-9099-C40C66FF867C}">
                  <a14:compatExt spid="_x0000_s439318"/>
                </a:ext>
                <a:ext uri="{FF2B5EF4-FFF2-40B4-BE49-F238E27FC236}">
                  <a16:creationId xmlns:a16="http://schemas.microsoft.com/office/drawing/2014/main" id="{00000000-0008-0000-0700-000016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39319" name="Check Box 23" hidden="1">
              <a:extLst>
                <a:ext uri="{63B3BB69-23CF-44E3-9099-C40C66FF867C}">
                  <a14:compatExt spid="_x0000_s439319"/>
                </a:ext>
                <a:ext uri="{FF2B5EF4-FFF2-40B4-BE49-F238E27FC236}">
                  <a16:creationId xmlns:a16="http://schemas.microsoft.com/office/drawing/2014/main" id="{00000000-0008-0000-0700-000017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39320" name="Check Box 24" hidden="1">
              <a:extLst>
                <a:ext uri="{63B3BB69-23CF-44E3-9099-C40C66FF867C}">
                  <a14:compatExt spid="_x0000_s439320"/>
                </a:ext>
                <a:ext uri="{FF2B5EF4-FFF2-40B4-BE49-F238E27FC236}">
                  <a16:creationId xmlns:a16="http://schemas.microsoft.com/office/drawing/2014/main" id="{00000000-0008-0000-0700-000018B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49" name="Check Box 1" hidden="1">
              <a:extLst>
                <a:ext uri="{63B3BB69-23CF-44E3-9099-C40C66FF867C}">
                  <a14:compatExt spid="_x0000_s411649"/>
                </a:ext>
                <a:ext uri="{FF2B5EF4-FFF2-40B4-BE49-F238E27FC236}">
                  <a16:creationId xmlns:a16="http://schemas.microsoft.com/office/drawing/2014/main" id="{00000000-0008-0000-0800-000001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50" name="Check Box 2" hidden="1">
              <a:extLst>
                <a:ext uri="{63B3BB69-23CF-44E3-9099-C40C66FF867C}">
                  <a14:compatExt spid="_x0000_s411650"/>
                </a:ext>
                <a:ext uri="{FF2B5EF4-FFF2-40B4-BE49-F238E27FC236}">
                  <a16:creationId xmlns:a16="http://schemas.microsoft.com/office/drawing/2014/main" id="{00000000-0008-0000-0800-000002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51" name="Check Box 3" hidden="1">
              <a:extLst>
                <a:ext uri="{63B3BB69-23CF-44E3-9099-C40C66FF867C}">
                  <a14:compatExt spid="_x0000_s411651"/>
                </a:ext>
                <a:ext uri="{FF2B5EF4-FFF2-40B4-BE49-F238E27FC236}">
                  <a16:creationId xmlns:a16="http://schemas.microsoft.com/office/drawing/2014/main" id="{00000000-0008-0000-0800-000003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52" name="Check Box 4" hidden="1">
              <a:extLst>
                <a:ext uri="{63B3BB69-23CF-44E3-9099-C40C66FF867C}">
                  <a14:compatExt spid="_x0000_s411652"/>
                </a:ext>
                <a:ext uri="{FF2B5EF4-FFF2-40B4-BE49-F238E27FC236}">
                  <a16:creationId xmlns:a16="http://schemas.microsoft.com/office/drawing/2014/main" id="{00000000-0008-0000-0800-000004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53" name="Check Box 5" hidden="1">
              <a:extLst>
                <a:ext uri="{63B3BB69-23CF-44E3-9099-C40C66FF867C}">
                  <a14:compatExt spid="_x0000_s411653"/>
                </a:ext>
                <a:ext uri="{FF2B5EF4-FFF2-40B4-BE49-F238E27FC236}">
                  <a16:creationId xmlns:a16="http://schemas.microsoft.com/office/drawing/2014/main" id="{00000000-0008-0000-0800-000005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54" name="Check Box 6" hidden="1">
              <a:extLst>
                <a:ext uri="{63B3BB69-23CF-44E3-9099-C40C66FF867C}">
                  <a14:compatExt spid="_x0000_s411654"/>
                </a:ext>
                <a:ext uri="{FF2B5EF4-FFF2-40B4-BE49-F238E27FC236}">
                  <a16:creationId xmlns:a16="http://schemas.microsoft.com/office/drawing/2014/main" id="{00000000-0008-0000-0800-000006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55" name="Check Box 7" hidden="1">
              <a:extLst>
                <a:ext uri="{63B3BB69-23CF-44E3-9099-C40C66FF867C}">
                  <a14:compatExt spid="_x0000_s411655"/>
                </a:ext>
                <a:ext uri="{FF2B5EF4-FFF2-40B4-BE49-F238E27FC236}">
                  <a16:creationId xmlns:a16="http://schemas.microsoft.com/office/drawing/2014/main" id="{00000000-0008-0000-0800-000007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56" name="Check Box 8" hidden="1">
              <a:extLst>
                <a:ext uri="{63B3BB69-23CF-44E3-9099-C40C66FF867C}">
                  <a14:compatExt spid="_x0000_s411656"/>
                </a:ext>
                <a:ext uri="{FF2B5EF4-FFF2-40B4-BE49-F238E27FC236}">
                  <a16:creationId xmlns:a16="http://schemas.microsoft.com/office/drawing/2014/main" id="{00000000-0008-0000-0800-000008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57" name="Check Box 9" hidden="1">
              <a:extLst>
                <a:ext uri="{63B3BB69-23CF-44E3-9099-C40C66FF867C}">
                  <a14:compatExt spid="_x0000_s411657"/>
                </a:ext>
                <a:ext uri="{FF2B5EF4-FFF2-40B4-BE49-F238E27FC236}">
                  <a16:creationId xmlns:a16="http://schemas.microsoft.com/office/drawing/2014/main" id="{00000000-0008-0000-0800-000009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58" name="Check Box 10" hidden="1">
              <a:extLst>
                <a:ext uri="{63B3BB69-23CF-44E3-9099-C40C66FF867C}">
                  <a14:compatExt spid="_x0000_s411658"/>
                </a:ext>
                <a:ext uri="{FF2B5EF4-FFF2-40B4-BE49-F238E27FC236}">
                  <a16:creationId xmlns:a16="http://schemas.microsoft.com/office/drawing/2014/main" id="{00000000-0008-0000-0800-00000A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59" name="Check Box 11" hidden="1">
              <a:extLst>
                <a:ext uri="{63B3BB69-23CF-44E3-9099-C40C66FF867C}">
                  <a14:compatExt spid="_x0000_s411659"/>
                </a:ext>
                <a:ext uri="{FF2B5EF4-FFF2-40B4-BE49-F238E27FC236}">
                  <a16:creationId xmlns:a16="http://schemas.microsoft.com/office/drawing/2014/main" id="{00000000-0008-0000-0800-00000B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60" name="Check Box 12" hidden="1">
              <a:extLst>
                <a:ext uri="{63B3BB69-23CF-44E3-9099-C40C66FF867C}">
                  <a14:compatExt spid="_x0000_s411660"/>
                </a:ext>
                <a:ext uri="{FF2B5EF4-FFF2-40B4-BE49-F238E27FC236}">
                  <a16:creationId xmlns:a16="http://schemas.microsoft.com/office/drawing/2014/main" id="{00000000-0008-0000-0800-00000C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61" name="Check Box 13" hidden="1">
              <a:extLst>
                <a:ext uri="{63B3BB69-23CF-44E3-9099-C40C66FF867C}">
                  <a14:compatExt spid="_x0000_s411661"/>
                </a:ext>
                <a:ext uri="{FF2B5EF4-FFF2-40B4-BE49-F238E27FC236}">
                  <a16:creationId xmlns:a16="http://schemas.microsoft.com/office/drawing/2014/main" id="{00000000-0008-0000-0800-00000D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62" name="Check Box 14" hidden="1">
              <a:extLst>
                <a:ext uri="{63B3BB69-23CF-44E3-9099-C40C66FF867C}">
                  <a14:compatExt spid="_x0000_s411662"/>
                </a:ext>
                <a:ext uri="{FF2B5EF4-FFF2-40B4-BE49-F238E27FC236}">
                  <a16:creationId xmlns:a16="http://schemas.microsoft.com/office/drawing/2014/main" id="{00000000-0008-0000-0800-00000E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63" name="Check Box 15" hidden="1">
              <a:extLst>
                <a:ext uri="{63B3BB69-23CF-44E3-9099-C40C66FF867C}">
                  <a14:compatExt spid="_x0000_s411663"/>
                </a:ext>
                <a:ext uri="{FF2B5EF4-FFF2-40B4-BE49-F238E27FC236}">
                  <a16:creationId xmlns:a16="http://schemas.microsoft.com/office/drawing/2014/main" id="{00000000-0008-0000-0800-00000F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64" name="Check Box 16" hidden="1">
              <a:extLst>
                <a:ext uri="{63B3BB69-23CF-44E3-9099-C40C66FF867C}">
                  <a14:compatExt spid="_x0000_s411664"/>
                </a:ext>
                <a:ext uri="{FF2B5EF4-FFF2-40B4-BE49-F238E27FC236}">
                  <a16:creationId xmlns:a16="http://schemas.microsoft.com/office/drawing/2014/main" id="{00000000-0008-0000-0800-000010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65" name="Check Box 17" hidden="1">
              <a:extLst>
                <a:ext uri="{63B3BB69-23CF-44E3-9099-C40C66FF867C}">
                  <a14:compatExt spid="_x0000_s411665"/>
                </a:ext>
                <a:ext uri="{FF2B5EF4-FFF2-40B4-BE49-F238E27FC236}">
                  <a16:creationId xmlns:a16="http://schemas.microsoft.com/office/drawing/2014/main" id="{00000000-0008-0000-0800-000011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66" name="Check Box 18" hidden="1">
              <a:extLst>
                <a:ext uri="{63B3BB69-23CF-44E3-9099-C40C66FF867C}">
                  <a14:compatExt spid="_x0000_s411666"/>
                </a:ext>
                <a:ext uri="{FF2B5EF4-FFF2-40B4-BE49-F238E27FC236}">
                  <a16:creationId xmlns:a16="http://schemas.microsoft.com/office/drawing/2014/main" id="{00000000-0008-0000-0800-000012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67" name="Check Box 19" hidden="1">
              <a:extLst>
                <a:ext uri="{63B3BB69-23CF-44E3-9099-C40C66FF867C}">
                  <a14:compatExt spid="_x0000_s411667"/>
                </a:ext>
                <a:ext uri="{FF2B5EF4-FFF2-40B4-BE49-F238E27FC236}">
                  <a16:creationId xmlns:a16="http://schemas.microsoft.com/office/drawing/2014/main" id="{00000000-0008-0000-0800-000013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68" name="Check Box 20" hidden="1">
              <a:extLst>
                <a:ext uri="{63B3BB69-23CF-44E3-9099-C40C66FF867C}">
                  <a14:compatExt spid="_x0000_s411668"/>
                </a:ext>
                <a:ext uri="{FF2B5EF4-FFF2-40B4-BE49-F238E27FC236}">
                  <a16:creationId xmlns:a16="http://schemas.microsoft.com/office/drawing/2014/main" id="{00000000-0008-0000-0800-000014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669" name="Check Box 21" hidden="1">
              <a:extLst>
                <a:ext uri="{63B3BB69-23CF-44E3-9099-C40C66FF867C}">
                  <a14:compatExt spid="_x0000_s411669"/>
                </a:ext>
                <a:ext uri="{FF2B5EF4-FFF2-40B4-BE49-F238E27FC236}">
                  <a16:creationId xmlns:a16="http://schemas.microsoft.com/office/drawing/2014/main" id="{00000000-0008-0000-0800-000015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670" name="Check Box 22" hidden="1">
              <a:extLst>
                <a:ext uri="{63B3BB69-23CF-44E3-9099-C40C66FF867C}">
                  <a14:compatExt spid="_x0000_s411670"/>
                </a:ext>
                <a:ext uri="{FF2B5EF4-FFF2-40B4-BE49-F238E27FC236}">
                  <a16:creationId xmlns:a16="http://schemas.microsoft.com/office/drawing/2014/main" id="{00000000-0008-0000-0800-000016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671" name="Check Box 23" hidden="1">
              <a:extLst>
                <a:ext uri="{63B3BB69-23CF-44E3-9099-C40C66FF867C}">
                  <a14:compatExt spid="_x0000_s411671"/>
                </a:ext>
                <a:ext uri="{FF2B5EF4-FFF2-40B4-BE49-F238E27FC236}">
                  <a16:creationId xmlns:a16="http://schemas.microsoft.com/office/drawing/2014/main" id="{00000000-0008-0000-0800-000017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72" name="Check Box 24" hidden="1">
              <a:extLst>
                <a:ext uri="{63B3BB69-23CF-44E3-9099-C40C66FF867C}">
                  <a14:compatExt spid="_x0000_s411672"/>
                </a:ext>
                <a:ext uri="{FF2B5EF4-FFF2-40B4-BE49-F238E27FC236}">
                  <a16:creationId xmlns:a16="http://schemas.microsoft.com/office/drawing/2014/main" id="{00000000-0008-0000-0800-000018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25" name="Check Box 1" hidden="1">
              <a:extLst>
                <a:ext uri="{63B3BB69-23CF-44E3-9099-C40C66FF867C}">
                  <a14:compatExt spid="_x0000_s385025"/>
                </a:ext>
                <a:ext uri="{FF2B5EF4-FFF2-40B4-BE49-F238E27FC236}">
                  <a16:creationId xmlns:a16="http://schemas.microsoft.com/office/drawing/2014/main" id="{00000000-0008-0000-0900-000001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26" name="Check Box 2" hidden="1">
              <a:extLst>
                <a:ext uri="{63B3BB69-23CF-44E3-9099-C40C66FF867C}">
                  <a14:compatExt spid="_x0000_s385026"/>
                </a:ext>
                <a:ext uri="{FF2B5EF4-FFF2-40B4-BE49-F238E27FC236}">
                  <a16:creationId xmlns:a16="http://schemas.microsoft.com/office/drawing/2014/main" id="{00000000-0008-0000-0900-000002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27" name="Check Box 3" hidden="1">
              <a:extLst>
                <a:ext uri="{63B3BB69-23CF-44E3-9099-C40C66FF867C}">
                  <a14:compatExt spid="_x0000_s385027"/>
                </a:ext>
                <a:ext uri="{FF2B5EF4-FFF2-40B4-BE49-F238E27FC236}">
                  <a16:creationId xmlns:a16="http://schemas.microsoft.com/office/drawing/2014/main" id="{00000000-0008-0000-0900-000003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28" name="Check Box 4" hidden="1">
              <a:extLst>
                <a:ext uri="{63B3BB69-23CF-44E3-9099-C40C66FF867C}">
                  <a14:compatExt spid="_x0000_s385028"/>
                </a:ext>
                <a:ext uri="{FF2B5EF4-FFF2-40B4-BE49-F238E27FC236}">
                  <a16:creationId xmlns:a16="http://schemas.microsoft.com/office/drawing/2014/main" id="{00000000-0008-0000-0900-000004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29" name="Check Box 5" hidden="1">
              <a:extLst>
                <a:ext uri="{63B3BB69-23CF-44E3-9099-C40C66FF867C}">
                  <a14:compatExt spid="_x0000_s385029"/>
                </a:ext>
                <a:ext uri="{FF2B5EF4-FFF2-40B4-BE49-F238E27FC236}">
                  <a16:creationId xmlns:a16="http://schemas.microsoft.com/office/drawing/2014/main" id="{00000000-0008-0000-0900-000005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30" name="Check Box 6" hidden="1">
              <a:extLst>
                <a:ext uri="{63B3BB69-23CF-44E3-9099-C40C66FF867C}">
                  <a14:compatExt spid="_x0000_s385030"/>
                </a:ext>
                <a:ext uri="{FF2B5EF4-FFF2-40B4-BE49-F238E27FC236}">
                  <a16:creationId xmlns:a16="http://schemas.microsoft.com/office/drawing/2014/main" id="{00000000-0008-0000-0900-000006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31" name="Check Box 7" hidden="1">
              <a:extLst>
                <a:ext uri="{63B3BB69-23CF-44E3-9099-C40C66FF867C}">
                  <a14:compatExt spid="_x0000_s385031"/>
                </a:ext>
                <a:ext uri="{FF2B5EF4-FFF2-40B4-BE49-F238E27FC236}">
                  <a16:creationId xmlns:a16="http://schemas.microsoft.com/office/drawing/2014/main" id="{00000000-0008-0000-0900-000007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32" name="Check Box 8" hidden="1">
              <a:extLst>
                <a:ext uri="{63B3BB69-23CF-44E3-9099-C40C66FF867C}">
                  <a14:compatExt spid="_x0000_s385032"/>
                </a:ext>
                <a:ext uri="{FF2B5EF4-FFF2-40B4-BE49-F238E27FC236}">
                  <a16:creationId xmlns:a16="http://schemas.microsoft.com/office/drawing/2014/main" id="{00000000-0008-0000-0900-000008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33" name="Check Box 9" hidden="1">
              <a:extLst>
                <a:ext uri="{63B3BB69-23CF-44E3-9099-C40C66FF867C}">
                  <a14:compatExt spid="_x0000_s385033"/>
                </a:ext>
                <a:ext uri="{FF2B5EF4-FFF2-40B4-BE49-F238E27FC236}">
                  <a16:creationId xmlns:a16="http://schemas.microsoft.com/office/drawing/2014/main" id="{00000000-0008-0000-0900-000009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34" name="Check Box 10" hidden="1">
              <a:extLst>
                <a:ext uri="{63B3BB69-23CF-44E3-9099-C40C66FF867C}">
                  <a14:compatExt spid="_x0000_s385034"/>
                </a:ext>
                <a:ext uri="{FF2B5EF4-FFF2-40B4-BE49-F238E27FC236}">
                  <a16:creationId xmlns:a16="http://schemas.microsoft.com/office/drawing/2014/main" id="{00000000-0008-0000-0900-00000A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35" name="Check Box 11" hidden="1">
              <a:extLst>
                <a:ext uri="{63B3BB69-23CF-44E3-9099-C40C66FF867C}">
                  <a14:compatExt spid="_x0000_s385035"/>
                </a:ext>
                <a:ext uri="{FF2B5EF4-FFF2-40B4-BE49-F238E27FC236}">
                  <a16:creationId xmlns:a16="http://schemas.microsoft.com/office/drawing/2014/main" id="{00000000-0008-0000-0900-00000B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36" name="Check Box 12" hidden="1">
              <a:extLst>
                <a:ext uri="{63B3BB69-23CF-44E3-9099-C40C66FF867C}">
                  <a14:compatExt spid="_x0000_s385036"/>
                </a:ext>
                <a:ext uri="{FF2B5EF4-FFF2-40B4-BE49-F238E27FC236}">
                  <a16:creationId xmlns:a16="http://schemas.microsoft.com/office/drawing/2014/main" id="{00000000-0008-0000-0900-00000C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37" name="Check Box 13" hidden="1">
              <a:extLst>
                <a:ext uri="{63B3BB69-23CF-44E3-9099-C40C66FF867C}">
                  <a14:compatExt spid="_x0000_s385037"/>
                </a:ext>
                <a:ext uri="{FF2B5EF4-FFF2-40B4-BE49-F238E27FC236}">
                  <a16:creationId xmlns:a16="http://schemas.microsoft.com/office/drawing/2014/main" id="{00000000-0008-0000-0900-00000D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38" name="Check Box 14" hidden="1">
              <a:extLst>
                <a:ext uri="{63B3BB69-23CF-44E3-9099-C40C66FF867C}">
                  <a14:compatExt spid="_x0000_s385038"/>
                </a:ext>
                <a:ext uri="{FF2B5EF4-FFF2-40B4-BE49-F238E27FC236}">
                  <a16:creationId xmlns:a16="http://schemas.microsoft.com/office/drawing/2014/main" id="{00000000-0008-0000-0900-00000E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39" name="Check Box 15" hidden="1">
              <a:extLst>
                <a:ext uri="{63B3BB69-23CF-44E3-9099-C40C66FF867C}">
                  <a14:compatExt spid="_x0000_s385039"/>
                </a:ext>
                <a:ext uri="{FF2B5EF4-FFF2-40B4-BE49-F238E27FC236}">
                  <a16:creationId xmlns:a16="http://schemas.microsoft.com/office/drawing/2014/main" id="{00000000-0008-0000-0900-00000F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40" name="Check Box 16" hidden="1">
              <a:extLst>
                <a:ext uri="{63B3BB69-23CF-44E3-9099-C40C66FF867C}">
                  <a14:compatExt spid="_x0000_s385040"/>
                </a:ext>
                <a:ext uri="{FF2B5EF4-FFF2-40B4-BE49-F238E27FC236}">
                  <a16:creationId xmlns:a16="http://schemas.microsoft.com/office/drawing/2014/main" id="{00000000-0008-0000-0900-000010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41" name="Check Box 17" hidden="1">
              <a:extLst>
                <a:ext uri="{63B3BB69-23CF-44E3-9099-C40C66FF867C}">
                  <a14:compatExt spid="_x0000_s385041"/>
                </a:ext>
                <a:ext uri="{FF2B5EF4-FFF2-40B4-BE49-F238E27FC236}">
                  <a16:creationId xmlns:a16="http://schemas.microsoft.com/office/drawing/2014/main" id="{00000000-0008-0000-0900-000011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42" name="Check Box 18" hidden="1">
              <a:extLst>
                <a:ext uri="{63B3BB69-23CF-44E3-9099-C40C66FF867C}">
                  <a14:compatExt spid="_x0000_s385042"/>
                </a:ext>
                <a:ext uri="{FF2B5EF4-FFF2-40B4-BE49-F238E27FC236}">
                  <a16:creationId xmlns:a16="http://schemas.microsoft.com/office/drawing/2014/main" id="{00000000-0008-0000-0900-000012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43" name="Check Box 19" hidden="1">
              <a:extLst>
                <a:ext uri="{63B3BB69-23CF-44E3-9099-C40C66FF867C}">
                  <a14:compatExt spid="_x0000_s385043"/>
                </a:ext>
                <a:ext uri="{FF2B5EF4-FFF2-40B4-BE49-F238E27FC236}">
                  <a16:creationId xmlns:a16="http://schemas.microsoft.com/office/drawing/2014/main" id="{00000000-0008-0000-0900-000013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44" name="Check Box 20" hidden="1">
              <a:extLst>
                <a:ext uri="{63B3BB69-23CF-44E3-9099-C40C66FF867C}">
                  <a14:compatExt spid="_x0000_s385044"/>
                </a:ext>
                <a:ext uri="{FF2B5EF4-FFF2-40B4-BE49-F238E27FC236}">
                  <a16:creationId xmlns:a16="http://schemas.microsoft.com/office/drawing/2014/main" id="{00000000-0008-0000-0900-000014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85045" name="Check Box 21" hidden="1">
              <a:extLst>
                <a:ext uri="{63B3BB69-23CF-44E3-9099-C40C66FF867C}">
                  <a14:compatExt spid="_x0000_s385045"/>
                </a:ext>
                <a:ext uri="{FF2B5EF4-FFF2-40B4-BE49-F238E27FC236}">
                  <a16:creationId xmlns:a16="http://schemas.microsoft.com/office/drawing/2014/main" id="{00000000-0008-0000-0900-000015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85046" name="Check Box 22" hidden="1">
              <a:extLst>
                <a:ext uri="{63B3BB69-23CF-44E3-9099-C40C66FF867C}">
                  <a14:compatExt spid="_x0000_s385046"/>
                </a:ext>
                <a:ext uri="{FF2B5EF4-FFF2-40B4-BE49-F238E27FC236}">
                  <a16:creationId xmlns:a16="http://schemas.microsoft.com/office/drawing/2014/main" id="{00000000-0008-0000-0900-000016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85047" name="Check Box 23" hidden="1">
              <a:extLst>
                <a:ext uri="{63B3BB69-23CF-44E3-9099-C40C66FF867C}">
                  <a14:compatExt spid="_x0000_s385047"/>
                </a:ext>
                <a:ext uri="{FF2B5EF4-FFF2-40B4-BE49-F238E27FC236}">
                  <a16:creationId xmlns:a16="http://schemas.microsoft.com/office/drawing/2014/main" id="{00000000-0008-0000-0900-000017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85048" name="Check Box 24" hidden="1">
              <a:extLst>
                <a:ext uri="{63B3BB69-23CF-44E3-9099-C40C66FF867C}">
                  <a14:compatExt spid="_x0000_s385048"/>
                </a:ext>
                <a:ext uri="{FF2B5EF4-FFF2-40B4-BE49-F238E27FC236}">
                  <a16:creationId xmlns:a16="http://schemas.microsoft.com/office/drawing/2014/main" id="{00000000-0008-0000-0900-000018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25" name="Check Box 1" hidden="1">
              <a:extLst>
                <a:ext uri="{63B3BB69-23CF-44E3-9099-C40C66FF867C}">
                  <a14:compatExt spid="_x0000_s359425"/>
                </a:ext>
                <a:ext uri="{FF2B5EF4-FFF2-40B4-BE49-F238E27FC236}">
                  <a16:creationId xmlns:a16="http://schemas.microsoft.com/office/drawing/2014/main" id="{00000000-0008-0000-0A00-000001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26" name="Check Box 2" hidden="1">
              <a:extLst>
                <a:ext uri="{63B3BB69-23CF-44E3-9099-C40C66FF867C}">
                  <a14:compatExt spid="_x0000_s359426"/>
                </a:ext>
                <a:ext uri="{FF2B5EF4-FFF2-40B4-BE49-F238E27FC236}">
                  <a16:creationId xmlns:a16="http://schemas.microsoft.com/office/drawing/2014/main" id="{00000000-0008-0000-0A00-000002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27" name="Check Box 3" hidden="1">
              <a:extLst>
                <a:ext uri="{63B3BB69-23CF-44E3-9099-C40C66FF867C}">
                  <a14:compatExt spid="_x0000_s359427"/>
                </a:ext>
                <a:ext uri="{FF2B5EF4-FFF2-40B4-BE49-F238E27FC236}">
                  <a16:creationId xmlns:a16="http://schemas.microsoft.com/office/drawing/2014/main" id="{00000000-0008-0000-0A00-000003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28" name="Check Box 4" hidden="1">
              <a:extLst>
                <a:ext uri="{63B3BB69-23CF-44E3-9099-C40C66FF867C}">
                  <a14:compatExt spid="_x0000_s359428"/>
                </a:ext>
                <a:ext uri="{FF2B5EF4-FFF2-40B4-BE49-F238E27FC236}">
                  <a16:creationId xmlns:a16="http://schemas.microsoft.com/office/drawing/2014/main" id="{00000000-0008-0000-0A00-000004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29" name="Check Box 5" hidden="1">
              <a:extLst>
                <a:ext uri="{63B3BB69-23CF-44E3-9099-C40C66FF867C}">
                  <a14:compatExt spid="_x0000_s359429"/>
                </a:ext>
                <a:ext uri="{FF2B5EF4-FFF2-40B4-BE49-F238E27FC236}">
                  <a16:creationId xmlns:a16="http://schemas.microsoft.com/office/drawing/2014/main" id="{00000000-0008-0000-0A00-000005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30" name="Check Box 6" hidden="1">
              <a:extLst>
                <a:ext uri="{63B3BB69-23CF-44E3-9099-C40C66FF867C}">
                  <a14:compatExt spid="_x0000_s359430"/>
                </a:ext>
                <a:ext uri="{FF2B5EF4-FFF2-40B4-BE49-F238E27FC236}">
                  <a16:creationId xmlns:a16="http://schemas.microsoft.com/office/drawing/2014/main" id="{00000000-0008-0000-0A00-000006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31" name="Check Box 7" hidden="1">
              <a:extLst>
                <a:ext uri="{63B3BB69-23CF-44E3-9099-C40C66FF867C}">
                  <a14:compatExt spid="_x0000_s359431"/>
                </a:ext>
                <a:ext uri="{FF2B5EF4-FFF2-40B4-BE49-F238E27FC236}">
                  <a16:creationId xmlns:a16="http://schemas.microsoft.com/office/drawing/2014/main" id="{00000000-0008-0000-0A00-000007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32" name="Check Box 8" hidden="1">
              <a:extLst>
                <a:ext uri="{63B3BB69-23CF-44E3-9099-C40C66FF867C}">
                  <a14:compatExt spid="_x0000_s359432"/>
                </a:ext>
                <a:ext uri="{FF2B5EF4-FFF2-40B4-BE49-F238E27FC236}">
                  <a16:creationId xmlns:a16="http://schemas.microsoft.com/office/drawing/2014/main" id="{00000000-0008-0000-0A00-000008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33" name="Check Box 9" hidden="1">
              <a:extLst>
                <a:ext uri="{63B3BB69-23CF-44E3-9099-C40C66FF867C}">
                  <a14:compatExt spid="_x0000_s359433"/>
                </a:ext>
                <a:ext uri="{FF2B5EF4-FFF2-40B4-BE49-F238E27FC236}">
                  <a16:creationId xmlns:a16="http://schemas.microsoft.com/office/drawing/2014/main" id="{00000000-0008-0000-0A00-000009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34" name="Check Box 10" hidden="1">
              <a:extLst>
                <a:ext uri="{63B3BB69-23CF-44E3-9099-C40C66FF867C}">
                  <a14:compatExt spid="_x0000_s359434"/>
                </a:ext>
                <a:ext uri="{FF2B5EF4-FFF2-40B4-BE49-F238E27FC236}">
                  <a16:creationId xmlns:a16="http://schemas.microsoft.com/office/drawing/2014/main" id="{00000000-0008-0000-0A00-00000A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35" name="Check Box 11" hidden="1">
              <a:extLst>
                <a:ext uri="{63B3BB69-23CF-44E3-9099-C40C66FF867C}">
                  <a14:compatExt spid="_x0000_s359435"/>
                </a:ext>
                <a:ext uri="{FF2B5EF4-FFF2-40B4-BE49-F238E27FC236}">
                  <a16:creationId xmlns:a16="http://schemas.microsoft.com/office/drawing/2014/main" id="{00000000-0008-0000-0A00-00000B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36" name="Check Box 12" hidden="1">
              <a:extLst>
                <a:ext uri="{63B3BB69-23CF-44E3-9099-C40C66FF867C}">
                  <a14:compatExt spid="_x0000_s359436"/>
                </a:ext>
                <a:ext uri="{FF2B5EF4-FFF2-40B4-BE49-F238E27FC236}">
                  <a16:creationId xmlns:a16="http://schemas.microsoft.com/office/drawing/2014/main" id="{00000000-0008-0000-0A00-00000C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37" name="Check Box 13" hidden="1">
              <a:extLst>
                <a:ext uri="{63B3BB69-23CF-44E3-9099-C40C66FF867C}">
                  <a14:compatExt spid="_x0000_s359437"/>
                </a:ext>
                <a:ext uri="{FF2B5EF4-FFF2-40B4-BE49-F238E27FC236}">
                  <a16:creationId xmlns:a16="http://schemas.microsoft.com/office/drawing/2014/main" id="{00000000-0008-0000-0A00-00000D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38" name="Check Box 14" hidden="1">
              <a:extLst>
                <a:ext uri="{63B3BB69-23CF-44E3-9099-C40C66FF867C}">
                  <a14:compatExt spid="_x0000_s359438"/>
                </a:ext>
                <a:ext uri="{FF2B5EF4-FFF2-40B4-BE49-F238E27FC236}">
                  <a16:creationId xmlns:a16="http://schemas.microsoft.com/office/drawing/2014/main" id="{00000000-0008-0000-0A00-00000E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39" name="Check Box 15" hidden="1">
              <a:extLst>
                <a:ext uri="{63B3BB69-23CF-44E3-9099-C40C66FF867C}">
                  <a14:compatExt spid="_x0000_s359439"/>
                </a:ext>
                <a:ext uri="{FF2B5EF4-FFF2-40B4-BE49-F238E27FC236}">
                  <a16:creationId xmlns:a16="http://schemas.microsoft.com/office/drawing/2014/main" id="{00000000-0008-0000-0A00-00000F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40" name="Check Box 16" hidden="1">
              <a:extLst>
                <a:ext uri="{63B3BB69-23CF-44E3-9099-C40C66FF867C}">
                  <a14:compatExt spid="_x0000_s359440"/>
                </a:ext>
                <a:ext uri="{FF2B5EF4-FFF2-40B4-BE49-F238E27FC236}">
                  <a16:creationId xmlns:a16="http://schemas.microsoft.com/office/drawing/2014/main" id="{00000000-0008-0000-0A00-000010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41" name="Check Box 17" hidden="1">
              <a:extLst>
                <a:ext uri="{63B3BB69-23CF-44E3-9099-C40C66FF867C}">
                  <a14:compatExt spid="_x0000_s359441"/>
                </a:ext>
                <a:ext uri="{FF2B5EF4-FFF2-40B4-BE49-F238E27FC236}">
                  <a16:creationId xmlns:a16="http://schemas.microsoft.com/office/drawing/2014/main" id="{00000000-0008-0000-0A00-000011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42" name="Check Box 18" hidden="1">
              <a:extLst>
                <a:ext uri="{63B3BB69-23CF-44E3-9099-C40C66FF867C}">
                  <a14:compatExt spid="_x0000_s359442"/>
                </a:ext>
                <a:ext uri="{FF2B5EF4-FFF2-40B4-BE49-F238E27FC236}">
                  <a16:creationId xmlns:a16="http://schemas.microsoft.com/office/drawing/2014/main" id="{00000000-0008-0000-0A00-000012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43" name="Check Box 19" hidden="1">
              <a:extLst>
                <a:ext uri="{63B3BB69-23CF-44E3-9099-C40C66FF867C}">
                  <a14:compatExt spid="_x0000_s359443"/>
                </a:ext>
                <a:ext uri="{FF2B5EF4-FFF2-40B4-BE49-F238E27FC236}">
                  <a16:creationId xmlns:a16="http://schemas.microsoft.com/office/drawing/2014/main" id="{00000000-0008-0000-0A00-000013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44" name="Check Box 20" hidden="1">
              <a:extLst>
                <a:ext uri="{63B3BB69-23CF-44E3-9099-C40C66FF867C}">
                  <a14:compatExt spid="_x0000_s359444"/>
                </a:ext>
                <a:ext uri="{FF2B5EF4-FFF2-40B4-BE49-F238E27FC236}">
                  <a16:creationId xmlns:a16="http://schemas.microsoft.com/office/drawing/2014/main" id="{00000000-0008-0000-0A00-000014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59445" name="Check Box 21" hidden="1">
              <a:extLst>
                <a:ext uri="{63B3BB69-23CF-44E3-9099-C40C66FF867C}">
                  <a14:compatExt spid="_x0000_s359445"/>
                </a:ext>
                <a:ext uri="{FF2B5EF4-FFF2-40B4-BE49-F238E27FC236}">
                  <a16:creationId xmlns:a16="http://schemas.microsoft.com/office/drawing/2014/main" id="{00000000-0008-0000-0A00-000015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59446" name="Check Box 22" hidden="1">
              <a:extLst>
                <a:ext uri="{63B3BB69-23CF-44E3-9099-C40C66FF867C}">
                  <a14:compatExt spid="_x0000_s359446"/>
                </a:ext>
                <a:ext uri="{FF2B5EF4-FFF2-40B4-BE49-F238E27FC236}">
                  <a16:creationId xmlns:a16="http://schemas.microsoft.com/office/drawing/2014/main" id="{00000000-0008-0000-0A00-000016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59447" name="Check Box 23" hidden="1">
              <a:extLst>
                <a:ext uri="{63B3BB69-23CF-44E3-9099-C40C66FF867C}">
                  <a14:compatExt spid="_x0000_s359447"/>
                </a:ext>
                <a:ext uri="{FF2B5EF4-FFF2-40B4-BE49-F238E27FC236}">
                  <a16:creationId xmlns:a16="http://schemas.microsoft.com/office/drawing/2014/main" id="{00000000-0008-0000-0A00-000017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59448" name="Check Box 24" hidden="1">
              <a:extLst>
                <a:ext uri="{63B3BB69-23CF-44E3-9099-C40C66FF867C}">
                  <a14:compatExt spid="_x0000_s359448"/>
                </a:ext>
                <a:ext uri="{FF2B5EF4-FFF2-40B4-BE49-F238E27FC236}">
                  <a16:creationId xmlns:a16="http://schemas.microsoft.com/office/drawing/2014/main" id="{00000000-0008-0000-0A00-0000187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49" name="Check Box 1" hidden="1">
              <a:extLst>
                <a:ext uri="{63B3BB69-23CF-44E3-9099-C40C66FF867C}">
                  <a14:compatExt spid="_x0000_s334849"/>
                </a:ext>
                <a:ext uri="{FF2B5EF4-FFF2-40B4-BE49-F238E27FC236}">
                  <a16:creationId xmlns:a16="http://schemas.microsoft.com/office/drawing/2014/main" id="{00000000-0008-0000-0B00-000001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50" name="Check Box 2" hidden="1">
              <a:extLst>
                <a:ext uri="{63B3BB69-23CF-44E3-9099-C40C66FF867C}">
                  <a14:compatExt spid="_x0000_s334850"/>
                </a:ext>
                <a:ext uri="{FF2B5EF4-FFF2-40B4-BE49-F238E27FC236}">
                  <a16:creationId xmlns:a16="http://schemas.microsoft.com/office/drawing/2014/main" id="{00000000-0008-0000-0B00-000002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51" name="Check Box 3" hidden="1">
              <a:extLst>
                <a:ext uri="{63B3BB69-23CF-44E3-9099-C40C66FF867C}">
                  <a14:compatExt spid="_x0000_s334851"/>
                </a:ext>
                <a:ext uri="{FF2B5EF4-FFF2-40B4-BE49-F238E27FC236}">
                  <a16:creationId xmlns:a16="http://schemas.microsoft.com/office/drawing/2014/main" id="{00000000-0008-0000-0B00-000003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52" name="Check Box 4" hidden="1">
              <a:extLst>
                <a:ext uri="{63B3BB69-23CF-44E3-9099-C40C66FF867C}">
                  <a14:compatExt spid="_x0000_s334852"/>
                </a:ext>
                <a:ext uri="{FF2B5EF4-FFF2-40B4-BE49-F238E27FC236}">
                  <a16:creationId xmlns:a16="http://schemas.microsoft.com/office/drawing/2014/main" id="{00000000-0008-0000-0B00-000004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53" name="Check Box 5" hidden="1">
              <a:extLst>
                <a:ext uri="{63B3BB69-23CF-44E3-9099-C40C66FF867C}">
                  <a14:compatExt spid="_x0000_s334853"/>
                </a:ext>
                <a:ext uri="{FF2B5EF4-FFF2-40B4-BE49-F238E27FC236}">
                  <a16:creationId xmlns:a16="http://schemas.microsoft.com/office/drawing/2014/main" id="{00000000-0008-0000-0B00-000005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54" name="Check Box 6" hidden="1">
              <a:extLst>
                <a:ext uri="{63B3BB69-23CF-44E3-9099-C40C66FF867C}">
                  <a14:compatExt spid="_x0000_s334854"/>
                </a:ext>
                <a:ext uri="{FF2B5EF4-FFF2-40B4-BE49-F238E27FC236}">
                  <a16:creationId xmlns:a16="http://schemas.microsoft.com/office/drawing/2014/main" id="{00000000-0008-0000-0B00-000006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55" name="Check Box 7" hidden="1">
              <a:extLst>
                <a:ext uri="{63B3BB69-23CF-44E3-9099-C40C66FF867C}">
                  <a14:compatExt spid="_x0000_s334855"/>
                </a:ext>
                <a:ext uri="{FF2B5EF4-FFF2-40B4-BE49-F238E27FC236}">
                  <a16:creationId xmlns:a16="http://schemas.microsoft.com/office/drawing/2014/main" id="{00000000-0008-0000-0B00-000007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56" name="Check Box 8" hidden="1">
              <a:extLst>
                <a:ext uri="{63B3BB69-23CF-44E3-9099-C40C66FF867C}">
                  <a14:compatExt spid="_x0000_s334856"/>
                </a:ext>
                <a:ext uri="{FF2B5EF4-FFF2-40B4-BE49-F238E27FC236}">
                  <a16:creationId xmlns:a16="http://schemas.microsoft.com/office/drawing/2014/main" id="{00000000-0008-0000-0B00-000008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57" name="Check Box 9" hidden="1">
              <a:extLst>
                <a:ext uri="{63B3BB69-23CF-44E3-9099-C40C66FF867C}">
                  <a14:compatExt spid="_x0000_s334857"/>
                </a:ext>
                <a:ext uri="{FF2B5EF4-FFF2-40B4-BE49-F238E27FC236}">
                  <a16:creationId xmlns:a16="http://schemas.microsoft.com/office/drawing/2014/main" id="{00000000-0008-0000-0B00-000009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58" name="Check Box 10" hidden="1">
              <a:extLst>
                <a:ext uri="{63B3BB69-23CF-44E3-9099-C40C66FF867C}">
                  <a14:compatExt spid="_x0000_s334858"/>
                </a:ext>
                <a:ext uri="{FF2B5EF4-FFF2-40B4-BE49-F238E27FC236}">
                  <a16:creationId xmlns:a16="http://schemas.microsoft.com/office/drawing/2014/main" id="{00000000-0008-0000-0B00-00000A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59" name="Check Box 11" hidden="1">
              <a:extLst>
                <a:ext uri="{63B3BB69-23CF-44E3-9099-C40C66FF867C}">
                  <a14:compatExt spid="_x0000_s334859"/>
                </a:ext>
                <a:ext uri="{FF2B5EF4-FFF2-40B4-BE49-F238E27FC236}">
                  <a16:creationId xmlns:a16="http://schemas.microsoft.com/office/drawing/2014/main" id="{00000000-0008-0000-0B00-00000B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60" name="Check Box 12" hidden="1">
              <a:extLst>
                <a:ext uri="{63B3BB69-23CF-44E3-9099-C40C66FF867C}">
                  <a14:compatExt spid="_x0000_s334860"/>
                </a:ext>
                <a:ext uri="{FF2B5EF4-FFF2-40B4-BE49-F238E27FC236}">
                  <a16:creationId xmlns:a16="http://schemas.microsoft.com/office/drawing/2014/main" id="{00000000-0008-0000-0B00-00000C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61" name="Check Box 13" hidden="1">
              <a:extLst>
                <a:ext uri="{63B3BB69-23CF-44E3-9099-C40C66FF867C}">
                  <a14:compatExt spid="_x0000_s334861"/>
                </a:ext>
                <a:ext uri="{FF2B5EF4-FFF2-40B4-BE49-F238E27FC236}">
                  <a16:creationId xmlns:a16="http://schemas.microsoft.com/office/drawing/2014/main" id="{00000000-0008-0000-0B00-00000D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62" name="Check Box 14" hidden="1">
              <a:extLst>
                <a:ext uri="{63B3BB69-23CF-44E3-9099-C40C66FF867C}">
                  <a14:compatExt spid="_x0000_s334862"/>
                </a:ext>
                <a:ext uri="{FF2B5EF4-FFF2-40B4-BE49-F238E27FC236}">
                  <a16:creationId xmlns:a16="http://schemas.microsoft.com/office/drawing/2014/main" id="{00000000-0008-0000-0B00-00000E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63" name="Check Box 15" hidden="1">
              <a:extLst>
                <a:ext uri="{63B3BB69-23CF-44E3-9099-C40C66FF867C}">
                  <a14:compatExt spid="_x0000_s334863"/>
                </a:ext>
                <a:ext uri="{FF2B5EF4-FFF2-40B4-BE49-F238E27FC236}">
                  <a16:creationId xmlns:a16="http://schemas.microsoft.com/office/drawing/2014/main" id="{00000000-0008-0000-0B00-00000F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64" name="Check Box 16" hidden="1">
              <a:extLst>
                <a:ext uri="{63B3BB69-23CF-44E3-9099-C40C66FF867C}">
                  <a14:compatExt spid="_x0000_s334864"/>
                </a:ext>
                <a:ext uri="{FF2B5EF4-FFF2-40B4-BE49-F238E27FC236}">
                  <a16:creationId xmlns:a16="http://schemas.microsoft.com/office/drawing/2014/main" id="{00000000-0008-0000-0B00-000010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65" name="Check Box 17" hidden="1">
              <a:extLst>
                <a:ext uri="{63B3BB69-23CF-44E3-9099-C40C66FF867C}">
                  <a14:compatExt spid="_x0000_s334865"/>
                </a:ext>
                <a:ext uri="{FF2B5EF4-FFF2-40B4-BE49-F238E27FC236}">
                  <a16:creationId xmlns:a16="http://schemas.microsoft.com/office/drawing/2014/main" id="{00000000-0008-0000-0B00-000011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66" name="Check Box 18" hidden="1">
              <a:extLst>
                <a:ext uri="{63B3BB69-23CF-44E3-9099-C40C66FF867C}">
                  <a14:compatExt spid="_x0000_s334866"/>
                </a:ext>
                <a:ext uri="{FF2B5EF4-FFF2-40B4-BE49-F238E27FC236}">
                  <a16:creationId xmlns:a16="http://schemas.microsoft.com/office/drawing/2014/main" id="{00000000-0008-0000-0B00-000012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67" name="Check Box 19" hidden="1">
              <a:extLst>
                <a:ext uri="{63B3BB69-23CF-44E3-9099-C40C66FF867C}">
                  <a14:compatExt spid="_x0000_s334867"/>
                </a:ext>
                <a:ext uri="{FF2B5EF4-FFF2-40B4-BE49-F238E27FC236}">
                  <a16:creationId xmlns:a16="http://schemas.microsoft.com/office/drawing/2014/main" id="{00000000-0008-0000-0B00-000013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68" name="Check Box 20" hidden="1">
              <a:extLst>
                <a:ext uri="{63B3BB69-23CF-44E3-9099-C40C66FF867C}">
                  <a14:compatExt spid="_x0000_s334868"/>
                </a:ext>
                <a:ext uri="{FF2B5EF4-FFF2-40B4-BE49-F238E27FC236}">
                  <a16:creationId xmlns:a16="http://schemas.microsoft.com/office/drawing/2014/main" id="{00000000-0008-0000-0B00-000014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34869" name="Check Box 21" hidden="1">
              <a:extLst>
                <a:ext uri="{63B3BB69-23CF-44E3-9099-C40C66FF867C}">
                  <a14:compatExt spid="_x0000_s334869"/>
                </a:ext>
                <a:ext uri="{FF2B5EF4-FFF2-40B4-BE49-F238E27FC236}">
                  <a16:creationId xmlns:a16="http://schemas.microsoft.com/office/drawing/2014/main" id="{00000000-0008-0000-0B00-000015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34870" name="Check Box 22" hidden="1">
              <a:extLst>
                <a:ext uri="{63B3BB69-23CF-44E3-9099-C40C66FF867C}">
                  <a14:compatExt spid="_x0000_s334870"/>
                </a:ext>
                <a:ext uri="{FF2B5EF4-FFF2-40B4-BE49-F238E27FC236}">
                  <a16:creationId xmlns:a16="http://schemas.microsoft.com/office/drawing/2014/main" id="{00000000-0008-0000-0B00-000016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34871" name="Check Box 23" hidden="1">
              <a:extLst>
                <a:ext uri="{63B3BB69-23CF-44E3-9099-C40C66FF867C}">
                  <a14:compatExt spid="_x0000_s334871"/>
                </a:ext>
                <a:ext uri="{FF2B5EF4-FFF2-40B4-BE49-F238E27FC236}">
                  <a16:creationId xmlns:a16="http://schemas.microsoft.com/office/drawing/2014/main" id="{00000000-0008-0000-0B00-000017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34872" name="Check Box 24" hidden="1">
              <a:extLst>
                <a:ext uri="{63B3BB69-23CF-44E3-9099-C40C66FF867C}">
                  <a14:compatExt spid="_x0000_s334872"/>
                </a:ext>
                <a:ext uri="{FF2B5EF4-FFF2-40B4-BE49-F238E27FC236}">
                  <a16:creationId xmlns:a16="http://schemas.microsoft.com/office/drawing/2014/main" id="{00000000-0008-0000-0B00-000018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297" name="Check Box 1" hidden="1">
              <a:extLst>
                <a:ext uri="{63B3BB69-23CF-44E3-9099-C40C66FF867C}">
                  <a14:compatExt spid="_x0000_s311297"/>
                </a:ext>
                <a:ext uri="{FF2B5EF4-FFF2-40B4-BE49-F238E27FC236}">
                  <a16:creationId xmlns:a16="http://schemas.microsoft.com/office/drawing/2014/main" id="{00000000-0008-0000-0C00-000001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298" name="Check Box 2" hidden="1">
              <a:extLst>
                <a:ext uri="{63B3BB69-23CF-44E3-9099-C40C66FF867C}">
                  <a14:compatExt spid="_x0000_s311298"/>
                </a:ext>
                <a:ext uri="{FF2B5EF4-FFF2-40B4-BE49-F238E27FC236}">
                  <a16:creationId xmlns:a16="http://schemas.microsoft.com/office/drawing/2014/main" id="{00000000-0008-0000-0C00-000002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299" name="Check Box 3" hidden="1">
              <a:extLst>
                <a:ext uri="{63B3BB69-23CF-44E3-9099-C40C66FF867C}">
                  <a14:compatExt spid="_x0000_s311299"/>
                </a:ext>
                <a:ext uri="{FF2B5EF4-FFF2-40B4-BE49-F238E27FC236}">
                  <a16:creationId xmlns:a16="http://schemas.microsoft.com/office/drawing/2014/main" id="{00000000-0008-0000-0C00-000003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00" name="Check Box 4" hidden="1">
              <a:extLst>
                <a:ext uri="{63B3BB69-23CF-44E3-9099-C40C66FF867C}">
                  <a14:compatExt spid="_x0000_s311300"/>
                </a:ext>
                <a:ext uri="{FF2B5EF4-FFF2-40B4-BE49-F238E27FC236}">
                  <a16:creationId xmlns:a16="http://schemas.microsoft.com/office/drawing/2014/main" id="{00000000-0008-0000-0C00-000004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301" name="Check Box 5" hidden="1">
              <a:extLst>
                <a:ext uri="{63B3BB69-23CF-44E3-9099-C40C66FF867C}">
                  <a14:compatExt spid="_x0000_s311301"/>
                </a:ext>
                <a:ext uri="{FF2B5EF4-FFF2-40B4-BE49-F238E27FC236}">
                  <a16:creationId xmlns:a16="http://schemas.microsoft.com/office/drawing/2014/main" id="{00000000-0008-0000-0C00-000005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302" name="Check Box 6" hidden="1">
              <a:extLst>
                <a:ext uri="{63B3BB69-23CF-44E3-9099-C40C66FF867C}">
                  <a14:compatExt spid="_x0000_s311302"/>
                </a:ext>
                <a:ext uri="{FF2B5EF4-FFF2-40B4-BE49-F238E27FC236}">
                  <a16:creationId xmlns:a16="http://schemas.microsoft.com/office/drawing/2014/main" id="{00000000-0008-0000-0C00-000006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303" name="Check Box 7" hidden="1">
              <a:extLst>
                <a:ext uri="{63B3BB69-23CF-44E3-9099-C40C66FF867C}">
                  <a14:compatExt spid="_x0000_s311303"/>
                </a:ext>
                <a:ext uri="{FF2B5EF4-FFF2-40B4-BE49-F238E27FC236}">
                  <a16:creationId xmlns:a16="http://schemas.microsoft.com/office/drawing/2014/main" id="{00000000-0008-0000-0C00-000007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04" name="Check Box 8" hidden="1">
              <a:extLst>
                <a:ext uri="{63B3BB69-23CF-44E3-9099-C40C66FF867C}">
                  <a14:compatExt spid="_x0000_s311304"/>
                </a:ext>
                <a:ext uri="{FF2B5EF4-FFF2-40B4-BE49-F238E27FC236}">
                  <a16:creationId xmlns:a16="http://schemas.microsoft.com/office/drawing/2014/main" id="{00000000-0008-0000-0C00-000008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305" name="Check Box 9" hidden="1">
              <a:extLst>
                <a:ext uri="{63B3BB69-23CF-44E3-9099-C40C66FF867C}">
                  <a14:compatExt spid="_x0000_s311305"/>
                </a:ext>
                <a:ext uri="{FF2B5EF4-FFF2-40B4-BE49-F238E27FC236}">
                  <a16:creationId xmlns:a16="http://schemas.microsoft.com/office/drawing/2014/main" id="{00000000-0008-0000-0C00-000009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306" name="Check Box 10" hidden="1">
              <a:extLst>
                <a:ext uri="{63B3BB69-23CF-44E3-9099-C40C66FF867C}">
                  <a14:compatExt spid="_x0000_s311306"/>
                </a:ext>
                <a:ext uri="{FF2B5EF4-FFF2-40B4-BE49-F238E27FC236}">
                  <a16:creationId xmlns:a16="http://schemas.microsoft.com/office/drawing/2014/main" id="{00000000-0008-0000-0C00-00000A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307" name="Check Box 11" hidden="1">
              <a:extLst>
                <a:ext uri="{63B3BB69-23CF-44E3-9099-C40C66FF867C}">
                  <a14:compatExt spid="_x0000_s311307"/>
                </a:ext>
                <a:ext uri="{FF2B5EF4-FFF2-40B4-BE49-F238E27FC236}">
                  <a16:creationId xmlns:a16="http://schemas.microsoft.com/office/drawing/2014/main" id="{00000000-0008-0000-0C00-00000B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08" name="Check Box 12" hidden="1">
              <a:extLst>
                <a:ext uri="{63B3BB69-23CF-44E3-9099-C40C66FF867C}">
                  <a14:compatExt spid="_x0000_s311308"/>
                </a:ext>
                <a:ext uri="{FF2B5EF4-FFF2-40B4-BE49-F238E27FC236}">
                  <a16:creationId xmlns:a16="http://schemas.microsoft.com/office/drawing/2014/main" id="{00000000-0008-0000-0C00-00000C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309" name="Check Box 13" hidden="1">
              <a:extLst>
                <a:ext uri="{63B3BB69-23CF-44E3-9099-C40C66FF867C}">
                  <a14:compatExt spid="_x0000_s311309"/>
                </a:ext>
                <a:ext uri="{FF2B5EF4-FFF2-40B4-BE49-F238E27FC236}">
                  <a16:creationId xmlns:a16="http://schemas.microsoft.com/office/drawing/2014/main" id="{00000000-0008-0000-0C00-00000D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310" name="Check Box 14" hidden="1">
              <a:extLst>
                <a:ext uri="{63B3BB69-23CF-44E3-9099-C40C66FF867C}">
                  <a14:compatExt spid="_x0000_s311310"/>
                </a:ext>
                <a:ext uri="{FF2B5EF4-FFF2-40B4-BE49-F238E27FC236}">
                  <a16:creationId xmlns:a16="http://schemas.microsoft.com/office/drawing/2014/main" id="{00000000-0008-0000-0C00-00000E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311" name="Check Box 15" hidden="1">
              <a:extLst>
                <a:ext uri="{63B3BB69-23CF-44E3-9099-C40C66FF867C}">
                  <a14:compatExt spid="_x0000_s311311"/>
                </a:ext>
                <a:ext uri="{FF2B5EF4-FFF2-40B4-BE49-F238E27FC236}">
                  <a16:creationId xmlns:a16="http://schemas.microsoft.com/office/drawing/2014/main" id="{00000000-0008-0000-0C00-00000F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12" name="Check Box 16" hidden="1">
              <a:extLst>
                <a:ext uri="{63B3BB69-23CF-44E3-9099-C40C66FF867C}">
                  <a14:compatExt spid="_x0000_s311312"/>
                </a:ext>
                <a:ext uri="{FF2B5EF4-FFF2-40B4-BE49-F238E27FC236}">
                  <a16:creationId xmlns:a16="http://schemas.microsoft.com/office/drawing/2014/main" id="{00000000-0008-0000-0C00-000010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313" name="Check Box 17" hidden="1">
              <a:extLst>
                <a:ext uri="{63B3BB69-23CF-44E3-9099-C40C66FF867C}">
                  <a14:compatExt spid="_x0000_s311313"/>
                </a:ext>
                <a:ext uri="{FF2B5EF4-FFF2-40B4-BE49-F238E27FC236}">
                  <a16:creationId xmlns:a16="http://schemas.microsoft.com/office/drawing/2014/main" id="{00000000-0008-0000-0C00-000011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314" name="Check Box 18" hidden="1">
              <a:extLst>
                <a:ext uri="{63B3BB69-23CF-44E3-9099-C40C66FF867C}">
                  <a14:compatExt spid="_x0000_s311314"/>
                </a:ext>
                <a:ext uri="{FF2B5EF4-FFF2-40B4-BE49-F238E27FC236}">
                  <a16:creationId xmlns:a16="http://schemas.microsoft.com/office/drawing/2014/main" id="{00000000-0008-0000-0C00-000012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315" name="Check Box 19" hidden="1">
              <a:extLst>
                <a:ext uri="{63B3BB69-23CF-44E3-9099-C40C66FF867C}">
                  <a14:compatExt spid="_x0000_s311315"/>
                </a:ext>
                <a:ext uri="{FF2B5EF4-FFF2-40B4-BE49-F238E27FC236}">
                  <a16:creationId xmlns:a16="http://schemas.microsoft.com/office/drawing/2014/main" id="{00000000-0008-0000-0C00-000013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16" name="Check Box 20" hidden="1">
              <a:extLst>
                <a:ext uri="{63B3BB69-23CF-44E3-9099-C40C66FF867C}">
                  <a14:compatExt spid="_x0000_s311316"/>
                </a:ext>
                <a:ext uri="{FF2B5EF4-FFF2-40B4-BE49-F238E27FC236}">
                  <a16:creationId xmlns:a16="http://schemas.microsoft.com/office/drawing/2014/main" id="{00000000-0008-0000-0C00-000014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11317" name="Check Box 21" hidden="1">
              <a:extLst>
                <a:ext uri="{63B3BB69-23CF-44E3-9099-C40C66FF867C}">
                  <a14:compatExt spid="_x0000_s311317"/>
                </a:ext>
                <a:ext uri="{FF2B5EF4-FFF2-40B4-BE49-F238E27FC236}">
                  <a16:creationId xmlns:a16="http://schemas.microsoft.com/office/drawing/2014/main" id="{00000000-0008-0000-0C00-000015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11318" name="Check Box 22" hidden="1">
              <a:extLst>
                <a:ext uri="{63B3BB69-23CF-44E3-9099-C40C66FF867C}">
                  <a14:compatExt spid="_x0000_s311318"/>
                </a:ext>
                <a:ext uri="{FF2B5EF4-FFF2-40B4-BE49-F238E27FC236}">
                  <a16:creationId xmlns:a16="http://schemas.microsoft.com/office/drawing/2014/main" id="{00000000-0008-0000-0C00-000016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11319" name="Check Box 23" hidden="1">
              <a:extLst>
                <a:ext uri="{63B3BB69-23CF-44E3-9099-C40C66FF867C}">
                  <a14:compatExt spid="_x0000_s311319"/>
                </a:ext>
                <a:ext uri="{FF2B5EF4-FFF2-40B4-BE49-F238E27FC236}">
                  <a16:creationId xmlns:a16="http://schemas.microsoft.com/office/drawing/2014/main" id="{00000000-0008-0000-0C00-000017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11320" name="Check Box 24" hidden="1">
              <a:extLst>
                <a:ext uri="{63B3BB69-23CF-44E3-9099-C40C66FF867C}">
                  <a14:compatExt spid="_x0000_s311320"/>
                </a:ext>
                <a:ext uri="{FF2B5EF4-FFF2-40B4-BE49-F238E27FC236}">
                  <a16:creationId xmlns:a16="http://schemas.microsoft.com/office/drawing/2014/main" id="{00000000-0008-0000-0C00-000018C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69" name="Check Box 1" hidden="1">
              <a:extLst>
                <a:ext uri="{63B3BB69-23CF-44E3-9099-C40C66FF867C}">
                  <a14:compatExt spid="_x0000_s288769"/>
                </a:ext>
                <a:ext uri="{FF2B5EF4-FFF2-40B4-BE49-F238E27FC236}">
                  <a16:creationId xmlns:a16="http://schemas.microsoft.com/office/drawing/2014/main" id="{00000000-0008-0000-0D00-000001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70" name="Check Box 2" hidden="1">
              <a:extLst>
                <a:ext uri="{63B3BB69-23CF-44E3-9099-C40C66FF867C}">
                  <a14:compatExt spid="_x0000_s288770"/>
                </a:ext>
                <a:ext uri="{FF2B5EF4-FFF2-40B4-BE49-F238E27FC236}">
                  <a16:creationId xmlns:a16="http://schemas.microsoft.com/office/drawing/2014/main" id="{00000000-0008-0000-0D00-000002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71" name="Check Box 3" hidden="1">
              <a:extLst>
                <a:ext uri="{63B3BB69-23CF-44E3-9099-C40C66FF867C}">
                  <a14:compatExt spid="_x0000_s288771"/>
                </a:ext>
                <a:ext uri="{FF2B5EF4-FFF2-40B4-BE49-F238E27FC236}">
                  <a16:creationId xmlns:a16="http://schemas.microsoft.com/office/drawing/2014/main" id="{00000000-0008-0000-0D00-000003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72" name="Check Box 4" hidden="1">
              <a:extLst>
                <a:ext uri="{63B3BB69-23CF-44E3-9099-C40C66FF867C}">
                  <a14:compatExt spid="_x0000_s288772"/>
                </a:ext>
                <a:ext uri="{FF2B5EF4-FFF2-40B4-BE49-F238E27FC236}">
                  <a16:creationId xmlns:a16="http://schemas.microsoft.com/office/drawing/2014/main" id="{00000000-0008-0000-0D00-000004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73" name="Check Box 5" hidden="1">
              <a:extLst>
                <a:ext uri="{63B3BB69-23CF-44E3-9099-C40C66FF867C}">
                  <a14:compatExt spid="_x0000_s288773"/>
                </a:ext>
                <a:ext uri="{FF2B5EF4-FFF2-40B4-BE49-F238E27FC236}">
                  <a16:creationId xmlns:a16="http://schemas.microsoft.com/office/drawing/2014/main" id="{00000000-0008-0000-0D00-000005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74" name="Check Box 6" hidden="1">
              <a:extLst>
                <a:ext uri="{63B3BB69-23CF-44E3-9099-C40C66FF867C}">
                  <a14:compatExt spid="_x0000_s288774"/>
                </a:ext>
                <a:ext uri="{FF2B5EF4-FFF2-40B4-BE49-F238E27FC236}">
                  <a16:creationId xmlns:a16="http://schemas.microsoft.com/office/drawing/2014/main" id="{00000000-0008-0000-0D00-000006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75" name="Check Box 7" hidden="1">
              <a:extLst>
                <a:ext uri="{63B3BB69-23CF-44E3-9099-C40C66FF867C}">
                  <a14:compatExt spid="_x0000_s288775"/>
                </a:ext>
                <a:ext uri="{FF2B5EF4-FFF2-40B4-BE49-F238E27FC236}">
                  <a16:creationId xmlns:a16="http://schemas.microsoft.com/office/drawing/2014/main" id="{00000000-0008-0000-0D00-000007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76" name="Check Box 8" hidden="1">
              <a:extLst>
                <a:ext uri="{63B3BB69-23CF-44E3-9099-C40C66FF867C}">
                  <a14:compatExt spid="_x0000_s288776"/>
                </a:ext>
                <a:ext uri="{FF2B5EF4-FFF2-40B4-BE49-F238E27FC236}">
                  <a16:creationId xmlns:a16="http://schemas.microsoft.com/office/drawing/2014/main" id="{00000000-0008-0000-0D00-000008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77" name="Check Box 9" hidden="1">
              <a:extLst>
                <a:ext uri="{63B3BB69-23CF-44E3-9099-C40C66FF867C}">
                  <a14:compatExt spid="_x0000_s288777"/>
                </a:ext>
                <a:ext uri="{FF2B5EF4-FFF2-40B4-BE49-F238E27FC236}">
                  <a16:creationId xmlns:a16="http://schemas.microsoft.com/office/drawing/2014/main" id="{00000000-0008-0000-0D00-000009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78" name="Check Box 10" hidden="1">
              <a:extLst>
                <a:ext uri="{63B3BB69-23CF-44E3-9099-C40C66FF867C}">
                  <a14:compatExt spid="_x0000_s288778"/>
                </a:ext>
                <a:ext uri="{FF2B5EF4-FFF2-40B4-BE49-F238E27FC236}">
                  <a16:creationId xmlns:a16="http://schemas.microsoft.com/office/drawing/2014/main" id="{00000000-0008-0000-0D00-00000A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79" name="Check Box 11" hidden="1">
              <a:extLst>
                <a:ext uri="{63B3BB69-23CF-44E3-9099-C40C66FF867C}">
                  <a14:compatExt spid="_x0000_s288779"/>
                </a:ext>
                <a:ext uri="{FF2B5EF4-FFF2-40B4-BE49-F238E27FC236}">
                  <a16:creationId xmlns:a16="http://schemas.microsoft.com/office/drawing/2014/main" id="{00000000-0008-0000-0D00-00000B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80" name="Check Box 12" hidden="1">
              <a:extLst>
                <a:ext uri="{63B3BB69-23CF-44E3-9099-C40C66FF867C}">
                  <a14:compatExt spid="_x0000_s288780"/>
                </a:ext>
                <a:ext uri="{FF2B5EF4-FFF2-40B4-BE49-F238E27FC236}">
                  <a16:creationId xmlns:a16="http://schemas.microsoft.com/office/drawing/2014/main" id="{00000000-0008-0000-0D00-00000C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81" name="Check Box 13" hidden="1">
              <a:extLst>
                <a:ext uri="{63B3BB69-23CF-44E3-9099-C40C66FF867C}">
                  <a14:compatExt spid="_x0000_s288781"/>
                </a:ext>
                <a:ext uri="{FF2B5EF4-FFF2-40B4-BE49-F238E27FC236}">
                  <a16:creationId xmlns:a16="http://schemas.microsoft.com/office/drawing/2014/main" id="{00000000-0008-0000-0D00-00000D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82" name="Check Box 14" hidden="1">
              <a:extLst>
                <a:ext uri="{63B3BB69-23CF-44E3-9099-C40C66FF867C}">
                  <a14:compatExt spid="_x0000_s288782"/>
                </a:ext>
                <a:ext uri="{FF2B5EF4-FFF2-40B4-BE49-F238E27FC236}">
                  <a16:creationId xmlns:a16="http://schemas.microsoft.com/office/drawing/2014/main" id="{00000000-0008-0000-0D00-00000E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83" name="Check Box 15" hidden="1">
              <a:extLst>
                <a:ext uri="{63B3BB69-23CF-44E3-9099-C40C66FF867C}">
                  <a14:compatExt spid="_x0000_s288783"/>
                </a:ext>
                <a:ext uri="{FF2B5EF4-FFF2-40B4-BE49-F238E27FC236}">
                  <a16:creationId xmlns:a16="http://schemas.microsoft.com/office/drawing/2014/main" id="{00000000-0008-0000-0D00-00000F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84" name="Check Box 16" hidden="1">
              <a:extLst>
                <a:ext uri="{63B3BB69-23CF-44E3-9099-C40C66FF867C}">
                  <a14:compatExt spid="_x0000_s288784"/>
                </a:ext>
                <a:ext uri="{FF2B5EF4-FFF2-40B4-BE49-F238E27FC236}">
                  <a16:creationId xmlns:a16="http://schemas.microsoft.com/office/drawing/2014/main" id="{00000000-0008-0000-0D00-000010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85" name="Check Box 17" hidden="1">
              <a:extLst>
                <a:ext uri="{63B3BB69-23CF-44E3-9099-C40C66FF867C}">
                  <a14:compatExt spid="_x0000_s288785"/>
                </a:ext>
                <a:ext uri="{FF2B5EF4-FFF2-40B4-BE49-F238E27FC236}">
                  <a16:creationId xmlns:a16="http://schemas.microsoft.com/office/drawing/2014/main" id="{00000000-0008-0000-0D00-000011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86" name="Check Box 18" hidden="1">
              <a:extLst>
                <a:ext uri="{63B3BB69-23CF-44E3-9099-C40C66FF867C}">
                  <a14:compatExt spid="_x0000_s288786"/>
                </a:ext>
                <a:ext uri="{FF2B5EF4-FFF2-40B4-BE49-F238E27FC236}">
                  <a16:creationId xmlns:a16="http://schemas.microsoft.com/office/drawing/2014/main" id="{00000000-0008-0000-0D00-000012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87" name="Check Box 19" hidden="1">
              <a:extLst>
                <a:ext uri="{63B3BB69-23CF-44E3-9099-C40C66FF867C}">
                  <a14:compatExt spid="_x0000_s288787"/>
                </a:ext>
                <a:ext uri="{FF2B5EF4-FFF2-40B4-BE49-F238E27FC236}">
                  <a16:creationId xmlns:a16="http://schemas.microsoft.com/office/drawing/2014/main" id="{00000000-0008-0000-0D00-000013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88" name="Check Box 20" hidden="1">
              <a:extLst>
                <a:ext uri="{63B3BB69-23CF-44E3-9099-C40C66FF867C}">
                  <a14:compatExt spid="_x0000_s288788"/>
                </a:ext>
                <a:ext uri="{FF2B5EF4-FFF2-40B4-BE49-F238E27FC236}">
                  <a16:creationId xmlns:a16="http://schemas.microsoft.com/office/drawing/2014/main" id="{00000000-0008-0000-0D00-000014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88789" name="Check Box 21" hidden="1">
              <a:extLst>
                <a:ext uri="{63B3BB69-23CF-44E3-9099-C40C66FF867C}">
                  <a14:compatExt spid="_x0000_s288789"/>
                </a:ext>
                <a:ext uri="{FF2B5EF4-FFF2-40B4-BE49-F238E27FC236}">
                  <a16:creationId xmlns:a16="http://schemas.microsoft.com/office/drawing/2014/main" id="{00000000-0008-0000-0D00-000015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88790" name="Check Box 22" hidden="1">
              <a:extLst>
                <a:ext uri="{63B3BB69-23CF-44E3-9099-C40C66FF867C}">
                  <a14:compatExt spid="_x0000_s288790"/>
                </a:ext>
                <a:ext uri="{FF2B5EF4-FFF2-40B4-BE49-F238E27FC236}">
                  <a16:creationId xmlns:a16="http://schemas.microsoft.com/office/drawing/2014/main" id="{00000000-0008-0000-0D00-000016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88791" name="Check Box 23" hidden="1">
              <a:extLst>
                <a:ext uri="{63B3BB69-23CF-44E3-9099-C40C66FF867C}">
                  <a14:compatExt spid="_x0000_s288791"/>
                </a:ext>
                <a:ext uri="{FF2B5EF4-FFF2-40B4-BE49-F238E27FC236}">
                  <a16:creationId xmlns:a16="http://schemas.microsoft.com/office/drawing/2014/main" id="{00000000-0008-0000-0D00-000017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88792" name="Check Box 24" hidden="1">
              <a:extLst>
                <a:ext uri="{63B3BB69-23CF-44E3-9099-C40C66FF867C}">
                  <a14:compatExt spid="_x0000_s288792"/>
                </a:ext>
                <a:ext uri="{FF2B5EF4-FFF2-40B4-BE49-F238E27FC236}">
                  <a16:creationId xmlns:a16="http://schemas.microsoft.com/office/drawing/2014/main" id="{00000000-0008-0000-0D00-000018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01" name="Check Box 1" hidden="1">
              <a:extLst>
                <a:ext uri="{63B3BB69-23CF-44E3-9099-C40C66FF867C}">
                  <a14:compatExt spid="_x0000_s230401"/>
                </a:ext>
                <a:ext uri="{FF2B5EF4-FFF2-40B4-BE49-F238E27FC236}">
                  <a16:creationId xmlns:a16="http://schemas.microsoft.com/office/drawing/2014/main" id="{00000000-0008-0000-0E00-000001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02" name="Check Box 2" hidden="1">
              <a:extLst>
                <a:ext uri="{63B3BB69-23CF-44E3-9099-C40C66FF867C}">
                  <a14:compatExt spid="_x0000_s230402"/>
                </a:ext>
                <a:ext uri="{FF2B5EF4-FFF2-40B4-BE49-F238E27FC236}">
                  <a16:creationId xmlns:a16="http://schemas.microsoft.com/office/drawing/2014/main" id="{00000000-0008-0000-0E00-000002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03" name="Check Box 3" hidden="1">
              <a:extLst>
                <a:ext uri="{63B3BB69-23CF-44E3-9099-C40C66FF867C}">
                  <a14:compatExt spid="_x0000_s230403"/>
                </a:ext>
                <a:ext uri="{FF2B5EF4-FFF2-40B4-BE49-F238E27FC236}">
                  <a16:creationId xmlns:a16="http://schemas.microsoft.com/office/drawing/2014/main" id="{00000000-0008-0000-0E00-000003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04" name="Check Box 4" hidden="1">
              <a:extLst>
                <a:ext uri="{63B3BB69-23CF-44E3-9099-C40C66FF867C}">
                  <a14:compatExt spid="_x0000_s230404"/>
                </a:ext>
                <a:ext uri="{FF2B5EF4-FFF2-40B4-BE49-F238E27FC236}">
                  <a16:creationId xmlns:a16="http://schemas.microsoft.com/office/drawing/2014/main" id="{00000000-0008-0000-0E00-000004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05" name="Check Box 5" hidden="1">
              <a:extLst>
                <a:ext uri="{63B3BB69-23CF-44E3-9099-C40C66FF867C}">
                  <a14:compatExt spid="_x0000_s230405"/>
                </a:ext>
                <a:ext uri="{FF2B5EF4-FFF2-40B4-BE49-F238E27FC236}">
                  <a16:creationId xmlns:a16="http://schemas.microsoft.com/office/drawing/2014/main" id="{00000000-0008-0000-0E00-000005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06" name="Check Box 6" hidden="1">
              <a:extLst>
                <a:ext uri="{63B3BB69-23CF-44E3-9099-C40C66FF867C}">
                  <a14:compatExt spid="_x0000_s230406"/>
                </a:ext>
                <a:ext uri="{FF2B5EF4-FFF2-40B4-BE49-F238E27FC236}">
                  <a16:creationId xmlns:a16="http://schemas.microsoft.com/office/drawing/2014/main" id="{00000000-0008-0000-0E00-000006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07" name="Check Box 7" hidden="1">
              <a:extLst>
                <a:ext uri="{63B3BB69-23CF-44E3-9099-C40C66FF867C}">
                  <a14:compatExt spid="_x0000_s230407"/>
                </a:ext>
                <a:ext uri="{FF2B5EF4-FFF2-40B4-BE49-F238E27FC236}">
                  <a16:creationId xmlns:a16="http://schemas.microsoft.com/office/drawing/2014/main" id="{00000000-0008-0000-0E00-000007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08" name="Check Box 8" hidden="1">
              <a:extLst>
                <a:ext uri="{63B3BB69-23CF-44E3-9099-C40C66FF867C}">
                  <a14:compatExt spid="_x0000_s230408"/>
                </a:ext>
                <a:ext uri="{FF2B5EF4-FFF2-40B4-BE49-F238E27FC236}">
                  <a16:creationId xmlns:a16="http://schemas.microsoft.com/office/drawing/2014/main" id="{00000000-0008-0000-0E00-000008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09" name="Check Box 9" hidden="1">
              <a:extLst>
                <a:ext uri="{63B3BB69-23CF-44E3-9099-C40C66FF867C}">
                  <a14:compatExt spid="_x0000_s230409"/>
                </a:ext>
                <a:ext uri="{FF2B5EF4-FFF2-40B4-BE49-F238E27FC236}">
                  <a16:creationId xmlns:a16="http://schemas.microsoft.com/office/drawing/2014/main" id="{00000000-0008-0000-0E00-000009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10" name="Check Box 10" hidden="1">
              <a:extLst>
                <a:ext uri="{63B3BB69-23CF-44E3-9099-C40C66FF867C}">
                  <a14:compatExt spid="_x0000_s230410"/>
                </a:ext>
                <a:ext uri="{FF2B5EF4-FFF2-40B4-BE49-F238E27FC236}">
                  <a16:creationId xmlns:a16="http://schemas.microsoft.com/office/drawing/2014/main" id="{00000000-0008-0000-0E00-00000A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11" name="Check Box 11" hidden="1">
              <a:extLst>
                <a:ext uri="{63B3BB69-23CF-44E3-9099-C40C66FF867C}">
                  <a14:compatExt spid="_x0000_s230411"/>
                </a:ext>
                <a:ext uri="{FF2B5EF4-FFF2-40B4-BE49-F238E27FC236}">
                  <a16:creationId xmlns:a16="http://schemas.microsoft.com/office/drawing/2014/main" id="{00000000-0008-0000-0E00-00000B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12" name="Check Box 12" hidden="1">
              <a:extLst>
                <a:ext uri="{63B3BB69-23CF-44E3-9099-C40C66FF867C}">
                  <a14:compatExt spid="_x0000_s230412"/>
                </a:ext>
                <a:ext uri="{FF2B5EF4-FFF2-40B4-BE49-F238E27FC236}">
                  <a16:creationId xmlns:a16="http://schemas.microsoft.com/office/drawing/2014/main" id="{00000000-0008-0000-0E00-00000C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13" name="Check Box 13" hidden="1">
              <a:extLst>
                <a:ext uri="{63B3BB69-23CF-44E3-9099-C40C66FF867C}">
                  <a14:compatExt spid="_x0000_s230413"/>
                </a:ext>
                <a:ext uri="{FF2B5EF4-FFF2-40B4-BE49-F238E27FC236}">
                  <a16:creationId xmlns:a16="http://schemas.microsoft.com/office/drawing/2014/main" id="{00000000-0008-0000-0E00-00000D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14" name="Check Box 14" hidden="1">
              <a:extLst>
                <a:ext uri="{63B3BB69-23CF-44E3-9099-C40C66FF867C}">
                  <a14:compatExt spid="_x0000_s230414"/>
                </a:ext>
                <a:ext uri="{FF2B5EF4-FFF2-40B4-BE49-F238E27FC236}">
                  <a16:creationId xmlns:a16="http://schemas.microsoft.com/office/drawing/2014/main" id="{00000000-0008-0000-0E00-00000E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15" name="Check Box 15" hidden="1">
              <a:extLst>
                <a:ext uri="{63B3BB69-23CF-44E3-9099-C40C66FF867C}">
                  <a14:compatExt spid="_x0000_s230415"/>
                </a:ext>
                <a:ext uri="{FF2B5EF4-FFF2-40B4-BE49-F238E27FC236}">
                  <a16:creationId xmlns:a16="http://schemas.microsoft.com/office/drawing/2014/main" id="{00000000-0008-0000-0E00-00000F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16" name="Check Box 16" hidden="1">
              <a:extLst>
                <a:ext uri="{63B3BB69-23CF-44E3-9099-C40C66FF867C}">
                  <a14:compatExt spid="_x0000_s230416"/>
                </a:ext>
                <a:ext uri="{FF2B5EF4-FFF2-40B4-BE49-F238E27FC236}">
                  <a16:creationId xmlns:a16="http://schemas.microsoft.com/office/drawing/2014/main" id="{00000000-0008-0000-0E00-000010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17" name="Check Box 17" hidden="1">
              <a:extLst>
                <a:ext uri="{63B3BB69-23CF-44E3-9099-C40C66FF867C}">
                  <a14:compatExt spid="_x0000_s230417"/>
                </a:ext>
                <a:ext uri="{FF2B5EF4-FFF2-40B4-BE49-F238E27FC236}">
                  <a16:creationId xmlns:a16="http://schemas.microsoft.com/office/drawing/2014/main" id="{00000000-0008-0000-0E00-000011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18" name="Check Box 18" hidden="1">
              <a:extLst>
                <a:ext uri="{63B3BB69-23CF-44E3-9099-C40C66FF867C}">
                  <a14:compatExt spid="_x0000_s230418"/>
                </a:ext>
                <a:ext uri="{FF2B5EF4-FFF2-40B4-BE49-F238E27FC236}">
                  <a16:creationId xmlns:a16="http://schemas.microsoft.com/office/drawing/2014/main" id="{00000000-0008-0000-0E00-000012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19" name="Check Box 19" hidden="1">
              <a:extLst>
                <a:ext uri="{63B3BB69-23CF-44E3-9099-C40C66FF867C}">
                  <a14:compatExt spid="_x0000_s230419"/>
                </a:ext>
                <a:ext uri="{FF2B5EF4-FFF2-40B4-BE49-F238E27FC236}">
                  <a16:creationId xmlns:a16="http://schemas.microsoft.com/office/drawing/2014/main" id="{00000000-0008-0000-0E00-000013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20" name="Check Box 20" hidden="1">
              <a:extLst>
                <a:ext uri="{63B3BB69-23CF-44E3-9099-C40C66FF867C}">
                  <a14:compatExt spid="_x0000_s230420"/>
                </a:ext>
                <a:ext uri="{FF2B5EF4-FFF2-40B4-BE49-F238E27FC236}">
                  <a16:creationId xmlns:a16="http://schemas.microsoft.com/office/drawing/2014/main" id="{00000000-0008-0000-0E00-000014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30421" name="Check Box 21" hidden="1">
              <a:extLst>
                <a:ext uri="{63B3BB69-23CF-44E3-9099-C40C66FF867C}">
                  <a14:compatExt spid="_x0000_s230421"/>
                </a:ext>
                <a:ext uri="{FF2B5EF4-FFF2-40B4-BE49-F238E27FC236}">
                  <a16:creationId xmlns:a16="http://schemas.microsoft.com/office/drawing/2014/main" id="{00000000-0008-0000-0E00-000015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30422" name="Check Box 22" hidden="1">
              <a:extLst>
                <a:ext uri="{63B3BB69-23CF-44E3-9099-C40C66FF867C}">
                  <a14:compatExt spid="_x0000_s230422"/>
                </a:ext>
                <a:ext uri="{FF2B5EF4-FFF2-40B4-BE49-F238E27FC236}">
                  <a16:creationId xmlns:a16="http://schemas.microsoft.com/office/drawing/2014/main" id="{00000000-0008-0000-0E00-000016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30423" name="Check Box 23" hidden="1">
              <a:extLst>
                <a:ext uri="{63B3BB69-23CF-44E3-9099-C40C66FF867C}">
                  <a14:compatExt spid="_x0000_s230423"/>
                </a:ext>
                <a:ext uri="{FF2B5EF4-FFF2-40B4-BE49-F238E27FC236}">
                  <a16:creationId xmlns:a16="http://schemas.microsoft.com/office/drawing/2014/main" id="{00000000-0008-0000-0E00-000017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30424" name="Check Box 24" hidden="1">
              <a:extLst>
                <a:ext uri="{63B3BB69-23CF-44E3-9099-C40C66FF867C}">
                  <a14:compatExt spid="_x0000_s230424"/>
                </a:ext>
                <a:ext uri="{FF2B5EF4-FFF2-40B4-BE49-F238E27FC236}">
                  <a16:creationId xmlns:a16="http://schemas.microsoft.com/office/drawing/2014/main" id="{00000000-0008-0000-0E00-000018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21" name="Check Box 1" hidden="1">
              <a:extLst>
                <a:ext uri="{63B3BB69-23CF-44E3-9099-C40C66FF867C}">
                  <a14:compatExt spid="_x0000_s209921"/>
                </a:ext>
                <a:ext uri="{FF2B5EF4-FFF2-40B4-BE49-F238E27FC236}">
                  <a16:creationId xmlns:a16="http://schemas.microsoft.com/office/drawing/2014/main" id="{00000000-0008-0000-0F00-000001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22" name="Check Box 2" hidden="1">
              <a:extLst>
                <a:ext uri="{63B3BB69-23CF-44E3-9099-C40C66FF867C}">
                  <a14:compatExt spid="_x0000_s209922"/>
                </a:ext>
                <a:ext uri="{FF2B5EF4-FFF2-40B4-BE49-F238E27FC236}">
                  <a16:creationId xmlns:a16="http://schemas.microsoft.com/office/drawing/2014/main" id="{00000000-0008-0000-0F00-000002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23" name="Check Box 3" hidden="1">
              <a:extLst>
                <a:ext uri="{63B3BB69-23CF-44E3-9099-C40C66FF867C}">
                  <a14:compatExt spid="_x0000_s209923"/>
                </a:ext>
                <a:ext uri="{FF2B5EF4-FFF2-40B4-BE49-F238E27FC236}">
                  <a16:creationId xmlns:a16="http://schemas.microsoft.com/office/drawing/2014/main" id="{00000000-0008-0000-0F00-000003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24" name="Check Box 4" hidden="1">
              <a:extLst>
                <a:ext uri="{63B3BB69-23CF-44E3-9099-C40C66FF867C}">
                  <a14:compatExt spid="_x0000_s209924"/>
                </a:ext>
                <a:ext uri="{FF2B5EF4-FFF2-40B4-BE49-F238E27FC236}">
                  <a16:creationId xmlns:a16="http://schemas.microsoft.com/office/drawing/2014/main" id="{00000000-0008-0000-0F00-000004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25" name="Check Box 5" hidden="1">
              <a:extLst>
                <a:ext uri="{63B3BB69-23CF-44E3-9099-C40C66FF867C}">
                  <a14:compatExt spid="_x0000_s209925"/>
                </a:ext>
                <a:ext uri="{FF2B5EF4-FFF2-40B4-BE49-F238E27FC236}">
                  <a16:creationId xmlns:a16="http://schemas.microsoft.com/office/drawing/2014/main" id="{00000000-0008-0000-0F00-000005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26" name="Check Box 6" hidden="1">
              <a:extLst>
                <a:ext uri="{63B3BB69-23CF-44E3-9099-C40C66FF867C}">
                  <a14:compatExt spid="_x0000_s209926"/>
                </a:ext>
                <a:ext uri="{FF2B5EF4-FFF2-40B4-BE49-F238E27FC236}">
                  <a16:creationId xmlns:a16="http://schemas.microsoft.com/office/drawing/2014/main" id="{00000000-0008-0000-0F00-000006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27" name="Check Box 7" hidden="1">
              <a:extLst>
                <a:ext uri="{63B3BB69-23CF-44E3-9099-C40C66FF867C}">
                  <a14:compatExt spid="_x0000_s209927"/>
                </a:ext>
                <a:ext uri="{FF2B5EF4-FFF2-40B4-BE49-F238E27FC236}">
                  <a16:creationId xmlns:a16="http://schemas.microsoft.com/office/drawing/2014/main" id="{00000000-0008-0000-0F00-000007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28" name="Check Box 8" hidden="1">
              <a:extLst>
                <a:ext uri="{63B3BB69-23CF-44E3-9099-C40C66FF867C}">
                  <a14:compatExt spid="_x0000_s209928"/>
                </a:ext>
                <a:ext uri="{FF2B5EF4-FFF2-40B4-BE49-F238E27FC236}">
                  <a16:creationId xmlns:a16="http://schemas.microsoft.com/office/drawing/2014/main" id="{00000000-0008-0000-0F00-000008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29" name="Check Box 9" hidden="1">
              <a:extLst>
                <a:ext uri="{63B3BB69-23CF-44E3-9099-C40C66FF867C}">
                  <a14:compatExt spid="_x0000_s209929"/>
                </a:ext>
                <a:ext uri="{FF2B5EF4-FFF2-40B4-BE49-F238E27FC236}">
                  <a16:creationId xmlns:a16="http://schemas.microsoft.com/office/drawing/2014/main" id="{00000000-0008-0000-0F00-000009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30" name="Check Box 10" hidden="1">
              <a:extLst>
                <a:ext uri="{63B3BB69-23CF-44E3-9099-C40C66FF867C}">
                  <a14:compatExt spid="_x0000_s209930"/>
                </a:ext>
                <a:ext uri="{FF2B5EF4-FFF2-40B4-BE49-F238E27FC236}">
                  <a16:creationId xmlns:a16="http://schemas.microsoft.com/office/drawing/2014/main" id="{00000000-0008-0000-0F00-00000A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31" name="Check Box 11" hidden="1">
              <a:extLst>
                <a:ext uri="{63B3BB69-23CF-44E3-9099-C40C66FF867C}">
                  <a14:compatExt spid="_x0000_s209931"/>
                </a:ext>
                <a:ext uri="{FF2B5EF4-FFF2-40B4-BE49-F238E27FC236}">
                  <a16:creationId xmlns:a16="http://schemas.microsoft.com/office/drawing/2014/main" id="{00000000-0008-0000-0F00-00000B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32" name="Check Box 12" hidden="1">
              <a:extLst>
                <a:ext uri="{63B3BB69-23CF-44E3-9099-C40C66FF867C}">
                  <a14:compatExt spid="_x0000_s209932"/>
                </a:ext>
                <a:ext uri="{FF2B5EF4-FFF2-40B4-BE49-F238E27FC236}">
                  <a16:creationId xmlns:a16="http://schemas.microsoft.com/office/drawing/2014/main" id="{00000000-0008-0000-0F00-00000C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33" name="Check Box 13" hidden="1">
              <a:extLst>
                <a:ext uri="{63B3BB69-23CF-44E3-9099-C40C66FF867C}">
                  <a14:compatExt spid="_x0000_s209933"/>
                </a:ext>
                <a:ext uri="{FF2B5EF4-FFF2-40B4-BE49-F238E27FC236}">
                  <a16:creationId xmlns:a16="http://schemas.microsoft.com/office/drawing/2014/main" id="{00000000-0008-0000-0F00-00000D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34" name="Check Box 14" hidden="1">
              <a:extLst>
                <a:ext uri="{63B3BB69-23CF-44E3-9099-C40C66FF867C}">
                  <a14:compatExt spid="_x0000_s209934"/>
                </a:ext>
                <a:ext uri="{FF2B5EF4-FFF2-40B4-BE49-F238E27FC236}">
                  <a16:creationId xmlns:a16="http://schemas.microsoft.com/office/drawing/2014/main" id="{00000000-0008-0000-0F00-00000E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35" name="Check Box 15" hidden="1">
              <a:extLst>
                <a:ext uri="{63B3BB69-23CF-44E3-9099-C40C66FF867C}">
                  <a14:compatExt spid="_x0000_s209935"/>
                </a:ext>
                <a:ext uri="{FF2B5EF4-FFF2-40B4-BE49-F238E27FC236}">
                  <a16:creationId xmlns:a16="http://schemas.microsoft.com/office/drawing/2014/main" id="{00000000-0008-0000-0F00-00000F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36" name="Check Box 16" hidden="1">
              <a:extLst>
                <a:ext uri="{63B3BB69-23CF-44E3-9099-C40C66FF867C}">
                  <a14:compatExt spid="_x0000_s209936"/>
                </a:ext>
                <a:ext uri="{FF2B5EF4-FFF2-40B4-BE49-F238E27FC236}">
                  <a16:creationId xmlns:a16="http://schemas.microsoft.com/office/drawing/2014/main" id="{00000000-0008-0000-0F00-000010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37" name="Check Box 17" hidden="1">
              <a:extLst>
                <a:ext uri="{63B3BB69-23CF-44E3-9099-C40C66FF867C}">
                  <a14:compatExt spid="_x0000_s209937"/>
                </a:ext>
                <a:ext uri="{FF2B5EF4-FFF2-40B4-BE49-F238E27FC236}">
                  <a16:creationId xmlns:a16="http://schemas.microsoft.com/office/drawing/2014/main" id="{00000000-0008-0000-0F00-000011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38" name="Check Box 18" hidden="1">
              <a:extLst>
                <a:ext uri="{63B3BB69-23CF-44E3-9099-C40C66FF867C}">
                  <a14:compatExt spid="_x0000_s209938"/>
                </a:ext>
                <a:ext uri="{FF2B5EF4-FFF2-40B4-BE49-F238E27FC236}">
                  <a16:creationId xmlns:a16="http://schemas.microsoft.com/office/drawing/2014/main" id="{00000000-0008-0000-0F00-000012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39" name="Check Box 19" hidden="1">
              <a:extLst>
                <a:ext uri="{63B3BB69-23CF-44E3-9099-C40C66FF867C}">
                  <a14:compatExt spid="_x0000_s209939"/>
                </a:ext>
                <a:ext uri="{FF2B5EF4-FFF2-40B4-BE49-F238E27FC236}">
                  <a16:creationId xmlns:a16="http://schemas.microsoft.com/office/drawing/2014/main" id="{00000000-0008-0000-0F00-000013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40" name="Check Box 20" hidden="1">
              <a:extLst>
                <a:ext uri="{63B3BB69-23CF-44E3-9099-C40C66FF867C}">
                  <a14:compatExt spid="_x0000_s209940"/>
                </a:ext>
                <a:ext uri="{FF2B5EF4-FFF2-40B4-BE49-F238E27FC236}">
                  <a16:creationId xmlns:a16="http://schemas.microsoft.com/office/drawing/2014/main" id="{00000000-0008-0000-0F00-000014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9941" name="Check Box 21" hidden="1">
              <a:extLst>
                <a:ext uri="{63B3BB69-23CF-44E3-9099-C40C66FF867C}">
                  <a14:compatExt spid="_x0000_s209941"/>
                </a:ext>
                <a:ext uri="{FF2B5EF4-FFF2-40B4-BE49-F238E27FC236}">
                  <a16:creationId xmlns:a16="http://schemas.microsoft.com/office/drawing/2014/main" id="{00000000-0008-0000-0F00-000015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9942" name="Check Box 22" hidden="1">
              <a:extLst>
                <a:ext uri="{63B3BB69-23CF-44E3-9099-C40C66FF867C}">
                  <a14:compatExt spid="_x0000_s209942"/>
                </a:ext>
                <a:ext uri="{FF2B5EF4-FFF2-40B4-BE49-F238E27FC236}">
                  <a16:creationId xmlns:a16="http://schemas.microsoft.com/office/drawing/2014/main" id="{00000000-0008-0000-0F00-000016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9943" name="Check Box 23" hidden="1">
              <a:extLst>
                <a:ext uri="{63B3BB69-23CF-44E3-9099-C40C66FF867C}">
                  <a14:compatExt spid="_x0000_s209943"/>
                </a:ext>
                <a:ext uri="{FF2B5EF4-FFF2-40B4-BE49-F238E27FC236}">
                  <a16:creationId xmlns:a16="http://schemas.microsoft.com/office/drawing/2014/main" id="{00000000-0008-0000-0F00-000017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9944" name="Check Box 24" hidden="1">
              <a:extLst>
                <a:ext uri="{63B3BB69-23CF-44E3-9099-C40C66FF867C}">
                  <a14:compatExt spid="_x0000_s209944"/>
                </a:ext>
                <a:ext uri="{FF2B5EF4-FFF2-40B4-BE49-F238E27FC236}">
                  <a16:creationId xmlns:a16="http://schemas.microsoft.com/office/drawing/2014/main" id="{00000000-0008-0000-0F00-000018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29" name="Check Box 1" hidden="1">
              <a:extLst>
                <a:ext uri="{63B3BB69-23CF-44E3-9099-C40C66FF867C}">
                  <a14:compatExt spid="_x0000_s176129"/>
                </a:ext>
                <a:ext uri="{FF2B5EF4-FFF2-40B4-BE49-F238E27FC236}">
                  <a16:creationId xmlns:a16="http://schemas.microsoft.com/office/drawing/2014/main" id="{00000000-0008-0000-1000-000001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30" name="Check Box 2" hidden="1">
              <a:extLst>
                <a:ext uri="{63B3BB69-23CF-44E3-9099-C40C66FF867C}">
                  <a14:compatExt spid="_x0000_s176130"/>
                </a:ext>
                <a:ext uri="{FF2B5EF4-FFF2-40B4-BE49-F238E27FC236}">
                  <a16:creationId xmlns:a16="http://schemas.microsoft.com/office/drawing/2014/main" id="{00000000-0008-0000-1000-000002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31" name="Check Box 3" hidden="1">
              <a:extLst>
                <a:ext uri="{63B3BB69-23CF-44E3-9099-C40C66FF867C}">
                  <a14:compatExt spid="_x0000_s176131"/>
                </a:ext>
                <a:ext uri="{FF2B5EF4-FFF2-40B4-BE49-F238E27FC236}">
                  <a16:creationId xmlns:a16="http://schemas.microsoft.com/office/drawing/2014/main" id="{00000000-0008-0000-1000-000003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32" name="Check Box 4" hidden="1">
              <a:extLst>
                <a:ext uri="{63B3BB69-23CF-44E3-9099-C40C66FF867C}">
                  <a14:compatExt spid="_x0000_s176132"/>
                </a:ext>
                <a:ext uri="{FF2B5EF4-FFF2-40B4-BE49-F238E27FC236}">
                  <a16:creationId xmlns:a16="http://schemas.microsoft.com/office/drawing/2014/main" id="{00000000-0008-0000-1000-000004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33" name="Check Box 5" hidden="1">
              <a:extLst>
                <a:ext uri="{63B3BB69-23CF-44E3-9099-C40C66FF867C}">
                  <a14:compatExt spid="_x0000_s176133"/>
                </a:ext>
                <a:ext uri="{FF2B5EF4-FFF2-40B4-BE49-F238E27FC236}">
                  <a16:creationId xmlns:a16="http://schemas.microsoft.com/office/drawing/2014/main" id="{00000000-0008-0000-1000-000005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34" name="Check Box 6" hidden="1">
              <a:extLst>
                <a:ext uri="{63B3BB69-23CF-44E3-9099-C40C66FF867C}">
                  <a14:compatExt spid="_x0000_s176134"/>
                </a:ext>
                <a:ext uri="{FF2B5EF4-FFF2-40B4-BE49-F238E27FC236}">
                  <a16:creationId xmlns:a16="http://schemas.microsoft.com/office/drawing/2014/main" id="{00000000-0008-0000-1000-000006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35" name="Check Box 7" hidden="1">
              <a:extLst>
                <a:ext uri="{63B3BB69-23CF-44E3-9099-C40C66FF867C}">
                  <a14:compatExt spid="_x0000_s176135"/>
                </a:ext>
                <a:ext uri="{FF2B5EF4-FFF2-40B4-BE49-F238E27FC236}">
                  <a16:creationId xmlns:a16="http://schemas.microsoft.com/office/drawing/2014/main" id="{00000000-0008-0000-1000-000007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36" name="Check Box 8" hidden="1">
              <a:extLst>
                <a:ext uri="{63B3BB69-23CF-44E3-9099-C40C66FF867C}">
                  <a14:compatExt spid="_x0000_s176136"/>
                </a:ext>
                <a:ext uri="{FF2B5EF4-FFF2-40B4-BE49-F238E27FC236}">
                  <a16:creationId xmlns:a16="http://schemas.microsoft.com/office/drawing/2014/main" id="{00000000-0008-0000-1000-000008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37" name="Check Box 9" hidden="1">
              <a:extLst>
                <a:ext uri="{63B3BB69-23CF-44E3-9099-C40C66FF867C}">
                  <a14:compatExt spid="_x0000_s176137"/>
                </a:ext>
                <a:ext uri="{FF2B5EF4-FFF2-40B4-BE49-F238E27FC236}">
                  <a16:creationId xmlns:a16="http://schemas.microsoft.com/office/drawing/2014/main" id="{00000000-0008-0000-1000-000009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38" name="Check Box 10" hidden="1">
              <a:extLst>
                <a:ext uri="{63B3BB69-23CF-44E3-9099-C40C66FF867C}">
                  <a14:compatExt spid="_x0000_s176138"/>
                </a:ext>
                <a:ext uri="{FF2B5EF4-FFF2-40B4-BE49-F238E27FC236}">
                  <a16:creationId xmlns:a16="http://schemas.microsoft.com/office/drawing/2014/main" id="{00000000-0008-0000-1000-00000A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39" name="Check Box 11" hidden="1">
              <a:extLst>
                <a:ext uri="{63B3BB69-23CF-44E3-9099-C40C66FF867C}">
                  <a14:compatExt spid="_x0000_s176139"/>
                </a:ext>
                <a:ext uri="{FF2B5EF4-FFF2-40B4-BE49-F238E27FC236}">
                  <a16:creationId xmlns:a16="http://schemas.microsoft.com/office/drawing/2014/main" id="{00000000-0008-0000-1000-00000B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40" name="Check Box 12" hidden="1">
              <a:extLst>
                <a:ext uri="{63B3BB69-23CF-44E3-9099-C40C66FF867C}">
                  <a14:compatExt spid="_x0000_s176140"/>
                </a:ext>
                <a:ext uri="{FF2B5EF4-FFF2-40B4-BE49-F238E27FC236}">
                  <a16:creationId xmlns:a16="http://schemas.microsoft.com/office/drawing/2014/main" id="{00000000-0008-0000-1000-00000C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41" name="Check Box 13" hidden="1">
              <a:extLst>
                <a:ext uri="{63B3BB69-23CF-44E3-9099-C40C66FF867C}">
                  <a14:compatExt spid="_x0000_s176141"/>
                </a:ext>
                <a:ext uri="{FF2B5EF4-FFF2-40B4-BE49-F238E27FC236}">
                  <a16:creationId xmlns:a16="http://schemas.microsoft.com/office/drawing/2014/main" id="{00000000-0008-0000-1000-00000D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42" name="Check Box 14" hidden="1">
              <a:extLst>
                <a:ext uri="{63B3BB69-23CF-44E3-9099-C40C66FF867C}">
                  <a14:compatExt spid="_x0000_s176142"/>
                </a:ext>
                <a:ext uri="{FF2B5EF4-FFF2-40B4-BE49-F238E27FC236}">
                  <a16:creationId xmlns:a16="http://schemas.microsoft.com/office/drawing/2014/main" id="{00000000-0008-0000-1000-00000E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43" name="Check Box 15" hidden="1">
              <a:extLst>
                <a:ext uri="{63B3BB69-23CF-44E3-9099-C40C66FF867C}">
                  <a14:compatExt spid="_x0000_s176143"/>
                </a:ext>
                <a:ext uri="{FF2B5EF4-FFF2-40B4-BE49-F238E27FC236}">
                  <a16:creationId xmlns:a16="http://schemas.microsoft.com/office/drawing/2014/main" id="{00000000-0008-0000-1000-00000F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44" name="Check Box 16" hidden="1">
              <a:extLst>
                <a:ext uri="{63B3BB69-23CF-44E3-9099-C40C66FF867C}">
                  <a14:compatExt spid="_x0000_s176144"/>
                </a:ext>
                <a:ext uri="{FF2B5EF4-FFF2-40B4-BE49-F238E27FC236}">
                  <a16:creationId xmlns:a16="http://schemas.microsoft.com/office/drawing/2014/main" id="{00000000-0008-0000-1000-000010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45" name="Check Box 17" hidden="1">
              <a:extLst>
                <a:ext uri="{63B3BB69-23CF-44E3-9099-C40C66FF867C}">
                  <a14:compatExt spid="_x0000_s176145"/>
                </a:ext>
                <a:ext uri="{FF2B5EF4-FFF2-40B4-BE49-F238E27FC236}">
                  <a16:creationId xmlns:a16="http://schemas.microsoft.com/office/drawing/2014/main" id="{00000000-0008-0000-1000-000011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46" name="Check Box 18" hidden="1">
              <a:extLst>
                <a:ext uri="{63B3BB69-23CF-44E3-9099-C40C66FF867C}">
                  <a14:compatExt spid="_x0000_s176146"/>
                </a:ext>
                <a:ext uri="{FF2B5EF4-FFF2-40B4-BE49-F238E27FC236}">
                  <a16:creationId xmlns:a16="http://schemas.microsoft.com/office/drawing/2014/main" id="{00000000-0008-0000-1000-000012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47" name="Check Box 19" hidden="1">
              <a:extLst>
                <a:ext uri="{63B3BB69-23CF-44E3-9099-C40C66FF867C}">
                  <a14:compatExt spid="_x0000_s176147"/>
                </a:ext>
                <a:ext uri="{FF2B5EF4-FFF2-40B4-BE49-F238E27FC236}">
                  <a16:creationId xmlns:a16="http://schemas.microsoft.com/office/drawing/2014/main" id="{00000000-0008-0000-1000-000013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48" name="Check Box 20" hidden="1">
              <a:extLst>
                <a:ext uri="{63B3BB69-23CF-44E3-9099-C40C66FF867C}">
                  <a14:compatExt spid="_x0000_s176148"/>
                </a:ext>
                <a:ext uri="{FF2B5EF4-FFF2-40B4-BE49-F238E27FC236}">
                  <a16:creationId xmlns:a16="http://schemas.microsoft.com/office/drawing/2014/main" id="{00000000-0008-0000-1000-000014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76149" name="Check Box 21" hidden="1">
              <a:extLst>
                <a:ext uri="{63B3BB69-23CF-44E3-9099-C40C66FF867C}">
                  <a14:compatExt spid="_x0000_s176149"/>
                </a:ext>
                <a:ext uri="{FF2B5EF4-FFF2-40B4-BE49-F238E27FC236}">
                  <a16:creationId xmlns:a16="http://schemas.microsoft.com/office/drawing/2014/main" id="{00000000-0008-0000-1000-000015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76150" name="Check Box 22" hidden="1">
              <a:extLst>
                <a:ext uri="{63B3BB69-23CF-44E3-9099-C40C66FF867C}">
                  <a14:compatExt spid="_x0000_s176150"/>
                </a:ext>
                <a:ext uri="{FF2B5EF4-FFF2-40B4-BE49-F238E27FC236}">
                  <a16:creationId xmlns:a16="http://schemas.microsoft.com/office/drawing/2014/main" id="{00000000-0008-0000-1000-000016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76151" name="Check Box 23" hidden="1">
              <a:extLst>
                <a:ext uri="{63B3BB69-23CF-44E3-9099-C40C66FF867C}">
                  <a14:compatExt spid="_x0000_s176151"/>
                </a:ext>
                <a:ext uri="{FF2B5EF4-FFF2-40B4-BE49-F238E27FC236}">
                  <a16:creationId xmlns:a16="http://schemas.microsoft.com/office/drawing/2014/main" id="{00000000-0008-0000-1000-000017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76152" name="Check Box 24" hidden="1">
              <a:extLst>
                <a:ext uri="{63B3BB69-23CF-44E3-9099-C40C66FF867C}">
                  <a14:compatExt spid="_x0000_s176152"/>
                </a:ext>
                <a:ext uri="{FF2B5EF4-FFF2-40B4-BE49-F238E27FC236}">
                  <a16:creationId xmlns:a16="http://schemas.microsoft.com/office/drawing/2014/main" id="{00000000-0008-0000-1000-000018B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697" name="Check Box 1" hidden="1">
              <a:extLst>
                <a:ext uri="{63B3BB69-23CF-44E3-9099-C40C66FF867C}">
                  <a14:compatExt spid="_x0000_s157697"/>
                </a:ext>
                <a:ext uri="{FF2B5EF4-FFF2-40B4-BE49-F238E27FC236}">
                  <a16:creationId xmlns:a16="http://schemas.microsoft.com/office/drawing/2014/main" id="{00000000-0008-0000-1100-000001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698" name="Check Box 2" hidden="1">
              <a:extLst>
                <a:ext uri="{63B3BB69-23CF-44E3-9099-C40C66FF867C}">
                  <a14:compatExt spid="_x0000_s157698"/>
                </a:ext>
                <a:ext uri="{FF2B5EF4-FFF2-40B4-BE49-F238E27FC236}">
                  <a16:creationId xmlns:a16="http://schemas.microsoft.com/office/drawing/2014/main" id="{00000000-0008-0000-1100-000002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699" name="Check Box 3" hidden="1">
              <a:extLst>
                <a:ext uri="{63B3BB69-23CF-44E3-9099-C40C66FF867C}">
                  <a14:compatExt spid="_x0000_s157699"/>
                </a:ext>
                <a:ext uri="{FF2B5EF4-FFF2-40B4-BE49-F238E27FC236}">
                  <a16:creationId xmlns:a16="http://schemas.microsoft.com/office/drawing/2014/main" id="{00000000-0008-0000-1100-000003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00" name="Check Box 4" hidden="1">
              <a:extLst>
                <a:ext uri="{63B3BB69-23CF-44E3-9099-C40C66FF867C}">
                  <a14:compatExt spid="_x0000_s157700"/>
                </a:ext>
                <a:ext uri="{FF2B5EF4-FFF2-40B4-BE49-F238E27FC236}">
                  <a16:creationId xmlns:a16="http://schemas.microsoft.com/office/drawing/2014/main" id="{00000000-0008-0000-1100-000004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701" name="Check Box 5" hidden="1">
              <a:extLst>
                <a:ext uri="{63B3BB69-23CF-44E3-9099-C40C66FF867C}">
                  <a14:compatExt spid="_x0000_s157701"/>
                </a:ext>
                <a:ext uri="{FF2B5EF4-FFF2-40B4-BE49-F238E27FC236}">
                  <a16:creationId xmlns:a16="http://schemas.microsoft.com/office/drawing/2014/main" id="{00000000-0008-0000-1100-000005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702" name="Check Box 6" hidden="1">
              <a:extLst>
                <a:ext uri="{63B3BB69-23CF-44E3-9099-C40C66FF867C}">
                  <a14:compatExt spid="_x0000_s157702"/>
                </a:ext>
                <a:ext uri="{FF2B5EF4-FFF2-40B4-BE49-F238E27FC236}">
                  <a16:creationId xmlns:a16="http://schemas.microsoft.com/office/drawing/2014/main" id="{00000000-0008-0000-1100-000006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703" name="Check Box 7" hidden="1">
              <a:extLst>
                <a:ext uri="{63B3BB69-23CF-44E3-9099-C40C66FF867C}">
                  <a14:compatExt spid="_x0000_s157703"/>
                </a:ext>
                <a:ext uri="{FF2B5EF4-FFF2-40B4-BE49-F238E27FC236}">
                  <a16:creationId xmlns:a16="http://schemas.microsoft.com/office/drawing/2014/main" id="{00000000-0008-0000-1100-000007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04" name="Check Box 8" hidden="1">
              <a:extLst>
                <a:ext uri="{63B3BB69-23CF-44E3-9099-C40C66FF867C}">
                  <a14:compatExt spid="_x0000_s157704"/>
                </a:ext>
                <a:ext uri="{FF2B5EF4-FFF2-40B4-BE49-F238E27FC236}">
                  <a16:creationId xmlns:a16="http://schemas.microsoft.com/office/drawing/2014/main" id="{00000000-0008-0000-1100-000008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705" name="Check Box 9" hidden="1">
              <a:extLst>
                <a:ext uri="{63B3BB69-23CF-44E3-9099-C40C66FF867C}">
                  <a14:compatExt spid="_x0000_s157705"/>
                </a:ext>
                <a:ext uri="{FF2B5EF4-FFF2-40B4-BE49-F238E27FC236}">
                  <a16:creationId xmlns:a16="http://schemas.microsoft.com/office/drawing/2014/main" id="{00000000-0008-0000-1100-000009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706" name="Check Box 10" hidden="1">
              <a:extLst>
                <a:ext uri="{63B3BB69-23CF-44E3-9099-C40C66FF867C}">
                  <a14:compatExt spid="_x0000_s157706"/>
                </a:ext>
                <a:ext uri="{FF2B5EF4-FFF2-40B4-BE49-F238E27FC236}">
                  <a16:creationId xmlns:a16="http://schemas.microsoft.com/office/drawing/2014/main" id="{00000000-0008-0000-1100-00000A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707" name="Check Box 11" hidden="1">
              <a:extLst>
                <a:ext uri="{63B3BB69-23CF-44E3-9099-C40C66FF867C}">
                  <a14:compatExt spid="_x0000_s157707"/>
                </a:ext>
                <a:ext uri="{FF2B5EF4-FFF2-40B4-BE49-F238E27FC236}">
                  <a16:creationId xmlns:a16="http://schemas.microsoft.com/office/drawing/2014/main" id="{00000000-0008-0000-1100-00000B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08" name="Check Box 12" hidden="1">
              <a:extLst>
                <a:ext uri="{63B3BB69-23CF-44E3-9099-C40C66FF867C}">
                  <a14:compatExt spid="_x0000_s157708"/>
                </a:ext>
                <a:ext uri="{FF2B5EF4-FFF2-40B4-BE49-F238E27FC236}">
                  <a16:creationId xmlns:a16="http://schemas.microsoft.com/office/drawing/2014/main" id="{00000000-0008-0000-1100-00000C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709" name="Check Box 13" hidden="1">
              <a:extLst>
                <a:ext uri="{63B3BB69-23CF-44E3-9099-C40C66FF867C}">
                  <a14:compatExt spid="_x0000_s157709"/>
                </a:ext>
                <a:ext uri="{FF2B5EF4-FFF2-40B4-BE49-F238E27FC236}">
                  <a16:creationId xmlns:a16="http://schemas.microsoft.com/office/drawing/2014/main" id="{00000000-0008-0000-1100-00000D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710" name="Check Box 14" hidden="1">
              <a:extLst>
                <a:ext uri="{63B3BB69-23CF-44E3-9099-C40C66FF867C}">
                  <a14:compatExt spid="_x0000_s157710"/>
                </a:ext>
                <a:ext uri="{FF2B5EF4-FFF2-40B4-BE49-F238E27FC236}">
                  <a16:creationId xmlns:a16="http://schemas.microsoft.com/office/drawing/2014/main" id="{00000000-0008-0000-1100-00000E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711" name="Check Box 15" hidden="1">
              <a:extLst>
                <a:ext uri="{63B3BB69-23CF-44E3-9099-C40C66FF867C}">
                  <a14:compatExt spid="_x0000_s157711"/>
                </a:ext>
                <a:ext uri="{FF2B5EF4-FFF2-40B4-BE49-F238E27FC236}">
                  <a16:creationId xmlns:a16="http://schemas.microsoft.com/office/drawing/2014/main" id="{00000000-0008-0000-1100-00000F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12" name="Check Box 16" hidden="1">
              <a:extLst>
                <a:ext uri="{63B3BB69-23CF-44E3-9099-C40C66FF867C}">
                  <a14:compatExt spid="_x0000_s157712"/>
                </a:ext>
                <a:ext uri="{FF2B5EF4-FFF2-40B4-BE49-F238E27FC236}">
                  <a16:creationId xmlns:a16="http://schemas.microsoft.com/office/drawing/2014/main" id="{00000000-0008-0000-1100-000010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713" name="Check Box 17" hidden="1">
              <a:extLst>
                <a:ext uri="{63B3BB69-23CF-44E3-9099-C40C66FF867C}">
                  <a14:compatExt spid="_x0000_s157713"/>
                </a:ext>
                <a:ext uri="{FF2B5EF4-FFF2-40B4-BE49-F238E27FC236}">
                  <a16:creationId xmlns:a16="http://schemas.microsoft.com/office/drawing/2014/main" id="{00000000-0008-0000-1100-000011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714" name="Check Box 18" hidden="1">
              <a:extLst>
                <a:ext uri="{63B3BB69-23CF-44E3-9099-C40C66FF867C}">
                  <a14:compatExt spid="_x0000_s157714"/>
                </a:ext>
                <a:ext uri="{FF2B5EF4-FFF2-40B4-BE49-F238E27FC236}">
                  <a16:creationId xmlns:a16="http://schemas.microsoft.com/office/drawing/2014/main" id="{00000000-0008-0000-1100-000012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715" name="Check Box 19" hidden="1">
              <a:extLst>
                <a:ext uri="{63B3BB69-23CF-44E3-9099-C40C66FF867C}">
                  <a14:compatExt spid="_x0000_s157715"/>
                </a:ext>
                <a:ext uri="{FF2B5EF4-FFF2-40B4-BE49-F238E27FC236}">
                  <a16:creationId xmlns:a16="http://schemas.microsoft.com/office/drawing/2014/main" id="{00000000-0008-0000-1100-000013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16" name="Check Box 20" hidden="1">
              <a:extLst>
                <a:ext uri="{63B3BB69-23CF-44E3-9099-C40C66FF867C}">
                  <a14:compatExt spid="_x0000_s157716"/>
                </a:ext>
                <a:ext uri="{FF2B5EF4-FFF2-40B4-BE49-F238E27FC236}">
                  <a16:creationId xmlns:a16="http://schemas.microsoft.com/office/drawing/2014/main" id="{00000000-0008-0000-1100-000014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57717" name="Check Box 21" hidden="1">
              <a:extLst>
                <a:ext uri="{63B3BB69-23CF-44E3-9099-C40C66FF867C}">
                  <a14:compatExt spid="_x0000_s157717"/>
                </a:ext>
                <a:ext uri="{FF2B5EF4-FFF2-40B4-BE49-F238E27FC236}">
                  <a16:creationId xmlns:a16="http://schemas.microsoft.com/office/drawing/2014/main" id="{00000000-0008-0000-1100-000015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57718" name="Check Box 22" hidden="1">
              <a:extLst>
                <a:ext uri="{63B3BB69-23CF-44E3-9099-C40C66FF867C}">
                  <a14:compatExt spid="_x0000_s157718"/>
                </a:ext>
                <a:ext uri="{FF2B5EF4-FFF2-40B4-BE49-F238E27FC236}">
                  <a16:creationId xmlns:a16="http://schemas.microsoft.com/office/drawing/2014/main" id="{00000000-0008-0000-1100-000016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57719" name="Check Box 23" hidden="1">
              <a:extLst>
                <a:ext uri="{63B3BB69-23CF-44E3-9099-C40C66FF867C}">
                  <a14:compatExt spid="_x0000_s157719"/>
                </a:ext>
                <a:ext uri="{FF2B5EF4-FFF2-40B4-BE49-F238E27FC236}">
                  <a16:creationId xmlns:a16="http://schemas.microsoft.com/office/drawing/2014/main" id="{00000000-0008-0000-1100-000017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57720" name="Check Box 24" hidden="1">
              <a:extLst>
                <a:ext uri="{63B3BB69-23CF-44E3-9099-C40C66FF867C}">
                  <a14:compatExt spid="_x0000_s157720"/>
                </a:ext>
                <a:ext uri="{FF2B5EF4-FFF2-40B4-BE49-F238E27FC236}">
                  <a16:creationId xmlns:a16="http://schemas.microsoft.com/office/drawing/2014/main" id="{00000000-0008-0000-1100-0000186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289" name="Check Box 1" hidden="1">
              <a:extLst>
                <a:ext uri="{63B3BB69-23CF-44E3-9099-C40C66FF867C}">
                  <a14:compatExt spid="_x0000_s140289"/>
                </a:ext>
                <a:ext uri="{FF2B5EF4-FFF2-40B4-BE49-F238E27FC236}">
                  <a16:creationId xmlns:a16="http://schemas.microsoft.com/office/drawing/2014/main" id="{00000000-0008-0000-1200-000001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290" name="Check Box 2" hidden="1">
              <a:extLst>
                <a:ext uri="{63B3BB69-23CF-44E3-9099-C40C66FF867C}">
                  <a14:compatExt spid="_x0000_s140290"/>
                </a:ext>
                <a:ext uri="{FF2B5EF4-FFF2-40B4-BE49-F238E27FC236}">
                  <a16:creationId xmlns:a16="http://schemas.microsoft.com/office/drawing/2014/main" id="{00000000-0008-0000-1200-000002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291" name="Check Box 3" hidden="1">
              <a:extLst>
                <a:ext uri="{63B3BB69-23CF-44E3-9099-C40C66FF867C}">
                  <a14:compatExt spid="_x0000_s140291"/>
                </a:ext>
                <a:ext uri="{FF2B5EF4-FFF2-40B4-BE49-F238E27FC236}">
                  <a16:creationId xmlns:a16="http://schemas.microsoft.com/office/drawing/2014/main" id="{00000000-0008-0000-1200-000003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292" name="Check Box 4" hidden="1">
              <a:extLst>
                <a:ext uri="{63B3BB69-23CF-44E3-9099-C40C66FF867C}">
                  <a14:compatExt spid="_x0000_s140292"/>
                </a:ext>
                <a:ext uri="{FF2B5EF4-FFF2-40B4-BE49-F238E27FC236}">
                  <a16:creationId xmlns:a16="http://schemas.microsoft.com/office/drawing/2014/main" id="{00000000-0008-0000-1200-000004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293" name="Check Box 5" hidden="1">
              <a:extLst>
                <a:ext uri="{63B3BB69-23CF-44E3-9099-C40C66FF867C}">
                  <a14:compatExt spid="_x0000_s140293"/>
                </a:ext>
                <a:ext uri="{FF2B5EF4-FFF2-40B4-BE49-F238E27FC236}">
                  <a16:creationId xmlns:a16="http://schemas.microsoft.com/office/drawing/2014/main" id="{00000000-0008-0000-1200-000005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294" name="Check Box 6" hidden="1">
              <a:extLst>
                <a:ext uri="{63B3BB69-23CF-44E3-9099-C40C66FF867C}">
                  <a14:compatExt spid="_x0000_s140294"/>
                </a:ext>
                <a:ext uri="{FF2B5EF4-FFF2-40B4-BE49-F238E27FC236}">
                  <a16:creationId xmlns:a16="http://schemas.microsoft.com/office/drawing/2014/main" id="{00000000-0008-0000-1200-000006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295" name="Check Box 7" hidden="1">
              <a:extLst>
                <a:ext uri="{63B3BB69-23CF-44E3-9099-C40C66FF867C}">
                  <a14:compatExt spid="_x0000_s140295"/>
                </a:ext>
                <a:ext uri="{FF2B5EF4-FFF2-40B4-BE49-F238E27FC236}">
                  <a16:creationId xmlns:a16="http://schemas.microsoft.com/office/drawing/2014/main" id="{00000000-0008-0000-1200-000007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296" name="Check Box 8" hidden="1">
              <a:extLst>
                <a:ext uri="{63B3BB69-23CF-44E3-9099-C40C66FF867C}">
                  <a14:compatExt spid="_x0000_s140296"/>
                </a:ext>
                <a:ext uri="{FF2B5EF4-FFF2-40B4-BE49-F238E27FC236}">
                  <a16:creationId xmlns:a16="http://schemas.microsoft.com/office/drawing/2014/main" id="{00000000-0008-0000-1200-000008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297" name="Check Box 9" hidden="1">
              <a:extLst>
                <a:ext uri="{63B3BB69-23CF-44E3-9099-C40C66FF867C}">
                  <a14:compatExt spid="_x0000_s140297"/>
                </a:ext>
                <a:ext uri="{FF2B5EF4-FFF2-40B4-BE49-F238E27FC236}">
                  <a16:creationId xmlns:a16="http://schemas.microsoft.com/office/drawing/2014/main" id="{00000000-0008-0000-1200-000009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298" name="Check Box 10" hidden="1">
              <a:extLst>
                <a:ext uri="{63B3BB69-23CF-44E3-9099-C40C66FF867C}">
                  <a14:compatExt spid="_x0000_s140298"/>
                </a:ext>
                <a:ext uri="{FF2B5EF4-FFF2-40B4-BE49-F238E27FC236}">
                  <a16:creationId xmlns:a16="http://schemas.microsoft.com/office/drawing/2014/main" id="{00000000-0008-0000-1200-00000A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299" name="Check Box 11" hidden="1">
              <a:extLst>
                <a:ext uri="{63B3BB69-23CF-44E3-9099-C40C66FF867C}">
                  <a14:compatExt spid="_x0000_s140299"/>
                </a:ext>
                <a:ext uri="{FF2B5EF4-FFF2-40B4-BE49-F238E27FC236}">
                  <a16:creationId xmlns:a16="http://schemas.microsoft.com/office/drawing/2014/main" id="{00000000-0008-0000-1200-00000B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300" name="Check Box 12" hidden="1">
              <a:extLst>
                <a:ext uri="{63B3BB69-23CF-44E3-9099-C40C66FF867C}">
                  <a14:compatExt spid="_x0000_s140300"/>
                </a:ext>
                <a:ext uri="{FF2B5EF4-FFF2-40B4-BE49-F238E27FC236}">
                  <a16:creationId xmlns:a16="http://schemas.microsoft.com/office/drawing/2014/main" id="{00000000-0008-0000-1200-00000C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301" name="Check Box 13" hidden="1">
              <a:extLst>
                <a:ext uri="{63B3BB69-23CF-44E3-9099-C40C66FF867C}">
                  <a14:compatExt spid="_x0000_s140301"/>
                </a:ext>
                <a:ext uri="{FF2B5EF4-FFF2-40B4-BE49-F238E27FC236}">
                  <a16:creationId xmlns:a16="http://schemas.microsoft.com/office/drawing/2014/main" id="{00000000-0008-0000-1200-00000D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302" name="Check Box 14" hidden="1">
              <a:extLst>
                <a:ext uri="{63B3BB69-23CF-44E3-9099-C40C66FF867C}">
                  <a14:compatExt spid="_x0000_s140302"/>
                </a:ext>
                <a:ext uri="{FF2B5EF4-FFF2-40B4-BE49-F238E27FC236}">
                  <a16:creationId xmlns:a16="http://schemas.microsoft.com/office/drawing/2014/main" id="{00000000-0008-0000-1200-00000E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303" name="Check Box 15" hidden="1">
              <a:extLst>
                <a:ext uri="{63B3BB69-23CF-44E3-9099-C40C66FF867C}">
                  <a14:compatExt spid="_x0000_s140303"/>
                </a:ext>
                <a:ext uri="{FF2B5EF4-FFF2-40B4-BE49-F238E27FC236}">
                  <a16:creationId xmlns:a16="http://schemas.microsoft.com/office/drawing/2014/main" id="{00000000-0008-0000-1200-00000F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304" name="Check Box 16" hidden="1">
              <a:extLst>
                <a:ext uri="{63B3BB69-23CF-44E3-9099-C40C66FF867C}">
                  <a14:compatExt spid="_x0000_s140304"/>
                </a:ext>
                <a:ext uri="{FF2B5EF4-FFF2-40B4-BE49-F238E27FC236}">
                  <a16:creationId xmlns:a16="http://schemas.microsoft.com/office/drawing/2014/main" id="{00000000-0008-0000-1200-000010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305" name="Check Box 17" hidden="1">
              <a:extLst>
                <a:ext uri="{63B3BB69-23CF-44E3-9099-C40C66FF867C}">
                  <a14:compatExt spid="_x0000_s140305"/>
                </a:ext>
                <a:ext uri="{FF2B5EF4-FFF2-40B4-BE49-F238E27FC236}">
                  <a16:creationId xmlns:a16="http://schemas.microsoft.com/office/drawing/2014/main" id="{00000000-0008-0000-1200-000011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306" name="Check Box 18" hidden="1">
              <a:extLst>
                <a:ext uri="{63B3BB69-23CF-44E3-9099-C40C66FF867C}">
                  <a14:compatExt spid="_x0000_s140306"/>
                </a:ext>
                <a:ext uri="{FF2B5EF4-FFF2-40B4-BE49-F238E27FC236}">
                  <a16:creationId xmlns:a16="http://schemas.microsoft.com/office/drawing/2014/main" id="{00000000-0008-0000-1200-000012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307" name="Check Box 19" hidden="1">
              <a:extLst>
                <a:ext uri="{63B3BB69-23CF-44E3-9099-C40C66FF867C}">
                  <a14:compatExt spid="_x0000_s140307"/>
                </a:ext>
                <a:ext uri="{FF2B5EF4-FFF2-40B4-BE49-F238E27FC236}">
                  <a16:creationId xmlns:a16="http://schemas.microsoft.com/office/drawing/2014/main" id="{00000000-0008-0000-1200-000013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308" name="Check Box 20" hidden="1">
              <a:extLst>
                <a:ext uri="{63B3BB69-23CF-44E3-9099-C40C66FF867C}">
                  <a14:compatExt spid="_x0000_s140308"/>
                </a:ext>
                <a:ext uri="{FF2B5EF4-FFF2-40B4-BE49-F238E27FC236}">
                  <a16:creationId xmlns:a16="http://schemas.microsoft.com/office/drawing/2014/main" id="{00000000-0008-0000-1200-000014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40309" name="Check Box 21" hidden="1">
              <a:extLst>
                <a:ext uri="{63B3BB69-23CF-44E3-9099-C40C66FF867C}">
                  <a14:compatExt spid="_x0000_s140309"/>
                </a:ext>
                <a:ext uri="{FF2B5EF4-FFF2-40B4-BE49-F238E27FC236}">
                  <a16:creationId xmlns:a16="http://schemas.microsoft.com/office/drawing/2014/main" id="{00000000-0008-0000-1200-000015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40310" name="Check Box 22" hidden="1">
              <a:extLst>
                <a:ext uri="{63B3BB69-23CF-44E3-9099-C40C66FF867C}">
                  <a14:compatExt spid="_x0000_s140310"/>
                </a:ext>
                <a:ext uri="{FF2B5EF4-FFF2-40B4-BE49-F238E27FC236}">
                  <a16:creationId xmlns:a16="http://schemas.microsoft.com/office/drawing/2014/main" id="{00000000-0008-0000-1200-000016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40311" name="Check Box 23" hidden="1">
              <a:extLst>
                <a:ext uri="{63B3BB69-23CF-44E3-9099-C40C66FF867C}">
                  <a14:compatExt spid="_x0000_s140311"/>
                </a:ext>
                <a:ext uri="{FF2B5EF4-FFF2-40B4-BE49-F238E27FC236}">
                  <a16:creationId xmlns:a16="http://schemas.microsoft.com/office/drawing/2014/main" id="{00000000-0008-0000-1200-000017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40312" name="Check Box 24" hidden="1">
              <a:extLst>
                <a:ext uri="{63B3BB69-23CF-44E3-9099-C40C66FF867C}">
                  <a14:compatExt spid="_x0000_s140312"/>
                </a:ext>
                <a:ext uri="{FF2B5EF4-FFF2-40B4-BE49-F238E27FC236}">
                  <a16:creationId xmlns:a16="http://schemas.microsoft.com/office/drawing/2014/main" id="{00000000-0008-0000-1200-0000182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05" name="Check Box 1" hidden="1">
              <a:extLst>
                <a:ext uri="{63B3BB69-23CF-44E3-9099-C40C66FF867C}">
                  <a14:compatExt spid="_x0000_s123905"/>
                </a:ext>
                <a:ext uri="{FF2B5EF4-FFF2-40B4-BE49-F238E27FC236}">
                  <a16:creationId xmlns:a16="http://schemas.microsoft.com/office/drawing/2014/main" id="{00000000-0008-0000-1300-000001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06" name="Check Box 2" hidden="1">
              <a:extLst>
                <a:ext uri="{63B3BB69-23CF-44E3-9099-C40C66FF867C}">
                  <a14:compatExt spid="_x0000_s123906"/>
                </a:ext>
                <a:ext uri="{FF2B5EF4-FFF2-40B4-BE49-F238E27FC236}">
                  <a16:creationId xmlns:a16="http://schemas.microsoft.com/office/drawing/2014/main" id="{00000000-0008-0000-1300-000002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07" name="Check Box 3" hidden="1">
              <a:extLst>
                <a:ext uri="{63B3BB69-23CF-44E3-9099-C40C66FF867C}">
                  <a14:compatExt spid="_x0000_s123907"/>
                </a:ext>
                <a:ext uri="{FF2B5EF4-FFF2-40B4-BE49-F238E27FC236}">
                  <a16:creationId xmlns:a16="http://schemas.microsoft.com/office/drawing/2014/main" id="{00000000-0008-0000-1300-000003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08" name="Check Box 4" hidden="1">
              <a:extLst>
                <a:ext uri="{63B3BB69-23CF-44E3-9099-C40C66FF867C}">
                  <a14:compatExt spid="_x0000_s123908"/>
                </a:ext>
                <a:ext uri="{FF2B5EF4-FFF2-40B4-BE49-F238E27FC236}">
                  <a16:creationId xmlns:a16="http://schemas.microsoft.com/office/drawing/2014/main" id="{00000000-0008-0000-1300-000004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09" name="Check Box 5" hidden="1">
              <a:extLst>
                <a:ext uri="{63B3BB69-23CF-44E3-9099-C40C66FF867C}">
                  <a14:compatExt spid="_x0000_s123909"/>
                </a:ext>
                <a:ext uri="{FF2B5EF4-FFF2-40B4-BE49-F238E27FC236}">
                  <a16:creationId xmlns:a16="http://schemas.microsoft.com/office/drawing/2014/main" id="{00000000-0008-0000-1300-000005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10" name="Check Box 6" hidden="1">
              <a:extLst>
                <a:ext uri="{63B3BB69-23CF-44E3-9099-C40C66FF867C}">
                  <a14:compatExt spid="_x0000_s123910"/>
                </a:ext>
                <a:ext uri="{FF2B5EF4-FFF2-40B4-BE49-F238E27FC236}">
                  <a16:creationId xmlns:a16="http://schemas.microsoft.com/office/drawing/2014/main" id="{00000000-0008-0000-1300-000006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11" name="Check Box 7" hidden="1">
              <a:extLst>
                <a:ext uri="{63B3BB69-23CF-44E3-9099-C40C66FF867C}">
                  <a14:compatExt spid="_x0000_s123911"/>
                </a:ext>
                <a:ext uri="{FF2B5EF4-FFF2-40B4-BE49-F238E27FC236}">
                  <a16:creationId xmlns:a16="http://schemas.microsoft.com/office/drawing/2014/main" id="{00000000-0008-0000-1300-000007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12" name="Check Box 8" hidden="1">
              <a:extLst>
                <a:ext uri="{63B3BB69-23CF-44E3-9099-C40C66FF867C}">
                  <a14:compatExt spid="_x0000_s123912"/>
                </a:ext>
                <a:ext uri="{FF2B5EF4-FFF2-40B4-BE49-F238E27FC236}">
                  <a16:creationId xmlns:a16="http://schemas.microsoft.com/office/drawing/2014/main" id="{00000000-0008-0000-1300-000008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13" name="Check Box 9" hidden="1">
              <a:extLst>
                <a:ext uri="{63B3BB69-23CF-44E3-9099-C40C66FF867C}">
                  <a14:compatExt spid="_x0000_s123913"/>
                </a:ext>
                <a:ext uri="{FF2B5EF4-FFF2-40B4-BE49-F238E27FC236}">
                  <a16:creationId xmlns:a16="http://schemas.microsoft.com/office/drawing/2014/main" id="{00000000-0008-0000-1300-000009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14" name="Check Box 10" hidden="1">
              <a:extLst>
                <a:ext uri="{63B3BB69-23CF-44E3-9099-C40C66FF867C}">
                  <a14:compatExt spid="_x0000_s123914"/>
                </a:ext>
                <a:ext uri="{FF2B5EF4-FFF2-40B4-BE49-F238E27FC236}">
                  <a16:creationId xmlns:a16="http://schemas.microsoft.com/office/drawing/2014/main" id="{00000000-0008-0000-1300-00000A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15" name="Check Box 11" hidden="1">
              <a:extLst>
                <a:ext uri="{63B3BB69-23CF-44E3-9099-C40C66FF867C}">
                  <a14:compatExt spid="_x0000_s123915"/>
                </a:ext>
                <a:ext uri="{FF2B5EF4-FFF2-40B4-BE49-F238E27FC236}">
                  <a16:creationId xmlns:a16="http://schemas.microsoft.com/office/drawing/2014/main" id="{00000000-0008-0000-1300-00000B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16" name="Check Box 12" hidden="1">
              <a:extLst>
                <a:ext uri="{63B3BB69-23CF-44E3-9099-C40C66FF867C}">
                  <a14:compatExt spid="_x0000_s123916"/>
                </a:ext>
                <a:ext uri="{FF2B5EF4-FFF2-40B4-BE49-F238E27FC236}">
                  <a16:creationId xmlns:a16="http://schemas.microsoft.com/office/drawing/2014/main" id="{00000000-0008-0000-1300-00000C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17" name="Check Box 13" hidden="1">
              <a:extLst>
                <a:ext uri="{63B3BB69-23CF-44E3-9099-C40C66FF867C}">
                  <a14:compatExt spid="_x0000_s123917"/>
                </a:ext>
                <a:ext uri="{FF2B5EF4-FFF2-40B4-BE49-F238E27FC236}">
                  <a16:creationId xmlns:a16="http://schemas.microsoft.com/office/drawing/2014/main" id="{00000000-0008-0000-1300-00000D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18" name="Check Box 14" hidden="1">
              <a:extLst>
                <a:ext uri="{63B3BB69-23CF-44E3-9099-C40C66FF867C}">
                  <a14:compatExt spid="_x0000_s123918"/>
                </a:ext>
                <a:ext uri="{FF2B5EF4-FFF2-40B4-BE49-F238E27FC236}">
                  <a16:creationId xmlns:a16="http://schemas.microsoft.com/office/drawing/2014/main" id="{00000000-0008-0000-1300-00000E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19" name="Check Box 15" hidden="1">
              <a:extLst>
                <a:ext uri="{63B3BB69-23CF-44E3-9099-C40C66FF867C}">
                  <a14:compatExt spid="_x0000_s123919"/>
                </a:ext>
                <a:ext uri="{FF2B5EF4-FFF2-40B4-BE49-F238E27FC236}">
                  <a16:creationId xmlns:a16="http://schemas.microsoft.com/office/drawing/2014/main" id="{00000000-0008-0000-1300-00000F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20" name="Check Box 16" hidden="1">
              <a:extLst>
                <a:ext uri="{63B3BB69-23CF-44E3-9099-C40C66FF867C}">
                  <a14:compatExt spid="_x0000_s123920"/>
                </a:ext>
                <a:ext uri="{FF2B5EF4-FFF2-40B4-BE49-F238E27FC236}">
                  <a16:creationId xmlns:a16="http://schemas.microsoft.com/office/drawing/2014/main" id="{00000000-0008-0000-1300-000010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21" name="Check Box 17" hidden="1">
              <a:extLst>
                <a:ext uri="{63B3BB69-23CF-44E3-9099-C40C66FF867C}">
                  <a14:compatExt spid="_x0000_s123921"/>
                </a:ext>
                <a:ext uri="{FF2B5EF4-FFF2-40B4-BE49-F238E27FC236}">
                  <a16:creationId xmlns:a16="http://schemas.microsoft.com/office/drawing/2014/main" id="{00000000-0008-0000-1300-000011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22" name="Check Box 18" hidden="1">
              <a:extLst>
                <a:ext uri="{63B3BB69-23CF-44E3-9099-C40C66FF867C}">
                  <a14:compatExt spid="_x0000_s123922"/>
                </a:ext>
                <a:ext uri="{FF2B5EF4-FFF2-40B4-BE49-F238E27FC236}">
                  <a16:creationId xmlns:a16="http://schemas.microsoft.com/office/drawing/2014/main" id="{00000000-0008-0000-1300-000012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23" name="Check Box 19" hidden="1">
              <a:extLst>
                <a:ext uri="{63B3BB69-23CF-44E3-9099-C40C66FF867C}">
                  <a14:compatExt spid="_x0000_s123923"/>
                </a:ext>
                <a:ext uri="{FF2B5EF4-FFF2-40B4-BE49-F238E27FC236}">
                  <a16:creationId xmlns:a16="http://schemas.microsoft.com/office/drawing/2014/main" id="{00000000-0008-0000-1300-000013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24" name="Check Box 20" hidden="1">
              <a:extLst>
                <a:ext uri="{63B3BB69-23CF-44E3-9099-C40C66FF867C}">
                  <a14:compatExt spid="_x0000_s123924"/>
                </a:ext>
                <a:ext uri="{FF2B5EF4-FFF2-40B4-BE49-F238E27FC236}">
                  <a16:creationId xmlns:a16="http://schemas.microsoft.com/office/drawing/2014/main" id="{00000000-0008-0000-1300-000014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23925" name="Check Box 21" hidden="1">
              <a:extLst>
                <a:ext uri="{63B3BB69-23CF-44E3-9099-C40C66FF867C}">
                  <a14:compatExt spid="_x0000_s123925"/>
                </a:ext>
                <a:ext uri="{FF2B5EF4-FFF2-40B4-BE49-F238E27FC236}">
                  <a16:creationId xmlns:a16="http://schemas.microsoft.com/office/drawing/2014/main" id="{00000000-0008-0000-1300-000015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23926" name="Check Box 22" hidden="1">
              <a:extLst>
                <a:ext uri="{63B3BB69-23CF-44E3-9099-C40C66FF867C}">
                  <a14:compatExt spid="_x0000_s123926"/>
                </a:ext>
                <a:ext uri="{FF2B5EF4-FFF2-40B4-BE49-F238E27FC236}">
                  <a16:creationId xmlns:a16="http://schemas.microsoft.com/office/drawing/2014/main" id="{00000000-0008-0000-1300-000016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23927" name="Check Box 23" hidden="1">
              <a:extLst>
                <a:ext uri="{63B3BB69-23CF-44E3-9099-C40C66FF867C}">
                  <a14:compatExt spid="_x0000_s123927"/>
                </a:ext>
                <a:ext uri="{FF2B5EF4-FFF2-40B4-BE49-F238E27FC236}">
                  <a16:creationId xmlns:a16="http://schemas.microsoft.com/office/drawing/2014/main" id="{00000000-0008-0000-1300-000017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23928" name="Check Box 24" hidden="1">
              <a:extLst>
                <a:ext uri="{63B3BB69-23CF-44E3-9099-C40C66FF867C}">
                  <a14:compatExt spid="_x0000_s123928"/>
                </a:ext>
                <a:ext uri="{FF2B5EF4-FFF2-40B4-BE49-F238E27FC236}">
                  <a16:creationId xmlns:a16="http://schemas.microsoft.com/office/drawing/2014/main" id="{00000000-0008-0000-1300-000018E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45" name="Check Box 1" hidden="1">
              <a:extLst>
                <a:ext uri="{63B3BB69-23CF-44E3-9099-C40C66FF867C}">
                  <a14:compatExt spid="_x0000_s108545"/>
                </a:ext>
                <a:ext uri="{FF2B5EF4-FFF2-40B4-BE49-F238E27FC236}">
                  <a16:creationId xmlns:a16="http://schemas.microsoft.com/office/drawing/2014/main" id="{00000000-0008-0000-1400-00000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46" name="Check Box 2" hidden="1">
              <a:extLst>
                <a:ext uri="{63B3BB69-23CF-44E3-9099-C40C66FF867C}">
                  <a14:compatExt spid="_x0000_s108546"/>
                </a:ext>
                <a:ext uri="{FF2B5EF4-FFF2-40B4-BE49-F238E27FC236}">
                  <a16:creationId xmlns:a16="http://schemas.microsoft.com/office/drawing/2014/main" id="{00000000-0008-0000-1400-000002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47" name="Check Box 3" hidden="1">
              <a:extLst>
                <a:ext uri="{63B3BB69-23CF-44E3-9099-C40C66FF867C}">
                  <a14:compatExt spid="_x0000_s108547"/>
                </a:ext>
                <a:ext uri="{FF2B5EF4-FFF2-40B4-BE49-F238E27FC236}">
                  <a16:creationId xmlns:a16="http://schemas.microsoft.com/office/drawing/2014/main" id="{00000000-0008-0000-1400-000003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48" name="Check Box 4" hidden="1">
              <a:extLst>
                <a:ext uri="{63B3BB69-23CF-44E3-9099-C40C66FF867C}">
                  <a14:compatExt spid="_x0000_s108548"/>
                </a:ext>
                <a:ext uri="{FF2B5EF4-FFF2-40B4-BE49-F238E27FC236}">
                  <a16:creationId xmlns:a16="http://schemas.microsoft.com/office/drawing/2014/main" id="{00000000-0008-0000-1400-000004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49" name="Check Box 5" hidden="1">
              <a:extLst>
                <a:ext uri="{63B3BB69-23CF-44E3-9099-C40C66FF867C}">
                  <a14:compatExt spid="_x0000_s108549"/>
                </a:ext>
                <a:ext uri="{FF2B5EF4-FFF2-40B4-BE49-F238E27FC236}">
                  <a16:creationId xmlns:a16="http://schemas.microsoft.com/office/drawing/2014/main" id="{00000000-0008-0000-1400-000005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50" name="Check Box 6" hidden="1">
              <a:extLst>
                <a:ext uri="{63B3BB69-23CF-44E3-9099-C40C66FF867C}">
                  <a14:compatExt spid="_x0000_s108550"/>
                </a:ext>
                <a:ext uri="{FF2B5EF4-FFF2-40B4-BE49-F238E27FC236}">
                  <a16:creationId xmlns:a16="http://schemas.microsoft.com/office/drawing/2014/main" id="{00000000-0008-0000-1400-000006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51" name="Check Box 7" hidden="1">
              <a:extLst>
                <a:ext uri="{63B3BB69-23CF-44E3-9099-C40C66FF867C}">
                  <a14:compatExt spid="_x0000_s108551"/>
                </a:ext>
                <a:ext uri="{FF2B5EF4-FFF2-40B4-BE49-F238E27FC236}">
                  <a16:creationId xmlns:a16="http://schemas.microsoft.com/office/drawing/2014/main" id="{00000000-0008-0000-1400-000007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52" name="Check Box 8" hidden="1">
              <a:extLst>
                <a:ext uri="{63B3BB69-23CF-44E3-9099-C40C66FF867C}">
                  <a14:compatExt spid="_x0000_s108552"/>
                </a:ext>
                <a:ext uri="{FF2B5EF4-FFF2-40B4-BE49-F238E27FC236}">
                  <a16:creationId xmlns:a16="http://schemas.microsoft.com/office/drawing/2014/main" id="{00000000-0008-0000-1400-000008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53" name="Check Box 9" hidden="1">
              <a:extLst>
                <a:ext uri="{63B3BB69-23CF-44E3-9099-C40C66FF867C}">
                  <a14:compatExt spid="_x0000_s108553"/>
                </a:ext>
                <a:ext uri="{FF2B5EF4-FFF2-40B4-BE49-F238E27FC236}">
                  <a16:creationId xmlns:a16="http://schemas.microsoft.com/office/drawing/2014/main" id="{00000000-0008-0000-1400-000009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54" name="Check Box 10" hidden="1">
              <a:extLst>
                <a:ext uri="{63B3BB69-23CF-44E3-9099-C40C66FF867C}">
                  <a14:compatExt spid="_x0000_s108554"/>
                </a:ext>
                <a:ext uri="{FF2B5EF4-FFF2-40B4-BE49-F238E27FC236}">
                  <a16:creationId xmlns:a16="http://schemas.microsoft.com/office/drawing/2014/main" id="{00000000-0008-0000-1400-00000A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55" name="Check Box 11" hidden="1">
              <a:extLst>
                <a:ext uri="{63B3BB69-23CF-44E3-9099-C40C66FF867C}">
                  <a14:compatExt spid="_x0000_s108555"/>
                </a:ext>
                <a:ext uri="{FF2B5EF4-FFF2-40B4-BE49-F238E27FC236}">
                  <a16:creationId xmlns:a16="http://schemas.microsoft.com/office/drawing/2014/main" id="{00000000-0008-0000-1400-00000B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56" name="Check Box 12" hidden="1">
              <a:extLst>
                <a:ext uri="{63B3BB69-23CF-44E3-9099-C40C66FF867C}">
                  <a14:compatExt spid="_x0000_s108556"/>
                </a:ext>
                <a:ext uri="{FF2B5EF4-FFF2-40B4-BE49-F238E27FC236}">
                  <a16:creationId xmlns:a16="http://schemas.microsoft.com/office/drawing/2014/main" id="{00000000-0008-0000-1400-00000C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57" name="Check Box 13" hidden="1">
              <a:extLst>
                <a:ext uri="{63B3BB69-23CF-44E3-9099-C40C66FF867C}">
                  <a14:compatExt spid="_x0000_s108557"/>
                </a:ext>
                <a:ext uri="{FF2B5EF4-FFF2-40B4-BE49-F238E27FC236}">
                  <a16:creationId xmlns:a16="http://schemas.microsoft.com/office/drawing/2014/main" id="{00000000-0008-0000-1400-00000D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58" name="Check Box 14" hidden="1">
              <a:extLst>
                <a:ext uri="{63B3BB69-23CF-44E3-9099-C40C66FF867C}">
                  <a14:compatExt spid="_x0000_s108558"/>
                </a:ext>
                <a:ext uri="{FF2B5EF4-FFF2-40B4-BE49-F238E27FC236}">
                  <a16:creationId xmlns:a16="http://schemas.microsoft.com/office/drawing/2014/main" id="{00000000-0008-0000-1400-00000E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59" name="Check Box 15" hidden="1">
              <a:extLst>
                <a:ext uri="{63B3BB69-23CF-44E3-9099-C40C66FF867C}">
                  <a14:compatExt spid="_x0000_s108559"/>
                </a:ext>
                <a:ext uri="{FF2B5EF4-FFF2-40B4-BE49-F238E27FC236}">
                  <a16:creationId xmlns:a16="http://schemas.microsoft.com/office/drawing/2014/main" id="{00000000-0008-0000-1400-00000F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60" name="Check Box 16" hidden="1">
              <a:extLst>
                <a:ext uri="{63B3BB69-23CF-44E3-9099-C40C66FF867C}">
                  <a14:compatExt spid="_x0000_s108560"/>
                </a:ext>
                <a:ext uri="{FF2B5EF4-FFF2-40B4-BE49-F238E27FC236}">
                  <a16:creationId xmlns:a16="http://schemas.microsoft.com/office/drawing/2014/main" id="{00000000-0008-0000-1400-000010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61" name="Check Box 17" hidden="1">
              <a:extLst>
                <a:ext uri="{63B3BB69-23CF-44E3-9099-C40C66FF867C}">
                  <a14:compatExt spid="_x0000_s108561"/>
                </a:ext>
                <a:ext uri="{FF2B5EF4-FFF2-40B4-BE49-F238E27FC236}">
                  <a16:creationId xmlns:a16="http://schemas.microsoft.com/office/drawing/2014/main" id="{00000000-0008-0000-1400-00001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62" name="Check Box 18" hidden="1">
              <a:extLst>
                <a:ext uri="{63B3BB69-23CF-44E3-9099-C40C66FF867C}">
                  <a14:compatExt spid="_x0000_s108562"/>
                </a:ext>
                <a:ext uri="{FF2B5EF4-FFF2-40B4-BE49-F238E27FC236}">
                  <a16:creationId xmlns:a16="http://schemas.microsoft.com/office/drawing/2014/main" id="{00000000-0008-0000-1400-000012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63" name="Check Box 19" hidden="1">
              <a:extLst>
                <a:ext uri="{63B3BB69-23CF-44E3-9099-C40C66FF867C}">
                  <a14:compatExt spid="_x0000_s108563"/>
                </a:ext>
                <a:ext uri="{FF2B5EF4-FFF2-40B4-BE49-F238E27FC236}">
                  <a16:creationId xmlns:a16="http://schemas.microsoft.com/office/drawing/2014/main" id="{00000000-0008-0000-1400-000013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64" name="Check Box 20" hidden="1">
              <a:extLst>
                <a:ext uri="{63B3BB69-23CF-44E3-9099-C40C66FF867C}">
                  <a14:compatExt spid="_x0000_s108564"/>
                </a:ext>
                <a:ext uri="{FF2B5EF4-FFF2-40B4-BE49-F238E27FC236}">
                  <a16:creationId xmlns:a16="http://schemas.microsoft.com/office/drawing/2014/main" id="{00000000-0008-0000-1400-000014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8565" name="Check Box 21" hidden="1">
              <a:extLst>
                <a:ext uri="{63B3BB69-23CF-44E3-9099-C40C66FF867C}">
                  <a14:compatExt spid="_x0000_s108565"/>
                </a:ext>
                <a:ext uri="{FF2B5EF4-FFF2-40B4-BE49-F238E27FC236}">
                  <a16:creationId xmlns:a16="http://schemas.microsoft.com/office/drawing/2014/main" id="{00000000-0008-0000-1400-000015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8566" name="Check Box 22" hidden="1">
              <a:extLst>
                <a:ext uri="{63B3BB69-23CF-44E3-9099-C40C66FF867C}">
                  <a14:compatExt spid="_x0000_s108566"/>
                </a:ext>
                <a:ext uri="{FF2B5EF4-FFF2-40B4-BE49-F238E27FC236}">
                  <a16:creationId xmlns:a16="http://schemas.microsoft.com/office/drawing/2014/main" id="{00000000-0008-0000-1400-000016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8567" name="Check Box 23" hidden="1">
              <a:extLst>
                <a:ext uri="{63B3BB69-23CF-44E3-9099-C40C66FF867C}">
                  <a14:compatExt spid="_x0000_s108567"/>
                </a:ext>
                <a:ext uri="{FF2B5EF4-FFF2-40B4-BE49-F238E27FC236}">
                  <a16:creationId xmlns:a16="http://schemas.microsoft.com/office/drawing/2014/main" id="{00000000-0008-0000-1400-000017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8568" name="Check Box 24" hidden="1">
              <a:extLst>
                <a:ext uri="{63B3BB69-23CF-44E3-9099-C40C66FF867C}">
                  <a14:compatExt spid="_x0000_s108568"/>
                </a:ext>
                <a:ext uri="{FF2B5EF4-FFF2-40B4-BE49-F238E27FC236}">
                  <a16:creationId xmlns:a16="http://schemas.microsoft.com/office/drawing/2014/main" id="{00000000-0008-0000-1400-000018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09" name="Check Box 1" hidden="1">
              <a:extLst>
                <a:ext uri="{63B3BB69-23CF-44E3-9099-C40C66FF867C}">
                  <a14:compatExt spid="_x0000_s94209"/>
                </a:ext>
                <a:ext uri="{FF2B5EF4-FFF2-40B4-BE49-F238E27FC236}">
                  <a16:creationId xmlns:a16="http://schemas.microsoft.com/office/drawing/2014/main" id="{00000000-0008-0000-1500-000001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10" name="Check Box 2" hidden="1">
              <a:extLst>
                <a:ext uri="{63B3BB69-23CF-44E3-9099-C40C66FF867C}">
                  <a14:compatExt spid="_x0000_s94210"/>
                </a:ext>
                <a:ext uri="{FF2B5EF4-FFF2-40B4-BE49-F238E27FC236}">
                  <a16:creationId xmlns:a16="http://schemas.microsoft.com/office/drawing/2014/main" id="{00000000-0008-0000-1500-000002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11" name="Check Box 3" hidden="1">
              <a:extLst>
                <a:ext uri="{63B3BB69-23CF-44E3-9099-C40C66FF867C}">
                  <a14:compatExt spid="_x0000_s94211"/>
                </a:ext>
                <a:ext uri="{FF2B5EF4-FFF2-40B4-BE49-F238E27FC236}">
                  <a16:creationId xmlns:a16="http://schemas.microsoft.com/office/drawing/2014/main" id="{00000000-0008-0000-1500-000003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12" name="Check Box 4" hidden="1">
              <a:extLst>
                <a:ext uri="{63B3BB69-23CF-44E3-9099-C40C66FF867C}">
                  <a14:compatExt spid="_x0000_s94212"/>
                </a:ext>
                <a:ext uri="{FF2B5EF4-FFF2-40B4-BE49-F238E27FC236}">
                  <a16:creationId xmlns:a16="http://schemas.microsoft.com/office/drawing/2014/main" id="{00000000-0008-0000-1500-000004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13" name="Check Box 5" hidden="1">
              <a:extLst>
                <a:ext uri="{63B3BB69-23CF-44E3-9099-C40C66FF867C}">
                  <a14:compatExt spid="_x0000_s94213"/>
                </a:ext>
                <a:ext uri="{FF2B5EF4-FFF2-40B4-BE49-F238E27FC236}">
                  <a16:creationId xmlns:a16="http://schemas.microsoft.com/office/drawing/2014/main" id="{00000000-0008-0000-1500-000005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14" name="Check Box 6" hidden="1">
              <a:extLst>
                <a:ext uri="{63B3BB69-23CF-44E3-9099-C40C66FF867C}">
                  <a14:compatExt spid="_x0000_s94214"/>
                </a:ext>
                <a:ext uri="{FF2B5EF4-FFF2-40B4-BE49-F238E27FC236}">
                  <a16:creationId xmlns:a16="http://schemas.microsoft.com/office/drawing/2014/main" id="{00000000-0008-0000-1500-000006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15" name="Check Box 7" hidden="1">
              <a:extLst>
                <a:ext uri="{63B3BB69-23CF-44E3-9099-C40C66FF867C}">
                  <a14:compatExt spid="_x0000_s94215"/>
                </a:ext>
                <a:ext uri="{FF2B5EF4-FFF2-40B4-BE49-F238E27FC236}">
                  <a16:creationId xmlns:a16="http://schemas.microsoft.com/office/drawing/2014/main" id="{00000000-0008-0000-1500-000007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16" name="Check Box 8" hidden="1">
              <a:extLst>
                <a:ext uri="{63B3BB69-23CF-44E3-9099-C40C66FF867C}">
                  <a14:compatExt spid="_x0000_s94216"/>
                </a:ext>
                <a:ext uri="{FF2B5EF4-FFF2-40B4-BE49-F238E27FC236}">
                  <a16:creationId xmlns:a16="http://schemas.microsoft.com/office/drawing/2014/main" id="{00000000-0008-0000-1500-000008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17" name="Check Box 9" hidden="1">
              <a:extLst>
                <a:ext uri="{63B3BB69-23CF-44E3-9099-C40C66FF867C}">
                  <a14:compatExt spid="_x0000_s94217"/>
                </a:ext>
                <a:ext uri="{FF2B5EF4-FFF2-40B4-BE49-F238E27FC236}">
                  <a16:creationId xmlns:a16="http://schemas.microsoft.com/office/drawing/2014/main" id="{00000000-0008-0000-1500-000009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18" name="Check Box 10" hidden="1">
              <a:extLst>
                <a:ext uri="{63B3BB69-23CF-44E3-9099-C40C66FF867C}">
                  <a14:compatExt spid="_x0000_s94218"/>
                </a:ext>
                <a:ext uri="{FF2B5EF4-FFF2-40B4-BE49-F238E27FC236}">
                  <a16:creationId xmlns:a16="http://schemas.microsoft.com/office/drawing/2014/main" id="{00000000-0008-0000-1500-00000A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19" name="Check Box 11" hidden="1">
              <a:extLst>
                <a:ext uri="{63B3BB69-23CF-44E3-9099-C40C66FF867C}">
                  <a14:compatExt spid="_x0000_s94219"/>
                </a:ext>
                <a:ext uri="{FF2B5EF4-FFF2-40B4-BE49-F238E27FC236}">
                  <a16:creationId xmlns:a16="http://schemas.microsoft.com/office/drawing/2014/main" id="{00000000-0008-0000-1500-00000B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20" name="Check Box 12" hidden="1">
              <a:extLst>
                <a:ext uri="{63B3BB69-23CF-44E3-9099-C40C66FF867C}">
                  <a14:compatExt spid="_x0000_s94220"/>
                </a:ext>
                <a:ext uri="{FF2B5EF4-FFF2-40B4-BE49-F238E27FC236}">
                  <a16:creationId xmlns:a16="http://schemas.microsoft.com/office/drawing/2014/main" id="{00000000-0008-0000-1500-00000C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21" name="Check Box 13" hidden="1">
              <a:extLst>
                <a:ext uri="{63B3BB69-23CF-44E3-9099-C40C66FF867C}">
                  <a14:compatExt spid="_x0000_s94221"/>
                </a:ext>
                <a:ext uri="{FF2B5EF4-FFF2-40B4-BE49-F238E27FC236}">
                  <a16:creationId xmlns:a16="http://schemas.microsoft.com/office/drawing/2014/main" id="{00000000-0008-0000-1500-00000D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22" name="Check Box 14" hidden="1">
              <a:extLst>
                <a:ext uri="{63B3BB69-23CF-44E3-9099-C40C66FF867C}">
                  <a14:compatExt spid="_x0000_s94222"/>
                </a:ext>
                <a:ext uri="{FF2B5EF4-FFF2-40B4-BE49-F238E27FC236}">
                  <a16:creationId xmlns:a16="http://schemas.microsoft.com/office/drawing/2014/main" id="{00000000-0008-0000-1500-00000E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23" name="Check Box 15" hidden="1">
              <a:extLst>
                <a:ext uri="{63B3BB69-23CF-44E3-9099-C40C66FF867C}">
                  <a14:compatExt spid="_x0000_s94223"/>
                </a:ext>
                <a:ext uri="{FF2B5EF4-FFF2-40B4-BE49-F238E27FC236}">
                  <a16:creationId xmlns:a16="http://schemas.microsoft.com/office/drawing/2014/main" id="{00000000-0008-0000-1500-00000F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24" name="Check Box 16" hidden="1">
              <a:extLst>
                <a:ext uri="{63B3BB69-23CF-44E3-9099-C40C66FF867C}">
                  <a14:compatExt spid="_x0000_s94224"/>
                </a:ext>
                <a:ext uri="{FF2B5EF4-FFF2-40B4-BE49-F238E27FC236}">
                  <a16:creationId xmlns:a16="http://schemas.microsoft.com/office/drawing/2014/main" id="{00000000-0008-0000-1500-000010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25" name="Check Box 17" hidden="1">
              <a:extLst>
                <a:ext uri="{63B3BB69-23CF-44E3-9099-C40C66FF867C}">
                  <a14:compatExt spid="_x0000_s94225"/>
                </a:ext>
                <a:ext uri="{FF2B5EF4-FFF2-40B4-BE49-F238E27FC236}">
                  <a16:creationId xmlns:a16="http://schemas.microsoft.com/office/drawing/2014/main" id="{00000000-0008-0000-1500-000011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26" name="Check Box 18" hidden="1">
              <a:extLst>
                <a:ext uri="{63B3BB69-23CF-44E3-9099-C40C66FF867C}">
                  <a14:compatExt spid="_x0000_s94226"/>
                </a:ext>
                <a:ext uri="{FF2B5EF4-FFF2-40B4-BE49-F238E27FC236}">
                  <a16:creationId xmlns:a16="http://schemas.microsoft.com/office/drawing/2014/main" id="{00000000-0008-0000-1500-000012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27" name="Check Box 19" hidden="1">
              <a:extLst>
                <a:ext uri="{63B3BB69-23CF-44E3-9099-C40C66FF867C}">
                  <a14:compatExt spid="_x0000_s94227"/>
                </a:ext>
                <a:ext uri="{FF2B5EF4-FFF2-40B4-BE49-F238E27FC236}">
                  <a16:creationId xmlns:a16="http://schemas.microsoft.com/office/drawing/2014/main" id="{00000000-0008-0000-1500-000013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28" name="Check Box 20" hidden="1">
              <a:extLst>
                <a:ext uri="{63B3BB69-23CF-44E3-9099-C40C66FF867C}">
                  <a14:compatExt spid="_x0000_s94228"/>
                </a:ext>
                <a:ext uri="{FF2B5EF4-FFF2-40B4-BE49-F238E27FC236}">
                  <a16:creationId xmlns:a16="http://schemas.microsoft.com/office/drawing/2014/main" id="{00000000-0008-0000-1500-000014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94229" name="Check Box 21" hidden="1">
              <a:extLst>
                <a:ext uri="{63B3BB69-23CF-44E3-9099-C40C66FF867C}">
                  <a14:compatExt spid="_x0000_s94229"/>
                </a:ext>
                <a:ext uri="{FF2B5EF4-FFF2-40B4-BE49-F238E27FC236}">
                  <a16:creationId xmlns:a16="http://schemas.microsoft.com/office/drawing/2014/main" id="{00000000-0008-0000-1500-000015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94230" name="Check Box 22" hidden="1">
              <a:extLst>
                <a:ext uri="{63B3BB69-23CF-44E3-9099-C40C66FF867C}">
                  <a14:compatExt spid="_x0000_s94230"/>
                </a:ext>
                <a:ext uri="{FF2B5EF4-FFF2-40B4-BE49-F238E27FC236}">
                  <a16:creationId xmlns:a16="http://schemas.microsoft.com/office/drawing/2014/main" id="{00000000-0008-0000-1500-000016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94231" name="Check Box 23" hidden="1">
              <a:extLst>
                <a:ext uri="{63B3BB69-23CF-44E3-9099-C40C66FF867C}">
                  <a14:compatExt spid="_x0000_s94231"/>
                </a:ext>
                <a:ext uri="{FF2B5EF4-FFF2-40B4-BE49-F238E27FC236}">
                  <a16:creationId xmlns:a16="http://schemas.microsoft.com/office/drawing/2014/main" id="{00000000-0008-0000-1500-000017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94232" name="Check Box 24" hidden="1">
              <a:extLst>
                <a:ext uri="{63B3BB69-23CF-44E3-9099-C40C66FF867C}">
                  <a14:compatExt spid="_x0000_s94232"/>
                </a:ext>
                <a:ext uri="{FF2B5EF4-FFF2-40B4-BE49-F238E27FC236}">
                  <a16:creationId xmlns:a16="http://schemas.microsoft.com/office/drawing/2014/main" id="{00000000-0008-0000-1500-0000187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897" name="Check Box 1" hidden="1">
              <a:extLst>
                <a:ext uri="{63B3BB69-23CF-44E3-9099-C40C66FF867C}">
                  <a14:compatExt spid="_x0000_s80897"/>
                </a:ext>
                <a:ext uri="{FF2B5EF4-FFF2-40B4-BE49-F238E27FC236}">
                  <a16:creationId xmlns:a16="http://schemas.microsoft.com/office/drawing/2014/main" id="{00000000-0008-0000-1600-00000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898" name="Check Box 2" hidden="1">
              <a:extLst>
                <a:ext uri="{63B3BB69-23CF-44E3-9099-C40C66FF867C}">
                  <a14:compatExt spid="_x0000_s80898"/>
                </a:ext>
                <a:ext uri="{FF2B5EF4-FFF2-40B4-BE49-F238E27FC236}">
                  <a16:creationId xmlns:a16="http://schemas.microsoft.com/office/drawing/2014/main" id="{00000000-0008-0000-1600-00000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899" name="Check Box 3" hidden="1">
              <a:extLst>
                <a:ext uri="{63B3BB69-23CF-44E3-9099-C40C66FF867C}">
                  <a14:compatExt spid="_x0000_s80899"/>
                </a:ext>
                <a:ext uri="{FF2B5EF4-FFF2-40B4-BE49-F238E27FC236}">
                  <a16:creationId xmlns:a16="http://schemas.microsoft.com/office/drawing/2014/main" id="{00000000-0008-0000-1600-000003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00" name="Check Box 4" hidden="1">
              <a:extLst>
                <a:ext uri="{63B3BB69-23CF-44E3-9099-C40C66FF867C}">
                  <a14:compatExt spid="_x0000_s80900"/>
                </a:ext>
                <a:ext uri="{FF2B5EF4-FFF2-40B4-BE49-F238E27FC236}">
                  <a16:creationId xmlns:a16="http://schemas.microsoft.com/office/drawing/2014/main" id="{00000000-0008-0000-1600-000004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901" name="Check Box 5" hidden="1">
              <a:extLst>
                <a:ext uri="{63B3BB69-23CF-44E3-9099-C40C66FF867C}">
                  <a14:compatExt spid="_x0000_s80901"/>
                </a:ext>
                <a:ext uri="{FF2B5EF4-FFF2-40B4-BE49-F238E27FC236}">
                  <a16:creationId xmlns:a16="http://schemas.microsoft.com/office/drawing/2014/main" id="{00000000-0008-0000-1600-000005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902" name="Check Box 6" hidden="1">
              <a:extLst>
                <a:ext uri="{63B3BB69-23CF-44E3-9099-C40C66FF867C}">
                  <a14:compatExt spid="_x0000_s80902"/>
                </a:ext>
                <a:ext uri="{FF2B5EF4-FFF2-40B4-BE49-F238E27FC236}">
                  <a16:creationId xmlns:a16="http://schemas.microsoft.com/office/drawing/2014/main" id="{00000000-0008-0000-1600-000006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903" name="Check Box 7" hidden="1">
              <a:extLst>
                <a:ext uri="{63B3BB69-23CF-44E3-9099-C40C66FF867C}">
                  <a14:compatExt spid="_x0000_s80903"/>
                </a:ext>
                <a:ext uri="{FF2B5EF4-FFF2-40B4-BE49-F238E27FC236}">
                  <a16:creationId xmlns:a16="http://schemas.microsoft.com/office/drawing/2014/main" id="{00000000-0008-0000-1600-000007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04" name="Check Box 8" hidden="1">
              <a:extLst>
                <a:ext uri="{63B3BB69-23CF-44E3-9099-C40C66FF867C}">
                  <a14:compatExt spid="_x0000_s80904"/>
                </a:ext>
                <a:ext uri="{FF2B5EF4-FFF2-40B4-BE49-F238E27FC236}">
                  <a16:creationId xmlns:a16="http://schemas.microsoft.com/office/drawing/2014/main" id="{00000000-0008-0000-1600-000008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905" name="Check Box 9" hidden="1">
              <a:extLst>
                <a:ext uri="{63B3BB69-23CF-44E3-9099-C40C66FF867C}">
                  <a14:compatExt spid="_x0000_s80905"/>
                </a:ext>
                <a:ext uri="{FF2B5EF4-FFF2-40B4-BE49-F238E27FC236}">
                  <a16:creationId xmlns:a16="http://schemas.microsoft.com/office/drawing/2014/main" id="{00000000-0008-0000-1600-000009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906" name="Check Box 10" hidden="1">
              <a:extLst>
                <a:ext uri="{63B3BB69-23CF-44E3-9099-C40C66FF867C}">
                  <a14:compatExt spid="_x0000_s80906"/>
                </a:ext>
                <a:ext uri="{FF2B5EF4-FFF2-40B4-BE49-F238E27FC236}">
                  <a16:creationId xmlns:a16="http://schemas.microsoft.com/office/drawing/2014/main" id="{00000000-0008-0000-1600-00000A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907" name="Check Box 11" hidden="1">
              <a:extLst>
                <a:ext uri="{63B3BB69-23CF-44E3-9099-C40C66FF867C}">
                  <a14:compatExt spid="_x0000_s80907"/>
                </a:ext>
                <a:ext uri="{FF2B5EF4-FFF2-40B4-BE49-F238E27FC236}">
                  <a16:creationId xmlns:a16="http://schemas.microsoft.com/office/drawing/2014/main" id="{00000000-0008-0000-1600-00000B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08" name="Check Box 12" hidden="1">
              <a:extLst>
                <a:ext uri="{63B3BB69-23CF-44E3-9099-C40C66FF867C}">
                  <a14:compatExt spid="_x0000_s80908"/>
                </a:ext>
                <a:ext uri="{FF2B5EF4-FFF2-40B4-BE49-F238E27FC236}">
                  <a16:creationId xmlns:a16="http://schemas.microsoft.com/office/drawing/2014/main" id="{00000000-0008-0000-1600-00000C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909" name="Check Box 13" hidden="1">
              <a:extLst>
                <a:ext uri="{63B3BB69-23CF-44E3-9099-C40C66FF867C}">
                  <a14:compatExt spid="_x0000_s80909"/>
                </a:ext>
                <a:ext uri="{FF2B5EF4-FFF2-40B4-BE49-F238E27FC236}">
                  <a16:creationId xmlns:a16="http://schemas.microsoft.com/office/drawing/2014/main" id="{00000000-0008-0000-1600-00000D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910" name="Check Box 14" hidden="1">
              <a:extLst>
                <a:ext uri="{63B3BB69-23CF-44E3-9099-C40C66FF867C}">
                  <a14:compatExt spid="_x0000_s80910"/>
                </a:ext>
                <a:ext uri="{FF2B5EF4-FFF2-40B4-BE49-F238E27FC236}">
                  <a16:creationId xmlns:a16="http://schemas.microsoft.com/office/drawing/2014/main" id="{00000000-0008-0000-1600-00000E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911" name="Check Box 15" hidden="1">
              <a:extLst>
                <a:ext uri="{63B3BB69-23CF-44E3-9099-C40C66FF867C}">
                  <a14:compatExt spid="_x0000_s80911"/>
                </a:ext>
                <a:ext uri="{FF2B5EF4-FFF2-40B4-BE49-F238E27FC236}">
                  <a16:creationId xmlns:a16="http://schemas.microsoft.com/office/drawing/2014/main" id="{00000000-0008-0000-1600-00000F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12" name="Check Box 16" hidden="1">
              <a:extLst>
                <a:ext uri="{63B3BB69-23CF-44E3-9099-C40C66FF867C}">
                  <a14:compatExt spid="_x0000_s80912"/>
                </a:ext>
                <a:ext uri="{FF2B5EF4-FFF2-40B4-BE49-F238E27FC236}">
                  <a16:creationId xmlns:a16="http://schemas.microsoft.com/office/drawing/2014/main" id="{00000000-0008-0000-1600-000010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913" name="Check Box 17" hidden="1">
              <a:extLst>
                <a:ext uri="{63B3BB69-23CF-44E3-9099-C40C66FF867C}">
                  <a14:compatExt spid="_x0000_s80913"/>
                </a:ext>
                <a:ext uri="{FF2B5EF4-FFF2-40B4-BE49-F238E27FC236}">
                  <a16:creationId xmlns:a16="http://schemas.microsoft.com/office/drawing/2014/main" id="{00000000-0008-0000-1600-00001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914" name="Check Box 18" hidden="1">
              <a:extLst>
                <a:ext uri="{63B3BB69-23CF-44E3-9099-C40C66FF867C}">
                  <a14:compatExt spid="_x0000_s80914"/>
                </a:ext>
                <a:ext uri="{FF2B5EF4-FFF2-40B4-BE49-F238E27FC236}">
                  <a16:creationId xmlns:a16="http://schemas.microsoft.com/office/drawing/2014/main" id="{00000000-0008-0000-1600-00001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915" name="Check Box 19" hidden="1">
              <a:extLst>
                <a:ext uri="{63B3BB69-23CF-44E3-9099-C40C66FF867C}">
                  <a14:compatExt spid="_x0000_s80915"/>
                </a:ext>
                <a:ext uri="{FF2B5EF4-FFF2-40B4-BE49-F238E27FC236}">
                  <a16:creationId xmlns:a16="http://schemas.microsoft.com/office/drawing/2014/main" id="{00000000-0008-0000-1600-000013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16" name="Check Box 20" hidden="1">
              <a:extLst>
                <a:ext uri="{63B3BB69-23CF-44E3-9099-C40C66FF867C}">
                  <a14:compatExt spid="_x0000_s80916"/>
                </a:ext>
                <a:ext uri="{FF2B5EF4-FFF2-40B4-BE49-F238E27FC236}">
                  <a16:creationId xmlns:a16="http://schemas.microsoft.com/office/drawing/2014/main" id="{00000000-0008-0000-1600-000014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80917" name="Check Box 21" hidden="1">
              <a:extLst>
                <a:ext uri="{63B3BB69-23CF-44E3-9099-C40C66FF867C}">
                  <a14:compatExt spid="_x0000_s80917"/>
                </a:ext>
                <a:ext uri="{FF2B5EF4-FFF2-40B4-BE49-F238E27FC236}">
                  <a16:creationId xmlns:a16="http://schemas.microsoft.com/office/drawing/2014/main" id="{00000000-0008-0000-1600-000015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80918" name="Check Box 22" hidden="1">
              <a:extLst>
                <a:ext uri="{63B3BB69-23CF-44E3-9099-C40C66FF867C}">
                  <a14:compatExt spid="_x0000_s80918"/>
                </a:ext>
                <a:ext uri="{FF2B5EF4-FFF2-40B4-BE49-F238E27FC236}">
                  <a16:creationId xmlns:a16="http://schemas.microsoft.com/office/drawing/2014/main" id="{00000000-0008-0000-1600-000016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80919" name="Check Box 23" hidden="1">
              <a:extLst>
                <a:ext uri="{63B3BB69-23CF-44E3-9099-C40C66FF867C}">
                  <a14:compatExt spid="_x0000_s80919"/>
                </a:ext>
                <a:ext uri="{FF2B5EF4-FFF2-40B4-BE49-F238E27FC236}">
                  <a16:creationId xmlns:a16="http://schemas.microsoft.com/office/drawing/2014/main" id="{00000000-0008-0000-1600-000017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80920" name="Check Box 24" hidden="1">
              <a:extLst>
                <a:ext uri="{63B3BB69-23CF-44E3-9099-C40C66FF867C}">
                  <a14:compatExt spid="_x0000_s80920"/>
                </a:ext>
                <a:ext uri="{FF2B5EF4-FFF2-40B4-BE49-F238E27FC236}">
                  <a16:creationId xmlns:a16="http://schemas.microsoft.com/office/drawing/2014/main" id="{00000000-0008-0000-1600-000018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09" name="Check Box 1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7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10" name="Check Box 2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7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11" name="Check Box 3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7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12" name="Check Box 4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7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13" name="Check Box 5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17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14" name="Check Box 6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17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15" name="Check Box 7" hidden="1">
              <a:extLst>
                <a:ext uri="{63B3BB69-23CF-44E3-9099-C40C66FF867C}">
                  <a14:compatExt spid="_x0000_s68615"/>
                </a:ext>
                <a:ext uri="{FF2B5EF4-FFF2-40B4-BE49-F238E27FC236}">
                  <a16:creationId xmlns:a16="http://schemas.microsoft.com/office/drawing/2014/main" id="{00000000-0008-0000-1700-000007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16" name="Check Box 8" hidden="1">
              <a:extLst>
                <a:ext uri="{63B3BB69-23CF-44E3-9099-C40C66FF867C}">
                  <a14:compatExt spid="_x0000_s68616"/>
                </a:ext>
                <a:ext uri="{FF2B5EF4-FFF2-40B4-BE49-F238E27FC236}">
                  <a16:creationId xmlns:a16="http://schemas.microsoft.com/office/drawing/2014/main" id="{00000000-0008-0000-1700-000008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17" name="Check Box 9" hidden="1">
              <a:extLst>
                <a:ext uri="{63B3BB69-23CF-44E3-9099-C40C66FF867C}">
                  <a14:compatExt spid="_x0000_s68617"/>
                </a:ext>
                <a:ext uri="{FF2B5EF4-FFF2-40B4-BE49-F238E27FC236}">
                  <a16:creationId xmlns:a16="http://schemas.microsoft.com/office/drawing/2014/main" id="{00000000-0008-0000-1700-000009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18" name="Check Box 10" hidden="1">
              <a:extLst>
                <a:ext uri="{63B3BB69-23CF-44E3-9099-C40C66FF867C}">
                  <a14:compatExt spid="_x0000_s68618"/>
                </a:ext>
                <a:ext uri="{FF2B5EF4-FFF2-40B4-BE49-F238E27FC236}">
                  <a16:creationId xmlns:a16="http://schemas.microsoft.com/office/drawing/2014/main" id="{00000000-0008-0000-1700-00000A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19" name="Check Box 11" hidden="1">
              <a:extLst>
                <a:ext uri="{63B3BB69-23CF-44E3-9099-C40C66FF867C}">
                  <a14:compatExt spid="_x0000_s68619"/>
                </a:ext>
                <a:ext uri="{FF2B5EF4-FFF2-40B4-BE49-F238E27FC236}">
                  <a16:creationId xmlns:a16="http://schemas.microsoft.com/office/drawing/2014/main" id="{00000000-0008-0000-1700-00000B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20" name="Check Box 12" hidden="1">
              <a:extLst>
                <a:ext uri="{63B3BB69-23CF-44E3-9099-C40C66FF867C}">
                  <a14:compatExt spid="_x0000_s68620"/>
                </a:ext>
                <a:ext uri="{FF2B5EF4-FFF2-40B4-BE49-F238E27FC236}">
                  <a16:creationId xmlns:a16="http://schemas.microsoft.com/office/drawing/2014/main" id="{00000000-0008-0000-1700-00000C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21" name="Check Box 13" hidden="1">
              <a:extLst>
                <a:ext uri="{63B3BB69-23CF-44E3-9099-C40C66FF867C}">
                  <a14:compatExt spid="_x0000_s68621"/>
                </a:ext>
                <a:ext uri="{FF2B5EF4-FFF2-40B4-BE49-F238E27FC236}">
                  <a16:creationId xmlns:a16="http://schemas.microsoft.com/office/drawing/2014/main" id="{00000000-0008-0000-1700-00000D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22" name="Check Box 14" hidden="1">
              <a:extLst>
                <a:ext uri="{63B3BB69-23CF-44E3-9099-C40C66FF867C}">
                  <a14:compatExt spid="_x0000_s68622"/>
                </a:ext>
                <a:ext uri="{FF2B5EF4-FFF2-40B4-BE49-F238E27FC236}">
                  <a16:creationId xmlns:a16="http://schemas.microsoft.com/office/drawing/2014/main" id="{00000000-0008-0000-1700-00000E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23" name="Check Box 15" hidden="1">
              <a:extLst>
                <a:ext uri="{63B3BB69-23CF-44E3-9099-C40C66FF867C}">
                  <a14:compatExt spid="_x0000_s68623"/>
                </a:ext>
                <a:ext uri="{FF2B5EF4-FFF2-40B4-BE49-F238E27FC236}">
                  <a16:creationId xmlns:a16="http://schemas.microsoft.com/office/drawing/2014/main" id="{00000000-0008-0000-1700-00000F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24" name="Check Box 16" hidden="1">
              <a:extLst>
                <a:ext uri="{63B3BB69-23CF-44E3-9099-C40C66FF867C}">
                  <a14:compatExt spid="_x0000_s68624"/>
                </a:ext>
                <a:ext uri="{FF2B5EF4-FFF2-40B4-BE49-F238E27FC236}">
                  <a16:creationId xmlns:a16="http://schemas.microsoft.com/office/drawing/2014/main" id="{00000000-0008-0000-1700-000010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25" name="Check Box 17" hidden="1">
              <a:extLst>
                <a:ext uri="{63B3BB69-23CF-44E3-9099-C40C66FF867C}">
                  <a14:compatExt spid="_x0000_s68625"/>
                </a:ext>
                <a:ext uri="{FF2B5EF4-FFF2-40B4-BE49-F238E27FC236}">
                  <a16:creationId xmlns:a16="http://schemas.microsoft.com/office/drawing/2014/main" id="{00000000-0008-0000-1700-00001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26" name="Check Box 18" hidden="1">
              <a:extLst>
                <a:ext uri="{63B3BB69-23CF-44E3-9099-C40C66FF867C}">
                  <a14:compatExt spid="_x0000_s68626"/>
                </a:ext>
                <a:ext uri="{FF2B5EF4-FFF2-40B4-BE49-F238E27FC236}">
                  <a16:creationId xmlns:a16="http://schemas.microsoft.com/office/drawing/2014/main" id="{00000000-0008-0000-1700-00001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27" name="Check Box 19" hidden="1">
              <a:extLst>
                <a:ext uri="{63B3BB69-23CF-44E3-9099-C40C66FF867C}">
                  <a14:compatExt spid="_x0000_s68627"/>
                </a:ext>
                <a:ext uri="{FF2B5EF4-FFF2-40B4-BE49-F238E27FC236}">
                  <a16:creationId xmlns:a16="http://schemas.microsoft.com/office/drawing/2014/main" id="{00000000-0008-0000-1700-00001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28" name="Check Box 20" hidden="1">
              <a:extLst>
                <a:ext uri="{63B3BB69-23CF-44E3-9099-C40C66FF867C}">
                  <a14:compatExt spid="_x0000_s68628"/>
                </a:ext>
                <a:ext uri="{FF2B5EF4-FFF2-40B4-BE49-F238E27FC236}">
                  <a16:creationId xmlns:a16="http://schemas.microsoft.com/office/drawing/2014/main" id="{00000000-0008-0000-1700-00001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68629" name="Check Box 21" hidden="1">
              <a:extLst>
                <a:ext uri="{63B3BB69-23CF-44E3-9099-C40C66FF867C}">
                  <a14:compatExt spid="_x0000_s68629"/>
                </a:ext>
                <a:ext uri="{FF2B5EF4-FFF2-40B4-BE49-F238E27FC236}">
                  <a16:creationId xmlns:a16="http://schemas.microsoft.com/office/drawing/2014/main" id="{00000000-0008-0000-1700-00001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68630" name="Check Box 22" hidden="1">
              <a:extLst>
                <a:ext uri="{63B3BB69-23CF-44E3-9099-C40C66FF867C}">
                  <a14:compatExt spid="_x0000_s68630"/>
                </a:ext>
                <a:ext uri="{FF2B5EF4-FFF2-40B4-BE49-F238E27FC236}">
                  <a16:creationId xmlns:a16="http://schemas.microsoft.com/office/drawing/2014/main" id="{00000000-0008-0000-1700-00001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68631" name="Check Box 23" hidden="1">
              <a:extLst>
                <a:ext uri="{63B3BB69-23CF-44E3-9099-C40C66FF867C}">
                  <a14:compatExt spid="_x0000_s68631"/>
                </a:ext>
                <a:ext uri="{FF2B5EF4-FFF2-40B4-BE49-F238E27FC236}">
                  <a16:creationId xmlns:a16="http://schemas.microsoft.com/office/drawing/2014/main" id="{00000000-0008-0000-1700-000017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68632" name="Check Box 24" hidden="1">
              <a:extLst>
                <a:ext uri="{63B3BB69-23CF-44E3-9099-C40C66FF867C}">
                  <a14:compatExt spid="_x0000_s68632"/>
                </a:ext>
                <a:ext uri="{FF2B5EF4-FFF2-40B4-BE49-F238E27FC236}">
                  <a16:creationId xmlns:a16="http://schemas.microsoft.com/office/drawing/2014/main" id="{00000000-0008-0000-1700-000018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45" name="Check Box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18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46" name="Check Box 2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18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47" name="Check Box 3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18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48" name="Check Box 4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18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49" name="Check Box 5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18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50" name="Check Box 6" hidden="1">
              <a:extLst>
                <a:ext uri="{63B3BB69-23CF-44E3-9099-C40C66FF867C}">
                  <a14:compatExt spid="_x0000_s57350"/>
                </a:ext>
                <a:ext uri="{FF2B5EF4-FFF2-40B4-BE49-F238E27FC236}">
                  <a16:creationId xmlns:a16="http://schemas.microsoft.com/office/drawing/2014/main" id="{00000000-0008-0000-1800-000006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51" name="Check Box 7" hidden="1">
              <a:extLst>
                <a:ext uri="{63B3BB69-23CF-44E3-9099-C40C66FF867C}">
                  <a14:compatExt spid="_x0000_s57351"/>
                </a:ext>
                <a:ext uri="{FF2B5EF4-FFF2-40B4-BE49-F238E27FC236}">
                  <a16:creationId xmlns:a16="http://schemas.microsoft.com/office/drawing/2014/main" id="{00000000-0008-0000-1800-000007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52" name="Check Box 8" hidden="1">
              <a:extLst>
                <a:ext uri="{63B3BB69-23CF-44E3-9099-C40C66FF867C}">
                  <a14:compatExt spid="_x0000_s57352"/>
                </a:ext>
                <a:ext uri="{FF2B5EF4-FFF2-40B4-BE49-F238E27FC236}">
                  <a16:creationId xmlns:a16="http://schemas.microsoft.com/office/drawing/2014/main" id="{00000000-0008-0000-1800-000008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53" name="Check Box 9" hidden="1">
              <a:extLst>
                <a:ext uri="{63B3BB69-23CF-44E3-9099-C40C66FF867C}">
                  <a14:compatExt spid="_x0000_s57353"/>
                </a:ext>
                <a:ext uri="{FF2B5EF4-FFF2-40B4-BE49-F238E27FC236}">
                  <a16:creationId xmlns:a16="http://schemas.microsoft.com/office/drawing/2014/main" id="{00000000-0008-0000-1800-000009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54" name="Check Box 10" hidden="1">
              <a:extLst>
                <a:ext uri="{63B3BB69-23CF-44E3-9099-C40C66FF867C}">
                  <a14:compatExt spid="_x0000_s57354"/>
                </a:ext>
                <a:ext uri="{FF2B5EF4-FFF2-40B4-BE49-F238E27FC236}">
                  <a16:creationId xmlns:a16="http://schemas.microsoft.com/office/drawing/2014/main" id="{00000000-0008-0000-1800-00000A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55" name="Check Box 11" hidden="1">
              <a:extLst>
                <a:ext uri="{63B3BB69-23CF-44E3-9099-C40C66FF867C}">
                  <a14:compatExt spid="_x0000_s57355"/>
                </a:ext>
                <a:ext uri="{FF2B5EF4-FFF2-40B4-BE49-F238E27FC236}">
                  <a16:creationId xmlns:a16="http://schemas.microsoft.com/office/drawing/2014/main" id="{00000000-0008-0000-1800-00000B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56" name="Check Box 12" hidden="1">
              <a:extLst>
                <a:ext uri="{63B3BB69-23CF-44E3-9099-C40C66FF867C}">
                  <a14:compatExt spid="_x0000_s57356"/>
                </a:ext>
                <a:ext uri="{FF2B5EF4-FFF2-40B4-BE49-F238E27FC236}">
                  <a16:creationId xmlns:a16="http://schemas.microsoft.com/office/drawing/2014/main" id="{00000000-0008-0000-1800-00000C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57" name="Check Box 13" hidden="1">
              <a:extLst>
                <a:ext uri="{63B3BB69-23CF-44E3-9099-C40C66FF867C}">
                  <a14:compatExt spid="_x0000_s57357"/>
                </a:ext>
                <a:ext uri="{FF2B5EF4-FFF2-40B4-BE49-F238E27FC236}">
                  <a16:creationId xmlns:a16="http://schemas.microsoft.com/office/drawing/2014/main" id="{00000000-0008-0000-1800-00000D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58" name="Check Box 14" hidden="1">
              <a:extLst>
                <a:ext uri="{63B3BB69-23CF-44E3-9099-C40C66FF867C}">
                  <a14:compatExt spid="_x0000_s57358"/>
                </a:ext>
                <a:ext uri="{FF2B5EF4-FFF2-40B4-BE49-F238E27FC236}">
                  <a16:creationId xmlns:a16="http://schemas.microsoft.com/office/drawing/2014/main" id="{00000000-0008-0000-1800-00000E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59" name="Check Box 15" hidden="1">
              <a:extLst>
                <a:ext uri="{63B3BB69-23CF-44E3-9099-C40C66FF867C}">
                  <a14:compatExt spid="_x0000_s57359"/>
                </a:ext>
                <a:ext uri="{FF2B5EF4-FFF2-40B4-BE49-F238E27FC236}">
                  <a16:creationId xmlns:a16="http://schemas.microsoft.com/office/drawing/2014/main" id="{00000000-0008-0000-1800-00000F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60" name="Check Box 16" hidden="1">
              <a:extLst>
                <a:ext uri="{63B3BB69-23CF-44E3-9099-C40C66FF867C}">
                  <a14:compatExt spid="_x0000_s57360"/>
                </a:ext>
                <a:ext uri="{FF2B5EF4-FFF2-40B4-BE49-F238E27FC236}">
                  <a16:creationId xmlns:a16="http://schemas.microsoft.com/office/drawing/2014/main" id="{00000000-0008-0000-1800-000010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61" name="Check Box 17" hidden="1">
              <a:extLst>
                <a:ext uri="{63B3BB69-23CF-44E3-9099-C40C66FF867C}">
                  <a14:compatExt spid="_x0000_s57361"/>
                </a:ext>
                <a:ext uri="{FF2B5EF4-FFF2-40B4-BE49-F238E27FC236}">
                  <a16:creationId xmlns:a16="http://schemas.microsoft.com/office/drawing/2014/main" id="{00000000-0008-0000-1800-00001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62" name="Check Box 18" hidden="1">
              <a:extLst>
                <a:ext uri="{63B3BB69-23CF-44E3-9099-C40C66FF867C}">
                  <a14:compatExt spid="_x0000_s57362"/>
                </a:ext>
                <a:ext uri="{FF2B5EF4-FFF2-40B4-BE49-F238E27FC236}">
                  <a16:creationId xmlns:a16="http://schemas.microsoft.com/office/drawing/2014/main" id="{00000000-0008-0000-1800-00001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63" name="Check Box 19" hidden="1">
              <a:extLst>
                <a:ext uri="{63B3BB69-23CF-44E3-9099-C40C66FF867C}">
                  <a14:compatExt spid="_x0000_s57363"/>
                </a:ext>
                <a:ext uri="{FF2B5EF4-FFF2-40B4-BE49-F238E27FC236}">
                  <a16:creationId xmlns:a16="http://schemas.microsoft.com/office/drawing/2014/main" id="{00000000-0008-0000-1800-00001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64" name="Check Box 20" hidden="1">
              <a:extLst>
                <a:ext uri="{63B3BB69-23CF-44E3-9099-C40C66FF867C}">
                  <a14:compatExt spid="_x0000_s57364"/>
                </a:ext>
                <a:ext uri="{FF2B5EF4-FFF2-40B4-BE49-F238E27FC236}">
                  <a16:creationId xmlns:a16="http://schemas.microsoft.com/office/drawing/2014/main" id="{00000000-0008-0000-1800-00001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57365" name="Check Box 21" hidden="1">
              <a:extLst>
                <a:ext uri="{63B3BB69-23CF-44E3-9099-C40C66FF867C}">
                  <a14:compatExt spid="_x0000_s57365"/>
                </a:ext>
                <a:ext uri="{FF2B5EF4-FFF2-40B4-BE49-F238E27FC236}">
                  <a16:creationId xmlns:a16="http://schemas.microsoft.com/office/drawing/2014/main" id="{00000000-0008-0000-1800-00001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57366" name="Check Box 22" hidden="1">
              <a:extLst>
                <a:ext uri="{63B3BB69-23CF-44E3-9099-C40C66FF867C}">
                  <a14:compatExt spid="_x0000_s57366"/>
                </a:ext>
                <a:ext uri="{FF2B5EF4-FFF2-40B4-BE49-F238E27FC236}">
                  <a16:creationId xmlns:a16="http://schemas.microsoft.com/office/drawing/2014/main" id="{00000000-0008-0000-1800-000016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57367" name="Check Box 23" hidden="1">
              <a:extLst>
                <a:ext uri="{63B3BB69-23CF-44E3-9099-C40C66FF867C}">
                  <a14:compatExt spid="_x0000_s57367"/>
                </a:ext>
                <a:ext uri="{FF2B5EF4-FFF2-40B4-BE49-F238E27FC236}">
                  <a16:creationId xmlns:a16="http://schemas.microsoft.com/office/drawing/2014/main" id="{00000000-0008-0000-1800-000017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57368" name="Check Box 24" hidden="1">
              <a:extLst>
                <a:ext uri="{63B3BB69-23CF-44E3-9099-C40C66FF867C}">
                  <a14:compatExt spid="_x0000_s57368"/>
                </a:ext>
                <a:ext uri="{FF2B5EF4-FFF2-40B4-BE49-F238E27FC236}">
                  <a16:creationId xmlns:a16="http://schemas.microsoft.com/office/drawing/2014/main" id="{00000000-0008-0000-1800-000018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05" name="Check Box 1" hidden="1">
              <a:extLst>
                <a:ext uri="{63B3BB69-23CF-44E3-9099-C40C66FF867C}">
                  <a14:compatExt spid="_x0000_s47105"/>
                </a:ext>
                <a:ext uri="{FF2B5EF4-FFF2-40B4-BE49-F238E27FC236}">
                  <a16:creationId xmlns:a16="http://schemas.microsoft.com/office/drawing/2014/main" id="{00000000-0008-0000-1900-00000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06" name="Check Box 2" hidden="1">
              <a:extLst>
                <a:ext uri="{63B3BB69-23CF-44E3-9099-C40C66FF867C}">
                  <a14:compatExt spid="_x0000_s47106"/>
                </a:ext>
                <a:ext uri="{FF2B5EF4-FFF2-40B4-BE49-F238E27FC236}">
                  <a16:creationId xmlns:a16="http://schemas.microsoft.com/office/drawing/2014/main" id="{00000000-0008-0000-1900-00000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07" name="Check Box 3" hidden="1">
              <a:extLst>
                <a:ext uri="{63B3BB69-23CF-44E3-9099-C40C66FF867C}">
                  <a14:compatExt spid="_x0000_s47107"/>
                </a:ext>
                <a:ext uri="{FF2B5EF4-FFF2-40B4-BE49-F238E27FC236}">
                  <a16:creationId xmlns:a16="http://schemas.microsoft.com/office/drawing/2014/main" id="{00000000-0008-0000-1900-000003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08" name="Check Box 4" hidden="1">
              <a:extLst>
                <a:ext uri="{63B3BB69-23CF-44E3-9099-C40C66FF867C}">
                  <a14:compatExt spid="_x0000_s47108"/>
                </a:ext>
                <a:ext uri="{FF2B5EF4-FFF2-40B4-BE49-F238E27FC236}">
                  <a16:creationId xmlns:a16="http://schemas.microsoft.com/office/drawing/2014/main" id="{00000000-0008-0000-1900-000004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09" name="Check Box 5" hidden="1">
              <a:extLst>
                <a:ext uri="{63B3BB69-23CF-44E3-9099-C40C66FF867C}">
                  <a14:compatExt spid="_x0000_s47109"/>
                </a:ext>
                <a:ext uri="{FF2B5EF4-FFF2-40B4-BE49-F238E27FC236}">
                  <a16:creationId xmlns:a16="http://schemas.microsoft.com/office/drawing/2014/main" id="{00000000-0008-0000-1900-000005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10" name="Check Box 6" hidden="1">
              <a:extLst>
                <a:ext uri="{63B3BB69-23CF-44E3-9099-C40C66FF867C}">
                  <a14:compatExt spid="_x0000_s47110"/>
                </a:ext>
                <a:ext uri="{FF2B5EF4-FFF2-40B4-BE49-F238E27FC236}">
                  <a16:creationId xmlns:a16="http://schemas.microsoft.com/office/drawing/2014/main" id="{00000000-0008-0000-1900-000006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11" name="Check Box 7" hidden="1">
              <a:extLst>
                <a:ext uri="{63B3BB69-23CF-44E3-9099-C40C66FF867C}">
                  <a14:compatExt spid="_x0000_s47111"/>
                </a:ext>
                <a:ext uri="{FF2B5EF4-FFF2-40B4-BE49-F238E27FC236}">
                  <a16:creationId xmlns:a16="http://schemas.microsoft.com/office/drawing/2014/main" id="{00000000-0008-0000-1900-000007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12" name="Check Box 8" hidden="1">
              <a:extLst>
                <a:ext uri="{63B3BB69-23CF-44E3-9099-C40C66FF867C}">
                  <a14:compatExt spid="_x0000_s47112"/>
                </a:ext>
                <a:ext uri="{FF2B5EF4-FFF2-40B4-BE49-F238E27FC236}">
                  <a16:creationId xmlns:a16="http://schemas.microsoft.com/office/drawing/2014/main" id="{00000000-0008-0000-1900-000008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13" name="Check Box 9" hidden="1">
              <a:extLst>
                <a:ext uri="{63B3BB69-23CF-44E3-9099-C40C66FF867C}">
                  <a14:compatExt spid="_x0000_s47113"/>
                </a:ext>
                <a:ext uri="{FF2B5EF4-FFF2-40B4-BE49-F238E27FC236}">
                  <a16:creationId xmlns:a16="http://schemas.microsoft.com/office/drawing/2014/main" id="{00000000-0008-0000-1900-000009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14" name="Check Box 10" hidden="1">
              <a:extLst>
                <a:ext uri="{63B3BB69-23CF-44E3-9099-C40C66FF867C}">
                  <a14:compatExt spid="_x0000_s47114"/>
                </a:ext>
                <a:ext uri="{FF2B5EF4-FFF2-40B4-BE49-F238E27FC236}">
                  <a16:creationId xmlns:a16="http://schemas.microsoft.com/office/drawing/2014/main" id="{00000000-0008-0000-1900-00000A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15" name="Check Box 11" hidden="1">
              <a:extLst>
                <a:ext uri="{63B3BB69-23CF-44E3-9099-C40C66FF867C}">
                  <a14:compatExt spid="_x0000_s47115"/>
                </a:ext>
                <a:ext uri="{FF2B5EF4-FFF2-40B4-BE49-F238E27FC236}">
                  <a16:creationId xmlns:a16="http://schemas.microsoft.com/office/drawing/2014/main" id="{00000000-0008-0000-1900-00000B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16" name="Check Box 12" hidden="1">
              <a:extLst>
                <a:ext uri="{63B3BB69-23CF-44E3-9099-C40C66FF867C}">
                  <a14:compatExt spid="_x0000_s47116"/>
                </a:ext>
                <a:ext uri="{FF2B5EF4-FFF2-40B4-BE49-F238E27FC236}">
                  <a16:creationId xmlns:a16="http://schemas.microsoft.com/office/drawing/2014/main" id="{00000000-0008-0000-1900-00000C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17" name="Check Box 13" hidden="1">
              <a:extLst>
                <a:ext uri="{63B3BB69-23CF-44E3-9099-C40C66FF867C}">
                  <a14:compatExt spid="_x0000_s47117"/>
                </a:ext>
                <a:ext uri="{FF2B5EF4-FFF2-40B4-BE49-F238E27FC236}">
                  <a16:creationId xmlns:a16="http://schemas.microsoft.com/office/drawing/2014/main" id="{00000000-0008-0000-1900-00000D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18" name="Check Box 14" hidden="1">
              <a:extLst>
                <a:ext uri="{63B3BB69-23CF-44E3-9099-C40C66FF867C}">
                  <a14:compatExt spid="_x0000_s47118"/>
                </a:ext>
                <a:ext uri="{FF2B5EF4-FFF2-40B4-BE49-F238E27FC236}">
                  <a16:creationId xmlns:a16="http://schemas.microsoft.com/office/drawing/2014/main" id="{00000000-0008-0000-1900-00000E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19" name="Check Box 15" hidden="1">
              <a:extLst>
                <a:ext uri="{63B3BB69-23CF-44E3-9099-C40C66FF867C}">
                  <a14:compatExt spid="_x0000_s47119"/>
                </a:ext>
                <a:ext uri="{FF2B5EF4-FFF2-40B4-BE49-F238E27FC236}">
                  <a16:creationId xmlns:a16="http://schemas.microsoft.com/office/drawing/2014/main" id="{00000000-0008-0000-1900-00000F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20" name="Check Box 16" hidden="1">
              <a:extLst>
                <a:ext uri="{63B3BB69-23CF-44E3-9099-C40C66FF867C}">
                  <a14:compatExt spid="_x0000_s47120"/>
                </a:ext>
                <a:ext uri="{FF2B5EF4-FFF2-40B4-BE49-F238E27FC236}">
                  <a16:creationId xmlns:a16="http://schemas.microsoft.com/office/drawing/2014/main" id="{00000000-0008-0000-1900-000010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21" name="Check Box 17" hidden="1">
              <a:extLst>
                <a:ext uri="{63B3BB69-23CF-44E3-9099-C40C66FF867C}">
                  <a14:compatExt spid="_x0000_s47121"/>
                </a:ext>
                <a:ext uri="{FF2B5EF4-FFF2-40B4-BE49-F238E27FC236}">
                  <a16:creationId xmlns:a16="http://schemas.microsoft.com/office/drawing/2014/main" id="{00000000-0008-0000-1900-000011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22" name="Check Box 18" hidden="1">
              <a:extLst>
                <a:ext uri="{63B3BB69-23CF-44E3-9099-C40C66FF867C}">
                  <a14:compatExt spid="_x0000_s47122"/>
                </a:ext>
                <a:ext uri="{FF2B5EF4-FFF2-40B4-BE49-F238E27FC236}">
                  <a16:creationId xmlns:a16="http://schemas.microsoft.com/office/drawing/2014/main" id="{00000000-0008-0000-1900-000012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23" name="Check Box 19" hidden="1">
              <a:extLst>
                <a:ext uri="{63B3BB69-23CF-44E3-9099-C40C66FF867C}">
                  <a14:compatExt spid="_x0000_s47123"/>
                </a:ext>
                <a:ext uri="{FF2B5EF4-FFF2-40B4-BE49-F238E27FC236}">
                  <a16:creationId xmlns:a16="http://schemas.microsoft.com/office/drawing/2014/main" id="{00000000-0008-0000-1900-000013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24" name="Check Box 20" hidden="1">
              <a:extLst>
                <a:ext uri="{63B3BB69-23CF-44E3-9099-C40C66FF867C}">
                  <a14:compatExt spid="_x0000_s47124"/>
                </a:ext>
                <a:ext uri="{FF2B5EF4-FFF2-40B4-BE49-F238E27FC236}">
                  <a16:creationId xmlns:a16="http://schemas.microsoft.com/office/drawing/2014/main" id="{00000000-0008-0000-1900-000014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7125" name="Check Box 21" hidden="1">
              <a:extLst>
                <a:ext uri="{63B3BB69-23CF-44E3-9099-C40C66FF867C}">
                  <a14:compatExt spid="_x0000_s47125"/>
                </a:ext>
                <a:ext uri="{FF2B5EF4-FFF2-40B4-BE49-F238E27FC236}">
                  <a16:creationId xmlns:a16="http://schemas.microsoft.com/office/drawing/2014/main" id="{00000000-0008-0000-1900-000015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7126" name="Check Box 22" hidden="1">
              <a:extLst>
                <a:ext uri="{63B3BB69-23CF-44E3-9099-C40C66FF867C}">
                  <a14:compatExt spid="_x0000_s47126"/>
                </a:ext>
                <a:ext uri="{FF2B5EF4-FFF2-40B4-BE49-F238E27FC236}">
                  <a16:creationId xmlns:a16="http://schemas.microsoft.com/office/drawing/2014/main" id="{00000000-0008-0000-1900-000016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7127" name="Check Box 23" hidden="1">
              <a:extLst>
                <a:ext uri="{63B3BB69-23CF-44E3-9099-C40C66FF867C}">
                  <a14:compatExt spid="_x0000_s47127"/>
                </a:ext>
                <a:ext uri="{FF2B5EF4-FFF2-40B4-BE49-F238E27FC236}">
                  <a16:creationId xmlns:a16="http://schemas.microsoft.com/office/drawing/2014/main" id="{00000000-0008-0000-1900-000017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7128" name="Check Box 24" hidden="1">
              <a:extLst>
                <a:ext uri="{63B3BB69-23CF-44E3-9099-C40C66FF867C}">
                  <a14:compatExt spid="_x0000_s47128"/>
                </a:ext>
                <a:ext uri="{FF2B5EF4-FFF2-40B4-BE49-F238E27FC236}">
                  <a16:creationId xmlns:a16="http://schemas.microsoft.com/office/drawing/2014/main" id="{00000000-0008-0000-1900-000018B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889" name="Check Box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1A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890" name="Check Box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1A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891" name="Check Box 3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1A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892" name="Check Box 4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1A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893" name="Check Box 5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1A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894" name="Check Box 6" hidden="1">
              <a:extLst>
                <a:ext uri="{63B3BB69-23CF-44E3-9099-C40C66FF867C}">
                  <a14:compatExt spid="_x0000_s37894"/>
                </a:ext>
                <a:ext uri="{FF2B5EF4-FFF2-40B4-BE49-F238E27FC236}">
                  <a16:creationId xmlns:a16="http://schemas.microsoft.com/office/drawing/2014/main" id="{00000000-0008-0000-1A00-000006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895" name="Check Box 7" hidden="1">
              <a:extLst>
                <a:ext uri="{63B3BB69-23CF-44E3-9099-C40C66FF867C}">
                  <a14:compatExt spid="_x0000_s37895"/>
                </a:ext>
                <a:ext uri="{FF2B5EF4-FFF2-40B4-BE49-F238E27FC236}">
                  <a16:creationId xmlns:a16="http://schemas.microsoft.com/office/drawing/2014/main" id="{00000000-0008-0000-1A00-000007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896" name="Check Box 8" hidden="1">
              <a:extLst>
                <a:ext uri="{63B3BB69-23CF-44E3-9099-C40C66FF867C}">
                  <a14:compatExt spid="_x0000_s37896"/>
                </a:ext>
                <a:ext uri="{FF2B5EF4-FFF2-40B4-BE49-F238E27FC236}">
                  <a16:creationId xmlns:a16="http://schemas.microsoft.com/office/drawing/2014/main" id="{00000000-0008-0000-1A00-000008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897" name="Check Box 9" hidden="1">
              <a:extLst>
                <a:ext uri="{63B3BB69-23CF-44E3-9099-C40C66FF867C}">
                  <a14:compatExt spid="_x0000_s37897"/>
                </a:ext>
                <a:ext uri="{FF2B5EF4-FFF2-40B4-BE49-F238E27FC236}">
                  <a16:creationId xmlns:a16="http://schemas.microsoft.com/office/drawing/2014/main" id="{00000000-0008-0000-1A00-000009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898" name="Check Box 10" hidden="1">
              <a:extLst>
                <a:ext uri="{63B3BB69-23CF-44E3-9099-C40C66FF867C}">
                  <a14:compatExt spid="_x0000_s37898"/>
                </a:ext>
                <a:ext uri="{FF2B5EF4-FFF2-40B4-BE49-F238E27FC236}">
                  <a16:creationId xmlns:a16="http://schemas.microsoft.com/office/drawing/2014/main" id="{00000000-0008-0000-1A00-00000A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899" name="Check Box 11" hidden="1">
              <a:extLst>
                <a:ext uri="{63B3BB69-23CF-44E3-9099-C40C66FF867C}">
                  <a14:compatExt spid="_x0000_s37899"/>
                </a:ext>
                <a:ext uri="{FF2B5EF4-FFF2-40B4-BE49-F238E27FC236}">
                  <a16:creationId xmlns:a16="http://schemas.microsoft.com/office/drawing/2014/main" id="{00000000-0008-0000-1A00-00000B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900" name="Check Box 12" hidden="1">
              <a:extLst>
                <a:ext uri="{63B3BB69-23CF-44E3-9099-C40C66FF867C}">
                  <a14:compatExt spid="_x0000_s37900"/>
                </a:ext>
                <a:ext uri="{FF2B5EF4-FFF2-40B4-BE49-F238E27FC236}">
                  <a16:creationId xmlns:a16="http://schemas.microsoft.com/office/drawing/2014/main" id="{00000000-0008-0000-1A00-00000C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901" name="Check Box 13" hidden="1">
              <a:extLst>
                <a:ext uri="{63B3BB69-23CF-44E3-9099-C40C66FF867C}">
                  <a14:compatExt spid="_x0000_s37901"/>
                </a:ext>
                <a:ext uri="{FF2B5EF4-FFF2-40B4-BE49-F238E27FC236}">
                  <a16:creationId xmlns:a16="http://schemas.microsoft.com/office/drawing/2014/main" id="{00000000-0008-0000-1A00-00000D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902" name="Check Box 14" hidden="1">
              <a:extLst>
                <a:ext uri="{63B3BB69-23CF-44E3-9099-C40C66FF867C}">
                  <a14:compatExt spid="_x0000_s37902"/>
                </a:ext>
                <a:ext uri="{FF2B5EF4-FFF2-40B4-BE49-F238E27FC236}">
                  <a16:creationId xmlns:a16="http://schemas.microsoft.com/office/drawing/2014/main" id="{00000000-0008-0000-1A00-00000E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903" name="Check Box 15" hidden="1">
              <a:extLst>
                <a:ext uri="{63B3BB69-23CF-44E3-9099-C40C66FF867C}">
                  <a14:compatExt spid="_x0000_s37903"/>
                </a:ext>
                <a:ext uri="{FF2B5EF4-FFF2-40B4-BE49-F238E27FC236}">
                  <a16:creationId xmlns:a16="http://schemas.microsoft.com/office/drawing/2014/main" id="{00000000-0008-0000-1A00-00000F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904" name="Check Box 16" hidden="1">
              <a:extLst>
                <a:ext uri="{63B3BB69-23CF-44E3-9099-C40C66FF867C}">
                  <a14:compatExt spid="_x0000_s37904"/>
                </a:ext>
                <a:ext uri="{FF2B5EF4-FFF2-40B4-BE49-F238E27FC236}">
                  <a16:creationId xmlns:a16="http://schemas.microsoft.com/office/drawing/2014/main" id="{00000000-0008-0000-1A00-000010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905" name="Check Box 17" hidden="1">
              <a:extLst>
                <a:ext uri="{63B3BB69-23CF-44E3-9099-C40C66FF867C}">
                  <a14:compatExt spid="_x0000_s37905"/>
                </a:ext>
                <a:ext uri="{FF2B5EF4-FFF2-40B4-BE49-F238E27FC236}">
                  <a16:creationId xmlns:a16="http://schemas.microsoft.com/office/drawing/2014/main" id="{00000000-0008-0000-1A00-00001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906" name="Check Box 18" hidden="1">
              <a:extLst>
                <a:ext uri="{63B3BB69-23CF-44E3-9099-C40C66FF867C}">
                  <a14:compatExt spid="_x0000_s37906"/>
                </a:ext>
                <a:ext uri="{FF2B5EF4-FFF2-40B4-BE49-F238E27FC236}">
                  <a16:creationId xmlns:a16="http://schemas.microsoft.com/office/drawing/2014/main" id="{00000000-0008-0000-1A00-00001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907" name="Check Box 19" hidden="1">
              <a:extLst>
                <a:ext uri="{63B3BB69-23CF-44E3-9099-C40C66FF867C}">
                  <a14:compatExt spid="_x0000_s37907"/>
                </a:ext>
                <a:ext uri="{FF2B5EF4-FFF2-40B4-BE49-F238E27FC236}">
                  <a16:creationId xmlns:a16="http://schemas.microsoft.com/office/drawing/2014/main" id="{00000000-0008-0000-1A00-00001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908" name="Check Box 20" hidden="1">
              <a:extLst>
                <a:ext uri="{63B3BB69-23CF-44E3-9099-C40C66FF867C}">
                  <a14:compatExt spid="_x0000_s37908"/>
                </a:ext>
                <a:ext uri="{FF2B5EF4-FFF2-40B4-BE49-F238E27FC236}">
                  <a16:creationId xmlns:a16="http://schemas.microsoft.com/office/drawing/2014/main" id="{00000000-0008-0000-1A00-00001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37909" name="Check Box 21" hidden="1">
              <a:extLst>
                <a:ext uri="{63B3BB69-23CF-44E3-9099-C40C66FF867C}">
                  <a14:compatExt spid="_x0000_s37909"/>
                </a:ext>
                <a:ext uri="{FF2B5EF4-FFF2-40B4-BE49-F238E27FC236}">
                  <a16:creationId xmlns:a16="http://schemas.microsoft.com/office/drawing/2014/main" id="{00000000-0008-0000-1A00-00001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37910" name="Check Box 22" hidden="1">
              <a:extLst>
                <a:ext uri="{63B3BB69-23CF-44E3-9099-C40C66FF867C}">
                  <a14:compatExt spid="_x0000_s37910"/>
                </a:ext>
                <a:ext uri="{FF2B5EF4-FFF2-40B4-BE49-F238E27FC236}">
                  <a16:creationId xmlns:a16="http://schemas.microsoft.com/office/drawing/2014/main" id="{00000000-0008-0000-1A00-000016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37911" name="Check Box 23" hidden="1">
              <a:extLst>
                <a:ext uri="{63B3BB69-23CF-44E3-9099-C40C66FF867C}">
                  <a14:compatExt spid="_x0000_s37911"/>
                </a:ext>
                <a:ext uri="{FF2B5EF4-FFF2-40B4-BE49-F238E27FC236}">
                  <a16:creationId xmlns:a16="http://schemas.microsoft.com/office/drawing/2014/main" id="{00000000-0008-0000-1A00-000017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37912" name="Check Box 24" hidden="1">
              <a:extLst>
                <a:ext uri="{63B3BB69-23CF-44E3-9099-C40C66FF867C}">
                  <a14:compatExt spid="_x0000_s37912"/>
                </a:ext>
                <a:ext uri="{FF2B5EF4-FFF2-40B4-BE49-F238E27FC236}">
                  <a16:creationId xmlns:a16="http://schemas.microsoft.com/office/drawing/2014/main" id="{00000000-0008-0000-1A00-000018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1B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698" name="Check Box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1B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699" name="Check Box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1B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00" name="Check Box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1B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701" name="Check Box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1B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702" name="Check Box 6" hidden="1">
              <a:extLst>
                <a:ext uri="{63B3BB69-23CF-44E3-9099-C40C66FF867C}">
                  <a14:compatExt spid="_x0000_s29702"/>
                </a:ext>
                <a:ext uri="{FF2B5EF4-FFF2-40B4-BE49-F238E27FC236}">
                  <a16:creationId xmlns:a16="http://schemas.microsoft.com/office/drawing/2014/main" id="{00000000-0008-0000-1B00-00000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703" name="Check Box 7" hidden="1">
              <a:extLst>
                <a:ext uri="{63B3BB69-23CF-44E3-9099-C40C66FF867C}">
                  <a14:compatExt spid="_x0000_s29703"/>
                </a:ext>
                <a:ext uri="{FF2B5EF4-FFF2-40B4-BE49-F238E27FC236}">
                  <a16:creationId xmlns:a16="http://schemas.microsoft.com/office/drawing/2014/main" id="{00000000-0008-0000-1B00-00000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04" name="Check Box 8" hidden="1">
              <a:extLst>
                <a:ext uri="{63B3BB69-23CF-44E3-9099-C40C66FF867C}">
                  <a14:compatExt spid="_x0000_s29704"/>
                </a:ext>
                <a:ext uri="{FF2B5EF4-FFF2-40B4-BE49-F238E27FC236}">
                  <a16:creationId xmlns:a16="http://schemas.microsoft.com/office/drawing/2014/main" id="{00000000-0008-0000-1B00-00000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705" name="Check Box 9" hidden="1">
              <a:extLst>
                <a:ext uri="{63B3BB69-23CF-44E3-9099-C40C66FF867C}">
                  <a14:compatExt spid="_x0000_s29705"/>
                </a:ext>
                <a:ext uri="{FF2B5EF4-FFF2-40B4-BE49-F238E27FC236}">
                  <a16:creationId xmlns:a16="http://schemas.microsoft.com/office/drawing/2014/main" id="{00000000-0008-0000-1B00-00000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706" name="Check Box 10" hidden="1">
              <a:extLst>
                <a:ext uri="{63B3BB69-23CF-44E3-9099-C40C66FF867C}">
                  <a14:compatExt spid="_x0000_s29706"/>
                </a:ext>
                <a:ext uri="{FF2B5EF4-FFF2-40B4-BE49-F238E27FC236}">
                  <a16:creationId xmlns:a16="http://schemas.microsoft.com/office/drawing/2014/main" id="{00000000-0008-0000-1B00-00000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707" name="Check Box 11" hidden="1">
              <a:extLst>
                <a:ext uri="{63B3BB69-23CF-44E3-9099-C40C66FF867C}">
                  <a14:compatExt spid="_x0000_s29707"/>
                </a:ext>
                <a:ext uri="{FF2B5EF4-FFF2-40B4-BE49-F238E27FC236}">
                  <a16:creationId xmlns:a16="http://schemas.microsoft.com/office/drawing/2014/main" id="{00000000-0008-0000-1B00-00000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08" name="Check Box 12" hidden="1">
              <a:extLst>
                <a:ext uri="{63B3BB69-23CF-44E3-9099-C40C66FF867C}">
                  <a14:compatExt spid="_x0000_s29708"/>
                </a:ext>
                <a:ext uri="{FF2B5EF4-FFF2-40B4-BE49-F238E27FC236}">
                  <a16:creationId xmlns:a16="http://schemas.microsoft.com/office/drawing/2014/main" id="{00000000-0008-0000-1B00-00000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709" name="Check Box 13" hidden="1">
              <a:extLst>
                <a:ext uri="{63B3BB69-23CF-44E3-9099-C40C66FF867C}">
                  <a14:compatExt spid="_x0000_s29709"/>
                </a:ext>
                <a:ext uri="{FF2B5EF4-FFF2-40B4-BE49-F238E27FC236}">
                  <a16:creationId xmlns:a16="http://schemas.microsoft.com/office/drawing/2014/main" id="{00000000-0008-0000-1B00-00000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710" name="Check Box 14" hidden="1">
              <a:extLst>
                <a:ext uri="{63B3BB69-23CF-44E3-9099-C40C66FF867C}">
                  <a14:compatExt spid="_x0000_s29710"/>
                </a:ext>
                <a:ext uri="{FF2B5EF4-FFF2-40B4-BE49-F238E27FC236}">
                  <a16:creationId xmlns:a16="http://schemas.microsoft.com/office/drawing/2014/main" id="{00000000-0008-0000-1B00-00000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711" name="Check Box 15" hidden="1">
              <a:extLst>
                <a:ext uri="{63B3BB69-23CF-44E3-9099-C40C66FF867C}">
                  <a14:compatExt spid="_x0000_s29711"/>
                </a:ext>
                <a:ext uri="{FF2B5EF4-FFF2-40B4-BE49-F238E27FC236}">
                  <a16:creationId xmlns:a16="http://schemas.microsoft.com/office/drawing/2014/main" id="{00000000-0008-0000-1B00-00000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12" name="Check Box 16" hidden="1">
              <a:extLst>
                <a:ext uri="{63B3BB69-23CF-44E3-9099-C40C66FF867C}">
                  <a14:compatExt spid="_x0000_s29712"/>
                </a:ext>
                <a:ext uri="{FF2B5EF4-FFF2-40B4-BE49-F238E27FC236}">
                  <a16:creationId xmlns:a16="http://schemas.microsoft.com/office/drawing/2014/main" id="{00000000-0008-0000-1B00-00001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713" name="Check Box 17" hidden="1">
              <a:extLst>
                <a:ext uri="{63B3BB69-23CF-44E3-9099-C40C66FF867C}">
                  <a14:compatExt spid="_x0000_s29713"/>
                </a:ext>
                <a:ext uri="{FF2B5EF4-FFF2-40B4-BE49-F238E27FC236}">
                  <a16:creationId xmlns:a16="http://schemas.microsoft.com/office/drawing/2014/main" id="{00000000-0008-0000-1B00-00001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714" name="Check Box 18" hidden="1">
              <a:extLst>
                <a:ext uri="{63B3BB69-23CF-44E3-9099-C40C66FF867C}">
                  <a14:compatExt spid="_x0000_s29714"/>
                </a:ext>
                <a:ext uri="{FF2B5EF4-FFF2-40B4-BE49-F238E27FC236}">
                  <a16:creationId xmlns:a16="http://schemas.microsoft.com/office/drawing/2014/main" id="{00000000-0008-0000-1B00-00001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715" name="Check Box 19" hidden="1">
              <a:extLst>
                <a:ext uri="{63B3BB69-23CF-44E3-9099-C40C66FF867C}">
                  <a14:compatExt spid="_x0000_s29715"/>
                </a:ext>
                <a:ext uri="{FF2B5EF4-FFF2-40B4-BE49-F238E27FC236}">
                  <a16:creationId xmlns:a16="http://schemas.microsoft.com/office/drawing/2014/main" id="{00000000-0008-0000-1B00-00001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16" name="Check Box 20" hidden="1">
              <a:extLst>
                <a:ext uri="{63B3BB69-23CF-44E3-9099-C40C66FF867C}">
                  <a14:compatExt spid="_x0000_s29716"/>
                </a:ext>
                <a:ext uri="{FF2B5EF4-FFF2-40B4-BE49-F238E27FC236}">
                  <a16:creationId xmlns:a16="http://schemas.microsoft.com/office/drawing/2014/main" id="{00000000-0008-0000-1B00-00001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9717" name="Check Box 21" hidden="1">
              <a:extLst>
                <a:ext uri="{63B3BB69-23CF-44E3-9099-C40C66FF867C}">
                  <a14:compatExt spid="_x0000_s29717"/>
                </a:ext>
                <a:ext uri="{FF2B5EF4-FFF2-40B4-BE49-F238E27FC236}">
                  <a16:creationId xmlns:a16="http://schemas.microsoft.com/office/drawing/2014/main" id="{00000000-0008-0000-1B00-00001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9718" name="Check Box 22" hidden="1">
              <a:extLst>
                <a:ext uri="{63B3BB69-23CF-44E3-9099-C40C66FF867C}">
                  <a14:compatExt spid="_x0000_s29718"/>
                </a:ext>
                <a:ext uri="{FF2B5EF4-FFF2-40B4-BE49-F238E27FC236}">
                  <a16:creationId xmlns:a16="http://schemas.microsoft.com/office/drawing/2014/main" id="{00000000-0008-0000-1B00-00001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9719" name="Check Box 23" hidden="1">
              <a:extLst>
                <a:ext uri="{63B3BB69-23CF-44E3-9099-C40C66FF867C}">
                  <a14:compatExt spid="_x0000_s29719"/>
                </a:ext>
                <a:ext uri="{FF2B5EF4-FFF2-40B4-BE49-F238E27FC236}">
                  <a16:creationId xmlns:a16="http://schemas.microsoft.com/office/drawing/2014/main" id="{00000000-0008-0000-1B00-00001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9720" name="Check Box 24" hidden="1">
              <a:extLst>
                <a:ext uri="{63B3BB69-23CF-44E3-9099-C40C66FF867C}">
                  <a14:compatExt spid="_x0000_s29720"/>
                </a:ext>
                <a:ext uri="{FF2B5EF4-FFF2-40B4-BE49-F238E27FC236}">
                  <a16:creationId xmlns:a16="http://schemas.microsoft.com/office/drawing/2014/main" id="{00000000-0008-0000-1B00-00001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29" name="Check Box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1C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1C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1C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32" name="Check Box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00000000-0008-0000-1C00-00000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33" name="Check Box 5" hidden="1">
              <a:extLst>
                <a:ext uri="{63B3BB69-23CF-44E3-9099-C40C66FF867C}">
                  <a14:compatExt spid="_x0000_s22533"/>
                </a:ext>
                <a:ext uri="{FF2B5EF4-FFF2-40B4-BE49-F238E27FC236}">
                  <a16:creationId xmlns:a16="http://schemas.microsoft.com/office/drawing/2014/main" id="{00000000-0008-0000-1C00-00000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34" name="Check Box 6" hidden="1">
              <a:extLst>
                <a:ext uri="{63B3BB69-23CF-44E3-9099-C40C66FF867C}">
                  <a14:compatExt spid="_x0000_s22534"/>
                </a:ext>
                <a:ext uri="{FF2B5EF4-FFF2-40B4-BE49-F238E27FC236}">
                  <a16:creationId xmlns:a16="http://schemas.microsoft.com/office/drawing/2014/main" id="{00000000-0008-0000-1C00-00000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35" name="Check Box 7" hidden="1">
              <a:extLst>
                <a:ext uri="{63B3BB69-23CF-44E3-9099-C40C66FF867C}">
                  <a14:compatExt spid="_x0000_s22535"/>
                </a:ext>
                <a:ext uri="{FF2B5EF4-FFF2-40B4-BE49-F238E27FC236}">
                  <a16:creationId xmlns:a16="http://schemas.microsoft.com/office/drawing/2014/main" id="{00000000-0008-0000-1C00-00000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36" name="Check Box 8" hidden="1">
              <a:extLst>
                <a:ext uri="{63B3BB69-23CF-44E3-9099-C40C66FF867C}">
                  <a14:compatExt spid="_x0000_s22536"/>
                </a:ext>
                <a:ext uri="{FF2B5EF4-FFF2-40B4-BE49-F238E27FC236}">
                  <a16:creationId xmlns:a16="http://schemas.microsoft.com/office/drawing/2014/main" id="{00000000-0008-0000-1C00-00000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37" name="Check Box 9" hidden="1">
              <a:extLst>
                <a:ext uri="{63B3BB69-23CF-44E3-9099-C40C66FF867C}">
                  <a14:compatExt spid="_x0000_s22537"/>
                </a:ext>
                <a:ext uri="{FF2B5EF4-FFF2-40B4-BE49-F238E27FC236}">
                  <a16:creationId xmlns:a16="http://schemas.microsoft.com/office/drawing/2014/main" id="{00000000-0008-0000-1C00-000009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38" name="Check Box 10" hidden="1">
              <a:extLst>
                <a:ext uri="{63B3BB69-23CF-44E3-9099-C40C66FF867C}">
                  <a14:compatExt spid="_x0000_s22538"/>
                </a:ext>
                <a:ext uri="{FF2B5EF4-FFF2-40B4-BE49-F238E27FC236}">
                  <a16:creationId xmlns:a16="http://schemas.microsoft.com/office/drawing/2014/main" id="{00000000-0008-0000-1C00-00000A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39" name="Check Box 11" hidden="1">
              <a:extLst>
                <a:ext uri="{63B3BB69-23CF-44E3-9099-C40C66FF867C}">
                  <a14:compatExt spid="_x0000_s22539"/>
                </a:ext>
                <a:ext uri="{FF2B5EF4-FFF2-40B4-BE49-F238E27FC236}">
                  <a16:creationId xmlns:a16="http://schemas.microsoft.com/office/drawing/2014/main" id="{00000000-0008-0000-1C00-00000B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40" name="Check Box 12" hidden="1">
              <a:extLst>
                <a:ext uri="{63B3BB69-23CF-44E3-9099-C40C66FF867C}">
                  <a14:compatExt spid="_x0000_s22540"/>
                </a:ext>
                <a:ext uri="{FF2B5EF4-FFF2-40B4-BE49-F238E27FC236}">
                  <a16:creationId xmlns:a16="http://schemas.microsoft.com/office/drawing/2014/main" id="{00000000-0008-0000-1C00-00000C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41" name="Check Box 13" hidden="1">
              <a:extLst>
                <a:ext uri="{63B3BB69-23CF-44E3-9099-C40C66FF867C}">
                  <a14:compatExt spid="_x0000_s22541"/>
                </a:ext>
                <a:ext uri="{FF2B5EF4-FFF2-40B4-BE49-F238E27FC236}">
                  <a16:creationId xmlns:a16="http://schemas.microsoft.com/office/drawing/2014/main" id="{00000000-0008-0000-1C00-00000D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42" name="Check Box 14" hidden="1">
              <a:extLst>
                <a:ext uri="{63B3BB69-23CF-44E3-9099-C40C66FF867C}">
                  <a14:compatExt spid="_x0000_s22542"/>
                </a:ext>
                <a:ext uri="{FF2B5EF4-FFF2-40B4-BE49-F238E27FC236}">
                  <a16:creationId xmlns:a16="http://schemas.microsoft.com/office/drawing/2014/main" id="{00000000-0008-0000-1C00-00000E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43" name="Check Box 15" hidden="1">
              <a:extLst>
                <a:ext uri="{63B3BB69-23CF-44E3-9099-C40C66FF867C}">
                  <a14:compatExt spid="_x0000_s22543"/>
                </a:ext>
                <a:ext uri="{FF2B5EF4-FFF2-40B4-BE49-F238E27FC236}">
                  <a16:creationId xmlns:a16="http://schemas.microsoft.com/office/drawing/2014/main" id="{00000000-0008-0000-1C00-00000F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44" name="Check Box 16" hidden="1">
              <a:extLst>
                <a:ext uri="{63B3BB69-23CF-44E3-9099-C40C66FF867C}">
                  <a14:compatExt spid="_x0000_s22544"/>
                </a:ext>
                <a:ext uri="{FF2B5EF4-FFF2-40B4-BE49-F238E27FC236}">
                  <a16:creationId xmlns:a16="http://schemas.microsoft.com/office/drawing/2014/main" id="{00000000-0008-0000-1C00-000010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45" name="Check Box 17" hidden="1">
              <a:extLst>
                <a:ext uri="{63B3BB69-23CF-44E3-9099-C40C66FF867C}">
                  <a14:compatExt spid="_x0000_s22545"/>
                </a:ext>
                <a:ext uri="{FF2B5EF4-FFF2-40B4-BE49-F238E27FC236}">
                  <a16:creationId xmlns:a16="http://schemas.microsoft.com/office/drawing/2014/main" id="{00000000-0008-0000-1C00-00001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46" name="Check Box 18" hidden="1">
              <a:extLst>
                <a:ext uri="{63B3BB69-23CF-44E3-9099-C40C66FF867C}">
                  <a14:compatExt spid="_x0000_s22546"/>
                </a:ext>
                <a:ext uri="{FF2B5EF4-FFF2-40B4-BE49-F238E27FC236}">
                  <a16:creationId xmlns:a16="http://schemas.microsoft.com/office/drawing/2014/main" id="{00000000-0008-0000-1C00-00001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47" name="Check Box 19" hidden="1">
              <a:extLst>
                <a:ext uri="{63B3BB69-23CF-44E3-9099-C40C66FF867C}">
                  <a14:compatExt spid="_x0000_s22547"/>
                </a:ext>
                <a:ext uri="{FF2B5EF4-FFF2-40B4-BE49-F238E27FC236}">
                  <a16:creationId xmlns:a16="http://schemas.microsoft.com/office/drawing/2014/main" id="{00000000-0008-0000-1C00-00001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48" name="Check Box 20" hidden="1">
              <a:extLst>
                <a:ext uri="{63B3BB69-23CF-44E3-9099-C40C66FF867C}">
                  <a14:compatExt spid="_x0000_s22548"/>
                </a:ext>
                <a:ext uri="{FF2B5EF4-FFF2-40B4-BE49-F238E27FC236}">
                  <a16:creationId xmlns:a16="http://schemas.microsoft.com/office/drawing/2014/main" id="{00000000-0008-0000-1C00-000014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2549" name="Check Box 21" hidden="1">
              <a:extLst>
                <a:ext uri="{63B3BB69-23CF-44E3-9099-C40C66FF867C}">
                  <a14:compatExt spid="_x0000_s22549"/>
                </a:ext>
                <a:ext uri="{FF2B5EF4-FFF2-40B4-BE49-F238E27FC236}">
                  <a16:creationId xmlns:a16="http://schemas.microsoft.com/office/drawing/2014/main" id="{00000000-0008-0000-1C00-000015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2550" name="Check Box 22" hidden="1">
              <a:extLst>
                <a:ext uri="{63B3BB69-23CF-44E3-9099-C40C66FF867C}">
                  <a14:compatExt spid="_x0000_s22550"/>
                </a:ext>
                <a:ext uri="{FF2B5EF4-FFF2-40B4-BE49-F238E27FC236}">
                  <a16:creationId xmlns:a16="http://schemas.microsoft.com/office/drawing/2014/main" id="{00000000-0008-0000-1C00-000016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2551" name="Check Box 23" hidden="1">
              <a:extLst>
                <a:ext uri="{63B3BB69-23CF-44E3-9099-C40C66FF867C}">
                  <a14:compatExt spid="_x0000_s22551"/>
                </a:ext>
                <a:ext uri="{FF2B5EF4-FFF2-40B4-BE49-F238E27FC236}">
                  <a16:creationId xmlns:a16="http://schemas.microsoft.com/office/drawing/2014/main" id="{00000000-0008-0000-1C00-000017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2552" name="Check Box 24" hidden="1">
              <a:extLst>
                <a:ext uri="{63B3BB69-23CF-44E3-9099-C40C66FF867C}">
                  <a14:compatExt spid="_x0000_s22552"/>
                </a:ext>
                <a:ext uri="{FF2B5EF4-FFF2-40B4-BE49-F238E27FC236}">
                  <a16:creationId xmlns:a16="http://schemas.microsoft.com/office/drawing/2014/main" id="{00000000-0008-0000-1C00-000018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1D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1D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1D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1D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1D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1D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1D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1D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1D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1D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1D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1D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1D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398" name="Check Box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1D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399" name="Check Box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1D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400" name="Check Box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1D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401" name="Check Box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1D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402" name="Check Box 18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1D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403" name="Check Box 19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1D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404" name="Check Box 20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1D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6405" name="Check Box 21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1D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6406" name="Check Box 22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1D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6407" name="Check Box 23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1D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6408" name="Check Box 24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1D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E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E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67" name="Check Box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1E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68" name="Check Box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E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69" name="Check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1E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70" name="Check Box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1E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71" name="Check Box 7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E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72" name="Check Box 8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1E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73" name="Check Box 9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1E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74" name="Check Box 10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1E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75" name="Check Box 11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1E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76" name="Check Box 12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1E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77" name="Check Box 13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1E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78" name="Check Box 14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1E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79" name="Check Box 15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1E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80" name="Check Box 16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1E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81" name="Check Box 17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1E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82" name="Check Box 18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1E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83" name="Check Box 19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1E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84" name="Check Box 20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1E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1285" name="Check Box 21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1E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1286" name="Check Box 22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1E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1287" name="Check Box 23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1E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1288" name="Check Box 24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1E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1F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1F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1F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1F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1F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1F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1F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1F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1F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1F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1F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1F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1F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1F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1F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1F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1F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1F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1F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1F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1F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1F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1F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1F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2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2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2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2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20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20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20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20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20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20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20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20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20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20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20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20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20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20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20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20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20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20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20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20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2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2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2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2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2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2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2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2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2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2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2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2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2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2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2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2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2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2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2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2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2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2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2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2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2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2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2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2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2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2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2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2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2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2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2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2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2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2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2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2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22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22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22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22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247650</xdr:colOff>
          <xdr:row>9</xdr:row>
          <xdr:rowOff>142875</xdr:rowOff>
        </xdr:from>
        <xdr:to>
          <xdr:col>5</xdr:col>
          <xdr:colOff>104775</xdr:colOff>
          <xdr:row>11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22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Before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257175</xdr:colOff>
          <xdr:row>9</xdr:row>
          <xdr:rowOff>142875</xdr:rowOff>
        </xdr:from>
        <xdr:to>
          <xdr:col>7</xdr:col>
          <xdr:colOff>123825</xdr:colOff>
          <xdr:row>11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22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After 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9</xdr:row>
          <xdr:rowOff>142875</xdr:rowOff>
        </xdr:from>
        <xdr:to>
          <xdr:col>8</xdr:col>
          <xdr:colOff>571500</xdr:colOff>
          <xdr:row>11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22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Arrival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400050</xdr:colOff>
          <xdr:row>9</xdr:row>
          <xdr:rowOff>142875</xdr:rowOff>
        </xdr:from>
        <xdr:to>
          <xdr:col>10</xdr:col>
          <xdr:colOff>104775</xdr:colOff>
          <xdr:row>11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22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Departure</a:t>
              </a:r>
            </a:p>
          </xdr:txBody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 OVERFLOW T" connectionId="1" xr16:uid="{00000000-0016-0000-1C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13" Type="http://schemas.openxmlformats.org/officeDocument/2006/relationships/ctrlProp" Target="../ctrlProps/ctrlProp34.xml"/><Relationship Id="rId18" Type="http://schemas.openxmlformats.org/officeDocument/2006/relationships/ctrlProp" Target="../ctrlProps/ctrlProp39.xml"/><Relationship Id="rId26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2.xml"/><Relationship Id="rId7" Type="http://schemas.openxmlformats.org/officeDocument/2006/relationships/ctrlProp" Target="../ctrlProps/ctrlProp28.xml"/><Relationship Id="rId12" Type="http://schemas.openxmlformats.org/officeDocument/2006/relationships/ctrlProp" Target="../ctrlProps/ctrlProp33.xml"/><Relationship Id="rId17" Type="http://schemas.openxmlformats.org/officeDocument/2006/relationships/ctrlProp" Target="../ctrlProps/ctrlProp38.xml"/><Relationship Id="rId25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7.xml"/><Relationship Id="rId20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7.xml"/><Relationship Id="rId11" Type="http://schemas.openxmlformats.org/officeDocument/2006/relationships/ctrlProp" Target="../ctrlProps/ctrlProp32.xml"/><Relationship Id="rId24" Type="http://schemas.openxmlformats.org/officeDocument/2006/relationships/ctrlProp" Target="../ctrlProps/ctrlProp45.xml"/><Relationship Id="rId5" Type="http://schemas.openxmlformats.org/officeDocument/2006/relationships/ctrlProp" Target="../ctrlProps/ctrlProp26.xml"/><Relationship Id="rId15" Type="http://schemas.openxmlformats.org/officeDocument/2006/relationships/ctrlProp" Target="../ctrlProps/ctrlProp36.xml"/><Relationship Id="rId23" Type="http://schemas.openxmlformats.org/officeDocument/2006/relationships/ctrlProp" Target="../ctrlProps/ctrlProp44.xml"/><Relationship Id="rId10" Type="http://schemas.openxmlformats.org/officeDocument/2006/relationships/ctrlProp" Target="../ctrlProps/ctrlProp31.xml"/><Relationship Id="rId19" Type="http://schemas.openxmlformats.org/officeDocument/2006/relationships/ctrlProp" Target="../ctrlProps/ctrlProp40.xml"/><Relationship Id="rId4" Type="http://schemas.openxmlformats.org/officeDocument/2006/relationships/ctrlProp" Target="../ctrlProps/ctrlProp25.xml"/><Relationship Id="rId9" Type="http://schemas.openxmlformats.org/officeDocument/2006/relationships/ctrlProp" Target="../ctrlProps/ctrlProp30.xml"/><Relationship Id="rId14" Type="http://schemas.openxmlformats.org/officeDocument/2006/relationships/ctrlProp" Target="../ctrlProps/ctrlProp35.xml"/><Relationship Id="rId22" Type="http://schemas.openxmlformats.org/officeDocument/2006/relationships/ctrlProp" Target="../ctrlProps/ctrlProp43.xml"/><Relationship Id="rId27" Type="http://schemas.openxmlformats.org/officeDocument/2006/relationships/ctrlProp" Target="../ctrlProps/ctrlProp48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.xml"/><Relationship Id="rId13" Type="http://schemas.openxmlformats.org/officeDocument/2006/relationships/ctrlProp" Target="../ctrlProps/ctrlProp58.xml"/><Relationship Id="rId18" Type="http://schemas.openxmlformats.org/officeDocument/2006/relationships/ctrlProp" Target="../ctrlProps/ctrlProp63.xml"/><Relationship Id="rId26" Type="http://schemas.openxmlformats.org/officeDocument/2006/relationships/ctrlProp" Target="../ctrlProps/ctrlProp71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66.xml"/><Relationship Id="rId7" Type="http://schemas.openxmlformats.org/officeDocument/2006/relationships/ctrlProp" Target="../ctrlProps/ctrlProp52.xml"/><Relationship Id="rId12" Type="http://schemas.openxmlformats.org/officeDocument/2006/relationships/ctrlProp" Target="../ctrlProps/ctrlProp57.xml"/><Relationship Id="rId17" Type="http://schemas.openxmlformats.org/officeDocument/2006/relationships/ctrlProp" Target="../ctrlProps/ctrlProp62.xml"/><Relationship Id="rId25" Type="http://schemas.openxmlformats.org/officeDocument/2006/relationships/ctrlProp" Target="../ctrlProps/ctrlProp70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61.xml"/><Relationship Id="rId20" Type="http://schemas.openxmlformats.org/officeDocument/2006/relationships/ctrlProp" Target="../ctrlProps/ctrlProp6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1.xml"/><Relationship Id="rId11" Type="http://schemas.openxmlformats.org/officeDocument/2006/relationships/ctrlProp" Target="../ctrlProps/ctrlProp56.xml"/><Relationship Id="rId24" Type="http://schemas.openxmlformats.org/officeDocument/2006/relationships/ctrlProp" Target="../ctrlProps/ctrlProp69.xml"/><Relationship Id="rId5" Type="http://schemas.openxmlformats.org/officeDocument/2006/relationships/ctrlProp" Target="../ctrlProps/ctrlProp50.xml"/><Relationship Id="rId15" Type="http://schemas.openxmlformats.org/officeDocument/2006/relationships/ctrlProp" Target="../ctrlProps/ctrlProp60.xml"/><Relationship Id="rId23" Type="http://schemas.openxmlformats.org/officeDocument/2006/relationships/ctrlProp" Target="../ctrlProps/ctrlProp68.xml"/><Relationship Id="rId10" Type="http://schemas.openxmlformats.org/officeDocument/2006/relationships/ctrlProp" Target="../ctrlProps/ctrlProp55.xml"/><Relationship Id="rId19" Type="http://schemas.openxmlformats.org/officeDocument/2006/relationships/ctrlProp" Target="../ctrlProps/ctrlProp64.xml"/><Relationship Id="rId4" Type="http://schemas.openxmlformats.org/officeDocument/2006/relationships/ctrlProp" Target="../ctrlProps/ctrlProp49.xml"/><Relationship Id="rId9" Type="http://schemas.openxmlformats.org/officeDocument/2006/relationships/ctrlProp" Target="../ctrlProps/ctrlProp54.xml"/><Relationship Id="rId14" Type="http://schemas.openxmlformats.org/officeDocument/2006/relationships/ctrlProp" Target="../ctrlProps/ctrlProp59.xml"/><Relationship Id="rId22" Type="http://schemas.openxmlformats.org/officeDocument/2006/relationships/ctrlProp" Target="../ctrlProps/ctrlProp67.xml"/><Relationship Id="rId27" Type="http://schemas.openxmlformats.org/officeDocument/2006/relationships/ctrlProp" Target="../ctrlProps/ctrlProp7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7.xml"/><Relationship Id="rId13" Type="http://schemas.openxmlformats.org/officeDocument/2006/relationships/ctrlProp" Target="../ctrlProps/ctrlProp82.xml"/><Relationship Id="rId18" Type="http://schemas.openxmlformats.org/officeDocument/2006/relationships/ctrlProp" Target="../ctrlProps/ctrlProp87.xml"/><Relationship Id="rId26" Type="http://schemas.openxmlformats.org/officeDocument/2006/relationships/ctrlProp" Target="../ctrlProps/ctrlProp95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90.xml"/><Relationship Id="rId7" Type="http://schemas.openxmlformats.org/officeDocument/2006/relationships/ctrlProp" Target="../ctrlProps/ctrlProp76.xml"/><Relationship Id="rId12" Type="http://schemas.openxmlformats.org/officeDocument/2006/relationships/ctrlProp" Target="../ctrlProps/ctrlProp81.xml"/><Relationship Id="rId17" Type="http://schemas.openxmlformats.org/officeDocument/2006/relationships/ctrlProp" Target="../ctrlProps/ctrlProp86.xml"/><Relationship Id="rId25" Type="http://schemas.openxmlformats.org/officeDocument/2006/relationships/ctrlProp" Target="../ctrlProps/ctrlProp9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85.xml"/><Relationship Id="rId20" Type="http://schemas.openxmlformats.org/officeDocument/2006/relationships/ctrlProp" Target="../ctrlProps/ctrlProp89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5.xml"/><Relationship Id="rId11" Type="http://schemas.openxmlformats.org/officeDocument/2006/relationships/ctrlProp" Target="../ctrlProps/ctrlProp80.xml"/><Relationship Id="rId24" Type="http://schemas.openxmlformats.org/officeDocument/2006/relationships/ctrlProp" Target="../ctrlProps/ctrlProp93.xml"/><Relationship Id="rId5" Type="http://schemas.openxmlformats.org/officeDocument/2006/relationships/ctrlProp" Target="../ctrlProps/ctrlProp74.xml"/><Relationship Id="rId15" Type="http://schemas.openxmlformats.org/officeDocument/2006/relationships/ctrlProp" Target="../ctrlProps/ctrlProp84.xml"/><Relationship Id="rId23" Type="http://schemas.openxmlformats.org/officeDocument/2006/relationships/ctrlProp" Target="../ctrlProps/ctrlProp92.xml"/><Relationship Id="rId10" Type="http://schemas.openxmlformats.org/officeDocument/2006/relationships/ctrlProp" Target="../ctrlProps/ctrlProp79.xml"/><Relationship Id="rId19" Type="http://schemas.openxmlformats.org/officeDocument/2006/relationships/ctrlProp" Target="../ctrlProps/ctrlProp88.xml"/><Relationship Id="rId4" Type="http://schemas.openxmlformats.org/officeDocument/2006/relationships/ctrlProp" Target="../ctrlProps/ctrlProp73.xml"/><Relationship Id="rId9" Type="http://schemas.openxmlformats.org/officeDocument/2006/relationships/ctrlProp" Target="../ctrlProps/ctrlProp78.xml"/><Relationship Id="rId14" Type="http://schemas.openxmlformats.org/officeDocument/2006/relationships/ctrlProp" Target="../ctrlProps/ctrlProp83.xml"/><Relationship Id="rId22" Type="http://schemas.openxmlformats.org/officeDocument/2006/relationships/ctrlProp" Target="../ctrlProps/ctrlProp91.xml"/><Relationship Id="rId27" Type="http://schemas.openxmlformats.org/officeDocument/2006/relationships/ctrlProp" Target="../ctrlProps/ctrlProp9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1.xml"/><Relationship Id="rId13" Type="http://schemas.openxmlformats.org/officeDocument/2006/relationships/ctrlProp" Target="../ctrlProps/ctrlProp106.xml"/><Relationship Id="rId18" Type="http://schemas.openxmlformats.org/officeDocument/2006/relationships/ctrlProp" Target="../ctrlProps/ctrlProp111.xml"/><Relationship Id="rId26" Type="http://schemas.openxmlformats.org/officeDocument/2006/relationships/ctrlProp" Target="../ctrlProps/ctrlProp119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114.xml"/><Relationship Id="rId7" Type="http://schemas.openxmlformats.org/officeDocument/2006/relationships/ctrlProp" Target="../ctrlProps/ctrlProp100.xml"/><Relationship Id="rId12" Type="http://schemas.openxmlformats.org/officeDocument/2006/relationships/ctrlProp" Target="../ctrlProps/ctrlProp105.xml"/><Relationship Id="rId17" Type="http://schemas.openxmlformats.org/officeDocument/2006/relationships/ctrlProp" Target="../ctrlProps/ctrlProp110.xml"/><Relationship Id="rId25" Type="http://schemas.openxmlformats.org/officeDocument/2006/relationships/ctrlProp" Target="../ctrlProps/ctrlProp11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09.xml"/><Relationship Id="rId20" Type="http://schemas.openxmlformats.org/officeDocument/2006/relationships/ctrlProp" Target="../ctrlProps/ctrlProp11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99.xml"/><Relationship Id="rId11" Type="http://schemas.openxmlformats.org/officeDocument/2006/relationships/ctrlProp" Target="../ctrlProps/ctrlProp104.xml"/><Relationship Id="rId24" Type="http://schemas.openxmlformats.org/officeDocument/2006/relationships/ctrlProp" Target="../ctrlProps/ctrlProp117.xml"/><Relationship Id="rId5" Type="http://schemas.openxmlformats.org/officeDocument/2006/relationships/ctrlProp" Target="../ctrlProps/ctrlProp98.xml"/><Relationship Id="rId15" Type="http://schemas.openxmlformats.org/officeDocument/2006/relationships/ctrlProp" Target="../ctrlProps/ctrlProp108.xml"/><Relationship Id="rId23" Type="http://schemas.openxmlformats.org/officeDocument/2006/relationships/ctrlProp" Target="../ctrlProps/ctrlProp116.xml"/><Relationship Id="rId10" Type="http://schemas.openxmlformats.org/officeDocument/2006/relationships/ctrlProp" Target="../ctrlProps/ctrlProp103.xml"/><Relationship Id="rId19" Type="http://schemas.openxmlformats.org/officeDocument/2006/relationships/ctrlProp" Target="../ctrlProps/ctrlProp112.xml"/><Relationship Id="rId4" Type="http://schemas.openxmlformats.org/officeDocument/2006/relationships/ctrlProp" Target="../ctrlProps/ctrlProp97.xml"/><Relationship Id="rId9" Type="http://schemas.openxmlformats.org/officeDocument/2006/relationships/ctrlProp" Target="../ctrlProps/ctrlProp102.xml"/><Relationship Id="rId14" Type="http://schemas.openxmlformats.org/officeDocument/2006/relationships/ctrlProp" Target="../ctrlProps/ctrlProp107.xml"/><Relationship Id="rId22" Type="http://schemas.openxmlformats.org/officeDocument/2006/relationships/ctrlProp" Target="../ctrlProps/ctrlProp115.xml"/><Relationship Id="rId27" Type="http://schemas.openxmlformats.org/officeDocument/2006/relationships/ctrlProp" Target="../ctrlProps/ctrlProp120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5.xml"/><Relationship Id="rId13" Type="http://schemas.openxmlformats.org/officeDocument/2006/relationships/ctrlProp" Target="../ctrlProps/ctrlProp130.xml"/><Relationship Id="rId18" Type="http://schemas.openxmlformats.org/officeDocument/2006/relationships/ctrlProp" Target="../ctrlProps/ctrlProp135.xml"/><Relationship Id="rId26" Type="http://schemas.openxmlformats.org/officeDocument/2006/relationships/ctrlProp" Target="../ctrlProps/ctrlProp143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138.xml"/><Relationship Id="rId7" Type="http://schemas.openxmlformats.org/officeDocument/2006/relationships/ctrlProp" Target="../ctrlProps/ctrlProp124.xml"/><Relationship Id="rId12" Type="http://schemas.openxmlformats.org/officeDocument/2006/relationships/ctrlProp" Target="../ctrlProps/ctrlProp129.xml"/><Relationship Id="rId17" Type="http://schemas.openxmlformats.org/officeDocument/2006/relationships/ctrlProp" Target="../ctrlProps/ctrlProp134.xml"/><Relationship Id="rId25" Type="http://schemas.openxmlformats.org/officeDocument/2006/relationships/ctrlProp" Target="../ctrlProps/ctrlProp142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33.xml"/><Relationship Id="rId20" Type="http://schemas.openxmlformats.org/officeDocument/2006/relationships/ctrlProp" Target="../ctrlProps/ctrlProp13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23.xml"/><Relationship Id="rId11" Type="http://schemas.openxmlformats.org/officeDocument/2006/relationships/ctrlProp" Target="../ctrlProps/ctrlProp128.xml"/><Relationship Id="rId24" Type="http://schemas.openxmlformats.org/officeDocument/2006/relationships/ctrlProp" Target="../ctrlProps/ctrlProp141.xml"/><Relationship Id="rId5" Type="http://schemas.openxmlformats.org/officeDocument/2006/relationships/ctrlProp" Target="../ctrlProps/ctrlProp122.xml"/><Relationship Id="rId15" Type="http://schemas.openxmlformats.org/officeDocument/2006/relationships/ctrlProp" Target="../ctrlProps/ctrlProp132.xml"/><Relationship Id="rId23" Type="http://schemas.openxmlformats.org/officeDocument/2006/relationships/ctrlProp" Target="../ctrlProps/ctrlProp140.xml"/><Relationship Id="rId10" Type="http://schemas.openxmlformats.org/officeDocument/2006/relationships/ctrlProp" Target="../ctrlProps/ctrlProp127.xml"/><Relationship Id="rId19" Type="http://schemas.openxmlformats.org/officeDocument/2006/relationships/ctrlProp" Target="../ctrlProps/ctrlProp136.xml"/><Relationship Id="rId4" Type="http://schemas.openxmlformats.org/officeDocument/2006/relationships/ctrlProp" Target="../ctrlProps/ctrlProp121.xml"/><Relationship Id="rId9" Type="http://schemas.openxmlformats.org/officeDocument/2006/relationships/ctrlProp" Target="../ctrlProps/ctrlProp126.xml"/><Relationship Id="rId14" Type="http://schemas.openxmlformats.org/officeDocument/2006/relationships/ctrlProp" Target="../ctrlProps/ctrlProp131.xml"/><Relationship Id="rId22" Type="http://schemas.openxmlformats.org/officeDocument/2006/relationships/ctrlProp" Target="../ctrlProps/ctrlProp139.xml"/><Relationship Id="rId27" Type="http://schemas.openxmlformats.org/officeDocument/2006/relationships/ctrlProp" Target="../ctrlProps/ctrlProp14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9.xml"/><Relationship Id="rId13" Type="http://schemas.openxmlformats.org/officeDocument/2006/relationships/ctrlProp" Target="../ctrlProps/ctrlProp154.xml"/><Relationship Id="rId18" Type="http://schemas.openxmlformats.org/officeDocument/2006/relationships/ctrlProp" Target="../ctrlProps/ctrlProp159.xml"/><Relationship Id="rId26" Type="http://schemas.openxmlformats.org/officeDocument/2006/relationships/ctrlProp" Target="../ctrlProps/ctrlProp167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162.xml"/><Relationship Id="rId7" Type="http://schemas.openxmlformats.org/officeDocument/2006/relationships/ctrlProp" Target="../ctrlProps/ctrlProp148.xml"/><Relationship Id="rId12" Type="http://schemas.openxmlformats.org/officeDocument/2006/relationships/ctrlProp" Target="../ctrlProps/ctrlProp153.xml"/><Relationship Id="rId17" Type="http://schemas.openxmlformats.org/officeDocument/2006/relationships/ctrlProp" Target="../ctrlProps/ctrlProp158.xml"/><Relationship Id="rId25" Type="http://schemas.openxmlformats.org/officeDocument/2006/relationships/ctrlProp" Target="../ctrlProps/ctrlProp166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57.xml"/><Relationship Id="rId20" Type="http://schemas.openxmlformats.org/officeDocument/2006/relationships/ctrlProp" Target="../ctrlProps/ctrlProp161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7.xml"/><Relationship Id="rId11" Type="http://schemas.openxmlformats.org/officeDocument/2006/relationships/ctrlProp" Target="../ctrlProps/ctrlProp152.xml"/><Relationship Id="rId24" Type="http://schemas.openxmlformats.org/officeDocument/2006/relationships/ctrlProp" Target="../ctrlProps/ctrlProp165.xml"/><Relationship Id="rId5" Type="http://schemas.openxmlformats.org/officeDocument/2006/relationships/ctrlProp" Target="../ctrlProps/ctrlProp146.xml"/><Relationship Id="rId15" Type="http://schemas.openxmlformats.org/officeDocument/2006/relationships/ctrlProp" Target="../ctrlProps/ctrlProp156.xml"/><Relationship Id="rId23" Type="http://schemas.openxmlformats.org/officeDocument/2006/relationships/ctrlProp" Target="../ctrlProps/ctrlProp164.xml"/><Relationship Id="rId10" Type="http://schemas.openxmlformats.org/officeDocument/2006/relationships/ctrlProp" Target="../ctrlProps/ctrlProp151.xml"/><Relationship Id="rId19" Type="http://schemas.openxmlformats.org/officeDocument/2006/relationships/ctrlProp" Target="../ctrlProps/ctrlProp160.xml"/><Relationship Id="rId4" Type="http://schemas.openxmlformats.org/officeDocument/2006/relationships/ctrlProp" Target="../ctrlProps/ctrlProp145.xml"/><Relationship Id="rId9" Type="http://schemas.openxmlformats.org/officeDocument/2006/relationships/ctrlProp" Target="../ctrlProps/ctrlProp150.xml"/><Relationship Id="rId14" Type="http://schemas.openxmlformats.org/officeDocument/2006/relationships/ctrlProp" Target="../ctrlProps/ctrlProp155.xml"/><Relationship Id="rId22" Type="http://schemas.openxmlformats.org/officeDocument/2006/relationships/ctrlProp" Target="../ctrlProps/ctrlProp163.xml"/><Relationship Id="rId27" Type="http://schemas.openxmlformats.org/officeDocument/2006/relationships/ctrlProp" Target="../ctrlProps/ctrlProp16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3.xml"/><Relationship Id="rId13" Type="http://schemas.openxmlformats.org/officeDocument/2006/relationships/ctrlProp" Target="../ctrlProps/ctrlProp178.xml"/><Relationship Id="rId18" Type="http://schemas.openxmlformats.org/officeDocument/2006/relationships/ctrlProp" Target="../ctrlProps/ctrlProp183.xml"/><Relationship Id="rId26" Type="http://schemas.openxmlformats.org/officeDocument/2006/relationships/ctrlProp" Target="../ctrlProps/ctrlProp191.xml"/><Relationship Id="rId3" Type="http://schemas.openxmlformats.org/officeDocument/2006/relationships/vmlDrawing" Target="../drawings/vmlDrawing8.vml"/><Relationship Id="rId21" Type="http://schemas.openxmlformats.org/officeDocument/2006/relationships/ctrlProp" Target="../ctrlProps/ctrlProp186.xml"/><Relationship Id="rId7" Type="http://schemas.openxmlformats.org/officeDocument/2006/relationships/ctrlProp" Target="../ctrlProps/ctrlProp172.xml"/><Relationship Id="rId12" Type="http://schemas.openxmlformats.org/officeDocument/2006/relationships/ctrlProp" Target="../ctrlProps/ctrlProp177.xml"/><Relationship Id="rId17" Type="http://schemas.openxmlformats.org/officeDocument/2006/relationships/ctrlProp" Target="../ctrlProps/ctrlProp182.xml"/><Relationship Id="rId25" Type="http://schemas.openxmlformats.org/officeDocument/2006/relationships/ctrlProp" Target="../ctrlProps/ctrlProp190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81.xml"/><Relationship Id="rId20" Type="http://schemas.openxmlformats.org/officeDocument/2006/relationships/ctrlProp" Target="../ctrlProps/ctrlProp185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71.xml"/><Relationship Id="rId11" Type="http://schemas.openxmlformats.org/officeDocument/2006/relationships/ctrlProp" Target="../ctrlProps/ctrlProp176.xml"/><Relationship Id="rId24" Type="http://schemas.openxmlformats.org/officeDocument/2006/relationships/ctrlProp" Target="../ctrlProps/ctrlProp189.xml"/><Relationship Id="rId5" Type="http://schemas.openxmlformats.org/officeDocument/2006/relationships/ctrlProp" Target="../ctrlProps/ctrlProp170.xml"/><Relationship Id="rId15" Type="http://schemas.openxmlformats.org/officeDocument/2006/relationships/ctrlProp" Target="../ctrlProps/ctrlProp180.xml"/><Relationship Id="rId23" Type="http://schemas.openxmlformats.org/officeDocument/2006/relationships/ctrlProp" Target="../ctrlProps/ctrlProp188.xml"/><Relationship Id="rId10" Type="http://schemas.openxmlformats.org/officeDocument/2006/relationships/ctrlProp" Target="../ctrlProps/ctrlProp175.xml"/><Relationship Id="rId19" Type="http://schemas.openxmlformats.org/officeDocument/2006/relationships/ctrlProp" Target="../ctrlProps/ctrlProp184.xml"/><Relationship Id="rId4" Type="http://schemas.openxmlformats.org/officeDocument/2006/relationships/ctrlProp" Target="../ctrlProps/ctrlProp169.xml"/><Relationship Id="rId9" Type="http://schemas.openxmlformats.org/officeDocument/2006/relationships/ctrlProp" Target="../ctrlProps/ctrlProp174.xml"/><Relationship Id="rId14" Type="http://schemas.openxmlformats.org/officeDocument/2006/relationships/ctrlProp" Target="../ctrlProps/ctrlProp179.xml"/><Relationship Id="rId22" Type="http://schemas.openxmlformats.org/officeDocument/2006/relationships/ctrlProp" Target="../ctrlProps/ctrlProp187.xml"/><Relationship Id="rId27" Type="http://schemas.openxmlformats.org/officeDocument/2006/relationships/ctrlProp" Target="../ctrlProps/ctrlProp19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7.xml"/><Relationship Id="rId13" Type="http://schemas.openxmlformats.org/officeDocument/2006/relationships/ctrlProp" Target="../ctrlProps/ctrlProp202.xml"/><Relationship Id="rId18" Type="http://schemas.openxmlformats.org/officeDocument/2006/relationships/ctrlProp" Target="../ctrlProps/ctrlProp207.xml"/><Relationship Id="rId26" Type="http://schemas.openxmlformats.org/officeDocument/2006/relationships/ctrlProp" Target="../ctrlProps/ctrlProp215.xml"/><Relationship Id="rId3" Type="http://schemas.openxmlformats.org/officeDocument/2006/relationships/vmlDrawing" Target="../drawings/vmlDrawing9.vml"/><Relationship Id="rId21" Type="http://schemas.openxmlformats.org/officeDocument/2006/relationships/ctrlProp" Target="../ctrlProps/ctrlProp210.xml"/><Relationship Id="rId7" Type="http://schemas.openxmlformats.org/officeDocument/2006/relationships/ctrlProp" Target="../ctrlProps/ctrlProp196.xml"/><Relationship Id="rId12" Type="http://schemas.openxmlformats.org/officeDocument/2006/relationships/ctrlProp" Target="../ctrlProps/ctrlProp201.xml"/><Relationship Id="rId17" Type="http://schemas.openxmlformats.org/officeDocument/2006/relationships/ctrlProp" Target="../ctrlProps/ctrlProp206.xml"/><Relationship Id="rId25" Type="http://schemas.openxmlformats.org/officeDocument/2006/relationships/ctrlProp" Target="../ctrlProps/ctrlProp214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205.xml"/><Relationship Id="rId20" Type="http://schemas.openxmlformats.org/officeDocument/2006/relationships/ctrlProp" Target="../ctrlProps/ctrlProp20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95.xml"/><Relationship Id="rId11" Type="http://schemas.openxmlformats.org/officeDocument/2006/relationships/ctrlProp" Target="../ctrlProps/ctrlProp200.xml"/><Relationship Id="rId24" Type="http://schemas.openxmlformats.org/officeDocument/2006/relationships/ctrlProp" Target="../ctrlProps/ctrlProp213.xml"/><Relationship Id="rId5" Type="http://schemas.openxmlformats.org/officeDocument/2006/relationships/ctrlProp" Target="../ctrlProps/ctrlProp194.xml"/><Relationship Id="rId15" Type="http://schemas.openxmlformats.org/officeDocument/2006/relationships/ctrlProp" Target="../ctrlProps/ctrlProp204.xml"/><Relationship Id="rId23" Type="http://schemas.openxmlformats.org/officeDocument/2006/relationships/ctrlProp" Target="../ctrlProps/ctrlProp212.xml"/><Relationship Id="rId10" Type="http://schemas.openxmlformats.org/officeDocument/2006/relationships/ctrlProp" Target="../ctrlProps/ctrlProp199.xml"/><Relationship Id="rId19" Type="http://schemas.openxmlformats.org/officeDocument/2006/relationships/ctrlProp" Target="../ctrlProps/ctrlProp208.xml"/><Relationship Id="rId4" Type="http://schemas.openxmlformats.org/officeDocument/2006/relationships/ctrlProp" Target="../ctrlProps/ctrlProp193.xml"/><Relationship Id="rId9" Type="http://schemas.openxmlformats.org/officeDocument/2006/relationships/ctrlProp" Target="../ctrlProps/ctrlProp198.xml"/><Relationship Id="rId14" Type="http://schemas.openxmlformats.org/officeDocument/2006/relationships/ctrlProp" Target="../ctrlProps/ctrlProp203.xml"/><Relationship Id="rId22" Type="http://schemas.openxmlformats.org/officeDocument/2006/relationships/ctrlProp" Target="../ctrlProps/ctrlProp211.xml"/><Relationship Id="rId27" Type="http://schemas.openxmlformats.org/officeDocument/2006/relationships/ctrlProp" Target="../ctrlProps/ctrlProp21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1.xml"/><Relationship Id="rId13" Type="http://schemas.openxmlformats.org/officeDocument/2006/relationships/ctrlProp" Target="../ctrlProps/ctrlProp226.xml"/><Relationship Id="rId18" Type="http://schemas.openxmlformats.org/officeDocument/2006/relationships/ctrlProp" Target="../ctrlProps/ctrlProp231.xml"/><Relationship Id="rId26" Type="http://schemas.openxmlformats.org/officeDocument/2006/relationships/ctrlProp" Target="../ctrlProps/ctrlProp239.xml"/><Relationship Id="rId3" Type="http://schemas.openxmlformats.org/officeDocument/2006/relationships/vmlDrawing" Target="../drawings/vmlDrawing10.vml"/><Relationship Id="rId21" Type="http://schemas.openxmlformats.org/officeDocument/2006/relationships/ctrlProp" Target="../ctrlProps/ctrlProp234.xml"/><Relationship Id="rId7" Type="http://schemas.openxmlformats.org/officeDocument/2006/relationships/ctrlProp" Target="../ctrlProps/ctrlProp220.xml"/><Relationship Id="rId12" Type="http://schemas.openxmlformats.org/officeDocument/2006/relationships/ctrlProp" Target="../ctrlProps/ctrlProp225.xml"/><Relationship Id="rId17" Type="http://schemas.openxmlformats.org/officeDocument/2006/relationships/ctrlProp" Target="../ctrlProps/ctrlProp230.xml"/><Relationship Id="rId25" Type="http://schemas.openxmlformats.org/officeDocument/2006/relationships/ctrlProp" Target="../ctrlProps/ctrlProp238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229.xml"/><Relationship Id="rId20" Type="http://schemas.openxmlformats.org/officeDocument/2006/relationships/ctrlProp" Target="../ctrlProps/ctrlProp233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219.xml"/><Relationship Id="rId11" Type="http://schemas.openxmlformats.org/officeDocument/2006/relationships/ctrlProp" Target="../ctrlProps/ctrlProp224.xml"/><Relationship Id="rId24" Type="http://schemas.openxmlformats.org/officeDocument/2006/relationships/ctrlProp" Target="../ctrlProps/ctrlProp237.xml"/><Relationship Id="rId5" Type="http://schemas.openxmlformats.org/officeDocument/2006/relationships/ctrlProp" Target="../ctrlProps/ctrlProp218.xml"/><Relationship Id="rId15" Type="http://schemas.openxmlformats.org/officeDocument/2006/relationships/ctrlProp" Target="../ctrlProps/ctrlProp228.xml"/><Relationship Id="rId23" Type="http://schemas.openxmlformats.org/officeDocument/2006/relationships/ctrlProp" Target="../ctrlProps/ctrlProp236.xml"/><Relationship Id="rId10" Type="http://schemas.openxmlformats.org/officeDocument/2006/relationships/ctrlProp" Target="../ctrlProps/ctrlProp223.xml"/><Relationship Id="rId19" Type="http://schemas.openxmlformats.org/officeDocument/2006/relationships/ctrlProp" Target="../ctrlProps/ctrlProp232.xml"/><Relationship Id="rId4" Type="http://schemas.openxmlformats.org/officeDocument/2006/relationships/ctrlProp" Target="../ctrlProps/ctrlProp217.xml"/><Relationship Id="rId9" Type="http://schemas.openxmlformats.org/officeDocument/2006/relationships/ctrlProp" Target="../ctrlProps/ctrlProp222.xml"/><Relationship Id="rId14" Type="http://schemas.openxmlformats.org/officeDocument/2006/relationships/ctrlProp" Target="../ctrlProps/ctrlProp227.xml"/><Relationship Id="rId22" Type="http://schemas.openxmlformats.org/officeDocument/2006/relationships/ctrlProp" Target="../ctrlProps/ctrlProp235.xml"/><Relationship Id="rId27" Type="http://schemas.openxmlformats.org/officeDocument/2006/relationships/ctrlProp" Target="../ctrlProps/ctrlProp240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5.xml"/><Relationship Id="rId13" Type="http://schemas.openxmlformats.org/officeDocument/2006/relationships/ctrlProp" Target="../ctrlProps/ctrlProp250.xml"/><Relationship Id="rId18" Type="http://schemas.openxmlformats.org/officeDocument/2006/relationships/ctrlProp" Target="../ctrlProps/ctrlProp255.xml"/><Relationship Id="rId26" Type="http://schemas.openxmlformats.org/officeDocument/2006/relationships/ctrlProp" Target="../ctrlProps/ctrlProp263.xml"/><Relationship Id="rId3" Type="http://schemas.openxmlformats.org/officeDocument/2006/relationships/vmlDrawing" Target="../drawings/vmlDrawing11.vml"/><Relationship Id="rId21" Type="http://schemas.openxmlformats.org/officeDocument/2006/relationships/ctrlProp" Target="../ctrlProps/ctrlProp258.xml"/><Relationship Id="rId7" Type="http://schemas.openxmlformats.org/officeDocument/2006/relationships/ctrlProp" Target="../ctrlProps/ctrlProp244.xml"/><Relationship Id="rId12" Type="http://schemas.openxmlformats.org/officeDocument/2006/relationships/ctrlProp" Target="../ctrlProps/ctrlProp249.xml"/><Relationship Id="rId17" Type="http://schemas.openxmlformats.org/officeDocument/2006/relationships/ctrlProp" Target="../ctrlProps/ctrlProp254.xml"/><Relationship Id="rId25" Type="http://schemas.openxmlformats.org/officeDocument/2006/relationships/ctrlProp" Target="../ctrlProps/ctrlProp262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253.xml"/><Relationship Id="rId20" Type="http://schemas.openxmlformats.org/officeDocument/2006/relationships/ctrlProp" Target="../ctrlProps/ctrlProp257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243.xml"/><Relationship Id="rId11" Type="http://schemas.openxmlformats.org/officeDocument/2006/relationships/ctrlProp" Target="../ctrlProps/ctrlProp248.xml"/><Relationship Id="rId24" Type="http://schemas.openxmlformats.org/officeDocument/2006/relationships/ctrlProp" Target="../ctrlProps/ctrlProp261.xml"/><Relationship Id="rId5" Type="http://schemas.openxmlformats.org/officeDocument/2006/relationships/ctrlProp" Target="../ctrlProps/ctrlProp242.xml"/><Relationship Id="rId15" Type="http://schemas.openxmlformats.org/officeDocument/2006/relationships/ctrlProp" Target="../ctrlProps/ctrlProp252.xml"/><Relationship Id="rId23" Type="http://schemas.openxmlformats.org/officeDocument/2006/relationships/ctrlProp" Target="../ctrlProps/ctrlProp260.xml"/><Relationship Id="rId10" Type="http://schemas.openxmlformats.org/officeDocument/2006/relationships/ctrlProp" Target="../ctrlProps/ctrlProp247.xml"/><Relationship Id="rId19" Type="http://schemas.openxmlformats.org/officeDocument/2006/relationships/ctrlProp" Target="../ctrlProps/ctrlProp256.xml"/><Relationship Id="rId4" Type="http://schemas.openxmlformats.org/officeDocument/2006/relationships/ctrlProp" Target="../ctrlProps/ctrlProp241.xml"/><Relationship Id="rId9" Type="http://schemas.openxmlformats.org/officeDocument/2006/relationships/ctrlProp" Target="../ctrlProps/ctrlProp246.xml"/><Relationship Id="rId14" Type="http://schemas.openxmlformats.org/officeDocument/2006/relationships/ctrlProp" Target="../ctrlProps/ctrlProp251.xml"/><Relationship Id="rId22" Type="http://schemas.openxmlformats.org/officeDocument/2006/relationships/ctrlProp" Target="../ctrlProps/ctrlProp259.xml"/><Relationship Id="rId27" Type="http://schemas.openxmlformats.org/officeDocument/2006/relationships/ctrlProp" Target="../ctrlProps/ctrlProp26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9.xml"/><Relationship Id="rId13" Type="http://schemas.openxmlformats.org/officeDocument/2006/relationships/ctrlProp" Target="../ctrlProps/ctrlProp274.xml"/><Relationship Id="rId18" Type="http://schemas.openxmlformats.org/officeDocument/2006/relationships/ctrlProp" Target="../ctrlProps/ctrlProp279.xml"/><Relationship Id="rId26" Type="http://schemas.openxmlformats.org/officeDocument/2006/relationships/ctrlProp" Target="../ctrlProps/ctrlProp287.xml"/><Relationship Id="rId3" Type="http://schemas.openxmlformats.org/officeDocument/2006/relationships/vmlDrawing" Target="../drawings/vmlDrawing12.vml"/><Relationship Id="rId21" Type="http://schemas.openxmlformats.org/officeDocument/2006/relationships/ctrlProp" Target="../ctrlProps/ctrlProp282.xml"/><Relationship Id="rId7" Type="http://schemas.openxmlformats.org/officeDocument/2006/relationships/ctrlProp" Target="../ctrlProps/ctrlProp268.xml"/><Relationship Id="rId12" Type="http://schemas.openxmlformats.org/officeDocument/2006/relationships/ctrlProp" Target="../ctrlProps/ctrlProp273.xml"/><Relationship Id="rId17" Type="http://schemas.openxmlformats.org/officeDocument/2006/relationships/ctrlProp" Target="../ctrlProps/ctrlProp278.xml"/><Relationship Id="rId25" Type="http://schemas.openxmlformats.org/officeDocument/2006/relationships/ctrlProp" Target="../ctrlProps/ctrlProp286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277.xml"/><Relationship Id="rId20" Type="http://schemas.openxmlformats.org/officeDocument/2006/relationships/ctrlProp" Target="../ctrlProps/ctrlProp281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267.xml"/><Relationship Id="rId11" Type="http://schemas.openxmlformats.org/officeDocument/2006/relationships/ctrlProp" Target="../ctrlProps/ctrlProp272.xml"/><Relationship Id="rId24" Type="http://schemas.openxmlformats.org/officeDocument/2006/relationships/ctrlProp" Target="../ctrlProps/ctrlProp285.xml"/><Relationship Id="rId5" Type="http://schemas.openxmlformats.org/officeDocument/2006/relationships/ctrlProp" Target="../ctrlProps/ctrlProp266.xml"/><Relationship Id="rId15" Type="http://schemas.openxmlformats.org/officeDocument/2006/relationships/ctrlProp" Target="../ctrlProps/ctrlProp276.xml"/><Relationship Id="rId23" Type="http://schemas.openxmlformats.org/officeDocument/2006/relationships/ctrlProp" Target="../ctrlProps/ctrlProp284.xml"/><Relationship Id="rId10" Type="http://schemas.openxmlformats.org/officeDocument/2006/relationships/ctrlProp" Target="../ctrlProps/ctrlProp271.xml"/><Relationship Id="rId19" Type="http://schemas.openxmlformats.org/officeDocument/2006/relationships/ctrlProp" Target="../ctrlProps/ctrlProp280.xml"/><Relationship Id="rId4" Type="http://schemas.openxmlformats.org/officeDocument/2006/relationships/ctrlProp" Target="../ctrlProps/ctrlProp265.xml"/><Relationship Id="rId9" Type="http://schemas.openxmlformats.org/officeDocument/2006/relationships/ctrlProp" Target="../ctrlProps/ctrlProp270.xml"/><Relationship Id="rId14" Type="http://schemas.openxmlformats.org/officeDocument/2006/relationships/ctrlProp" Target="../ctrlProps/ctrlProp275.xml"/><Relationship Id="rId22" Type="http://schemas.openxmlformats.org/officeDocument/2006/relationships/ctrlProp" Target="../ctrlProps/ctrlProp283.xml"/><Relationship Id="rId27" Type="http://schemas.openxmlformats.org/officeDocument/2006/relationships/ctrlProp" Target="../ctrlProps/ctrlProp288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3.xml"/><Relationship Id="rId13" Type="http://schemas.openxmlformats.org/officeDocument/2006/relationships/ctrlProp" Target="../ctrlProps/ctrlProp298.xml"/><Relationship Id="rId18" Type="http://schemas.openxmlformats.org/officeDocument/2006/relationships/ctrlProp" Target="../ctrlProps/ctrlProp303.xml"/><Relationship Id="rId26" Type="http://schemas.openxmlformats.org/officeDocument/2006/relationships/ctrlProp" Target="../ctrlProps/ctrlProp311.xml"/><Relationship Id="rId3" Type="http://schemas.openxmlformats.org/officeDocument/2006/relationships/vmlDrawing" Target="../drawings/vmlDrawing13.vml"/><Relationship Id="rId21" Type="http://schemas.openxmlformats.org/officeDocument/2006/relationships/ctrlProp" Target="../ctrlProps/ctrlProp306.xml"/><Relationship Id="rId7" Type="http://schemas.openxmlformats.org/officeDocument/2006/relationships/ctrlProp" Target="../ctrlProps/ctrlProp292.xml"/><Relationship Id="rId12" Type="http://schemas.openxmlformats.org/officeDocument/2006/relationships/ctrlProp" Target="../ctrlProps/ctrlProp297.xml"/><Relationship Id="rId17" Type="http://schemas.openxmlformats.org/officeDocument/2006/relationships/ctrlProp" Target="../ctrlProps/ctrlProp302.xml"/><Relationship Id="rId25" Type="http://schemas.openxmlformats.org/officeDocument/2006/relationships/ctrlProp" Target="../ctrlProps/ctrlProp310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301.xml"/><Relationship Id="rId20" Type="http://schemas.openxmlformats.org/officeDocument/2006/relationships/ctrlProp" Target="../ctrlProps/ctrlProp305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291.xml"/><Relationship Id="rId11" Type="http://schemas.openxmlformats.org/officeDocument/2006/relationships/ctrlProp" Target="../ctrlProps/ctrlProp296.xml"/><Relationship Id="rId24" Type="http://schemas.openxmlformats.org/officeDocument/2006/relationships/ctrlProp" Target="../ctrlProps/ctrlProp309.xml"/><Relationship Id="rId5" Type="http://schemas.openxmlformats.org/officeDocument/2006/relationships/ctrlProp" Target="../ctrlProps/ctrlProp290.xml"/><Relationship Id="rId15" Type="http://schemas.openxmlformats.org/officeDocument/2006/relationships/ctrlProp" Target="../ctrlProps/ctrlProp300.xml"/><Relationship Id="rId23" Type="http://schemas.openxmlformats.org/officeDocument/2006/relationships/ctrlProp" Target="../ctrlProps/ctrlProp308.xml"/><Relationship Id="rId10" Type="http://schemas.openxmlformats.org/officeDocument/2006/relationships/ctrlProp" Target="../ctrlProps/ctrlProp295.xml"/><Relationship Id="rId19" Type="http://schemas.openxmlformats.org/officeDocument/2006/relationships/ctrlProp" Target="../ctrlProps/ctrlProp304.xml"/><Relationship Id="rId4" Type="http://schemas.openxmlformats.org/officeDocument/2006/relationships/ctrlProp" Target="../ctrlProps/ctrlProp289.xml"/><Relationship Id="rId9" Type="http://schemas.openxmlformats.org/officeDocument/2006/relationships/ctrlProp" Target="../ctrlProps/ctrlProp294.xml"/><Relationship Id="rId14" Type="http://schemas.openxmlformats.org/officeDocument/2006/relationships/ctrlProp" Target="../ctrlProps/ctrlProp299.xml"/><Relationship Id="rId22" Type="http://schemas.openxmlformats.org/officeDocument/2006/relationships/ctrlProp" Target="../ctrlProps/ctrlProp307.xml"/><Relationship Id="rId27" Type="http://schemas.openxmlformats.org/officeDocument/2006/relationships/ctrlProp" Target="../ctrlProps/ctrlProp312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7.xml"/><Relationship Id="rId13" Type="http://schemas.openxmlformats.org/officeDocument/2006/relationships/ctrlProp" Target="../ctrlProps/ctrlProp322.xml"/><Relationship Id="rId18" Type="http://schemas.openxmlformats.org/officeDocument/2006/relationships/ctrlProp" Target="../ctrlProps/ctrlProp327.xml"/><Relationship Id="rId26" Type="http://schemas.openxmlformats.org/officeDocument/2006/relationships/ctrlProp" Target="../ctrlProps/ctrlProp335.xml"/><Relationship Id="rId3" Type="http://schemas.openxmlformats.org/officeDocument/2006/relationships/vmlDrawing" Target="../drawings/vmlDrawing14.vml"/><Relationship Id="rId21" Type="http://schemas.openxmlformats.org/officeDocument/2006/relationships/ctrlProp" Target="../ctrlProps/ctrlProp330.xml"/><Relationship Id="rId7" Type="http://schemas.openxmlformats.org/officeDocument/2006/relationships/ctrlProp" Target="../ctrlProps/ctrlProp316.xml"/><Relationship Id="rId12" Type="http://schemas.openxmlformats.org/officeDocument/2006/relationships/ctrlProp" Target="../ctrlProps/ctrlProp321.xml"/><Relationship Id="rId17" Type="http://schemas.openxmlformats.org/officeDocument/2006/relationships/ctrlProp" Target="../ctrlProps/ctrlProp326.xml"/><Relationship Id="rId25" Type="http://schemas.openxmlformats.org/officeDocument/2006/relationships/ctrlProp" Target="../ctrlProps/ctrlProp334.xml"/><Relationship Id="rId2" Type="http://schemas.openxmlformats.org/officeDocument/2006/relationships/drawing" Target="../drawings/drawing14.xml"/><Relationship Id="rId16" Type="http://schemas.openxmlformats.org/officeDocument/2006/relationships/ctrlProp" Target="../ctrlProps/ctrlProp325.xml"/><Relationship Id="rId20" Type="http://schemas.openxmlformats.org/officeDocument/2006/relationships/ctrlProp" Target="../ctrlProps/ctrlProp329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315.xml"/><Relationship Id="rId11" Type="http://schemas.openxmlformats.org/officeDocument/2006/relationships/ctrlProp" Target="../ctrlProps/ctrlProp320.xml"/><Relationship Id="rId24" Type="http://schemas.openxmlformats.org/officeDocument/2006/relationships/ctrlProp" Target="../ctrlProps/ctrlProp333.xml"/><Relationship Id="rId5" Type="http://schemas.openxmlformats.org/officeDocument/2006/relationships/ctrlProp" Target="../ctrlProps/ctrlProp314.xml"/><Relationship Id="rId15" Type="http://schemas.openxmlformats.org/officeDocument/2006/relationships/ctrlProp" Target="../ctrlProps/ctrlProp324.xml"/><Relationship Id="rId23" Type="http://schemas.openxmlformats.org/officeDocument/2006/relationships/ctrlProp" Target="../ctrlProps/ctrlProp332.xml"/><Relationship Id="rId10" Type="http://schemas.openxmlformats.org/officeDocument/2006/relationships/ctrlProp" Target="../ctrlProps/ctrlProp319.xml"/><Relationship Id="rId19" Type="http://schemas.openxmlformats.org/officeDocument/2006/relationships/ctrlProp" Target="../ctrlProps/ctrlProp328.xml"/><Relationship Id="rId4" Type="http://schemas.openxmlformats.org/officeDocument/2006/relationships/ctrlProp" Target="../ctrlProps/ctrlProp313.xml"/><Relationship Id="rId9" Type="http://schemas.openxmlformats.org/officeDocument/2006/relationships/ctrlProp" Target="../ctrlProps/ctrlProp318.xml"/><Relationship Id="rId14" Type="http://schemas.openxmlformats.org/officeDocument/2006/relationships/ctrlProp" Target="../ctrlProps/ctrlProp323.xml"/><Relationship Id="rId22" Type="http://schemas.openxmlformats.org/officeDocument/2006/relationships/ctrlProp" Target="../ctrlProps/ctrlProp331.xml"/><Relationship Id="rId27" Type="http://schemas.openxmlformats.org/officeDocument/2006/relationships/ctrlProp" Target="../ctrlProps/ctrlProp336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41.xml"/><Relationship Id="rId13" Type="http://schemas.openxmlformats.org/officeDocument/2006/relationships/ctrlProp" Target="../ctrlProps/ctrlProp346.xml"/><Relationship Id="rId18" Type="http://schemas.openxmlformats.org/officeDocument/2006/relationships/ctrlProp" Target="../ctrlProps/ctrlProp351.xml"/><Relationship Id="rId26" Type="http://schemas.openxmlformats.org/officeDocument/2006/relationships/ctrlProp" Target="../ctrlProps/ctrlProp359.xml"/><Relationship Id="rId3" Type="http://schemas.openxmlformats.org/officeDocument/2006/relationships/vmlDrawing" Target="../drawings/vmlDrawing15.vml"/><Relationship Id="rId21" Type="http://schemas.openxmlformats.org/officeDocument/2006/relationships/ctrlProp" Target="../ctrlProps/ctrlProp354.xml"/><Relationship Id="rId7" Type="http://schemas.openxmlformats.org/officeDocument/2006/relationships/ctrlProp" Target="../ctrlProps/ctrlProp340.xml"/><Relationship Id="rId12" Type="http://schemas.openxmlformats.org/officeDocument/2006/relationships/ctrlProp" Target="../ctrlProps/ctrlProp345.xml"/><Relationship Id="rId17" Type="http://schemas.openxmlformats.org/officeDocument/2006/relationships/ctrlProp" Target="../ctrlProps/ctrlProp350.xml"/><Relationship Id="rId25" Type="http://schemas.openxmlformats.org/officeDocument/2006/relationships/ctrlProp" Target="../ctrlProps/ctrlProp358.xml"/><Relationship Id="rId2" Type="http://schemas.openxmlformats.org/officeDocument/2006/relationships/drawing" Target="../drawings/drawing15.xml"/><Relationship Id="rId16" Type="http://schemas.openxmlformats.org/officeDocument/2006/relationships/ctrlProp" Target="../ctrlProps/ctrlProp349.xml"/><Relationship Id="rId20" Type="http://schemas.openxmlformats.org/officeDocument/2006/relationships/ctrlProp" Target="../ctrlProps/ctrlProp353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339.xml"/><Relationship Id="rId11" Type="http://schemas.openxmlformats.org/officeDocument/2006/relationships/ctrlProp" Target="../ctrlProps/ctrlProp344.xml"/><Relationship Id="rId24" Type="http://schemas.openxmlformats.org/officeDocument/2006/relationships/ctrlProp" Target="../ctrlProps/ctrlProp357.xml"/><Relationship Id="rId5" Type="http://schemas.openxmlformats.org/officeDocument/2006/relationships/ctrlProp" Target="../ctrlProps/ctrlProp338.xml"/><Relationship Id="rId15" Type="http://schemas.openxmlformats.org/officeDocument/2006/relationships/ctrlProp" Target="../ctrlProps/ctrlProp348.xml"/><Relationship Id="rId23" Type="http://schemas.openxmlformats.org/officeDocument/2006/relationships/ctrlProp" Target="../ctrlProps/ctrlProp356.xml"/><Relationship Id="rId10" Type="http://schemas.openxmlformats.org/officeDocument/2006/relationships/ctrlProp" Target="../ctrlProps/ctrlProp343.xml"/><Relationship Id="rId19" Type="http://schemas.openxmlformats.org/officeDocument/2006/relationships/ctrlProp" Target="../ctrlProps/ctrlProp352.xml"/><Relationship Id="rId4" Type="http://schemas.openxmlformats.org/officeDocument/2006/relationships/ctrlProp" Target="../ctrlProps/ctrlProp337.xml"/><Relationship Id="rId9" Type="http://schemas.openxmlformats.org/officeDocument/2006/relationships/ctrlProp" Target="../ctrlProps/ctrlProp342.xml"/><Relationship Id="rId14" Type="http://schemas.openxmlformats.org/officeDocument/2006/relationships/ctrlProp" Target="../ctrlProps/ctrlProp347.xml"/><Relationship Id="rId22" Type="http://schemas.openxmlformats.org/officeDocument/2006/relationships/ctrlProp" Target="../ctrlProps/ctrlProp355.xml"/><Relationship Id="rId27" Type="http://schemas.openxmlformats.org/officeDocument/2006/relationships/ctrlProp" Target="../ctrlProps/ctrlProp360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65.xml"/><Relationship Id="rId13" Type="http://schemas.openxmlformats.org/officeDocument/2006/relationships/ctrlProp" Target="../ctrlProps/ctrlProp370.xml"/><Relationship Id="rId18" Type="http://schemas.openxmlformats.org/officeDocument/2006/relationships/ctrlProp" Target="../ctrlProps/ctrlProp375.xml"/><Relationship Id="rId26" Type="http://schemas.openxmlformats.org/officeDocument/2006/relationships/ctrlProp" Target="../ctrlProps/ctrlProp383.xml"/><Relationship Id="rId3" Type="http://schemas.openxmlformats.org/officeDocument/2006/relationships/vmlDrawing" Target="../drawings/vmlDrawing16.vml"/><Relationship Id="rId21" Type="http://schemas.openxmlformats.org/officeDocument/2006/relationships/ctrlProp" Target="../ctrlProps/ctrlProp378.xml"/><Relationship Id="rId7" Type="http://schemas.openxmlformats.org/officeDocument/2006/relationships/ctrlProp" Target="../ctrlProps/ctrlProp364.xml"/><Relationship Id="rId12" Type="http://schemas.openxmlformats.org/officeDocument/2006/relationships/ctrlProp" Target="../ctrlProps/ctrlProp369.xml"/><Relationship Id="rId17" Type="http://schemas.openxmlformats.org/officeDocument/2006/relationships/ctrlProp" Target="../ctrlProps/ctrlProp374.xml"/><Relationship Id="rId25" Type="http://schemas.openxmlformats.org/officeDocument/2006/relationships/ctrlProp" Target="../ctrlProps/ctrlProp382.xml"/><Relationship Id="rId2" Type="http://schemas.openxmlformats.org/officeDocument/2006/relationships/drawing" Target="../drawings/drawing16.xml"/><Relationship Id="rId16" Type="http://schemas.openxmlformats.org/officeDocument/2006/relationships/ctrlProp" Target="../ctrlProps/ctrlProp373.xml"/><Relationship Id="rId20" Type="http://schemas.openxmlformats.org/officeDocument/2006/relationships/ctrlProp" Target="../ctrlProps/ctrlProp377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363.xml"/><Relationship Id="rId11" Type="http://schemas.openxmlformats.org/officeDocument/2006/relationships/ctrlProp" Target="../ctrlProps/ctrlProp368.xml"/><Relationship Id="rId24" Type="http://schemas.openxmlformats.org/officeDocument/2006/relationships/ctrlProp" Target="../ctrlProps/ctrlProp381.xml"/><Relationship Id="rId5" Type="http://schemas.openxmlformats.org/officeDocument/2006/relationships/ctrlProp" Target="../ctrlProps/ctrlProp362.xml"/><Relationship Id="rId15" Type="http://schemas.openxmlformats.org/officeDocument/2006/relationships/ctrlProp" Target="../ctrlProps/ctrlProp372.xml"/><Relationship Id="rId23" Type="http://schemas.openxmlformats.org/officeDocument/2006/relationships/ctrlProp" Target="../ctrlProps/ctrlProp380.xml"/><Relationship Id="rId10" Type="http://schemas.openxmlformats.org/officeDocument/2006/relationships/ctrlProp" Target="../ctrlProps/ctrlProp367.xml"/><Relationship Id="rId19" Type="http://schemas.openxmlformats.org/officeDocument/2006/relationships/ctrlProp" Target="../ctrlProps/ctrlProp376.xml"/><Relationship Id="rId4" Type="http://schemas.openxmlformats.org/officeDocument/2006/relationships/ctrlProp" Target="../ctrlProps/ctrlProp361.xml"/><Relationship Id="rId9" Type="http://schemas.openxmlformats.org/officeDocument/2006/relationships/ctrlProp" Target="../ctrlProps/ctrlProp366.xml"/><Relationship Id="rId14" Type="http://schemas.openxmlformats.org/officeDocument/2006/relationships/ctrlProp" Target="../ctrlProps/ctrlProp371.xml"/><Relationship Id="rId22" Type="http://schemas.openxmlformats.org/officeDocument/2006/relationships/ctrlProp" Target="../ctrlProps/ctrlProp379.xml"/><Relationship Id="rId27" Type="http://schemas.openxmlformats.org/officeDocument/2006/relationships/ctrlProp" Target="../ctrlProps/ctrlProp384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9.xml"/><Relationship Id="rId13" Type="http://schemas.openxmlformats.org/officeDocument/2006/relationships/ctrlProp" Target="../ctrlProps/ctrlProp394.xml"/><Relationship Id="rId18" Type="http://schemas.openxmlformats.org/officeDocument/2006/relationships/ctrlProp" Target="../ctrlProps/ctrlProp399.xml"/><Relationship Id="rId26" Type="http://schemas.openxmlformats.org/officeDocument/2006/relationships/ctrlProp" Target="../ctrlProps/ctrlProp407.xml"/><Relationship Id="rId3" Type="http://schemas.openxmlformats.org/officeDocument/2006/relationships/vmlDrawing" Target="../drawings/vmlDrawing17.vml"/><Relationship Id="rId21" Type="http://schemas.openxmlformats.org/officeDocument/2006/relationships/ctrlProp" Target="../ctrlProps/ctrlProp402.xml"/><Relationship Id="rId7" Type="http://schemas.openxmlformats.org/officeDocument/2006/relationships/ctrlProp" Target="../ctrlProps/ctrlProp388.xml"/><Relationship Id="rId12" Type="http://schemas.openxmlformats.org/officeDocument/2006/relationships/ctrlProp" Target="../ctrlProps/ctrlProp393.xml"/><Relationship Id="rId17" Type="http://schemas.openxmlformats.org/officeDocument/2006/relationships/ctrlProp" Target="../ctrlProps/ctrlProp398.xml"/><Relationship Id="rId25" Type="http://schemas.openxmlformats.org/officeDocument/2006/relationships/ctrlProp" Target="../ctrlProps/ctrlProp406.xml"/><Relationship Id="rId2" Type="http://schemas.openxmlformats.org/officeDocument/2006/relationships/drawing" Target="../drawings/drawing17.xml"/><Relationship Id="rId16" Type="http://schemas.openxmlformats.org/officeDocument/2006/relationships/ctrlProp" Target="../ctrlProps/ctrlProp397.xml"/><Relationship Id="rId20" Type="http://schemas.openxmlformats.org/officeDocument/2006/relationships/ctrlProp" Target="../ctrlProps/ctrlProp401.xml"/><Relationship Id="rId1" Type="http://schemas.openxmlformats.org/officeDocument/2006/relationships/printerSettings" Target="../printerSettings/printerSettings17.bin"/><Relationship Id="rId6" Type="http://schemas.openxmlformats.org/officeDocument/2006/relationships/ctrlProp" Target="../ctrlProps/ctrlProp387.xml"/><Relationship Id="rId11" Type="http://schemas.openxmlformats.org/officeDocument/2006/relationships/ctrlProp" Target="../ctrlProps/ctrlProp392.xml"/><Relationship Id="rId24" Type="http://schemas.openxmlformats.org/officeDocument/2006/relationships/ctrlProp" Target="../ctrlProps/ctrlProp405.xml"/><Relationship Id="rId5" Type="http://schemas.openxmlformats.org/officeDocument/2006/relationships/ctrlProp" Target="../ctrlProps/ctrlProp386.xml"/><Relationship Id="rId15" Type="http://schemas.openxmlformats.org/officeDocument/2006/relationships/ctrlProp" Target="../ctrlProps/ctrlProp396.xml"/><Relationship Id="rId23" Type="http://schemas.openxmlformats.org/officeDocument/2006/relationships/ctrlProp" Target="../ctrlProps/ctrlProp404.xml"/><Relationship Id="rId10" Type="http://schemas.openxmlformats.org/officeDocument/2006/relationships/ctrlProp" Target="../ctrlProps/ctrlProp391.xml"/><Relationship Id="rId19" Type="http://schemas.openxmlformats.org/officeDocument/2006/relationships/ctrlProp" Target="../ctrlProps/ctrlProp400.xml"/><Relationship Id="rId4" Type="http://schemas.openxmlformats.org/officeDocument/2006/relationships/ctrlProp" Target="../ctrlProps/ctrlProp385.xml"/><Relationship Id="rId9" Type="http://schemas.openxmlformats.org/officeDocument/2006/relationships/ctrlProp" Target="../ctrlProps/ctrlProp390.xml"/><Relationship Id="rId14" Type="http://schemas.openxmlformats.org/officeDocument/2006/relationships/ctrlProp" Target="../ctrlProps/ctrlProp395.xml"/><Relationship Id="rId22" Type="http://schemas.openxmlformats.org/officeDocument/2006/relationships/ctrlProp" Target="../ctrlProps/ctrlProp403.xml"/><Relationship Id="rId27" Type="http://schemas.openxmlformats.org/officeDocument/2006/relationships/ctrlProp" Target="../ctrlProps/ctrlProp408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13.xml"/><Relationship Id="rId13" Type="http://schemas.openxmlformats.org/officeDocument/2006/relationships/ctrlProp" Target="../ctrlProps/ctrlProp418.xml"/><Relationship Id="rId18" Type="http://schemas.openxmlformats.org/officeDocument/2006/relationships/ctrlProp" Target="../ctrlProps/ctrlProp423.xml"/><Relationship Id="rId26" Type="http://schemas.openxmlformats.org/officeDocument/2006/relationships/ctrlProp" Target="../ctrlProps/ctrlProp431.xml"/><Relationship Id="rId3" Type="http://schemas.openxmlformats.org/officeDocument/2006/relationships/vmlDrawing" Target="../drawings/vmlDrawing18.vml"/><Relationship Id="rId21" Type="http://schemas.openxmlformats.org/officeDocument/2006/relationships/ctrlProp" Target="../ctrlProps/ctrlProp426.xml"/><Relationship Id="rId7" Type="http://schemas.openxmlformats.org/officeDocument/2006/relationships/ctrlProp" Target="../ctrlProps/ctrlProp412.xml"/><Relationship Id="rId12" Type="http://schemas.openxmlformats.org/officeDocument/2006/relationships/ctrlProp" Target="../ctrlProps/ctrlProp417.xml"/><Relationship Id="rId17" Type="http://schemas.openxmlformats.org/officeDocument/2006/relationships/ctrlProp" Target="../ctrlProps/ctrlProp422.xml"/><Relationship Id="rId25" Type="http://schemas.openxmlformats.org/officeDocument/2006/relationships/ctrlProp" Target="../ctrlProps/ctrlProp430.xml"/><Relationship Id="rId2" Type="http://schemas.openxmlformats.org/officeDocument/2006/relationships/drawing" Target="../drawings/drawing18.xml"/><Relationship Id="rId16" Type="http://schemas.openxmlformats.org/officeDocument/2006/relationships/ctrlProp" Target="../ctrlProps/ctrlProp421.xml"/><Relationship Id="rId20" Type="http://schemas.openxmlformats.org/officeDocument/2006/relationships/ctrlProp" Target="../ctrlProps/ctrlProp425.xml"/><Relationship Id="rId1" Type="http://schemas.openxmlformats.org/officeDocument/2006/relationships/printerSettings" Target="../printerSettings/printerSettings18.bin"/><Relationship Id="rId6" Type="http://schemas.openxmlformats.org/officeDocument/2006/relationships/ctrlProp" Target="../ctrlProps/ctrlProp411.xml"/><Relationship Id="rId11" Type="http://schemas.openxmlformats.org/officeDocument/2006/relationships/ctrlProp" Target="../ctrlProps/ctrlProp416.xml"/><Relationship Id="rId24" Type="http://schemas.openxmlformats.org/officeDocument/2006/relationships/ctrlProp" Target="../ctrlProps/ctrlProp429.xml"/><Relationship Id="rId5" Type="http://schemas.openxmlformats.org/officeDocument/2006/relationships/ctrlProp" Target="../ctrlProps/ctrlProp410.xml"/><Relationship Id="rId15" Type="http://schemas.openxmlformats.org/officeDocument/2006/relationships/ctrlProp" Target="../ctrlProps/ctrlProp420.xml"/><Relationship Id="rId23" Type="http://schemas.openxmlformats.org/officeDocument/2006/relationships/ctrlProp" Target="../ctrlProps/ctrlProp428.xml"/><Relationship Id="rId10" Type="http://schemas.openxmlformats.org/officeDocument/2006/relationships/ctrlProp" Target="../ctrlProps/ctrlProp415.xml"/><Relationship Id="rId19" Type="http://schemas.openxmlformats.org/officeDocument/2006/relationships/ctrlProp" Target="../ctrlProps/ctrlProp424.xml"/><Relationship Id="rId4" Type="http://schemas.openxmlformats.org/officeDocument/2006/relationships/ctrlProp" Target="../ctrlProps/ctrlProp409.xml"/><Relationship Id="rId9" Type="http://schemas.openxmlformats.org/officeDocument/2006/relationships/ctrlProp" Target="../ctrlProps/ctrlProp414.xml"/><Relationship Id="rId14" Type="http://schemas.openxmlformats.org/officeDocument/2006/relationships/ctrlProp" Target="../ctrlProps/ctrlProp419.xml"/><Relationship Id="rId22" Type="http://schemas.openxmlformats.org/officeDocument/2006/relationships/ctrlProp" Target="../ctrlProps/ctrlProp427.xml"/><Relationship Id="rId27" Type="http://schemas.openxmlformats.org/officeDocument/2006/relationships/ctrlProp" Target="../ctrlProps/ctrlProp432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37.xml"/><Relationship Id="rId13" Type="http://schemas.openxmlformats.org/officeDocument/2006/relationships/ctrlProp" Target="../ctrlProps/ctrlProp442.xml"/><Relationship Id="rId18" Type="http://schemas.openxmlformats.org/officeDocument/2006/relationships/ctrlProp" Target="../ctrlProps/ctrlProp447.xml"/><Relationship Id="rId26" Type="http://schemas.openxmlformats.org/officeDocument/2006/relationships/ctrlProp" Target="../ctrlProps/ctrlProp455.xml"/><Relationship Id="rId3" Type="http://schemas.openxmlformats.org/officeDocument/2006/relationships/vmlDrawing" Target="../drawings/vmlDrawing19.vml"/><Relationship Id="rId21" Type="http://schemas.openxmlformats.org/officeDocument/2006/relationships/ctrlProp" Target="../ctrlProps/ctrlProp450.xml"/><Relationship Id="rId7" Type="http://schemas.openxmlformats.org/officeDocument/2006/relationships/ctrlProp" Target="../ctrlProps/ctrlProp436.xml"/><Relationship Id="rId12" Type="http://schemas.openxmlformats.org/officeDocument/2006/relationships/ctrlProp" Target="../ctrlProps/ctrlProp441.xml"/><Relationship Id="rId17" Type="http://schemas.openxmlformats.org/officeDocument/2006/relationships/ctrlProp" Target="../ctrlProps/ctrlProp446.xml"/><Relationship Id="rId25" Type="http://schemas.openxmlformats.org/officeDocument/2006/relationships/ctrlProp" Target="../ctrlProps/ctrlProp454.xml"/><Relationship Id="rId2" Type="http://schemas.openxmlformats.org/officeDocument/2006/relationships/drawing" Target="../drawings/drawing19.xml"/><Relationship Id="rId16" Type="http://schemas.openxmlformats.org/officeDocument/2006/relationships/ctrlProp" Target="../ctrlProps/ctrlProp445.xml"/><Relationship Id="rId20" Type="http://schemas.openxmlformats.org/officeDocument/2006/relationships/ctrlProp" Target="../ctrlProps/ctrlProp449.xml"/><Relationship Id="rId1" Type="http://schemas.openxmlformats.org/officeDocument/2006/relationships/printerSettings" Target="../printerSettings/printerSettings19.bin"/><Relationship Id="rId6" Type="http://schemas.openxmlformats.org/officeDocument/2006/relationships/ctrlProp" Target="../ctrlProps/ctrlProp435.xml"/><Relationship Id="rId11" Type="http://schemas.openxmlformats.org/officeDocument/2006/relationships/ctrlProp" Target="../ctrlProps/ctrlProp440.xml"/><Relationship Id="rId24" Type="http://schemas.openxmlformats.org/officeDocument/2006/relationships/ctrlProp" Target="../ctrlProps/ctrlProp453.xml"/><Relationship Id="rId5" Type="http://schemas.openxmlformats.org/officeDocument/2006/relationships/ctrlProp" Target="../ctrlProps/ctrlProp434.xml"/><Relationship Id="rId15" Type="http://schemas.openxmlformats.org/officeDocument/2006/relationships/ctrlProp" Target="../ctrlProps/ctrlProp444.xml"/><Relationship Id="rId23" Type="http://schemas.openxmlformats.org/officeDocument/2006/relationships/ctrlProp" Target="../ctrlProps/ctrlProp452.xml"/><Relationship Id="rId10" Type="http://schemas.openxmlformats.org/officeDocument/2006/relationships/ctrlProp" Target="../ctrlProps/ctrlProp439.xml"/><Relationship Id="rId19" Type="http://schemas.openxmlformats.org/officeDocument/2006/relationships/ctrlProp" Target="../ctrlProps/ctrlProp448.xml"/><Relationship Id="rId4" Type="http://schemas.openxmlformats.org/officeDocument/2006/relationships/ctrlProp" Target="../ctrlProps/ctrlProp433.xml"/><Relationship Id="rId9" Type="http://schemas.openxmlformats.org/officeDocument/2006/relationships/ctrlProp" Target="../ctrlProps/ctrlProp438.xml"/><Relationship Id="rId14" Type="http://schemas.openxmlformats.org/officeDocument/2006/relationships/ctrlProp" Target="../ctrlProps/ctrlProp443.xml"/><Relationship Id="rId22" Type="http://schemas.openxmlformats.org/officeDocument/2006/relationships/ctrlProp" Target="../ctrlProps/ctrlProp451.xml"/><Relationship Id="rId27" Type="http://schemas.openxmlformats.org/officeDocument/2006/relationships/ctrlProp" Target="../ctrlProps/ctrlProp456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61.xml"/><Relationship Id="rId13" Type="http://schemas.openxmlformats.org/officeDocument/2006/relationships/ctrlProp" Target="../ctrlProps/ctrlProp466.xml"/><Relationship Id="rId18" Type="http://schemas.openxmlformats.org/officeDocument/2006/relationships/ctrlProp" Target="../ctrlProps/ctrlProp471.xml"/><Relationship Id="rId26" Type="http://schemas.openxmlformats.org/officeDocument/2006/relationships/ctrlProp" Target="../ctrlProps/ctrlProp479.xml"/><Relationship Id="rId3" Type="http://schemas.openxmlformats.org/officeDocument/2006/relationships/vmlDrawing" Target="../drawings/vmlDrawing20.vml"/><Relationship Id="rId21" Type="http://schemas.openxmlformats.org/officeDocument/2006/relationships/ctrlProp" Target="../ctrlProps/ctrlProp474.xml"/><Relationship Id="rId7" Type="http://schemas.openxmlformats.org/officeDocument/2006/relationships/ctrlProp" Target="../ctrlProps/ctrlProp460.xml"/><Relationship Id="rId12" Type="http://schemas.openxmlformats.org/officeDocument/2006/relationships/ctrlProp" Target="../ctrlProps/ctrlProp465.xml"/><Relationship Id="rId17" Type="http://schemas.openxmlformats.org/officeDocument/2006/relationships/ctrlProp" Target="../ctrlProps/ctrlProp470.xml"/><Relationship Id="rId25" Type="http://schemas.openxmlformats.org/officeDocument/2006/relationships/ctrlProp" Target="../ctrlProps/ctrlProp478.xml"/><Relationship Id="rId2" Type="http://schemas.openxmlformats.org/officeDocument/2006/relationships/drawing" Target="../drawings/drawing20.xml"/><Relationship Id="rId16" Type="http://schemas.openxmlformats.org/officeDocument/2006/relationships/ctrlProp" Target="../ctrlProps/ctrlProp469.xml"/><Relationship Id="rId20" Type="http://schemas.openxmlformats.org/officeDocument/2006/relationships/ctrlProp" Target="../ctrlProps/ctrlProp473.xml"/><Relationship Id="rId1" Type="http://schemas.openxmlformats.org/officeDocument/2006/relationships/printerSettings" Target="../printerSettings/printerSettings20.bin"/><Relationship Id="rId6" Type="http://schemas.openxmlformats.org/officeDocument/2006/relationships/ctrlProp" Target="../ctrlProps/ctrlProp459.xml"/><Relationship Id="rId11" Type="http://schemas.openxmlformats.org/officeDocument/2006/relationships/ctrlProp" Target="../ctrlProps/ctrlProp464.xml"/><Relationship Id="rId24" Type="http://schemas.openxmlformats.org/officeDocument/2006/relationships/ctrlProp" Target="../ctrlProps/ctrlProp477.xml"/><Relationship Id="rId5" Type="http://schemas.openxmlformats.org/officeDocument/2006/relationships/ctrlProp" Target="../ctrlProps/ctrlProp458.xml"/><Relationship Id="rId15" Type="http://schemas.openxmlformats.org/officeDocument/2006/relationships/ctrlProp" Target="../ctrlProps/ctrlProp468.xml"/><Relationship Id="rId23" Type="http://schemas.openxmlformats.org/officeDocument/2006/relationships/ctrlProp" Target="../ctrlProps/ctrlProp476.xml"/><Relationship Id="rId10" Type="http://schemas.openxmlformats.org/officeDocument/2006/relationships/ctrlProp" Target="../ctrlProps/ctrlProp463.xml"/><Relationship Id="rId19" Type="http://schemas.openxmlformats.org/officeDocument/2006/relationships/ctrlProp" Target="../ctrlProps/ctrlProp472.xml"/><Relationship Id="rId4" Type="http://schemas.openxmlformats.org/officeDocument/2006/relationships/ctrlProp" Target="../ctrlProps/ctrlProp457.xml"/><Relationship Id="rId9" Type="http://schemas.openxmlformats.org/officeDocument/2006/relationships/ctrlProp" Target="../ctrlProps/ctrlProp462.xml"/><Relationship Id="rId14" Type="http://schemas.openxmlformats.org/officeDocument/2006/relationships/ctrlProp" Target="../ctrlProps/ctrlProp467.xml"/><Relationship Id="rId22" Type="http://schemas.openxmlformats.org/officeDocument/2006/relationships/ctrlProp" Target="../ctrlProps/ctrlProp475.xml"/><Relationship Id="rId27" Type="http://schemas.openxmlformats.org/officeDocument/2006/relationships/ctrlProp" Target="../ctrlProps/ctrlProp480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85.xml"/><Relationship Id="rId13" Type="http://schemas.openxmlformats.org/officeDocument/2006/relationships/ctrlProp" Target="../ctrlProps/ctrlProp490.xml"/><Relationship Id="rId18" Type="http://schemas.openxmlformats.org/officeDocument/2006/relationships/ctrlProp" Target="../ctrlProps/ctrlProp495.xml"/><Relationship Id="rId26" Type="http://schemas.openxmlformats.org/officeDocument/2006/relationships/ctrlProp" Target="../ctrlProps/ctrlProp503.xml"/><Relationship Id="rId3" Type="http://schemas.openxmlformats.org/officeDocument/2006/relationships/vmlDrawing" Target="../drawings/vmlDrawing21.vml"/><Relationship Id="rId21" Type="http://schemas.openxmlformats.org/officeDocument/2006/relationships/ctrlProp" Target="../ctrlProps/ctrlProp498.xml"/><Relationship Id="rId7" Type="http://schemas.openxmlformats.org/officeDocument/2006/relationships/ctrlProp" Target="../ctrlProps/ctrlProp484.xml"/><Relationship Id="rId12" Type="http://schemas.openxmlformats.org/officeDocument/2006/relationships/ctrlProp" Target="../ctrlProps/ctrlProp489.xml"/><Relationship Id="rId17" Type="http://schemas.openxmlformats.org/officeDocument/2006/relationships/ctrlProp" Target="../ctrlProps/ctrlProp494.xml"/><Relationship Id="rId25" Type="http://schemas.openxmlformats.org/officeDocument/2006/relationships/ctrlProp" Target="../ctrlProps/ctrlProp502.xml"/><Relationship Id="rId2" Type="http://schemas.openxmlformats.org/officeDocument/2006/relationships/drawing" Target="../drawings/drawing21.xml"/><Relationship Id="rId16" Type="http://schemas.openxmlformats.org/officeDocument/2006/relationships/ctrlProp" Target="../ctrlProps/ctrlProp493.xml"/><Relationship Id="rId20" Type="http://schemas.openxmlformats.org/officeDocument/2006/relationships/ctrlProp" Target="../ctrlProps/ctrlProp497.xml"/><Relationship Id="rId1" Type="http://schemas.openxmlformats.org/officeDocument/2006/relationships/printerSettings" Target="../printerSettings/printerSettings21.bin"/><Relationship Id="rId6" Type="http://schemas.openxmlformats.org/officeDocument/2006/relationships/ctrlProp" Target="../ctrlProps/ctrlProp483.xml"/><Relationship Id="rId11" Type="http://schemas.openxmlformats.org/officeDocument/2006/relationships/ctrlProp" Target="../ctrlProps/ctrlProp488.xml"/><Relationship Id="rId24" Type="http://schemas.openxmlformats.org/officeDocument/2006/relationships/ctrlProp" Target="../ctrlProps/ctrlProp501.xml"/><Relationship Id="rId5" Type="http://schemas.openxmlformats.org/officeDocument/2006/relationships/ctrlProp" Target="../ctrlProps/ctrlProp482.xml"/><Relationship Id="rId15" Type="http://schemas.openxmlformats.org/officeDocument/2006/relationships/ctrlProp" Target="../ctrlProps/ctrlProp492.xml"/><Relationship Id="rId23" Type="http://schemas.openxmlformats.org/officeDocument/2006/relationships/ctrlProp" Target="../ctrlProps/ctrlProp500.xml"/><Relationship Id="rId10" Type="http://schemas.openxmlformats.org/officeDocument/2006/relationships/ctrlProp" Target="../ctrlProps/ctrlProp487.xml"/><Relationship Id="rId19" Type="http://schemas.openxmlformats.org/officeDocument/2006/relationships/ctrlProp" Target="../ctrlProps/ctrlProp496.xml"/><Relationship Id="rId4" Type="http://schemas.openxmlformats.org/officeDocument/2006/relationships/ctrlProp" Target="../ctrlProps/ctrlProp481.xml"/><Relationship Id="rId9" Type="http://schemas.openxmlformats.org/officeDocument/2006/relationships/ctrlProp" Target="../ctrlProps/ctrlProp486.xml"/><Relationship Id="rId14" Type="http://schemas.openxmlformats.org/officeDocument/2006/relationships/ctrlProp" Target="../ctrlProps/ctrlProp491.xml"/><Relationship Id="rId22" Type="http://schemas.openxmlformats.org/officeDocument/2006/relationships/ctrlProp" Target="../ctrlProps/ctrlProp499.xml"/><Relationship Id="rId27" Type="http://schemas.openxmlformats.org/officeDocument/2006/relationships/ctrlProp" Target="../ctrlProps/ctrlProp504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9.xml"/><Relationship Id="rId13" Type="http://schemas.openxmlformats.org/officeDocument/2006/relationships/ctrlProp" Target="../ctrlProps/ctrlProp514.xml"/><Relationship Id="rId18" Type="http://schemas.openxmlformats.org/officeDocument/2006/relationships/ctrlProp" Target="../ctrlProps/ctrlProp519.xml"/><Relationship Id="rId26" Type="http://schemas.openxmlformats.org/officeDocument/2006/relationships/ctrlProp" Target="../ctrlProps/ctrlProp527.xml"/><Relationship Id="rId3" Type="http://schemas.openxmlformats.org/officeDocument/2006/relationships/vmlDrawing" Target="../drawings/vmlDrawing22.vml"/><Relationship Id="rId21" Type="http://schemas.openxmlformats.org/officeDocument/2006/relationships/ctrlProp" Target="../ctrlProps/ctrlProp522.xml"/><Relationship Id="rId7" Type="http://schemas.openxmlformats.org/officeDocument/2006/relationships/ctrlProp" Target="../ctrlProps/ctrlProp508.xml"/><Relationship Id="rId12" Type="http://schemas.openxmlformats.org/officeDocument/2006/relationships/ctrlProp" Target="../ctrlProps/ctrlProp513.xml"/><Relationship Id="rId17" Type="http://schemas.openxmlformats.org/officeDocument/2006/relationships/ctrlProp" Target="../ctrlProps/ctrlProp518.xml"/><Relationship Id="rId25" Type="http://schemas.openxmlformats.org/officeDocument/2006/relationships/ctrlProp" Target="../ctrlProps/ctrlProp526.xml"/><Relationship Id="rId2" Type="http://schemas.openxmlformats.org/officeDocument/2006/relationships/drawing" Target="../drawings/drawing22.xml"/><Relationship Id="rId16" Type="http://schemas.openxmlformats.org/officeDocument/2006/relationships/ctrlProp" Target="../ctrlProps/ctrlProp517.xml"/><Relationship Id="rId20" Type="http://schemas.openxmlformats.org/officeDocument/2006/relationships/ctrlProp" Target="../ctrlProps/ctrlProp521.xml"/><Relationship Id="rId1" Type="http://schemas.openxmlformats.org/officeDocument/2006/relationships/printerSettings" Target="../printerSettings/printerSettings22.bin"/><Relationship Id="rId6" Type="http://schemas.openxmlformats.org/officeDocument/2006/relationships/ctrlProp" Target="../ctrlProps/ctrlProp507.xml"/><Relationship Id="rId11" Type="http://schemas.openxmlformats.org/officeDocument/2006/relationships/ctrlProp" Target="../ctrlProps/ctrlProp512.xml"/><Relationship Id="rId24" Type="http://schemas.openxmlformats.org/officeDocument/2006/relationships/ctrlProp" Target="../ctrlProps/ctrlProp525.xml"/><Relationship Id="rId5" Type="http://schemas.openxmlformats.org/officeDocument/2006/relationships/ctrlProp" Target="../ctrlProps/ctrlProp506.xml"/><Relationship Id="rId15" Type="http://schemas.openxmlformats.org/officeDocument/2006/relationships/ctrlProp" Target="../ctrlProps/ctrlProp516.xml"/><Relationship Id="rId23" Type="http://schemas.openxmlformats.org/officeDocument/2006/relationships/ctrlProp" Target="../ctrlProps/ctrlProp524.xml"/><Relationship Id="rId10" Type="http://schemas.openxmlformats.org/officeDocument/2006/relationships/ctrlProp" Target="../ctrlProps/ctrlProp511.xml"/><Relationship Id="rId19" Type="http://schemas.openxmlformats.org/officeDocument/2006/relationships/ctrlProp" Target="../ctrlProps/ctrlProp520.xml"/><Relationship Id="rId4" Type="http://schemas.openxmlformats.org/officeDocument/2006/relationships/ctrlProp" Target="../ctrlProps/ctrlProp505.xml"/><Relationship Id="rId9" Type="http://schemas.openxmlformats.org/officeDocument/2006/relationships/ctrlProp" Target="../ctrlProps/ctrlProp510.xml"/><Relationship Id="rId14" Type="http://schemas.openxmlformats.org/officeDocument/2006/relationships/ctrlProp" Target="../ctrlProps/ctrlProp515.xml"/><Relationship Id="rId22" Type="http://schemas.openxmlformats.org/officeDocument/2006/relationships/ctrlProp" Target="../ctrlProps/ctrlProp523.xml"/><Relationship Id="rId27" Type="http://schemas.openxmlformats.org/officeDocument/2006/relationships/ctrlProp" Target="../ctrlProps/ctrlProp528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33.xml"/><Relationship Id="rId13" Type="http://schemas.openxmlformats.org/officeDocument/2006/relationships/ctrlProp" Target="../ctrlProps/ctrlProp538.xml"/><Relationship Id="rId18" Type="http://schemas.openxmlformats.org/officeDocument/2006/relationships/ctrlProp" Target="../ctrlProps/ctrlProp543.xml"/><Relationship Id="rId26" Type="http://schemas.openxmlformats.org/officeDocument/2006/relationships/ctrlProp" Target="../ctrlProps/ctrlProp551.xml"/><Relationship Id="rId3" Type="http://schemas.openxmlformats.org/officeDocument/2006/relationships/vmlDrawing" Target="../drawings/vmlDrawing23.vml"/><Relationship Id="rId21" Type="http://schemas.openxmlformats.org/officeDocument/2006/relationships/ctrlProp" Target="../ctrlProps/ctrlProp546.xml"/><Relationship Id="rId7" Type="http://schemas.openxmlformats.org/officeDocument/2006/relationships/ctrlProp" Target="../ctrlProps/ctrlProp532.xml"/><Relationship Id="rId12" Type="http://schemas.openxmlformats.org/officeDocument/2006/relationships/ctrlProp" Target="../ctrlProps/ctrlProp537.xml"/><Relationship Id="rId17" Type="http://schemas.openxmlformats.org/officeDocument/2006/relationships/ctrlProp" Target="../ctrlProps/ctrlProp542.xml"/><Relationship Id="rId25" Type="http://schemas.openxmlformats.org/officeDocument/2006/relationships/ctrlProp" Target="../ctrlProps/ctrlProp550.xml"/><Relationship Id="rId2" Type="http://schemas.openxmlformats.org/officeDocument/2006/relationships/drawing" Target="../drawings/drawing23.xml"/><Relationship Id="rId16" Type="http://schemas.openxmlformats.org/officeDocument/2006/relationships/ctrlProp" Target="../ctrlProps/ctrlProp541.xml"/><Relationship Id="rId20" Type="http://schemas.openxmlformats.org/officeDocument/2006/relationships/ctrlProp" Target="../ctrlProps/ctrlProp545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531.xml"/><Relationship Id="rId11" Type="http://schemas.openxmlformats.org/officeDocument/2006/relationships/ctrlProp" Target="../ctrlProps/ctrlProp536.xml"/><Relationship Id="rId24" Type="http://schemas.openxmlformats.org/officeDocument/2006/relationships/ctrlProp" Target="../ctrlProps/ctrlProp549.xml"/><Relationship Id="rId5" Type="http://schemas.openxmlformats.org/officeDocument/2006/relationships/ctrlProp" Target="../ctrlProps/ctrlProp530.xml"/><Relationship Id="rId15" Type="http://schemas.openxmlformats.org/officeDocument/2006/relationships/ctrlProp" Target="../ctrlProps/ctrlProp540.xml"/><Relationship Id="rId23" Type="http://schemas.openxmlformats.org/officeDocument/2006/relationships/ctrlProp" Target="../ctrlProps/ctrlProp548.xml"/><Relationship Id="rId10" Type="http://schemas.openxmlformats.org/officeDocument/2006/relationships/ctrlProp" Target="../ctrlProps/ctrlProp535.xml"/><Relationship Id="rId19" Type="http://schemas.openxmlformats.org/officeDocument/2006/relationships/ctrlProp" Target="../ctrlProps/ctrlProp544.xml"/><Relationship Id="rId4" Type="http://schemas.openxmlformats.org/officeDocument/2006/relationships/ctrlProp" Target="../ctrlProps/ctrlProp529.xml"/><Relationship Id="rId9" Type="http://schemas.openxmlformats.org/officeDocument/2006/relationships/ctrlProp" Target="../ctrlProps/ctrlProp534.xml"/><Relationship Id="rId14" Type="http://schemas.openxmlformats.org/officeDocument/2006/relationships/ctrlProp" Target="../ctrlProps/ctrlProp539.xml"/><Relationship Id="rId22" Type="http://schemas.openxmlformats.org/officeDocument/2006/relationships/ctrlProp" Target="../ctrlProps/ctrlProp547.xml"/><Relationship Id="rId27" Type="http://schemas.openxmlformats.org/officeDocument/2006/relationships/ctrlProp" Target="../ctrlProps/ctrlProp552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57.xml"/><Relationship Id="rId13" Type="http://schemas.openxmlformats.org/officeDocument/2006/relationships/ctrlProp" Target="../ctrlProps/ctrlProp562.xml"/><Relationship Id="rId18" Type="http://schemas.openxmlformats.org/officeDocument/2006/relationships/ctrlProp" Target="../ctrlProps/ctrlProp567.xml"/><Relationship Id="rId26" Type="http://schemas.openxmlformats.org/officeDocument/2006/relationships/ctrlProp" Target="../ctrlProps/ctrlProp575.xml"/><Relationship Id="rId3" Type="http://schemas.openxmlformats.org/officeDocument/2006/relationships/vmlDrawing" Target="../drawings/vmlDrawing24.vml"/><Relationship Id="rId21" Type="http://schemas.openxmlformats.org/officeDocument/2006/relationships/ctrlProp" Target="../ctrlProps/ctrlProp570.xml"/><Relationship Id="rId7" Type="http://schemas.openxmlformats.org/officeDocument/2006/relationships/ctrlProp" Target="../ctrlProps/ctrlProp556.xml"/><Relationship Id="rId12" Type="http://schemas.openxmlformats.org/officeDocument/2006/relationships/ctrlProp" Target="../ctrlProps/ctrlProp561.xml"/><Relationship Id="rId17" Type="http://schemas.openxmlformats.org/officeDocument/2006/relationships/ctrlProp" Target="../ctrlProps/ctrlProp566.xml"/><Relationship Id="rId25" Type="http://schemas.openxmlformats.org/officeDocument/2006/relationships/ctrlProp" Target="../ctrlProps/ctrlProp574.xml"/><Relationship Id="rId2" Type="http://schemas.openxmlformats.org/officeDocument/2006/relationships/drawing" Target="../drawings/drawing24.xml"/><Relationship Id="rId16" Type="http://schemas.openxmlformats.org/officeDocument/2006/relationships/ctrlProp" Target="../ctrlProps/ctrlProp565.xml"/><Relationship Id="rId20" Type="http://schemas.openxmlformats.org/officeDocument/2006/relationships/ctrlProp" Target="../ctrlProps/ctrlProp569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555.xml"/><Relationship Id="rId11" Type="http://schemas.openxmlformats.org/officeDocument/2006/relationships/ctrlProp" Target="../ctrlProps/ctrlProp560.xml"/><Relationship Id="rId24" Type="http://schemas.openxmlformats.org/officeDocument/2006/relationships/ctrlProp" Target="../ctrlProps/ctrlProp573.xml"/><Relationship Id="rId5" Type="http://schemas.openxmlformats.org/officeDocument/2006/relationships/ctrlProp" Target="../ctrlProps/ctrlProp554.xml"/><Relationship Id="rId15" Type="http://schemas.openxmlformats.org/officeDocument/2006/relationships/ctrlProp" Target="../ctrlProps/ctrlProp564.xml"/><Relationship Id="rId23" Type="http://schemas.openxmlformats.org/officeDocument/2006/relationships/ctrlProp" Target="../ctrlProps/ctrlProp572.xml"/><Relationship Id="rId10" Type="http://schemas.openxmlformats.org/officeDocument/2006/relationships/ctrlProp" Target="../ctrlProps/ctrlProp559.xml"/><Relationship Id="rId19" Type="http://schemas.openxmlformats.org/officeDocument/2006/relationships/ctrlProp" Target="../ctrlProps/ctrlProp568.xml"/><Relationship Id="rId4" Type="http://schemas.openxmlformats.org/officeDocument/2006/relationships/ctrlProp" Target="../ctrlProps/ctrlProp553.xml"/><Relationship Id="rId9" Type="http://schemas.openxmlformats.org/officeDocument/2006/relationships/ctrlProp" Target="../ctrlProps/ctrlProp558.xml"/><Relationship Id="rId14" Type="http://schemas.openxmlformats.org/officeDocument/2006/relationships/ctrlProp" Target="../ctrlProps/ctrlProp563.xml"/><Relationship Id="rId22" Type="http://schemas.openxmlformats.org/officeDocument/2006/relationships/ctrlProp" Target="../ctrlProps/ctrlProp571.xml"/><Relationship Id="rId27" Type="http://schemas.openxmlformats.org/officeDocument/2006/relationships/ctrlProp" Target="../ctrlProps/ctrlProp576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81.xml"/><Relationship Id="rId13" Type="http://schemas.openxmlformats.org/officeDocument/2006/relationships/ctrlProp" Target="../ctrlProps/ctrlProp586.xml"/><Relationship Id="rId18" Type="http://schemas.openxmlformats.org/officeDocument/2006/relationships/ctrlProp" Target="../ctrlProps/ctrlProp591.xml"/><Relationship Id="rId26" Type="http://schemas.openxmlformats.org/officeDocument/2006/relationships/ctrlProp" Target="../ctrlProps/ctrlProp599.xml"/><Relationship Id="rId3" Type="http://schemas.openxmlformats.org/officeDocument/2006/relationships/vmlDrawing" Target="../drawings/vmlDrawing25.vml"/><Relationship Id="rId21" Type="http://schemas.openxmlformats.org/officeDocument/2006/relationships/ctrlProp" Target="../ctrlProps/ctrlProp594.xml"/><Relationship Id="rId7" Type="http://schemas.openxmlformats.org/officeDocument/2006/relationships/ctrlProp" Target="../ctrlProps/ctrlProp580.xml"/><Relationship Id="rId12" Type="http://schemas.openxmlformats.org/officeDocument/2006/relationships/ctrlProp" Target="../ctrlProps/ctrlProp585.xml"/><Relationship Id="rId17" Type="http://schemas.openxmlformats.org/officeDocument/2006/relationships/ctrlProp" Target="../ctrlProps/ctrlProp590.xml"/><Relationship Id="rId25" Type="http://schemas.openxmlformats.org/officeDocument/2006/relationships/ctrlProp" Target="../ctrlProps/ctrlProp598.xml"/><Relationship Id="rId2" Type="http://schemas.openxmlformats.org/officeDocument/2006/relationships/drawing" Target="../drawings/drawing25.xml"/><Relationship Id="rId16" Type="http://schemas.openxmlformats.org/officeDocument/2006/relationships/ctrlProp" Target="../ctrlProps/ctrlProp589.xml"/><Relationship Id="rId20" Type="http://schemas.openxmlformats.org/officeDocument/2006/relationships/ctrlProp" Target="../ctrlProps/ctrlProp593.xml"/><Relationship Id="rId1" Type="http://schemas.openxmlformats.org/officeDocument/2006/relationships/printerSettings" Target="../printerSettings/printerSettings25.bin"/><Relationship Id="rId6" Type="http://schemas.openxmlformats.org/officeDocument/2006/relationships/ctrlProp" Target="../ctrlProps/ctrlProp579.xml"/><Relationship Id="rId11" Type="http://schemas.openxmlformats.org/officeDocument/2006/relationships/ctrlProp" Target="../ctrlProps/ctrlProp584.xml"/><Relationship Id="rId24" Type="http://schemas.openxmlformats.org/officeDocument/2006/relationships/ctrlProp" Target="../ctrlProps/ctrlProp597.xml"/><Relationship Id="rId5" Type="http://schemas.openxmlformats.org/officeDocument/2006/relationships/ctrlProp" Target="../ctrlProps/ctrlProp578.xml"/><Relationship Id="rId15" Type="http://schemas.openxmlformats.org/officeDocument/2006/relationships/ctrlProp" Target="../ctrlProps/ctrlProp588.xml"/><Relationship Id="rId23" Type="http://schemas.openxmlformats.org/officeDocument/2006/relationships/ctrlProp" Target="../ctrlProps/ctrlProp596.xml"/><Relationship Id="rId10" Type="http://schemas.openxmlformats.org/officeDocument/2006/relationships/ctrlProp" Target="../ctrlProps/ctrlProp583.xml"/><Relationship Id="rId19" Type="http://schemas.openxmlformats.org/officeDocument/2006/relationships/ctrlProp" Target="../ctrlProps/ctrlProp592.xml"/><Relationship Id="rId4" Type="http://schemas.openxmlformats.org/officeDocument/2006/relationships/ctrlProp" Target="../ctrlProps/ctrlProp577.xml"/><Relationship Id="rId9" Type="http://schemas.openxmlformats.org/officeDocument/2006/relationships/ctrlProp" Target="../ctrlProps/ctrlProp582.xml"/><Relationship Id="rId14" Type="http://schemas.openxmlformats.org/officeDocument/2006/relationships/ctrlProp" Target="../ctrlProps/ctrlProp587.xml"/><Relationship Id="rId22" Type="http://schemas.openxmlformats.org/officeDocument/2006/relationships/ctrlProp" Target="../ctrlProps/ctrlProp595.xml"/><Relationship Id="rId27" Type="http://schemas.openxmlformats.org/officeDocument/2006/relationships/ctrlProp" Target="../ctrlProps/ctrlProp600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5.xml"/><Relationship Id="rId13" Type="http://schemas.openxmlformats.org/officeDocument/2006/relationships/ctrlProp" Target="../ctrlProps/ctrlProp610.xml"/><Relationship Id="rId18" Type="http://schemas.openxmlformats.org/officeDocument/2006/relationships/ctrlProp" Target="../ctrlProps/ctrlProp615.xml"/><Relationship Id="rId26" Type="http://schemas.openxmlformats.org/officeDocument/2006/relationships/ctrlProp" Target="../ctrlProps/ctrlProp623.xml"/><Relationship Id="rId3" Type="http://schemas.openxmlformats.org/officeDocument/2006/relationships/vmlDrawing" Target="../drawings/vmlDrawing26.vml"/><Relationship Id="rId21" Type="http://schemas.openxmlformats.org/officeDocument/2006/relationships/ctrlProp" Target="../ctrlProps/ctrlProp618.xml"/><Relationship Id="rId7" Type="http://schemas.openxmlformats.org/officeDocument/2006/relationships/ctrlProp" Target="../ctrlProps/ctrlProp604.xml"/><Relationship Id="rId12" Type="http://schemas.openxmlformats.org/officeDocument/2006/relationships/ctrlProp" Target="../ctrlProps/ctrlProp609.xml"/><Relationship Id="rId17" Type="http://schemas.openxmlformats.org/officeDocument/2006/relationships/ctrlProp" Target="../ctrlProps/ctrlProp614.xml"/><Relationship Id="rId25" Type="http://schemas.openxmlformats.org/officeDocument/2006/relationships/ctrlProp" Target="../ctrlProps/ctrlProp622.xml"/><Relationship Id="rId2" Type="http://schemas.openxmlformats.org/officeDocument/2006/relationships/drawing" Target="../drawings/drawing26.xml"/><Relationship Id="rId16" Type="http://schemas.openxmlformats.org/officeDocument/2006/relationships/ctrlProp" Target="../ctrlProps/ctrlProp613.xml"/><Relationship Id="rId20" Type="http://schemas.openxmlformats.org/officeDocument/2006/relationships/ctrlProp" Target="../ctrlProps/ctrlProp617.xml"/><Relationship Id="rId1" Type="http://schemas.openxmlformats.org/officeDocument/2006/relationships/printerSettings" Target="../printerSettings/printerSettings26.bin"/><Relationship Id="rId6" Type="http://schemas.openxmlformats.org/officeDocument/2006/relationships/ctrlProp" Target="../ctrlProps/ctrlProp603.xml"/><Relationship Id="rId11" Type="http://schemas.openxmlformats.org/officeDocument/2006/relationships/ctrlProp" Target="../ctrlProps/ctrlProp608.xml"/><Relationship Id="rId24" Type="http://schemas.openxmlformats.org/officeDocument/2006/relationships/ctrlProp" Target="../ctrlProps/ctrlProp621.xml"/><Relationship Id="rId5" Type="http://schemas.openxmlformats.org/officeDocument/2006/relationships/ctrlProp" Target="../ctrlProps/ctrlProp602.xml"/><Relationship Id="rId15" Type="http://schemas.openxmlformats.org/officeDocument/2006/relationships/ctrlProp" Target="../ctrlProps/ctrlProp612.xml"/><Relationship Id="rId23" Type="http://schemas.openxmlformats.org/officeDocument/2006/relationships/ctrlProp" Target="../ctrlProps/ctrlProp620.xml"/><Relationship Id="rId10" Type="http://schemas.openxmlformats.org/officeDocument/2006/relationships/ctrlProp" Target="../ctrlProps/ctrlProp607.xml"/><Relationship Id="rId19" Type="http://schemas.openxmlformats.org/officeDocument/2006/relationships/ctrlProp" Target="../ctrlProps/ctrlProp616.xml"/><Relationship Id="rId4" Type="http://schemas.openxmlformats.org/officeDocument/2006/relationships/ctrlProp" Target="../ctrlProps/ctrlProp601.xml"/><Relationship Id="rId9" Type="http://schemas.openxmlformats.org/officeDocument/2006/relationships/ctrlProp" Target="../ctrlProps/ctrlProp606.xml"/><Relationship Id="rId14" Type="http://schemas.openxmlformats.org/officeDocument/2006/relationships/ctrlProp" Target="../ctrlProps/ctrlProp611.xml"/><Relationship Id="rId22" Type="http://schemas.openxmlformats.org/officeDocument/2006/relationships/ctrlProp" Target="../ctrlProps/ctrlProp619.xml"/><Relationship Id="rId27" Type="http://schemas.openxmlformats.org/officeDocument/2006/relationships/ctrlProp" Target="../ctrlProps/ctrlProp624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29.xml"/><Relationship Id="rId13" Type="http://schemas.openxmlformats.org/officeDocument/2006/relationships/ctrlProp" Target="../ctrlProps/ctrlProp634.xml"/><Relationship Id="rId18" Type="http://schemas.openxmlformats.org/officeDocument/2006/relationships/ctrlProp" Target="../ctrlProps/ctrlProp639.xml"/><Relationship Id="rId26" Type="http://schemas.openxmlformats.org/officeDocument/2006/relationships/ctrlProp" Target="../ctrlProps/ctrlProp647.xml"/><Relationship Id="rId3" Type="http://schemas.openxmlformats.org/officeDocument/2006/relationships/vmlDrawing" Target="../drawings/vmlDrawing27.vml"/><Relationship Id="rId21" Type="http://schemas.openxmlformats.org/officeDocument/2006/relationships/ctrlProp" Target="../ctrlProps/ctrlProp642.xml"/><Relationship Id="rId7" Type="http://schemas.openxmlformats.org/officeDocument/2006/relationships/ctrlProp" Target="../ctrlProps/ctrlProp628.xml"/><Relationship Id="rId12" Type="http://schemas.openxmlformats.org/officeDocument/2006/relationships/ctrlProp" Target="../ctrlProps/ctrlProp633.xml"/><Relationship Id="rId17" Type="http://schemas.openxmlformats.org/officeDocument/2006/relationships/ctrlProp" Target="../ctrlProps/ctrlProp638.xml"/><Relationship Id="rId25" Type="http://schemas.openxmlformats.org/officeDocument/2006/relationships/ctrlProp" Target="../ctrlProps/ctrlProp646.xml"/><Relationship Id="rId2" Type="http://schemas.openxmlformats.org/officeDocument/2006/relationships/drawing" Target="../drawings/drawing27.xml"/><Relationship Id="rId16" Type="http://schemas.openxmlformats.org/officeDocument/2006/relationships/ctrlProp" Target="../ctrlProps/ctrlProp637.xml"/><Relationship Id="rId20" Type="http://schemas.openxmlformats.org/officeDocument/2006/relationships/ctrlProp" Target="../ctrlProps/ctrlProp641.xml"/><Relationship Id="rId1" Type="http://schemas.openxmlformats.org/officeDocument/2006/relationships/printerSettings" Target="../printerSettings/printerSettings27.bin"/><Relationship Id="rId6" Type="http://schemas.openxmlformats.org/officeDocument/2006/relationships/ctrlProp" Target="../ctrlProps/ctrlProp627.xml"/><Relationship Id="rId11" Type="http://schemas.openxmlformats.org/officeDocument/2006/relationships/ctrlProp" Target="../ctrlProps/ctrlProp632.xml"/><Relationship Id="rId24" Type="http://schemas.openxmlformats.org/officeDocument/2006/relationships/ctrlProp" Target="../ctrlProps/ctrlProp645.xml"/><Relationship Id="rId5" Type="http://schemas.openxmlformats.org/officeDocument/2006/relationships/ctrlProp" Target="../ctrlProps/ctrlProp626.xml"/><Relationship Id="rId15" Type="http://schemas.openxmlformats.org/officeDocument/2006/relationships/ctrlProp" Target="../ctrlProps/ctrlProp636.xml"/><Relationship Id="rId23" Type="http://schemas.openxmlformats.org/officeDocument/2006/relationships/ctrlProp" Target="../ctrlProps/ctrlProp644.xml"/><Relationship Id="rId10" Type="http://schemas.openxmlformats.org/officeDocument/2006/relationships/ctrlProp" Target="../ctrlProps/ctrlProp631.xml"/><Relationship Id="rId19" Type="http://schemas.openxmlformats.org/officeDocument/2006/relationships/ctrlProp" Target="../ctrlProps/ctrlProp640.xml"/><Relationship Id="rId4" Type="http://schemas.openxmlformats.org/officeDocument/2006/relationships/ctrlProp" Target="../ctrlProps/ctrlProp625.xml"/><Relationship Id="rId9" Type="http://schemas.openxmlformats.org/officeDocument/2006/relationships/ctrlProp" Target="../ctrlProps/ctrlProp630.xml"/><Relationship Id="rId14" Type="http://schemas.openxmlformats.org/officeDocument/2006/relationships/ctrlProp" Target="../ctrlProps/ctrlProp635.xml"/><Relationship Id="rId22" Type="http://schemas.openxmlformats.org/officeDocument/2006/relationships/ctrlProp" Target="../ctrlProps/ctrlProp643.xml"/><Relationship Id="rId27" Type="http://schemas.openxmlformats.org/officeDocument/2006/relationships/ctrlProp" Target="../ctrlProps/ctrlProp648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53.xml"/><Relationship Id="rId13" Type="http://schemas.openxmlformats.org/officeDocument/2006/relationships/ctrlProp" Target="../ctrlProps/ctrlProp658.xml"/><Relationship Id="rId18" Type="http://schemas.openxmlformats.org/officeDocument/2006/relationships/ctrlProp" Target="../ctrlProps/ctrlProp663.xml"/><Relationship Id="rId26" Type="http://schemas.openxmlformats.org/officeDocument/2006/relationships/ctrlProp" Target="../ctrlProps/ctrlProp671.xml"/><Relationship Id="rId3" Type="http://schemas.openxmlformats.org/officeDocument/2006/relationships/vmlDrawing" Target="../drawings/vmlDrawing28.vml"/><Relationship Id="rId21" Type="http://schemas.openxmlformats.org/officeDocument/2006/relationships/ctrlProp" Target="../ctrlProps/ctrlProp666.xml"/><Relationship Id="rId7" Type="http://schemas.openxmlformats.org/officeDocument/2006/relationships/ctrlProp" Target="../ctrlProps/ctrlProp652.xml"/><Relationship Id="rId12" Type="http://schemas.openxmlformats.org/officeDocument/2006/relationships/ctrlProp" Target="../ctrlProps/ctrlProp657.xml"/><Relationship Id="rId17" Type="http://schemas.openxmlformats.org/officeDocument/2006/relationships/ctrlProp" Target="../ctrlProps/ctrlProp662.xml"/><Relationship Id="rId25" Type="http://schemas.openxmlformats.org/officeDocument/2006/relationships/ctrlProp" Target="../ctrlProps/ctrlProp670.xml"/><Relationship Id="rId2" Type="http://schemas.openxmlformats.org/officeDocument/2006/relationships/drawing" Target="../drawings/drawing28.xml"/><Relationship Id="rId16" Type="http://schemas.openxmlformats.org/officeDocument/2006/relationships/ctrlProp" Target="../ctrlProps/ctrlProp661.xml"/><Relationship Id="rId20" Type="http://schemas.openxmlformats.org/officeDocument/2006/relationships/ctrlProp" Target="../ctrlProps/ctrlProp665.xml"/><Relationship Id="rId1" Type="http://schemas.openxmlformats.org/officeDocument/2006/relationships/printerSettings" Target="../printerSettings/printerSettings28.bin"/><Relationship Id="rId6" Type="http://schemas.openxmlformats.org/officeDocument/2006/relationships/ctrlProp" Target="../ctrlProps/ctrlProp651.xml"/><Relationship Id="rId11" Type="http://schemas.openxmlformats.org/officeDocument/2006/relationships/ctrlProp" Target="../ctrlProps/ctrlProp656.xml"/><Relationship Id="rId24" Type="http://schemas.openxmlformats.org/officeDocument/2006/relationships/ctrlProp" Target="../ctrlProps/ctrlProp669.xml"/><Relationship Id="rId5" Type="http://schemas.openxmlformats.org/officeDocument/2006/relationships/ctrlProp" Target="../ctrlProps/ctrlProp650.xml"/><Relationship Id="rId15" Type="http://schemas.openxmlformats.org/officeDocument/2006/relationships/ctrlProp" Target="../ctrlProps/ctrlProp660.xml"/><Relationship Id="rId23" Type="http://schemas.openxmlformats.org/officeDocument/2006/relationships/ctrlProp" Target="../ctrlProps/ctrlProp668.xml"/><Relationship Id="rId10" Type="http://schemas.openxmlformats.org/officeDocument/2006/relationships/ctrlProp" Target="../ctrlProps/ctrlProp655.xml"/><Relationship Id="rId19" Type="http://schemas.openxmlformats.org/officeDocument/2006/relationships/ctrlProp" Target="../ctrlProps/ctrlProp664.xml"/><Relationship Id="rId4" Type="http://schemas.openxmlformats.org/officeDocument/2006/relationships/ctrlProp" Target="../ctrlProps/ctrlProp649.xml"/><Relationship Id="rId9" Type="http://schemas.openxmlformats.org/officeDocument/2006/relationships/ctrlProp" Target="../ctrlProps/ctrlProp654.xml"/><Relationship Id="rId14" Type="http://schemas.openxmlformats.org/officeDocument/2006/relationships/ctrlProp" Target="../ctrlProps/ctrlProp659.xml"/><Relationship Id="rId22" Type="http://schemas.openxmlformats.org/officeDocument/2006/relationships/ctrlProp" Target="../ctrlProps/ctrlProp667.xml"/><Relationship Id="rId27" Type="http://schemas.openxmlformats.org/officeDocument/2006/relationships/ctrlProp" Target="../ctrlProps/ctrlProp672.xm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77.xml"/><Relationship Id="rId13" Type="http://schemas.openxmlformats.org/officeDocument/2006/relationships/ctrlProp" Target="../ctrlProps/ctrlProp682.xml"/><Relationship Id="rId18" Type="http://schemas.openxmlformats.org/officeDocument/2006/relationships/ctrlProp" Target="../ctrlProps/ctrlProp687.xml"/><Relationship Id="rId26" Type="http://schemas.openxmlformats.org/officeDocument/2006/relationships/ctrlProp" Target="../ctrlProps/ctrlProp695.xml"/><Relationship Id="rId3" Type="http://schemas.openxmlformats.org/officeDocument/2006/relationships/vmlDrawing" Target="../drawings/vmlDrawing29.vml"/><Relationship Id="rId21" Type="http://schemas.openxmlformats.org/officeDocument/2006/relationships/ctrlProp" Target="../ctrlProps/ctrlProp690.xml"/><Relationship Id="rId7" Type="http://schemas.openxmlformats.org/officeDocument/2006/relationships/ctrlProp" Target="../ctrlProps/ctrlProp676.xml"/><Relationship Id="rId12" Type="http://schemas.openxmlformats.org/officeDocument/2006/relationships/ctrlProp" Target="../ctrlProps/ctrlProp681.xml"/><Relationship Id="rId17" Type="http://schemas.openxmlformats.org/officeDocument/2006/relationships/ctrlProp" Target="../ctrlProps/ctrlProp686.xml"/><Relationship Id="rId25" Type="http://schemas.openxmlformats.org/officeDocument/2006/relationships/ctrlProp" Target="../ctrlProps/ctrlProp694.xml"/><Relationship Id="rId2" Type="http://schemas.openxmlformats.org/officeDocument/2006/relationships/drawing" Target="../drawings/drawing29.xml"/><Relationship Id="rId16" Type="http://schemas.openxmlformats.org/officeDocument/2006/relationships/ctrlProp" Target="../ctrlProps/ctrlProp685.xml"/><Relationship Id="rId20" Type="http://schemas.openxmlformats.org/officeDocument/2006/relationships/ctrlProp" Target="../ctrlProps/ctrlProp689.xml"/><Relationship Id="rId1" Type="http://schemas.openxmlformats.org/officeDocument/2006/relationships/printerSettings" Target="../printerSettings/printerSettings29.bin"/><Relationship Id="rId6" Type="http://schemas.openxmlformats.org/officeDocument/2006/relationships/ctrlProp" Target="../ctrlProps/ctrlProp675.xml"/><Relationship Id="rId11" Type="http://schemas.openxmlformats.org/officeDocument/2006/relationships/ctrlProp" Target="../ctrlProps/ctrlProp680.xml"/><Relationship Id="rId24" Type="http://schemas.openxmlformats.org/officeDocument/2006/relationships/ctrlProp" Target="../ctrlProps/ctrlProp693.xml"/><Relationship Id="rId5" Type="http://schemas.openxmlformats.org/officeDocument/2006/relationships/ctrlProp" Target="../ctrlProps/ctrlProp674.xml"/><Relationship Id="rId15" Type="http://schemas.openxmlformats.org/officeDocument/2006/relationships/ctrlProp" Target="../ctrlProps/ctrlProp684.xml"/><Relationship Id="rId23" Type="http://schemas.openxmlformats.org/officeDocument/2006/relationships/ctrlProp" Target="../ctrlProps/ctrlProp692.xml"/><Relationship Id="rId10" Type="http://schemas.openxmlformats.org/officeDocument/2006/relationships/ctrlProp" Target="../ctrlProps/ctrlProp679.xml"/><Relationship Id="rId19" Type="http://schemas.openxmlformats.org/officeDocument/2006/relationships/ctrlProp" Target="../ctrlProps/ctrlProp688.xml"/><Relationship Id="rId4" Type="http://schemas.openxmlformats.org/officeDocument/2006/relationships/ctrlProp" Target="../ctrlProps/ctrlProp673.xml"/><Relationship Id="rId9" Type="http://schemas.openxmlformats.org/officeDocument/2006/relationships/ctrlProp" Target="../ctrlProps/ctrlProp678.xml"/><Relationship Id="rId14" Type="http://schemas.openxmlformats.org/officeDocument/2006/relationships/ctrlProp" Target="../ctrlProps/ctrlProp683.xml"/><Relationship Id="rId22" Type="http://schemas.openxmlformats.org/officeDocument/2006/relationships/ctrlProp" Target="../ctrlProps/ctrlProp691.xml"/><Relationship Id="rId27" Type="http://schemas.openxmlformats.org/officeDocument/2006/relationships/ctrlProp" Target="../ctrlProps/ctrlProp696.xm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01.xml"/><Relationship Id="rId13" Type="http://schemas.openxmlformats.org/officeDocument/2006/relationships/ctrlProp" Target="../ctrlProps/ctrlProp706.xml"/><Relationship Id="rId18" Type="http://schemas.openxmlformats.org/officeDocument/2006/relationships/ctrlProp" Target="../ctrlProps/ctrlProp711.xml"/><Relationship Id="rId26" Type="http://schemas.openxmlformats.org/officeDocument/2006/relationships/ctrlProp" Target="../ctrlProps/ctrlProp719.xml"/><Relationship Id="rId3" Type="http://schemas.openxmlformats.org/officeDocument/2006/relationships/vmlDrawing" Target="../drawings/vmlDrawing30.vml"/><Relationship Id="rId21" Type="http://schemas.openxmlformats.org/officeDocument/2006/relationships/ctrlProp" Target="../ctrlProps/ctrlProp714.xml"/><Relationship Id="rId7" Type="http://schemas.openxmlformats.org/officeDocument/2006/relationships/ctrlProp" Target="../ctrlProps/ctrlProp700.xml"/><Relationship Id="rId12" Type="http://schemas.openxmlformats.org/officeDocument/2006/relationships/ctrlProp" Target="../ctrlProps/ctrlProp705.xml"/><Relationship Id="rId17" Type="http://schemas.openxmlformats.org/officeDocument/2006/relationships/ctrlProp" Target="../ctrlProps/ctrlProp710.xml"/><Relationship Id="rId25" Type="http://schemas.openxmlformats.org/officeDocument/2006/relationships/ctrlProp" Target="../ctrlProps/ctrlProp718.xml"/><Relationship Id="rId2" Type="http://schemas.openxmlformats.org/officeDocument/2006/relationships/drawing" Target="../drawings/drawing30.xml"/><Relationship Id="rId16" Type="http://schemas.openxmlformats.org/officeDocument/2006/relationships/ctrlProp" Target="../ctrlProps/ctrlProp709.xml"/><Relationship Id="rId20" Type="http://schemas.openxmlformats.org/officeDocument/2006/relationships/ctrlProp" Target="../ctrlProps/ctrlProp713.xml"/><Relationship Id="rId1" Type="http://schemas.openxmlformats.org/officeDocument/2006/relationships/printerSettings" Target="../printerSettings/printerSettings30.bin"/><Relationship Id="rId6" Type="http://schemas.openxmlformats.org/officeDocument/2006/relationships/ctrlProp" Target="../ctrlProps/ctrlProp699.xml"/><Relationship Id="rId11" Type="http://schemas.openxmlformats.org/officeDocument/2006/relationships/ctrlProp" Target="../ctrlProps/ctrlProp704.xml"/><Relationship Id="rId24" Type="http://schemas.openxmlformats.org/officeDocument/2006/relationships/ctrlProp" Target="../ctrlProps/ctrlProp717.xml"/><Relationship Id="rId5" Type="http://schemas.openxmlformats.org/officeDocument/2006/relationships/ctrlProp" Target="../ctrlProps/ctrlProp698.xml"/><Relationship Id="rId15" Type="http://schemas.openxmlformats.org/officeDocument/2006/relationships/ctrlProp" Target="../ctrlProps/ctrlProp708.xml"/><Relationship Id="rId23" Type="http://schemas.openxmlformats.org/officeDocument/2006/relationships/ctrlProp" Target="../ctrlProps/ctrlProp716.xml"/><Relationship Id="rId10" Type="http://schemas.openxmlformats.org/officeDocument/2006/relationships/ctrlProp" Target="../ctrlProps/ctrlProp703.xml"/><Relationship Id="rId19" Type="http://schemas.openxmlformats.org/officeDocument/2006/relationships/ctrlProp" Target="../ctrlProps/ctrlProp712.xml"/><Relationship Id="rId4" Type="http://schemas.openxmlformats.org/officeDocument/2006/relationships/ctrlProp" Target="../ctrlProps/ctrlProp697.xml"/><Relationship Id="rId9" Type="http://schemas.openxmlformats.org/officeDocument/2006/relationships/ctrlProp" Target="../ctrlProps/ctrlProp702.xml"/><Relationship Id="rId14" Type="http://schemas.openxmlformats.org/officeDocument/2006/relationships/ctrlProp" Target="../ctrlProps/ctrlProp707.xml"/><Relationship Id="rId22" Type="http://schemas.openxmlformats.org/officeDocument/2006/relationships/ctrlProp" Target="../ctrlProps/ctrlProp715.xml"/><Relationship Id="rId27" Type="http://schemas.openxmlformats.org/officeDocument/2006/relationships/ctrlProp" Target="../ctrlProps/ctrlProp720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25.xml"/><Relationship Id="rId13" Type="http://schemas.openxmlformats.org/officeDocument/2006/relationships/ctrlProp" Target="../ctrlProps/ctrlProp730.xml"/><Relationship Id="rId18" Type="http://schemas.openxmlformats.org/officeDocument/2006/relationships/ctrlProp" Target="../ctrlProps/ctrlProp735.xml"/><Relationship Id="rId26" Type="http://schemas.openxmlformats.org/officeDocument/2006/relationships/ctrlProp" Target="../ctrlProps/ctrlProp743.xml"/><Relationship Id="rId3" Type="http://schemas.openxmlformats.org/officeDocument/2006/relationships/vmlDrawing" Target="../drawings/vmlDrawing31.vml"/><Relationship Id="rId21" Type="http://schemas.openxmlformats.org/officeDocument/2006/relationships/ctrlProp" Target="../ctrlProps/ctrlProp738.xml"/><Relationship Id="rId7" Type="http://schemas.openxmlformats.org/officeDocument/2006/relationships/ctrlProp" Target="../ctrlProps/ctrlProp724.xml"/><Relationship Id="rId12" Type="http://schemas.openxmlformats.org/officeDocument/2006/relationships/ctrlProp" Target="../ctrlProps/ctrlProp729.xml"/><Relationship Id="rId17" Type="http://schemas.openxmlformats.org/officeDocument/2006/relationships/ctrlProp" Target="../ctrlProps/ctrlProp734.xml"/><Relationship Id="rId25" Type="http://schemas.openxmlformats.org/officeDocument/2006/relationships/ctrlProp" Target="../ctrlProps/ctrlProp742.xml"/><Relationship Id="rId2" Type="http://schemas.openxmlformats.org/officeDocument/2006/relationships/drawing" Target="../drawings/drawing31.xml"/><Relationship Id="rId16" Type="http://schemas.openxmlformats.org/officeDocument/2006/relationships/ctrlProp" Target="../ctrlProps/ctrlProp733.xml"/><Relationship Id="rId20" Type="http://schemas.openxmlformats.org/officeDocument/2006/relationships/ctrlProp" Target="../ctrlProps/ctrlProp737.xml"/><Relationship Id="rId1" Type="http://schemas.openxmlformats.org/officeDocument/2006/relationships/printerSettings" Target="../printerSettings/printerSettings31.bin"/><Relationship Id="rId6" Type="http://schemas.openxmlformats.org/officeDocument/2006/relationships/ctrlProp" Target="../ctrlProps/ctrlProp723.xml"/><Relationship Id="rId11" Type="http://schemas.openxmlformats.org/officeDocument/2006/relationships/ctrlProp" Target="../ctrlProps/ctrlProp728.xml"/><Relationship Id="rId24" Type="http://schemas.openxmlformats.org/officeDocument/2006/relationships/ctrlProp" Target="../ctrlProps/ctrlProp741.xml"/><Relationship Id="rId5" Type="http://schemas.openxmlformats.org/officeDocument/2006/relationships/ctrlProp" Target="../ctrlProps/ctrlProp722.xml"/><Relationship Id="rId15" Type="http://schemas.openxmlformats.org/officeDocument/2006/relationships/ctrlProp" Target="../ctrlProps/ctrlProp732.xml"/><Relationship Id="rId23" Type="http://schemas.openxmlformats.org/officeDocument/2006/relationships/ctrlProp" Target="../ctrlProps/ctrlProp740.xml"/><Relationship Id="rId10" Type="http://schemas.openxmlformats.org/officeDocument/2006/relationships/ctrlProp" Target="../ctrlProps/ctrlProp727.xml"/><Relationship Id="rId19" Type="http://schemas.openxmlformats.org/officeDocument/2006/relationships/ctrlProp" Target="../ctrlProps/ctrlProp736.xml"/><Relationship Id="rId4" Type="http://schemas.openxmlformats.org/officeDocument/2006/relationships/ctrlProp" Target="../ctrlProps/ctrlProp721.xml"/><Relationship Id="rId9" Type="http://schemas.openxmlformats.org/officeDocument/2006/relationships/ctrlProp" Target="../ctrlProps/ctrlProp726.xml"/><Relationship Id="rId14" Type="http://schemas.openxmlformats.org/officeDocument/2006/relationships/ctrlProp" Target="../ctrlProps/ctrlProp731.xml"/><Relationship Id="rId22" Type="http://schemas.openxmlformats.org/officeDocument/2006/relationships/ctrlProp" Target="../ctrlProps/ctrlProp739.xml"/><Relationship Id="rId27" Type="http://schemas.openxmlformats.org/officeDocument/2006/relationships/ctrlProp" Target="../ctrlProps/ctrlProp744.xm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49.xml"/><Relationship Id="rId13" Type="http://schemas.openxmlformats.org/officeDocument/2006/relationships/ctrlProp" Target="../ctrlProps/ctrlProp754.xml"/><Relationship Id="rId18" Type="http://schemas.openxmlformats.org/officeDocument/2006/relationships/ctrlProp" Target="../ctrlProps/ctrlProp759.xml"/><Relationship Id="rId26" Type="http://schemas.openxmlformats.org/officeDocument/2006/relationships/ctrlProp" Target="../ctrlProps/ctrlProp767.xml"/><Relationship Id="rId3" Type="http://schemas.openxmlformats.org/officeDocument/2006/relationships/vmlDrawing" Target="../drawings/vmlDrawing32.vml"/><Relationship Id="rId21" Type="http://schemas.openxmlformats.org/officeDocument/2006/relationships/ctrlProp" Target="../ctrlProps/ctrlProp762.xml"/><Relationship Id="rId7" Type="http://schemas.openxmlformats.org/officeDocument/2006/relationships/ctrlProp" Target="../ctrlProps/ctrlProp748.xml"/><Relationship Id="rId12" Type="http://schemas.openxmlformats.org/officeDocument/2006/relationships/ctrlProp" Target="../ctrlProps/ctrlProp753.xml"/><Relationship Id="rId17" Type="http://schemas.openxmlformats.org/officeDocument/2006/relationships/ctrlProp" Target="../ctrlProps/ctrlProp758.xml"/><Relationship Id="rId25" Type="http://schemas.openxmlformats.org/officeDocument/2006/relationships/ctrlProp" Target="../ctrlProps/ctrlProp766.xml"/><Relationship Id="rId2" Type="http://schemas.openxmlformats.org/officeDocument/2006/relationships/drawing" Target="../drawings/drawing32.xml"/><Relationship Id="rId16" Type="http://schemas.openxmlformats.org/officeDocument/2006/relationships/ctrlProp" Target="../ctrlProps/ctrlProp757.xml"/><Relationship Id="rId20" Type="http://schemas.openxmlformats.org/officeDocument/2006/relationships/ctrlProp" Target="../ctrlProps/ctrlProp761.xml"/><Relationship Id="rId1" Type="http://schemas.openxmlformats.org/officeDocument/2006/relationships/printerSettings" Target="../printerSettings/printerSettings32.bin"/><Relationship Id="rId6" Type="http://schemas.openxmlformats.org/officeDocument/2006/relationships/ctrlProp" Target="../ctrlProps/ctrlProp747.xml"/><Relationship Id="rId11" Type="http://schemas.openxmlformats.org/officeDocument/2006/relationships/ctrlProp" Target="../ctrlProps/ctrlProp752.xml"/><Relationship Id="rId24" Type="http://schemas.openxmlformats.org/officeDocument/2006/relationships/ctrlProp" Target="../ctrlProps/ctrlProp765.xml"/><Relationship Id="rId5" Type="http://schemas.openxmlformats.org/officeDocument/2006/relationships/ctrlProp" Target="../ctrlProps/ctrlProp746.xml"/><Relationship Id="rId15" Type="http://schemas.openxmlformats.org/officeDocument/2006/relationships/ctrlProp" Target="../ctrlProps/ctrlProp756.xml"/><Relationship Id="rId23" Type="http://schemas.openxmlformats.org/officeDocument/2006/relationships/ctrlProp" Target="../ctrlProps/ctrlProp764.xml"/><Relationship Id="rId10" Type="http://schemas.openxmlformats.org/officeDocument/2006/relationships/ctrlProp" Target="../ctrlProps/ctrlProp751.xml"/><Relationship Id="rId19" Type="http://schemas.openxmlformats.org/officeDocument/2006/relationships/ctrlProp" Target="../ctrlProps/ctrlProp760.xml"/><Relationship Id="rId4" Type="http://schemas.openxmlformats.org/officeDocument/2006/relationships/ctrlProp" Target="../ctrlProps/ctrlProp745.xml"/><Relationship Id="rId9" Type="http://schemas.openxmlformats.org/officeDocument/2006/relationships/ctrlProp" Target="../ctrlProps/ctrlProp750.xml"/><Relationship Id="rId14" Type="http://schemas.openxmlformats.org/officeDocument/2006/relationships/ctrlProp" Target="../ctrlProps/ctrlProp755.xml"/><Relationship Id="rId22" Type="http://schemas.openxmlformats.org/officeDocument/2006/relationships/ctrlProp" Target="../ctrlProps/ctrlProp763.xml"/><Relationship Id="rId27" Type="http://schemas.openxmlformats.org/officeDocument/2006/relationships/ctrlProp" Target="../ctrlProps/ctrlProp76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847"/>
  <sheetViews>
    <sheetView workbookViewId="0">
      <selection activeCell="A7" sqref="A7:J847"/>
    </sheetView>
  </sheetViews>
  <sheetFormatPr defaultColWidth="9.140625" defaultRowHeight="15"/>
  <cols>
    <col min="1" max="16384" width="9.140625" style="10"/>
  </cols>
  <sheetData>
    <row r="1" spans="1:15">
      <c r="A1" s="10" t="s">
        <v>46</v>
      </c>
      <c r="B1" s="10" t="s">
        <v>45</v>
      </c>
      <c r="C1" s="10" t="s">
        <v>44</v>
      </c>
      <c r="D1" s="10" t="s">
        <v>55</v>
      </c>
      <c r="E1" s="10" t="s">
        <v>42</v>
      </c>
      <c r="F1" s="10" t="s">
        <v>36</v>
      </c>
      <c r="G1" s="10" t="s">
        <v>27</v>
      </c>
      <c r="H1" s="10" t="s">
        <v>39</v>
      </c>
      <c r="I1" s="10" t="s">
        <v>41</v>
      </c>
      <c r="J1" s="10" t="s">
        <v>40</v>
      </c>
      <c r="K1" s="10" t="s">
        <v>27</v>
      </c>
      <c r="L1" s="10" t="s">
        <v>39</v>
      </c>
      <c r="M1" s="10" t="s">
        <v>38</v>
      </c>
      <c r="N1" s="10" t="s">
        <v>37</v>
      </c>
      <c r="O1" s="10" t="s">
        <v>36</v>
      </c>
    </row>
    <row r="2" spans="1:15">
      <c r="A2" s="10" t="s">
        <v>29</v>
      </c>
      <c r="B2" s="10" t="s">
        <v>35</v>
      </c>
      <c r="C2" s="10" t="s">
        <v>34</v>
      </c>
      <c r="D2" s="10" t="s">
        <v>33</v>
      </c>
      <c r="E2" s="10" t="s">
        <v>32</v>
      </c>
      <c r="F2" s="10" t="s">
        <v>31</v>
      </c>
      <c r="G2" s="10" t="s">
        <v>30</v>
      </c>
      <c r="H2" s="10" t="s">
        <v>27</v>
      </c>
      <c r="I2" s="10" t="s">
        <v>29</v>
      </c>
    </row>
    <row r="3" spans="1:15">
      <c r="A3" s="10" t="s">
        <v>17</v>
      </c>
    </row>
    <row r="4" spans="1:15">
      <c r="A4" s="10" t="s">
        <v>28</v>
      </c>
      <c r="B4" s="10" t="s">
        <v>27</v>
      </c>
      <c r="C4" s="10" t="s">
        <v>3</v>
      </c>
    </row>
    <row r="5" spans="1:15">
      <c r="A5" s="10" t="s">
        <v>18</v>
      </c>
      <c r="B5" s="10" t="s">
        <v>26</v>
      </c>
      <c r="C5" s="10" t="s">
        <v>25</v>
      </c>
      <c r="D5" s="10" t="s">
        <v>24</v>
      </c>
      <c r="E5" s="10" t="s">
        <v>23</v>
      </c>
      <c r="F5" s="10" t="s">
        <v>22</v>
      </c>
      <c r="G5" s="10" t="s">
        <v>21</v>
      </c>
      <c r="H5" s="10" t="s">
        <v>20</v>
      </c>
      <c r="I5" s="10" t="s">
        <v>19</v>
      </c>
      <c r="J5" s="10" t="s">
        <v>18</v>
      </c>
    </row>
    <row r="6" spans="1:15">
      <c r="A6" s="10" t="s">
        <v>17</v>
      </c>
    </row>
    <row r="7" spans="1:15">
      <c r="A7">
        <v>0</v>
      </c>
      <c r="B7">
        <v>0.9</v>
      </c>
      <c r="C7">
        <v>1</v>
      </c>
      <c r="D7">
        <v>1.1000000000000001</v>
      </c>
      <c r="E7">
        <v>1.2</v>
      </c>
      <c r="F7">
        <v>1.3</v>
      </c>
      <c r="G7">
        <v>1.4</v>
      </c>
      <c r="H7">
        <v>1.5</v>
      </c>
      <c r="I7">
        <v>1.6</v>
      </c>
      <c r="J7">
        <v>1710</v>
      </c>
    </row>
    <row r="8" spans="1:15">
      <c r="A8">
        <v>2</v>
      </c>
      <c r="B8">
        <v>1.3</v>
      </c>
      <c r="C8">
        <v>1.4</v>
      </c>
      <c r="D8">
        <v>1.5</v>
      </c>
      <c r="E8">
        <v>1.6</v>
      </c>
      <c r="F8">
        <v>1.7</v>
      </c>
      <c r="G8">
        <v>1.8</v>
      </c>
      <c r="H8">
        <v>1.9</v>
      </c>
      <c r="I8">
        <v>2</v>
      </c>
      <c r="J8">
        <v>1708</v>
      </c>
    </row>
    <row r="9" spans="1:15">
      <c r="A9">
        <v>4</v>
      </c>
      <c r="B9">
        <v>1.7</v>
      </c>
      <c r="C9">
        <v>1.8</v>
      </c>
      <c r="D9">
        <v>1.9</v>
      </c>
      <c r="E9">
        <v>2</v>
      </c>
      <c r="F9">
        <v>2.1</v>
      </c>
      <c r="G9">
        <v>2.2000000000000002</v>
      </c>
      <c r="H9">
        <v>2.2999999999999998</v>
      </c>
      <c r="I9">
        <v>2.4</v>
      </c>
      <c r="J9">
        <v>1706</v>
      </c>
    </row>
    <row r="10" spans="1:15">
      <c r="A10">
        <v>6</v>
      </c>
      <c r="B10">
        <v>2.1</v>
      </c>
      <c r="C10">
        <v>2.2000000000000002</v>
      </c>
      <c r="D10">
        <v>2.2999999999999998</v>
      </c>
      <c r="E10">
        <v>2.4</v>
      </c>
      <c r="F10">
        <v>2.5</v>
      </c>
      <c r="G10">
        <v>2.6</v>
      </c>
      <c r="H10">
        <v>2.7</v>
      </c>
      <c r="I10">
        <v>2.8</v>
      </c>
      <c r="J10">
        <v>1704</v>
      </c>
    </row>
    <row r="11" spans="1:15">
      <c r="A11">
        <v>8</v>
      </c>
      <c r="B11">
        <v>2.5</v>
      </c>
      <c r="C11">
        <v>2.6</v>
      </c>
      <c r="D11">
        <v>2.7</v>
      </c>
      <c r="E11">
        <v>2.8</v>
      </c>
      <c r="F11">
        <v>2.9</v>
      </c>
      <c r="G11">
        <v>3</v>
      </c>
      <c r="H11">
        <v>3.1</v>
      </c>
      <c r="I11">
        <v>3.2</v>
      </c>
      <c r="J11">
        <v>1702</v>
      </c>
    </row>
    <row r="12" spans="1:15">
      <c r="A12">
        <v>10</v>
      </c>
      <c r="B12">
        <v>2.9</v>
      </c>
      <c r="C12">
        <v>3</v>
      </c>
      <c r="D12">
        <v>3.1</v>
      </c>
      <c r="E12">
        <v>3.2</v>
      </c>
      <c r="F12">
        <v>3.3</v>
      </c>
      <c r="G12">
        <v>3.4</v>
      </c>
      <c r="H12">
        <v>3.5</v>
      </c>
      <c r="I12">
        <v>3.6</v>
      </c>
      <c r="J12">
        <v>1700</v>
      </c>
    </row>
    <row r="13" spans="1:15">
      <c r="A13">
        <v>12</v>
      </c>
      <c r="B13">
        <v>3.3</v>
      </c>
      <c r="C13">
        <v>3.4</v>
      </c>
      <c r="D13">
        <v>3.5</v>
      </c>
      <c r="E13">
        <v>3.6</v>
      </c>
      <c r="F13">
        <v>3.7</v>
      </c>
      <c r="G13">
        <v>3.8</v>
      </c>
      <c r="H13">
        <v>3.9</v>
      </c>
      <c r="I13">
        <v>4</v>
      </c>
      <c r="J13">
        <v>1698</v>
      </c>
    </row>
    <row r="14" spans="1:15">
      <c r="A14">
        <v>14</v>
      </c>
      <c r="B14">
        <v>3.7</v>
      </c>
      <c r="C14">
        <v>3.8</v>
      </c>
      <c r="D14">
        <v>3.9</v>
      </c>
      <c r="E14">
        <v>4</v>
      </c>
      <c r="F14">
        <v>4.0999999999999996</v>
      </c>
      <c r="G14">
        <v>4.2</v>
      </c>
      <c r="H14">
        <v>4.3</v>
      </c>
      <c r="I14">
        <v>4.4000000000000004</v>
      </c>
      <c r="J14">
        <v>1696</v>
      </c>
    </row>
    <row r="15" spans="1:15">
      <c r="A15">
        <v>16</v>
      </c>
      <c r="B15">
        <v>4.0999999999999996</v>
      </c>
      <c r="C15">
        <v>4.2</v>
      </c>
      <c r="D15">
        <v>4.3</v>
      </c>
      <c r="E15">
        <v>4.4000000000000004</v>
      </c>
      <c r="F15">
        <v>4.5</v>
      </c>
      <c r="G15">
        <v>4.5999999999999996</v>
      </c>
      <c r="H15">
        <v>4.7</v>
      </c>
      <c r="I15">
        <v>4.8</v>
      </c>
      <c r="J15">
        <v>1694</v>
      </c>
    </row>
    <row r="16" spans="1:15">
      <c r="A16">
        <v>18</v>
      </c>
      <c r="B16">
        <v>4.5999999999999996</v>
      </c>
      <c r="C16">
        <v>4.7</v>
      </c>
      <c r="D16">
        <v>4.8</v>
      </c>
      <c r="E16">
        <v>4.9000000000000004</v>
      </c>
      <c r="F16">
        <v>5</v>
      </c>
      <c r="G16">
        <v>5.0999999999999996</v>
      </c>
      <c r="H16">
        <v>5.2</v>
      </c>
      <c r="I16">
        <v>5.3</v>
      </c>
      <c r="J16">
        <v>1692</v>
      </c>
    </row>
    <row r="17" spans="1:10">
      <c r="A17">
        <v>20</v>
      </c>
      <c r="B17">
        <v>5</v>
      </c>
      <c r="C17">
        <v>5.0999999999999996</v>
      </c>
      <c r="D17">
        <v>5.2</v>
      </c>
      <c r="E17">
        <v>5.3</v>
      </c>
      <c r="F17">
        <v>5.4</v>
      </c>
      <c r="G17">
        <v>5.5</v>
      </c>
      <c r="H17">
        <v>5.6</v>
      </c>
      <c r="I17">
        <v>5.7</v>
      </c>
      <c r="J17">
        <v>1690</v>
      </c>
    </row>
    <row r="18" spans="1:10">
      <c r="A18">
        <v>22</v>
      </c>
      <c r="B18">
        <v>5.4</v>
      </c>
      <c r="C18">
        <v>5.5</v>
      </c>
      <c r="D18">
        <v>5.6</v>
      </c>
      <c r="E18">
        <v>5.7</v>
      </c>
      <c r="F18">
        <v>5.8</v>
      </c>
      <c r="G18">
        <v>5.9</v>
      </c>
      <c r="H18">
        <v>6</v>
      </c>
      <c r="I18">
        <v>6.1</v>
      </c>
      <c r="J18">
        <v>1688</v>
      </c>
    </row>
    <row r="19" spans="1:10">
      <c r="A19">
        <v>24</v>
      </c>
      <c r="B19">
        <v>5.8</v>
      </c>
      <c r="C19">
        <v>5.9</v>
      </c>
      <c r="D19">
        <v>6</v>
      </c>
      <c r="E19">
        <v>6.1</v>
      </c>
      <c r="F19">
        <v>6.2</v>
      </c>
      <c r="G19">
        <v>6.3</v>
      </c>
      <c r="H19">
        <v>6.4</v>
      </c>
      <c r="I19">
        <v>6.5</v>
      </c>
      <c r="J19">
        <v>1686</v>
      </c>
    </row>
    <row r="20" spans="1:10">
      <c r="A20">
        <v>26</v>
      </c>
      <c r="B20">
        <v>6.2</v>
      </c>
      <c r="C20">
        <v>6.3</v>
      </c>
      <c r="D20">
        <v>6.4</v>
      </c>
      <c r="E20">
        <v>6.5</v>
      </c>
      <c r="F20">
        <v>6.7</v>
      </c>
      <c r="G20">
        <v>6.8</v>
      </c>
      <c r="H20">
        <v>6.9</v>
      </c>
      <c r="I20">
        <v>7</v>
      </c>
      <c r="J20">
        <v>1684</v>
      </c>
    </row>
    <row r="21" spans="1:10">
      <c r="A21">
        <v>28</v>
      </c>
      <c r="B21">
        <v>6.7</v>
      </c>
      <c r="C21">
        <v>6.8</v>
      </c>
      <c r="D21">
        <v>6.9</v>
      </c>
      <c r="E21">
        <v>7</v>
      </c>
      <c r="F21">
        <v>7.1</v>
      </c>
      <c r="G21">
        <v>7.2</v>
      </c>
      <c r="H21">
        <v>7.3</v>
      </c>
      <c r="I21">
        <v>7.4</v>
      </c>
      <c r="J21">
        <v>1682</v>
      </c>
    </row>
    <row r="22" spans="1:10">
      <c r="A22">
        <v>30</v>
      </c>
      <c r="B22">
        <v>7.1</v>
      </c>
      <c r="C22">
        <v>7.2</v>
      </c>
      <c r="D22">
        <v>7.3</v>
      </c>
      <c r="E22">
        <v>7.4</v>
      </c>
      <c r="F22">
        <v>7.5</v>
      </c>
      <c r="G22">
        <v>7.6</v>
      </c>
      <c r="H22">
        <v>7.7</v>
      </c>
      <c r="I22">
        <v>7.8</v>
      </c>
      <c r="J22">
        <v>1680</v>
      </c>
    </row>
    <row r="23" spans="1:10">
      <c r="A23">
        <v>32</v>
      </c>
      <c r="B23">
        <v>7.5</v>
      </c>
      <c r="C23">
        <v>7.6</v>
      </c>
      <c r="D23">
        <v>7.7</v>
      </c>
      <c r="E23">
        <v>7.8</v>
      </c>
      <c r="F23">
        <v>7.9</v>
      </c>
      <c r="G23">
        <v>8.1</v>
      </c>
      <c r="H23">
        <v>8.1999999999999993</v>
      </c>
      <c r="I23">
        <v>8.3000000000000007</v>
      </c>
      <c r="J23">
        <v>1678</v>
      </c>
    </row>
    <row r="24" spans="1:10">
      <c r="A24">
        <v>34</v>
      </c>
      <c r="B24">
        <v>8</v>
      </c>
      <c r="C24">
        <v>8.1</v>
      </c>
      <c r="D24">
        <v>8.1999999999999993</v>
      </c>
      <c r="E24">
        <v>8.3000000000000007</v>
      </c>
      <c r="F24">
        <v>8.4</v>
      </c>
      <c r="G24">
        <v>8.5</v>
      </c>
      <c r="H24">
        <v>8.6</v>
      </c>
      <c r="I24">
        <v>8.6999999999999993</v>
      </c>
      <c r="J24">
        <v>1676</v>
      </c>
    </row>
    <row r="25" spans="1:10">
      <c r="A25">
        <v>36</v>
      </c>
      <c r="B25">
        <v>8.4</v>
      </c>
      <c r="C25">
        <v>8.5</v>
      </c>
      <c r="D25">
        <v>8.6</v>
      </c>
      <c r="E25">
        <v>8.6999999999999993</v>
      </c>
      <c r="F25">
        <v>8.8000000000000007</v>
      </c>
      <c r="G25">
        <v>8.9</v>
      </c>
      <c r="H25">
        <v>9</v>
      </c>
      <c r="I25">
        <v>9.1</v>
      </c>
      <c r="J25">
        <v>1674</v>
      </c>
    </row>
    <row r="26" spans="1:10">
      <c r="A26">
        <v>38</v>
      </c>
      <c r="B26">
        <v>8.8000000000000007</v>
      </c>
      <c r="C26">
        <v>8.9</v>
      </c>
      <c r="D26">
        <v>9</v>
      </c>
      <c r="E26">
        <v>9.1999999999999993</v>
      </c>
      <c r="F26">
        <v>9.3000000000000007</v>
      </c>
      <c r="G26">
        <v>9.4</v>
      </c>
      <c r="H26">
        <v>9.5</v>
      </c>
      <c r="I26">
        <v>9.6</v>
      </c>
      <c r="J26">
        <v>1672</v>
      </c>
    </row>
    <row r="27" spans="1:10">
      <c r="A27">
        <v>40</v>
      </c>
      <c r="B27">
        <v>9.3000000000000007</v>
      </c>
      <c r="C27">
        <v>9.4</v>
      </c>
      <c r="D27">
        <v>9.5</v>
      </c>
      <c r="E27">
        <v>9.6</v>
      </c>
      <c r="F27">
        <v>9.6999999999999993</v>
      </c>
      <c r="G27">
        <v>9.8000000000000007</v>
      </c>
      <c r="H27">
        <v>9.9</v>
      </c>
      <c r="I27">
        <v>10</v>
      </c>
      <c r="J27">
        <v>1670</v>
      </c>
    </row>
    <row r="28" spans="1:10">
      <c r="A28">
        <v>42</v>
      </c>
      <c r="B28">
        <v>9.6999999999999993</v>
      </c>
      <c r="C28">
        <v>9.8000000000000007</v>
      </c>
      <c r="D28">
        <v>9.9</v>
      </c>
      <c r="E28">
        <v>10</v>
      </c>
      <c r="F28">
        <v>10.1</v>
      </c>
      <c r="G28">
        <v>10.3</v>
      </c>
      <c r="H28">
        <v>10.4</v>
      </c>
      <c r="I28">
        <v>10.5</v>
      </c>
      <c r="J28">
        <v>1668</v>
      </c>
    </row>
    <row r="29" spans="1:10">
      <c r="A29">
        <v>44</v>
      </c>
      <c r="B29">
        <v>10.199999999999999</v>
      </c>
      <c r="C29">
        <v>10.3</v>
      </c>
      <c r="D29">
        <v>10.4</v>
      </c>
      <c r="E29">
        <v>10.5</v>
      </c>
      <c r="F29">
        <v>10.6</v>
      </c>
      <c r="G29">
        <v>10.7</v>
      </c>
      <c r="H29">
        <v>10.8</v>
      </c>
      <c r="I29">
        <v>10.9</v>
      </c>
      <c r="J29">
        <v>1666</v>
      </c>
    </row>
    <row r="30" spans="1:10">
      <c r="A30">
        <v>46</v>
      </c>
      <c r="B30">
        <v>10.6</v>
      </c>
      <c r="C30">
        <v>10.7</v>
      </c>
      <c r="D30">
        <v>10.8</v>
      </c>
      <c r="E30">
        <v>10.9</v>
      </c>
      <c r="F30">
        <v>11</v>
      </c>
      <c r="G30">
        <v>11.2</v>
      </c>
      <c r="H30">
        <v>11.3</v>
      </c>
      <c r="I30">
        <v>11.4</v>
      </c>
      <c r="J30">
        <v>1664</v>
      </c>
    </row>
    <row r="31" spans="1:10">
      <c r="A31">
        <v>48</v>
      </c>
      <c r="B31">
        <v>11.1</v>
      </c>
      <c r="C31">
        <v>11.2</v>
      </c>
      <c r="D31">
        <v>11.3</v>
      </c>
      <c r="E31">
        <v>11.4</v>
      </c>
      <c r="F31">
        <v>11.5</v>
      </c>
      <c r="G31">
        <v>11.6</v>
      </c>
      <c r="H31">
        <v>11.7</v>
      </c>
      <c r="I31">
        <v>11.8</v>
      </c>
      <c r="J31">
        <v>1662</v>
      </c>
    </row>
    <row r="32" spans="1:10">
      <c r="A32">
        <v>50</v>
      </c>
      <c r="B32">
        <v>11.5</v>
      </c>
      <c r="C32">
        <v>11.6</v>
      </c>
      <c r="D32">
        <v>11.7</v>
      </c>
      <c r="E32">
        <v>11.8</v>
      </c>
      <c r="F32">
        <v>12</v>
      </c>
      <c r="G32">
        <v>12.1</v>
      </c>
      <c r="H32">
        <v>12.2</v>
      </c>
      <c r="I32">
        <v>12.3</v>
      </c>
      <c r="J32">
        <v>1660</v>
      </c>
    </row>
    <row r="33" spans="1:10">
      <c r="A33">
        <v>52</v>
      </c>
      <c r="B33">
        <v>12</v>
      </c>
      <c r="C33">
        <v>12.1</v>
      </c>
      <c r="D33">
        <v>12.2</v>
      </c>
      <c r="E33">
        <v>12.3</v>
      </c>
      <c r="F33">
        <v>12.4</v>
      </c>
      <c r="G33">
        <v>12.5</v>
      </c>
      <c r="H33">
        <v>12.6</v>
      </c>
      <c r="I33">
        <v>12.7</v>
      </c>
      <c r="J33">
        <v>1658</v>
      </c>
    </row>
    <row r="34" spans="1:10">
      <c r="A34">
        <v>54</v>
      </c>
      <c r="B34">
        <v>12.4</v>
      </c>
      <c r="C34">
        <v>12.5</v>
      </c>
      <c r="D34">
        <v>12.6</v>
      </c>
      <c r="E34">
        <v>12.8</v>
      </c>
      <c r="F34">
        <v>12.9</v>
      </c>
      <c r="G34">
        <v>13</v>
      </c>
      <c r="H34">
        <v>13.1</v>
      </c>
      <c r="I34">
        <v>13.2</v>
      </c>
      <c r="J34">
        <v>1656</v>
      </c>
    </row>
    <row r="35" spans="1:10">
      <c r="A35">
        <v>56</v>
      </c>
      <c r="B35">
        <v>12.9</v>
      </c>
      <c r="C35">
        <v>13</v>
      </c>
      <c r="D35">
        <v>13.1</v>
      </c>
      <c r="E35">
        <v>13.2</v>
      </c>
      <c r="F35">
        <v>13.3</v>
      </c>
      <c r="G35">
        <v>13.4</v>
      </c>
      <c r="H35">
        <v>13.6</v>
      </c>
      <c r="I35">
        <v>13.7</v>
      </c>
      <c r="J35">
        <v>1654</v>
      </c>
    </row>
    <row r="36" spans="1:10">
      <c r="A36">
        <v>58</v>
      </c>
      <c r="B36">
        <v>13.3</v>
      </c>
      <c r="C36">
        <v>13.5</v>
      </c>
      <c r="D36">
        <v>13.6</v>
      </c>
      <c r="E36">
        <v>13.7</v>
      </c>
      <c r="F36">
        <v>13.8</v>
      </c>
      <c r="G36">
        <v>13.9</v>
      </c>
      <c r="H36">
        <v>14</v>
      </c>
      <c r="I36">
        <v>14.1</v>
      </c>
      <c r="J36">
        <v>1652</v>
      </c>
    </row>
    <row r="37" spans="1:10">
      <c r="A37">
        <v>60</v>
      </c>
      <c r="B37">
        <v>13.8</v>
      </c>
      <c r="C37">
        <v>13.9</v>
      </c>
      <c r="D37">
        <v>14</v>
      </c>
      <c r="E37">
        <v>14.1</v>
      </c>
      <c r="F37">
        <v>14.3</v>
      </c>
      <c r="G37">
        <v>14.4</v>
      </c>
      <c r="H37">
        <v>14.5</v>
      </c>
      <c r="I37">
        <v>14.6</v>
      </c>
      <c r="J37">
        <v>1650</v>
      </c>
    </row>
    <row r="38" spans="1:10">
      <c r="A38">
        <v>62</v>
      </c>
      <c r="B38">
        <v>14.3</v>
      </c>
      <c r="C38">
        <v>14.4</v>
      </c>
      <c r="D38">
        <v>14.5</v>
      </c>
      <c r="E38">
        <v>14.6</v>
      </c>
      <c r="F38">
        <v>14.7</v>
      </c>
      <c r="G38">
        <v>14.8</v>
      </c>
      <c r="H38">
        <v>14.9</v>
      </c>
      <c r="I38">
        <v>15.1</v>
      </c>
      <c r="J38">
        <v>1648</v>
      </c>
    </row>
    <row r="39" spans="1:10">
      <c r="A39">
        <v>64</v>
      </c>
      <c r="B39">
        <v>14.7</v>
      </c>
      <c r="C39">
        <v>14.8</v>
      </c>
      <c r="D39">
        <v>15</v>
      </c>
      <c r="E39">
        <v>15.1</v>
      </c>
      <c r="F39">
        <v>15.2</v>
      </c>
      <c r="G39">
        <v>15.3</v>
      </c>
      <c r="H39">
        <v>15.4</v>
      </c>
      <c r="I39">
        <v>15.5</v>
      </c>
      <c r="J39">
        <v>1646</v>
      </c>
    </row>
    <row r="40" spans="1:10">
      <c r="A40">
        <v>66</v>
      </c>
      <c r="B40">
        <v>15.2</v>
      </c>
      <c r="C40">
        <v>15.3</v>
      </c>
      <c r="D40">
        <v>15.4</v>
      </c>
      <c r="E40">
        <v>15.5</v>
      </c>
      <c r="F40">
        <v>15.7</v>
      </c>
      <c r="G40">
        <v>15.8</v>
      </c>
      <c r="H40">
        <v>15.9</v>
      </c>
      <c r="I40">
        <v>16</v>
      </c>
      <c r="J40">
        <v>1644</v>
      </c>
    </row>
    <row r="41" spans="1:10">
      <c r="A41">
        <v>68</v>
      </c>
      <c r="B41">
        <v>15.7</v>
      </c>
      <c r="C41">
        <v>15.8</v>
      </c>
      <c r="D41">
        <v>15.9</v>
      </c>
      <c r="E41">
        <v>16</v>
      </c>
      <c r="F41">
        <v>16.100000000000001</v>
      </c>
      <c r="G41">
        <v>16.2</v>
      </c>
      <c r="H41">
        <v>16.399999999999999</v>
      </c>
      <c r="I41">
        <v>16.5</v>
      </c>
      <c r="J41">
        <v>1642</v>
      </c>
    </row>
    <row r="42" spans="1:10">
      <c r="A42">
        <v>70</v>
      </c>
      <c r="B42">
        <v>16.100000000000001</v>
      </c>
      <c r="C42">
        <v>16.3</v>
      </c>
      <c r="D42">
        <v>16.399999999999999</v>
      </c>
      <c r="E42">
        <v>16.5</v>
      </c>
      <c r="F42">
        <v>16.600000000000001</v>
      </c>
      <c r="G42">
        <v>16.7</v>
      </c>
      <c r="H42">
        <v>16.8</v>
      </c>
      <c r="I42">
        <v>17</v>
      </c>
      <c r="J42">
        <v>1640</v>
      </c>
    </row>
    <row r="43" spans="1:10">
      <c r="A43">
        <v>72</v>
      </c>
      <c r="B43">
        <v>16.600000000000001</v>
      </c>
      <c r="C43">
        <v>16.7</v>
      </c>
      <c r="D43">
        <v>16.899999999999999</v>
      </c>
      <c r="E43">
        <v>17</v>
      </c>
      <c r="F43">
        <v>17.100000000000001</v>
      </c>
      <c r="G43">
        <v>17.2</v>
      </c>
      <c r="H43">
        <v>17.3</v>
      </c>
      <c r="I43">
        <v>17.399999999999999</v>
      </c>
      <c r="J43">
        <v>1638</v>
      </c>
    </row>
    <row r="44" spans="1:10">
      <c r="A44">
        <v>74</v>
      </c>
      <c r="B44">
        <v>17.100000000000001</v>
      </c>
      <c r="C44">
        <v>17.2</v>
      </c>
      <c r="D44">
        <v>17.3</v>
      </c>
      <c r="E44">
        <v>17.399999999999999</v>
      </c>
      <c r="F44">
        <v>17.600000000000001</v>
      </c>
      <c r="G44">
        <v>17.7</v>
      </c>
      <c r="H44">
        <v>17.8</v>
      </c>
      <c r="I44">
        <v>17.899999999999999</v>
      </c>
      <c r="J44">
        <v>1636</v>
      </c>
    </row>
    <row r="45" spans="1:10">
      <c r="A45">
        <v>76</v>
      </c>
      <c r="B45">
        <v>17.600000000000001</v>
      </c>
      <c r="C45">
        <v>17.7</v>
      </c>
      <c r="D45">
        <v>17.8</v>
      </c>
      <c r="E45">
        <v>17.899999999999999</v>
      </c>
      <c r="F45">
        <v>18</v>
      </c>
      <c r="G45">
        <v>18.2</v>
      </c>
      <c r="H45">
        <v>18.3</v>
      </c>
      <c r="I45">
        <v>18.399999999999999</v>
      </c>
      <c r="J45">
        <v>1634</v>
      </c>
    </row>
    <row r="46" spans="1:10">
      <c r="A46">
        <v>78</v>
      </c>
      <c r="B46">
        <v>18.100000000000001</v>
      </c>
      <c r="C46">
        <v>18.2</v>
      </c>
      <c r="D46">
        <v>18.3</v>
      </c>
      <c r="E46">
        <v>18.399999999999999</v>
      </c>
      <c r="F46">
        <v>18.5</v>
      </c>
      <c r="G46">
        <v>18.600000000000001</v>
      </c>
      <c r="H46">
        <v>18.8</v>
      </c>
      <c r="I46">
        <v>18.899999999999999</v>
      </c>
      <c r="J46">
        <v>1632</v>
      </c>
    </row>
    <row r="47" spans="1:10">
      <c r="A47">
        <v>80</v>
      </c>
      <c r="B47">
        <v>18.5</v>
      </c>
      <c r="C47">
        <v>18.7</v>
      </c>
      <c r="D47">
        <v>18.8</v>
      </c>
      <c r="E47">
        <v>18.899999999999999</v>
      </c>
      <c r="F47">
        <v>19</v>
      </c>
      <c r="G47">
        <v>19.100000000000001</v>
      </c>
      <c r="H47">
        <v>19.3</v>
      </c>
      <c r="I47">
        <v>19.399999999999999</v>
      </c>
      <c r="J47">
        <v>1630</v>
      </c>
    </row>
    <row r="48" spans="1:10">
      <c r="A48">
        <v>82</v>
      </c>
      <c r="B48">
        <v>19</v>
      </c>
      <c r="C48">
        <v>19.100000000000001</v>
      </c>
      <c r="D48">
        <v>19.3</v>
      </c>
      <c r="E48">
        <v>19.399999999999999</v>
      </c>
      <c r="F48">
        <v>19.5</v>
      </c>
      <c r="G48">
        <v>19.600000000000001</v>
      </c>
      <c r="H48">
        <v>19.7</v>
      </c>
      <c r="I48">
        <v>19.899999999999999</v>
      </c>
      <c r="J48">
        <v>1628</v>
      </c>
    </row>
    <row r="49" spans="1:10">
      <c r="A49">
        <v>84</v>
      </c>
      <c r="B49">
        <v>19.5</v>
      </c>
      <c r="C49">
        <v>19.600000000000001</v>
      </c>
      <c r="D49">
        <v>19.8</v>
      </c>
      <c r="E49">
        <v>19.899999999999999</v>
      </c>
      <c r="F49">
        <v>20</v>
      </c>
      <c r="G49">
        <v>20.100000000000001</v>
      </c>
      <c r="H49">
        <v>20.2</v>
      </c>
      <c r="I49">
        <v>20.399999999999999</v>
      </c>
      <c r="J49">
        <v>1626</v>
      </c>
    </row>
    <row r="50" spans="1:10">
      <c r="A50">
        <v>86</v>
      </c>
      <c r="B50">
        <v>20</v>
      </c>
      <c r="C50">
        <v>20.100000000000001</v>
      </c>
      <c r="D50">
        <v>20.2</v>
      </c>
      <c r="E50">
        <v>20.399999999999999</v>
      </c>
      <c r="F50">
        <v>20.5</v>
      </c>
      <c r="G50">
        <v>20.6</v>
      </c>
      <c r="H50">
        <v>20.7</v>
      </c>
      <c r="I50">
        <v>20.8</v>
      </c>
      <c r="J50">
        <v>1624</v>
      </c>
    </row>
    <row r="51" spans="1:10">
      <c r="A51">
        <v>88</v>
      </c>
      <c r="B51">
        <v>20.5</v>
      </c>
      <c r="C51">
        <v>20.6</v>
      </c>
      <c r="D51">
        <v>20.7</v>
      </c>
      <c r="E51">
        <v>20.9</v>
      </c>
      <c r="F51">
        <v>21</v>
      </c>
      <c r="G51">
        <v>21.1</v>
      </c>
      <c r="H51">
        <v>21.2</v>
      </c>
      <c r="I51">
        <v>21.3</v>
      </c>
      <c r="J51">
        <v>1622</v>
      </c>
    </row>
    <row r="52" spans="1:10">
      <c r="A52">
        <v>90</v>
      </c>
      <c r="B52">
        <v>21</v>
      </c>
      <c r="C52">
        <v>21.1</v>
      </c>
      <c r="D52">
        <v>21.2</v>
      </c>
      <c r="E52">
        <v>21.4</v>
      </c>
      <c r="F52">
        <v>21.5</v>
      </c>
      <c r="G52">
        <v>21.6</v>
      </c>
      <c r="H52">
        <v>21.7</v>
      </c>
      <c r="I52">
        <v>21.8</v>
      </c>
      <c r="J52">
        <v>1620</v>
      </c>
    </row>
    <row r="53" spans="1:10">
      <c r="A53">
        <v>92</v>
      </c>
      <c r="B53">
        <v>21.5</v>
      </c>
      <c r="C53">
        <v>21.6</v>
      </c>
      <c r="D53">
        <v>21.7</v>
      </c>
      <c r="E53">
        <v>21.8</v>
      </c>
      <c r="F53">
        <v>22</v>
      </c>
      <c r="G53">
        <v>22.1</v>
      </c>
      <c r="H53">
        <v>22.2</v>
      </c>
      <c r="I53">
        <v>22.3</v>
      </c>
      <c r="J53">
        <v>1618</v>
      </c>
    </row>
    <row r="54" spans="1:10">
      <c r="A54">
        <v>94</v>
      </c>
      <c r="B54">
        <v>22</v>
      </c>
      <c r="C54">
        <v>22.1</v>
      </c>
      <c r="D54">
        <v>22.2</v>
      </c>
      <c r="E54">
        <v>22.3</v>
      </c>
      <c r="F54">
        <v>22.5</v>
      </c>
      <c r="G54">
        <v>22.6</v>
      </c>
      <c r="H54">
        <v>22.7</v>
      </c>
      <c r="I54">
        <v>22.8</v>
      </c>
      <c r="J54">
        <v>1616</v>
      </c>
    </row>
    <row r="55" spans="1:10">
      <c r="A55">
        <v>96</v>
      </c>
      <c r="B55">
        <v>22.5</v>
      </c>
      <c r="C55">
        <v>22.6</v>
      </c>
      <c r="D55">
        <v>22.7</v>
      </c>
      <c r="E55">
        <v>22.9</v>
      </c>
      <c r="F55">
        <v>23</v>
      </c>
      <c r="G55">
        <v>23.1</v>
      </c>
      <c r="H55">
        <v>23.2</v>
      </c>
      <c r="I55">
        <v>23.3</v>
      </c>
      <c r="J55">
        <v>1614</v>
      </c>
    </row>
    <row r="56" spans="1:10">
      <c r="A56">
        <v>98</v>
      </c>
      <c r="B56">
        <v>23</v>
      </c>
      <c r="C56">
        <v>23.1</v>
      </c>
      <c r="D56">
        <v>23.2</v>
      </c>
      <c r="E56">
        <v>23.4</v>
      </c>
      <c r="F56">
        <v>23.5</v>
      </c>
      <c r="G56">
        <v>23.6</v>
      </c>
      <c r="H56">
        <v>23.7</v>
      </c>
      <c r="I56">
        <v>23.9</v>
      </c>
      <c r="J56">
        <v>1612</v>
      </c>
    </row>
    <row r="57" spans="1:10">
      <c r="A57">
        <v>100</v>
      </c>
      <c r="B57">
        <v>23.5</v>
      </c>
      <c r="C57">
        <v>23.6</v>
      </c>
      <c r="D57">
        <v>23.7</v>
      </c>
      <c r="E57">
        <v>23.9</v>
      </c>
      <c r="F57">
        <v>24</v>
      </c>
      <c r="G57">
        <v>24.1</v>
      </c>
      <c r="H57">
        <v>24.2</v>
      </c>
      <c r="I57">
        <v>24.4</v>
      </c>
      <c r="J57">
        <v>1610</v>
      </c>
    </row>
    <row r="58" spans="1:10">
      <c r="A58">
        <v>102</v>
      </c>
      <c r="B58">
        <v>24</v>
      </c>
      <c r="C58">
        <v>24.1</v>
      </c>
      <c r="D58">
        <v>24.2</v>
      </c>
      <c r="E58">
        <v>24.4</v>
      </c>
      <c r="F58">
        <v>24.5</v>
      </c>
      <c r="G58">
        <v>24.6</v>
      </c>
      <c r="H58">
        <v>24.7</v>
      </c>
      <c r="I58">
        <v>24.9</v>
      </c>
      <c r="J58">
        <v>1608</v>
      </c>
    </row>
    <row r="59" spans="1:10">
      <c r="A59">
        <v>104</v>
      </c>
      <c r="B59">
        <v>24.5</v>
      </c>
      <c r="C59">
        <v>24.6</v>
      </c>
      <c r="D59">
        <v>24.8</v>
      </c>
      <c r="E59">
        <v>24.9</v>
      </c>
      <c r="F59">
        <v>25</v>
      </c>
      <c r="G59">
        <v>25.1</v>
      </c>
      <c r="H59">
        <v>25.3</v>
      </c>
      <c r="I59">
        <v>25.4</v>
      </c>
      <c r="J59">
        <v>1606</v>
      </c>
    </row>
    <row r="60" spans="1:10">
      <c r="A60">
        <v>106</v>
      </c>
      <c r="B60">
        <v>25</v>
      </c>
      <c r="C60">
        <v>25.1</v>
      </c>
      <c r="D60">
        <v>25.3</v>
      </c>
      <c r="E60">
        <v>25.4</v>
      </c>
      <c r="F60">
        <v>25.5</v>
      </c>
      <c r="G60">
        <v>25.6</v>
      </c>
      <c r="H60">
        <v>25.8</v>
      </c>
      <c r="I60">
        <v>25.9</v>
      </c>
      <c r="J60">
        <v>1604</v>
      </c>
    </row>
    <row r="61" spans="1:10">
      <c r="A61">
        <v>108</v>
      </c>
      <c r="B61">
        <v>25.5</v>
      </c>
      <c r="C61">
        <v>25.7</v>
      </c>
      <c r="D61">
        <v>25.8</v>
      </c>
      <c r="E61">
        <v>25.9</v>
      </c>
      <c r="F61">
        <v>26</v>
      </c>
      <c r="G61">
        <v>26.2</v>
      </c>
      <c r="H61">
        <v>26.3</v>
      </c>
      <c r="I61">
        <v>26.4</v>
      </c>
      <c r="J61">
        <v>1602</v>
      </c>
    </row>
    <row r="62" spans="1:10">
      <c r="A62">
        <v>110</v>
      </c>
      <c r="B62">
        <v>26</v>
      </c>
      <c r="C62">
        <v>26.2</v>
      </c>
      <c r="D62">
        <v>26.3</v>
      </c>
      <c r="E62">
        <v>26.4</v>
      </c>
      <c r="F62">
        <v>26.6</v>
      </c>
      <c r="G62">
        <v>26.7</v>
      </c>
      <c r="H62">
        <v>26.8</v>
      </c>
      <c r="I62">
        <v>26.9</v>
      </c>
      <c r="J62">
        <v>1600</v>
      </c>
    </row>
    <row r="63" spans="1:10">
      <c r="A63">
        <v>112</v>
      </c>
      <c r="B63">
        <v>26.6</v>
      </c>
      <c r="C63">
        <v>26.7</v>
      </c>
      <c r="D63">
        <v>26.8</v>
      </c>
      <c r="E63">
        <v>26.9</v>
      </c>
      <c r="F63">
        <v>27.1</v>
      </c>
      <c r="G63">
        <v>27.2</v>
      </c>
      <c r="H63">
        <v>27.3</v>
      </c>
      <c r="I63">
        <v>27.5</v>
      </c>
      <c r="J63">
        <v>1598</v>
      </c>
    </row>
    <row r="64" spans="1:10">
      <c r="A64">
        <v>114</v>
      </c>
      <c r="B64">
        <v>27.1</v>
      </c>
      <c r="C64">
        <v>27.2</v>
      </c>
      <c r="D64">
        <v>27.3</v>
      </c>
      <c r="E64">
        <v>27.5</v>
      </c>
      <c r="F64">
        <v>27.6</v>
      </c>
      <c r="G64">
        <v>27.7</v>
      </c>
      <c r="H64">
        <v>27.9</v>
      </c>
      <c r="I64">
        <v>28</v>
      </c>
      <c r="J64">
        <v>1596</v>
      </c>
    </row>
    <row r="65" spans="1:10">
      <c r="A65">
        <v>116</v>
      </c>
      <c r="B65">
        <v>27.6</v>
      </c>
      <c r="C65">
        <v>27.7</v>
      </c>
      <c r="D65">
        <v>27.9</v>
      </c>
      <c r="E65">
        <v>28</v>
      </c>
      <c r="F65">
        <v>28.1</v>
      </c>
      <c r="G65">
        <v>28.2</v>
      </c>
      <c r="H65">
        <v>28.4</v>
      </c>
      <c r="I65">
        <v>28.5</v>
      </c>
      <c r="J65">
        <v>1594</v>
      </c>
    </row>
    <row r="66" spans="1:10">
      <c r="A66">
        <v>118</v>
      </c>
      <c r="B66">
        <v>28.1</v>
      </c>
      <c r="C66">
        <v>28.3</v>
      </c>
      <c r="D66">
        <v>28.4</v>
      </c>
      <c r="E66">
        <v>28.5</v>
      </c>
      <c r="F66">
        <v>28.6</v>
      </c>
      <c r="G66">
        <v>28.8</v>
      </c>
      <c r="H66">
        <v>28.9</v>
      </c>
      <c r="I66">
        <v>29</v>
      </c>
      <c r="J66">
        <v>1592</v>
      </c>
    </row>
    <row r="67" spans="1:10">
      <c r="A67">
        <v>120</v>
      </c>
      <c r="B67">
        <v>28.7</v>
      </c>
      <c r="C67">
        <v>28.8</v>
      </c>
      <c r="D67">
        <v>28.9</v>
      </c>
      <c r="E67">
        <v>29</v>
      </c>
      <c r="F67">
        <v>29.2</v>
      </c>
      <c r="G67">
        <v>29.3</v>
      </c>
      <c r="H67">
        <v>29.4</v>
      </c>
      <c r="I67">
        <v>29.6</v>
      </c>
      <c r="J67">
        <v>1590</v>
      </c>
    </row>
    <row r="68" spans="1:10">
      <c r="A68">
        <v>122</v>
      </c>
      <c r="B68">
        <v>29.2</v>
      </c>
      <c r="C68">
        <v>29.3</v>
      </c>
      <c r="D68">
        <v>29.4</v>
      </c>
      <c r="E68">
        <v>29.6</v>
      </c>
      <c r="F68">
        <v>29.7</v>
      </c>
      <c r="G68">
        <v>29.8</v>
      </c>
      <c r="H68">
        <v>30</v>
      </c>
      <c r="I68">
        <v>30.1</v>
      </c>
      <c r="J68">
        <v>1588</v>
      </c>
    </row>
    <row r="69" spans="1:10">
      <c r="A69">
        <v>124</v>
      </c>
      <c r="B69">
        <v>29.7</v>
      </c>
      <c r="C69">
        <v>29.8</v>
      </c>
      <c r="D69">
        <v>30</v>
      </c>
      <c r="E69">
        <v>30.1</v>
      </c>
      <c r="F69">
        <v>30.2</v>
      </c>
      <c r="G69">
        <v>30.4</v>
      </c>
      <c r="H69">
        <v>30.5</v>
      </c>
      <c r="I69">
        <v>30.6</v>
      </c>
      <c r="J69">
        <v>1586</v>
      </c>
    </row>
    <row r="70" spans="1:10">
      <c r="A70">
        <v>126</v>
      </c>
      <c r="B70">
        <v>30.2</v>
      </c>
      <c r="C70">
        <v>30.4</v>
      </c>
      <c r="D70">
        <v>30.5</v>
      </c>
      <c r="E70">
        <v>30.6</v>
      </c>
      <c r="F70">
        <v>30.8</v>
      </c>
      <c r="G70">
        <v>30.9</v>
      </c>
      <c r="H70">
        <v>31</v>
      </c>
      <c r="I70">
        <v>31.2</v>
      </c>
      <c r="J70">
        <v>1584</v>
      </c>
    </row>
    <row r="71" spans="1:10">
      <c r="A71">
        <v>128</v>
      </c>
      <c r="B71">
        <v>30.8</v>
      </c>
      <c r="C71">
        <v>30.9</v>
      </c>
      <c r="D71">
        <v>31</v>
      </c>
      <c r="E71">
        <v>31.2</v>
      </c>
      <c r="F71">
        <v>31.3</v>
      </c>
      <c r="G71">
        <v>31.4</v>
      </c>
      <c r="H71">
        <v>31.6</v>
      </c>
      <c r="I71">
        <v>31.7</v>
      </c>
      <c r="J71">
        <v>1582</v>
      </c>
    </row>
    <row r="72" spans="1:10">
      <c r="A72">
        <v>130</v>
      </c>
      <c r="B72">
        <v>31.3</v>
      </c>
      <c r="C72">
        <v>31.5</v>
      </c>
      <c r="D72">
        <v>31.6</v>
      </c>
      <c r="E72">
        <v>31.7</v>
      </c>
      <c r="F72">
        <v>31.9</v>
      </c>
      <c r="G72">
        <v>32</v>
      </c>
      <c r="H72">
        <v>32.1</v>
      </c>
      <c r="I72">
        <v>32.299999999999997</v>
      </c>
      <c r="J72">
        <v>1580</v>
      </c>
    </row>
    <row r="73" spans="1:10">
      <c r="A73">
        <v>132</v>
      </c>
      <c r="B73">
        <v>31.9</v>
      </c>
      <c r="C73">
        <v>32</v>
      </c>
      <c r="D73">
        <v>32.1</v>
      </c>
      <c r="E73">
        <v>32.299999999999997</v>
      </c>
      <c r="F73">
        <v>32.4</v>
      </c>
      <c r="G73">
        <v>32.5</v>
      </c>
      <c r="H73">
        <v>32.700000000000003</v>
      </c>
      <c r="I73">
        <v>32.799999999999997</v>
      </c>
      <c r="J73">
        <v>1578</v>
      </c>
    </row>
    <row r="74" spans="1:10">
      <c r="A74">
        <v>134</v>
      </c>
      <c r="B74">
        <v>32.4</v>
      </c>
      <c r="C74">
        <v>32.5</v>
      </c>
      <c r="D74">
        <v>32.700000000000003</v>
      </c>
      <c r="E74">
        <v>32.799999999999997</v>
      </c>
      <c r="F74">
        <v>32.9</v>
      </c>
      <c r="G74">
        <v>33.1</v>
      </c>
      <c r="H74">
        <v>33.200000000000003</v>
      </c>
      <c r="I74">
        <v>33.299999999999997</v>
      </c>
      <c r="J74">
        <v>1576</v>
      </c>
    </row>
    <row r="75" spans="1:10">
      <c r="A75">
        <v>136</v>
      </c>
      <c r="B75">
        <v>32.9</v>
      </c>
      <c r="C75">
        <v>33.1</v>
      </c>
      <c r="D75">
        <v>33.200000000000003</v>
      </c>
      <c r="E75">
        <v>33.299999999999997</v>
      </c>
      <c r="F75">
        <v>33.5</v>
      </c>
      <c r="G75">
        <v>33.6</v>
      </c>
      <c r="H75">
        <v>33.799999999999997</v>
      </c>
      <c r="I75">
        <v>33.9</v>
      </c>
      <c r="J75">
        <v>1574</v>
      </c>
    </row>
    <row r="76" spans="1:10">
      <c r="A76">
        <v>138</v>
      </c>
      <c r="B76">
        <v>33.5</v>
      </c>
      <c r="C76">
        <v>33.6</v>
      </c>
      <c r="D76">
        <v>33.799999999999997</v>
      </c>
      <c r="E76">
        <v>33.9</v>
      </c>
      <c r="F76">
        <v>34</v>
      </c>
      <c r="G76">
        <v>34.200000000000003</v>
      </c>
      <c r="H76">
        <v>34.299999999999997</v>
      </c>
      <c r="I76">
        <v>34.4</v>
      </c>
      <c r="J76">
        <v>1572</v>
      </c>
    </row>
    <row r="77" spans="1:10">
      <c r="A77">
        <v>140</v>
      </c>
      <c r="B77">
        <v>34</v>
      </c>
      <c r="C77">
        <v>34.200000000000003</v>
      </c>
      <c r="D77">
        <v>34.299999999999997</v>
      </c>
      <c r="E77">
        <v>34.4</v>
      </c>
      <c r="F77">
        <v>34.6</v>
      </c>
      <c r="G77">
        <v>34.700000000000003</v>
      </c>
      <c r="H77">
        <v>34.9</v>
      </c>
      <c r="I77">
        <v>35</v>
      </c>
      <c r="J77">
        <v>1570</v>
      </c>
    </row>
    <row r="78" spans="1:10">
      <c r="A78">
        <v>142</v>
      </c>
      <c r="B78">
        <v>34.6</v>
      </c>
      <c r="C78">
        <v>34.700000000000003</v>
      </c>
      <c r="D78">
        <v>34.9</v>
      </c>
      <c r="E78">
        <v>35</v>
      </c>
      <c r="F78">
        <v>35.1</v>
      </c>
      <c r="G78">
        <v>35.299999999999997</v>
      </c>
      <c r="H78">
        <v>35.4</v>
      </c>
      <c r="I78">
        <v>35.5</v>
      </c>
      <c r="J78">
        <v>1568</v>
      </c>
    </row>
    <row r="79" spans="1:10">
      <c r="A79">
        <v>144</v>
      </c>
      <c r="B79">
        <v>35.1</v>
      </c>
      <c r="C79">
        <v>35.299999999999997</v>
      </c>
      <c r="D79">
        <v>35.4</v>
      </c>
      <c r="E79">
        <v>35.5</v>
      </c>
      <c r="F79">
        <v>35.700000000000003</v>
      </c>
      <c r="G79">
        <v>35.799999999999997</v>
      </c>
      <c r="H79">
        <v>36</v>
      </c>
      <c r="I79">
        <v>36.1</v>
      </c>
      <c r="J79">
        <v>1566</v>
      </c>
    </row>
    <row r="80" spans="1:10">
      <c r="A80">
        <v>146</v>
      </c>
      <c r="B80">
        <v>35.700000000000003</v>
      </c>
      <c r="C80">
        <v>35.799999999999997</v>
      </c>
      <c r="D80">
        <v>36</v>
      </c>
      <c r="E80">
        <v>36.1</v>
      </c>
      <c r="F80">
        <v>36.200000000000003</v>
      </c>
      <c r="G80">
        <v>36.4</v>
      </c>
      <c r="H80">
        <v>36.5</v>
      </c>
      <c r="I80">
        <v>36.700000000000003</v>
      </c>
      <c r="J80">
        <v>1564</v>
      </c>
    </row>
    <row r="81" spans="1:10">
      <c r="A81">
        <v>148</v>
      </c>
      <c r="B81">
        <v>36.299999999999997</v>
      </c>
      <c r="C81">
        <v>36.4</v>
      </c>
      <c r="D81">
        <v>36.5</v>
      </c>
      <c r="E81">
        <v>36.700000000000003</v>
      </c>
      <c r="F81">
        <v>36.799999999999997</v>
      </c>
      <c r="G81">
        <v>36.9</v>
      </c>
      <c r="H81">
        <v>37.1</v>
      </c>
      <c r="I81">
        <v>37.200000000000003</v>
      </c>
      <c r="J81">
        <v>1562</v>
      </c>
    </row>
    <row r="82" spans="1:10">
      <c r="A82">
        <v>150</v>
      </c>
      <c r="B82">
        <v>36.799999999999997</v>
      </c>
      <c r="C82">
        <v>36.9</v>
      </c>
      <c r="D82">
        <v>37.1</v>
      </c>
      <c r="E82">
        <v>37.200000000000003</v>
      </c>
      <c r="F82">
        <v>37.4</v>
      </c>
      <c r="G82">
        <v>37.5</v>
      </c>
      <c r="H82">
        <v>37.6</v>
      </c>
      <c r="I82">
        <v>37.799999999999997</v>
      </c>
      <c r="J82">
        <v>1560</v>
      </c>
    </row>
    <row r="83" spans="1:10">
      <c r="A83">
        <v>152</v>
      </c>
      <c r="B83">
        <v>37.4</v>
      </c>
      <c r="C83">
        <v>37.5</v>
      </c>
      <c r="D83">
        <v>37.6</v>
      </c>
      <c r="E83">
        <v>37.799999999999997</v>
      </c>
      <c r="F83">
        <v>37.9</v>
      </c>
      <c r="G83">
        <v>38.1</v>
      </c>
      <c r="H83">
        <v>38.200000000000003</v>
      </c>
      <c r="I83">
        <v>38.299999999999997</v>
      </c>
      <c r="J83">
        <v>1558</v>
      </c>
    </row>
    <row r="84" spans="1:10">
      <c r="A84">
        <v>154</v>
      </c>
      <c r="B84">
        <v>37.9</v>
      </c>
      <c r="C84">
        <v>38.1</v>
      </c>
      <c r="D84">
        <v>38.200000000000003</v>
      </c>
      <c r="E84">
        <v>38.4</v>
      </c>
      <c r="F84">
        <v>38.5</v>
      </c>
      <c r="G84">
        <v>38.6</v>
      </c>
      <c r="H84">
        <v>38.799999999999997</v>
      </c>
      <c r="I84">
        <v>38.9</v>
      </c>
      <c r="J84">
        <v>1556</v>
      </c>
    </row>
    <row r="85" spans="1:10">
      <c r="A85">
        <v>156</v>
      </c>
      <c r="B85">
        <v>38.5</v>
      </c>
      <c r="C85">
        <v>38.6</v>
      </c>
      <c r="D85">
        <v>38.799999999999997</v>
      </c>
      <c r="E85">
        <v>38.9</v>
      </c>
      <c r="F85">
        <v>39.1</v>
      </c>
      <c r="G85">
        <v>39.200000000000003</v>
      </c>
      <c r="H85">
        <v>39.299999999999997</v>
      </c>
      <c r="I85">
        <v>39.5</v>
      </c>
      <c r="J85">
        <v>1554</v>
      </c>
    </row>
    <row r="86" spans="1:10">
      <c r="A86">
        <v>158</v>
      </c>
      <c r="B86">
        <v>39.1</v>
      </c>
      <c r="C86">
        <v>39.200000000000003</v>
      </c>
      <c r="D86">
        <v>39.299999999999997</v>
      </c>
      <c r="E86">
        <v>39.5</v>
      </c>
      <c r="F86">
        <v>39.6</v>
      </c>
      <c r="G86">
        <v>39.799999999999997</v>
      </c>
      <c r="H86">
        <v>39.9</v>
      </c>
      <c r="I86">
        <v>40.1</v>
      </c>
      <c r="J86">
        <v>1552</v>
      </c>
    </row>
    <row r="87" spans="1:10">
      <c r="A87">
        <v>160</v>
      </c>
      <c r="B87">
        <v>39.6</v>
      </c>
      <c r="C87">
        <v>39.799999999999997</v>
      </c>
      <c r="D87">
        <v>39.9</v>
      </c>
      <c r="E87">
        <v>40.1</v>
      </c>
      <c r="F87">
        <v>40.200000000000003</v>
      </c>
      <c r="G87">
        <v>40.299999999999997</v>
      </c>
      <c r="H87">
        <v>40.5</v>
      </c>
      <c r="I87">
        <v>40.6</v>
      </c>
      <c r="J87">
        <v>1550</v>
      </c>
    </row>
    <row r="88" spans="1:10">
      <c r="A88">
        <v>162</v>
      </c>
      <c r="B88">
        <v>40.200000000000003</v>
      </c>
      <c r="C88">
        <v>40.299999999999997</v>
      </c>
      <c r="D88">
        <v>40.5</v>
      </c>
      <c r="E88">
        <v>40.6</v>
      </c>
      <c r="F88">
        <v>40.799999999999997</v>
      </c>
      <c r="G88">
        <v>40.9</v>
      </c>
      <c r="H88">
        <v>41.1</v>
      </c>
      <c r="I88">
        <v>41.2</v>
      </c>
      <c r="J88">
        <v>1548</v>
      </c>
    </row>
    <row r="89" spans="1:10">
      <c r="A89">
        <v>164</v>
      </c>
      <c r="B89">
        <v>40.799999999999997</v>
      </c>
      <c r="C89">
        <v>40.9</v>
      </c>
      <c r="D89">
        <v>41.1</v>
      </c>
      <c r="E89">
        <v>41.2</v>
      </c>
      <c r="F89">
        <v>41.4</v>
      </c>
      <c r="G89">
        <v>41.5</v>
      </c>
      <c r="H89">
        <v>41.6</v>
      </c>
      <c r="I89">
        <v>41.8</v>
      </c>
      <c r="J89">
        <v>1546</v>
      </c>
    </row>
    <row r="90" spans="1:10">
      <c r="A90">
        <v>166</v>
      </c>
      <c r="B90">
        <v>41.4</v>
      </c>
      <c r="C90">
        <v>41.5</v>
      </c>
      <c r="D90">
        <v>41.6</v>
      </c>
      <c r="E90">
        <v>41.8</v>
      </c>
      <c r="F90">
        <v>41.9</v>
      </c>
      <c r="G90">
        <v>42.1</v>
      </c>
      <c r="H90">
        <v>42.2</v>
      </c>
      <c r="I90">
        <v>42.4</v>
      </c>
      <c r="J90">
        <v>1544</v>
      </c>
    </row>
    <row r="91" spans="1:10">
      <c r="A91">
        <v>168</v>
      </c>
      <c r="B91">
        <v>41.9</v>
      </c>
      <c r="C91">
        <v>42.1</v>
      </c>
      <c r="D91">
        <v>42.2</v>
      </c>
      <c r="E91">
        <v>42.4</v>
      </c>
      <c r="F91">
        <v>42.5</v>
      </c>
      <c r="G91">
        <v>42.7</v>
      </c>
      <c r="H91">
        <v>42.8</v>
      </c>
      <c r="I91">
        <v>42.9</v>
      </c>
      <c r="J91">
        <v>1542</v>
      </c>
    </row>
    <row r="92" spans="1:10">
      <c r="A92">
        <v>170</v>
      </c>
      <c r="B92">
        <v>42.5</v>
      </c>
      <c r="C92">
        <v>42.7</v>
      </c>
      <c r="D92">
        <v>42.8</v>
      </c>
      <c r="E92">
        <v>42.9</v>
      </c>
      <c r="F92">
        <v>43.1</v>
      </c>
      <c r="G92">
        <v>43.2</v>
      </c>
      <c r="H92">
        <v>43.4</v>
      </c>
      <c r="I92">
        <v>43.5</v>
      </c>
      <c r="J92">
        <v>1540</v>
      </c>
    </row>
    <row r="93" spans="1:10">
      <c r="A93">
        <v>172</v>
      </c>
      <c r="B93">
        <v>43.1</v>
      </c>
      <c r="C93">
        <v>43.2</v>
      </c>
      <c r="D93">
        <v>43.4</v>
      </c>
      <c r="E93">
        <v>43.5</v>
      </c>
      <c r="F93">
        <v>43.7</v>
      </c>
      <c r="G93">
        <v>43.8</v>
      </c>
      <c r="H93">
        <v>44</v>
      </c>
      <c r="I93">
        <v>44.1</v>
      </c>
      <c r="J93">
        <v>1538</v>
      </c>
    </row>
    <row r="94" spans="1:10">
      <c r="A94">
        <v>174</v>
      </c>
      <c r="B94">
        <v>43.7</v>
      </c>
      <c r="C94">
        <v>43.8</v>
      </c>
      <c r="D94">
        <v>44</v>
      </c>
      <c r="E94">
        <v>44.1</v>
      </c>
      <c r="F94">
        <v>44.3</v>
      </c>
      <c r="G94">
        <v>44.4</v>
      </c>
      <c r="H94">
        <v>44.6</v>
      </c>
      <c r="I94">
        <v>44.7</v>
      </c>
      <c r="J94">
        <v>1536</v>
      </c>
    </row>
    <row r="95" spans="1:10">
      <c r="A95">
        <v>176</v>
      </c>
      <c r="B95">
        <v>44.3</v>
      </c>
      <c r="C95">
        <v>44.4</v>
      </c>
      <c r="D95">
        <v>44.6</v>
      </c>
      <c r="E95">
        <v>44.7</v>
      </c>
      <c r="F95">
        <v>44.9</v>
      </c>
      <c r="G95">
        <v>45</v>
      </c>
      <c r="H95">
        <v>45.2</v>
      </c>
      <c r="I95">
        <v>45.3</v>
      </c>
      <c r="J95">
        <v>1534</v>
      </c>
    </row>
    <row r="96" spans="1:10">
      <c r="A96">
        <v>178</v>
      </c>
      <c r="B96">
        <v>44.9</v>
      </c>
      <c r="C96">
        <v>45</v>
      </c>
      <c r="D96">
        <v>45.2</v>
      </c>
      <c r="E96">
        <v>45.3</v>
      </c>
      <c r="F96">
        <v>45.4</v>
      </c>
      <c r="G96">
        <v>45.6</v>
      </c>
      <c r="H96">
        <v>45.7</v>
      </c>
      <c r="I96">
        <v>45.9</v>
      </c>
      <c r="J96">
        <v>1532</v>
      </c>
    </row>
    <row r="97" spans="1:10">
      <c r="A97">
        <v>180</v>
      </c>
      <c r="B97">
        <v>45.4</v>
      </c>
      <c r="C97">
        <v>45.6</v>
      </c>
      <c r="D97">
        <v>45.7</v>
      </c>
      <c r="E97">
        <v>45.9</v>
      </c>
      <c r="F97">
        <v>46</v>
      </c>
      <c r="G97">
        <v>46.2</v>
      </c>
      <c r="H97">
        <v>46.3</v>
      </c>
      <c r="I97">
        <v>46.5</v>
      </c>
      <c r="J97">
        <v>1530</v>
      </c>
    </row>
    <row r="98" spans="1:10">
      <c r="A98">
        <v>182</v>
      </c>
      <c r="B98">
        <v>46</v>
      </c>
      <c r="C98">
        <v>46.2</v>
      </c>
      <c r="D98">
        <v>46.3</v>
      </c>
      <c r="E98">
        <v>46.5</v>
      </c>
      <c r="F98">
        <v>46.6</v>
      </c>
      <c r="G98">
        <v>46.8</v>
      </c>
      <c r="H98">
        <v>47</v>
      </c>
      <c r="I98">
        <v>47.1</v>
      </c>
      <c r="J98">
        <v>1528</v>
      </c>
    </row>
    <row r="99" spans="1:10">
      <c r="A99">
        <v>184</v>
      </c>
      <c r="B99">
        <v>46.6</v>
      </c>
      <c r="C99">
        <v>46.8</v>
      </c>
      <c r="D99">
        <v>46.9</v>
      </c>
      <c r="E99">
        <v>47.1</v>
      </c>
      <c r="F99">
        <v>47.2</v>
      </c>
      <c r="G99">
        <v>47.4</v>
      </c>
      <c r="H99">
        <v>47.6</v>
      </c>
      <c r="I99">
        <v>47.8</v>
      </c>
      <c r="J99">
        <v>1526</v>
      </c>
    </row>
    <row r="100" spans="1:10">
      <c r="A100">
        <v>186</v>
      </c>
      <c r="B100">
        <v>47.2</v>
      </c>
      <c r="C100">
        <v>47.4</v>
      </c>
      <c r="D100">
        <v>47.5</v>
      </c>
      <c r="E100">
        <v>47.7</v>
      </c>
      <c r="F100">
        <v>47.9</v>
      </c>
      <c r="G100">
        <v>48</v>
      </c>
      <c r="H100">
        <v>48.2</v>
      </c>
      <c r="I100">
        <v>48.4</v>
      </c>
      <c r="J100">
        <v>1524</v>
      </c>
    </row>
    <row r="101" spans="1:10">
      <c r="A101">
        <v>188</v>
      </c>
      <c r="B101">
        <v>47.8</v>
      </c>
      <c r="C101">
        <v>48</v>
      </c>
      <c r="D101">
        <v>48.2</v>
      </c>
      <c r="E101">
        <v>48.3</v>
      </c>
      <c r="F101">
        <v>48.5</v>
      </c>
      <c r="G101">
        <v>48.7</v>
      </c>
      <c r="H101">
        <v>48.9</v>
      </c>
      <c r="I101">
        <v>49</v>
      </c>
      <c r="J101">
        <v>1522</v>
      </c>
    </row>
    <row r="102" spans="1:10">
      <c r="A102">
        <v>190</v>
      </c>
      <c r="B102">
        <v>48.4</v>
      </c>
      <c r="C102">
        <v>48.6</v>
      </c>
      <c r="D102">
        <v>48.8</v>
      </c>
      <c r="E102">
        <v>48.9</v>
      </c>
      <c r="F102">
        <v>49.1</v>
      </c>
      <c r="G102">
        <v>49.3</v>
      </c>
      <c r="H102">
        <v>49.5</v>
      </c>
      <c r="I102">
        <v>49.7</v>
      </c>
      <c r="J102">
        <v>1520</v>
      </c>
    </row>
    <row r="103" spans="1:10">
      <c r="A103">
        <v>192</v>
      </c>
      <c r="B103">
        <v>49.1</v>
      </c>
      <c r="C103">
        <v>49.2</v>
      </c>
      <c r="D103">
        <v>49.4</v>
      </c>
      <c r="E103">
        <v>49.6</v>
      </c>
      <c r="F103">
        <v>49.8</v>
      </c>
      <c r="G103">
        <v>50</v>
      </c>
      <c r="H103">
        <v>50.2</v>
      </c>
      <c r="I103">
        <v>50.4</v>
      </c>
      <c r="J103">
        <v>1518</v>
      </c>
    </row>
    <row r="104" spans="1:10">
      <c r="A104">
        <v>194</v>
      </c>
      <c r="B104">
        <v>49.7</v>
      </c>
      <c r="C104">
        <v>49.9</v>
      </c>
      <c r="D104">
        <v>50.1</v>
      </c>
      <c r="E104">
        <v>50.2</v>
      </c>
      <c r="F104">
        <v>50.4</v>
      </c>
      <c r="G104">
        <v>50.6</v>
      </c>
      <c r="H104">
        <v>50.9</v>
      </c>
      <c r="I104">
        <v>51.1</v>
      </c>
      <c r="J104">
        <v>1516</v>
      </c>
    </row>
    <row r="105" spans="1:10">
      <c r="A105">
        <v>196</v>
      </c>
      <c r="B105">
        <v>50.3</v>
      </c>
      <c r="C105">
        <v>50.5</v>
      </c>
      <c r="D105">
        <v>50.7</v>
      </c>
      <c r="E105">
        <v>50.9</v>
      </c>
      <c r="F105">
        <v>51.1</v>
      </c>
      <c r="G105">
        <v>51.3</v>
      </c>
      <c r="H105">
        <v>51.6</v>
      </c>
      <c r="I105">
        <v>51.8</v>
      </c>
      <c r="J105">
        <v>1514</v>
      </c>
    </row>
    <row r="106" spans="1:10">
      <c r="A106">
        <v>198</v>
      </c>
      <c r="B106">
        <v>51</v>
      </c>
      <c r="C106">
        <v>51.2</v>
      </c>
      <c r="D106">
        <v>51.4</v>
      </c>
      <c r="E106">
        <v>51.6</v>
      </c>
      <c r="F106">
        <v>51.8</v>
      </c>
      <c r="G106">
        <v>52</v>
      </c>
      <c r="H106">
        <v>52.3</v>
      </c>
      <c r="I106">
        <v>52.5</v>
      </c>
      <c r="J106">
        <v>1512</v>
      </c>
    </row>
    <row r="107" spans="1:10">
      <c r="A107">
        <v>200</v>
      </c>
      <c r="B107">
        <v>51.6</v>
      </c>
      <c r="C107">
        <v>51.8</v>
      </c>
      <c r="D107">
        <v>52.1</v>
      </c>
      <c r="E107">
        <v>52.3</v>
      </c>
      <c r="F107">
        <v>52.5</v>
      </c>
      <c r="G107">
        <v>52.7</v>
      </c>
      <c r="H107">
        <v>53</v>
      </c>
      <c r="I107">
        <v>53.2</v>
      </c>
      <c r="J107">
        <v>1510</v>
      </c>
    </row>
    <row r="108" spans="1:10">
      <c r="A108">
        <v>202</v>
      </c>
      <c r="B108">
        <v>52.3</v>
      </c>
      <c r="C108">
        <v>52.5</v>
      </c>
      <c r="D108">
        <v>52.7</v>
      </c>
      <c r="E108">
        <v>53</v>
      </c>
      <c r="F108">
        <v>53.2</v>
      </c>
      <c r="G108">
        <v>53.4</v>
      </c>
      <c r="H108">
        <v>53.7</v>
      </c>
      <c r="I108">
        <v>54</v>
      </c>
      <c r="J108">
        <v>1508</v>
      </c>
    </row>
    <row r="109" spans="1:10">
      <c r="A109">
        <v>204</v>
      </c>
      <c r="B109">
        <v>53</v>
      </c>
      <c r="C109">
        <v>53.2</v>
      </c>
      <c r="D109">
        <v>53.4</v>
      </c>
      <c r="E109">
        <v>53.7</v>
      </c>
      <c r="F109">
        <v>53.9</v>
      </c>
      <c r="G109">
        <v>54.2</v>
      </c>
      <c r="H109">
        <v>54.4</v>
      </c>
      <c r="I109">
        <v>54.7</v>
      </c>
      <c r="J109">
        <v>1506</v>
      </c>
    </row>
    <row r="110" spans="1:10">
      <c r="A110">
        <v>206</v>
      </c>
      <c r="B110">
        <v>53.7</v>
      </c>
      <c r="C110">
        <v>53.9</v>
      </c>
      <c r="D110">
        <v>54.2</v>
      </c>
      <c r="E110">
        <v>54.4</v>
      </c>
      <c r="F110">
        <v>54.7</v>
      </c>
      <c r="G110">
        <v>54.9</v>
      </c>
      <c r="H110">
        <v>55.2</v>
      </c>
      <c r="I110">
        <v>55.5</v>
      </c>
      <c r="J110">
        <v>1504</v>
      </c>
    </row>
    <row r="111" spans="1:10">
      <c r="A111">
        <v>208</v>
      </c>
      <c r="B111">
        <v>54.4</v>
      </c>
      <c r="C111">
        <v>54.6</v>
      </c>
      <c r="D111">
        <v>54.9</v>
      </c>
      <c r="E111">
        <v>55.1</v>
      </c>
      <c r="F111">
        <v>55.4</v>
      </c>
      <c r="G111">
        <v>55.7</v>
      </c>
      <c r="H111">
        <v>56</v>
      </c>
      <c r="I111">
        <v>56.2</v>
      </c>
      <c r="J111">
        <v>1502</v>
      </c>
    </row>
    <row r="112" spans="1:10">
      <c r="A112">
        <v>210</v>
      </c>
      <c r="B112">
        <v>55.1</v>
      </c>
      <c r="C112">
        <v>55.4</v>
      </c>
      <c r="D112">
        <v>55.6</v>
      </c>
      <c r="E112">
        <v>55.9</v>
      </c>
      <c r="F112">
        <v>56.1</v>
      </c>
      <c r="G112">
        <v>56.4</v>
      </c>
      <c r="H112">
        <v>56.7</v>
      </c>
      <c r="I112">
        <v>57</v>
      </c>
      <c r="J112">
        <v>1500</v>
      </c>
    </row>
    <row r="113" spans="1:10">
      <c r="A113">
        <v>212</v>
      </c>
      <c r="B113">
        <v>55.8</v>
      </c>
      <c r="C113">
        <v>56.1</v>
      </c>
      <c r="D113">
        <v>56.4</v>
      </c>
      <c r="E113">
        <v>56.6</v>
      </c>
      <c r="F113">
        <v>56.9</v>
      </c>
      <c r="G113">
        <v>57.2</v>
      </c>
      <c r="H113">
        <v>57.5</v>
      </c>
      <c r="I113">
        <v>57.8</v>
      </c>
      <c r="J113">
        <v>1498</v>
      </c>
    </row>
    <row r="114" spans="1:10">
      <c r="A114">
        <v>214</v>
      </c>
      <c r="B114">
        <v>56.6</v>
      </c>
      <c r="C114">
        <v>56.8</v>
      </c>
      <c r="D114">
        <v>57.1</v>
      </c>
      <c r="E114">
        <v>57.4</v>
      </c>
      <c r="F114">
        <v>57.7</v>
      </c>
      <c r="G114">
        <v>58</v>
      </c>
      <c r="H114">
        <v>58.3</v>
      </c>
      <c r="I114">
        <v>58.6</v>
      </c>
      <c r="J114">
        <v>1496</v>
      </c>
    </row>
    <row r="115" spans="1:10">
      <c r="A115">
        <v>216</v>
      </c>
      <c r="B115">
        <v>57.3</v>
      </c>
      <c r="C115">
        <v>57.6</v>
      </c>
      <c r="D115">
        <v>57.9</v>
      </c>
      <c r="E115">
        <v>58.2</v>
      </c>
      <c r="F115">
        <v>58.5</v>
      </c>
      <c r="G115">
        <v>58.8</v>
      </c>
      <c r="H115">
        <v>59.1</v>
      </c>
      <c r="I115">
        <v>59.5</v>
      </c>
      <c r="J115">
        <v>1494</v>
      </c>
    </row>
    <row r="116" spans="1:10">
      <c r="A116">
        <v>218</v>
      </c>
      <c r="B116">
        <v>58.1</v>
      </c>
      <c r="C116">
        <v>58.4</v>
      </c>
      <c r="D116">
        <v>58.7</v>
      </c>
      <c r="E116">
        <v>59</v>
      </c>
      <c r="F116">
        <v>59.3</v>
      </c>
      <c r="G116">
        <v>59.6</v>
      </c>
      <c r="H116">
        <v>59.9</v>
      </c>
      <c r="I116">
        <v>60.3</v>
      </c>
      <c r="J116">
        <v>1492</v>
      </c>
    </row>
    <row r="117" spans="1:10">
      <c r="A117">
        <v>220</v>
      </c>
      <c r="B117">
        <v>58.9</v>
      </c>
      <c r="C117">
        <v>59.2</v>
      </c>
      <c r="D117">
        <v>59.5</v>
      </c>
      <c r="E117">
        <v>59.8</v>
      </c>
      <c r="F117">
        <v>60.1</v>
      </c>
      <c r="G117">
        <v>60.4</v>
      </c>
      <c r="H117">
        <v>60.8</v>
      </c>
      <c r="I117">
        <v>61.1</v>
      </c>
      <c r="J117">
        <v>1490</v>
      </c>
    </row>
    <row r="118" spans="1:10">
      <c r="A118">
        <v>222</v>
      </c>
      <c r="B118">
        <v>59.6</v>
      </c>
      <c r="C118">
        <v>59.9</v>
      </c>
      <c r="D118">
        <v>60.3</v>
      </c>
      <c r="E118">
        <v>60.6</v>
      </c>
      <c r="F118">
        <v>60.9</v>
      </c>
      <c r="G118">
        <v>61.3</v>
      </c>
      <c r="H118">
        <v>61.6</v>
      </c>
      <c r="I118">
        <v>62</v>
      </c>
      <c r="J118">
        <v>1488</v>
      </c>
    </row>
    <row r="119" spans="1:10">
      <c r="A119">
        <v>224</v>
      </c>
      <c r="B119">
        <v>60.4</v>
      </c>
      <c r="C119">
        <v>60.7</v>
      </c>
      <c r="D119">
        <v>61.1</v>
      </c>
      <c r="E119">
        <v>61.4</v>
      </c>
      <c r="F119">
        <v>61.8</v>
      </c>
      <c r="G119">
        <v>62.1</v>
      </c>
      <c r="H119">
        <v>62.5</v>
      </c>
      <c r="I119">
        <v>62.9</v>
      </c>
      <c r="J119">
        <v>1486</v>
      </c>
    </row>
    <row r="120" spans="1:10">
      <c r="A120">
        <v>226</v>
      </c>
      <c r="B120">
        <v>61.2</v>
      </c>
      <c r="C120">
        <v>61.6</v>
      </c>
      <c r="D120">
        <v>61.9</v>
      </c>
      <c r="E120">
        <v>62.2</v>
      </c>
      <c r="F120">
        <v>62.6</v>
      </c>
      <c r="G120">
        <v>63</v>
      </c>
      <c r="H120">
        <v>63.4</v>
      </c>
      <c r="I120">
        <v>63.8</v>
      </c>
      <c r="J120">
        <v>1484</v>
      </c>
    </row>
    <row r="121" spans="1:10">
      <c r="A121">
        <v>228</v>
      </c>
      <c r="B121">
        <v>62.1</v>
      </c>
      <c r="C121">
        <v>62.4</v>
      </c>
      <c r="D121">
        <v>62.7</v>
      </c>
      <c r="E121">
        <v>63.1</v>
      </c>
      <c r="F121">
        <v>63.5</v>
      </c>
      <c r="G121">
        <v>63.8</v>
      </c>
      <c r="H121">
        <v>64.3</v>
      </c>
      <c r="I121">
        <v>64.7</v>
      </c>
      <c r="J121">
        <v>1482</v>
      </c>
    </row>
    <row r="122" spans="1:10">
      <c r="A122">
        <v>230</v>
      </c>
      <c r="B122">
        <v>62.9</v>
      </c>
      <c r="C122">
        <v>63.2</v>
      </c>
      <c r="D122">
        <v>63.6</v>
      </c>
      <c r="E122">
        <v>64</v>
      </c>
      <c r="F122">
        <v>64.3</v>
      </c>
      <c r="G122">
        <v>64.7</v>
      </c>
      <c r="H122">
        <v>65.099999999999994</v>
      </c>
      <c r="I122">
        <v>65.599999999999994</v>
      </c>
      <c r="J122">
        <v>1480</v>
      </c>
    </row>
    <row r="123" spans="1:10">
      <c r="A123">
        <v>232</v>
      </c>
      <c r="B123">
        <v>63.7</v>
      </c>
      <c r="C123">
        <v>64.099999999999994</v>
      </c>
      <c r="D123">
        <v>64.400000000000006</v>
      </c>
      <c r="E123">
        <v>64.8</v>
      </c>
      <c r="F123">
        <v>65.2</v>
      </c>
      <c r="G123">
        <v>65.599999999999994</v>
      </c>
      <c r="H123">
        <v>66.099999999999994</v>
      </c>
      <c r="I123">
        <v>66.5</v>
      </c>
      <c r="J123">
        <v>1478</v>
      </c>
    </row>
    <row r="124" spans="1:10">
      <c r="A124">
        <v>234</v>
      </c>
      <c r="B124">
        <v>64.599999999999994</v>
      </c>
      <c r="C124">
        <v>64.900000000000006</v>
      </c>
      <c r="D124">
        <v>65.3</v>
      </c>
      <c r="E124">
        <v>65.7</v>
      </c>
      <c r="F124">
        <v>66.099999999999994</v>
      </c>
      <c r="G124">
        <v>66.5</v>
      </c>
      <c r="H124">
        <v>67</v>
      </c>
      <c r="I124">
        <v>67.400000000000006</v>
      </c>
      <c r="J124">
        <v>1476</v>
      </c>
    </row>
    <row r="125" spans="1:10">
      <c r="A125">
        <v>236</v>
      </c>
      <c r="B125">
        <v>65.400000000000006</v>
      </c>
      <c r="C125">
        <v>65.8</v>
      </c>
      <c r="D125">
        <v>66.2</v>
      </c>
      <c r="E125">
        <v>66.599999999999994</v>
      </c>
      <c r="F125">
        <v>67</v>
      </c>
      <c r="G125">
        <v>67.5</v>
      </c>
      <c r="H125">
        <v>67.900000000000006</v>
      </c>
      <c r="I125">
        <v>68.400000000000006</v>
      </c>
      <c r="J125">
        <v>1474</v>
      </c>
    </row>
    <row r="126" spans="1:10">
      <c r="A126">
        <v>238</v>
      </c>
      <c r="B126">
        <v>66.3</v>
      </c>
      <c r="C126">
        <v>66.7</v>
      </c>
      <c r="D126">
        <v>67.099999999999994</v>
      </c>
      <c r="E126">
        <v>67.5</v>
      </c>
      <c r="F126">
        <v>67.900000000000006</v>
      </c>
      <c r="G126">
        <v>68.400000000000006</v>
      </c>
      <c r="H126">
        <v>68.900000000000006</v>
      </c>
      <c r="I126">
        <v>69.400000000000006</v>
      </c>
      <c r="J126">
        <v>1472</v>
      </c>
    </row>
    <row r="127" spans="1:10">
      <c r="A127">
        <v>240</v>
      </c>
      <c r="B127">
        <v>67.2</v>
      </c>
      <c r="C127">
        <v>67.599999999999994</v>
      </c>
      <c r="D127">
        <v>68</v>
      </c>
      <c r="E127">
        <v>68.400000000000006</v>
      </c>
      <c r="F127">
        <v>68.900000000000006</v>
      </c>
      <c r="G127">
        <v>69.3</v>
      </c>
      <c r="H127">
        <v>69.8</v>
      </c>
      <c r="I127">
        <v>70.3</v>
      </c>
      <c r="J127">
        <v>1470</v>
      </c>
    </row>
    <row r="128" spans="1:10">
      <c r="A128">
        <v>242</v>
      </c>
      <c r="B128">
        <v>68.099999999999994</v>
      </c>
      <c r="C128">
        <v>68.5</v>
      </c>
      <c r="D128">
        <v>68.900000000000006</v>
      </c>
      <c r="E128">
        <v>69.400000000000006</v>
      </c>
      <c r="F128">
        <v>69.8</v>
      </c>
      <c r="G128">
        <v>70.3</v>
      </c>
      <c r="H128">
        <v>70.8</v>
      </c>
      <c r="I128">
        <v>71.3</v>
      </c>
      <c r="J128">
        <v>1468</v>
      </c>
    </row>
    <row r="129" spans="1:10">
      <c r="A129">
        <v>244</v>
      </c>
      <c r="B129">
        <v>69</v>
      </c>
      <c r="C129">
        <v>69.400000000000006</v>
      </c>
      <c r="D129">
        <v>69.900000000000006</v>
      </c>
      <c r="E129">
        <v>70.3</v>
      </c>
      <c r="F129">
        <v>70.8</v>
      </c>
      <c r="G129">
        <v>71.3</v>
      </c>
      <c r="H129">
        <v>71.8</v>
      </c>
      <c r="I129">
        <v>72.3</v>
      </c>
      <c r="J129">
        <v>1466</v>
      </c>
    </row>
    <row r="130" spans="1:10">
      <c r="A130">
        <v>246</v>
      </c>
      <c r="B130">
        <v>69.900000000000006</v>
      </c>
      <c r="C130">
        <v>70.3</v>
      </c>
      <c r="D130">
        <v>70.8</v>
      </c>
      <c r="E130">
        <v>71.3</v>
      </c>
      <c r="F130">
        <v>71.8</v>
      </c>
      <c r="G130">
        <v>72.3</v>
      </c>
      <c r="H130">
        <v>72.8</v>
      </c>
      <c r="I130">
        <v>73.3</v>
      </c>
      <c r="J130">
        <v>1464</v>
      </c>
    </row>
    <row r="131" spans="1:10">
      <c r="A131">
        <v>248</v>
      </c>
      <c r="B131">
        <v>70.8</v>
      </c>
      <c r="C131">
        <v>71.3</v>
      </c>
      <c r="D131">
        <v>71.8</v>
      </c>
      <c r="E131">
        <v>72.2</v>
      </c>
      <c r="F131">
        <v>72.7</v>
      </c>
      <c r="G131">
        <v>73.3</v>
      </c>
      <c r="H131">
        <v>73.8</v>
      </c>
      <c r="I131">
        <v>74.400000000000006</v>
      </c>
      <c r="J131">
        <v>1462</v>
      </c>
    </row>
    <row r="132" spans="1:10">
      <c r="A132">
        <v>250</v>
      </c>
      <c r="B132">
        <v>71.8</v>
      </c>
      <c r="C132">
        <v>72.2</v>
      </c>
      <c r="D132">
        <v>72.7</v>
      </c>
      <c r="E132">
        <v>73.2</v>
      </c>
      <c r="F132">
        <v>73.7</v>
      </c>
      <c r="G132">
        <v>74.3</v>
      </c>
      <c r="H132">
        <v>74.8</v>
      </c>
      <c r="I132">
        <v>75.400000000000006</v>
      </c>
      <c r="J132">
        <v>1460</v>
      </c>
    </row>
    <row r="133" spans="1:10">
      <c r="A133">
        <v>252</v>
      </c>
      <c r="B133">
        <v>72.7</v>
      </c>
      <c r="C133">
        <v>73.2</v>
      </c>
      <c r="D133">
        <v>73.7</v>
      </c>
      <c r="E133">
        <v>74.2</v>
      </c>
      <c r="F133">
        <v>74.8</v>
      </c>
      <c r="G133">
        <v>75.3</v>
      </c>
      <c r="H133">
        <v>75.900000000000006</v>
      </c>
      <c r="I133">
        <v>76.5</v>
      </c>
      <c r="J133">
        <v>1458</v>
      </c>
    </row>
    <row r="134" spans="1:10">
      <c r="A134">
        <v>254</v>
      </c>
      <c r="B134">
        <v>73.7</v>
      </c>
      <c r="C134">
        <v>74.2</v>
      </c>
      <c r="D134">
        <v>74.7</v>
      </c>
      <c r="E134">
        <v>75.2</v>
      </c>
      <c r="F134">
        <v>75.8</v>
      </c>
      <c r="G134">
        <v>76.3</v>
      </c>
      <c r="H134">
        <v>76.900000000000006</v>
      </c>
      <c r="I134">
        <v>77.599999999999994</v>
      </c>
      <c r="J134">
        <v>1456</v>
      </c>
    </row>
    <row r="135" spans="1:10">
      <c r="A135">
        <v>256</v>
      </c>
      <c r="B135">
        <v>74.7</v>
      </c>
      <c r="C135">
        <v>75.2</v>
      </c>
      <c r="D135">
        <v>75.7</v>
      </c>
      <c r="E135">
        <v>76.2</v>
      </c>
      <c r="F135">
        <v>76.8</v>
      </c>
      <c r="G135">
        <v>77.400000000000006</v>
      </c>
      <c r="H135">
        <v>78</v>
      </c>
      <c r="I135">
        <v>78.599999999999994</v>
      </c>
      <c r="J135">
        <v>1454</v>
      </c>
    </row>
    <row r="136" spans="1:10">
      <c r="A136">
        <v>258</v>
      </c>
      <c r="B136">
        <v>75.7</v>
      </c>
      <c r="C136">
        <v>76.2</v>
      </c>
      <c r="D136">
        <v>76.7</v>
      </c>
      <c r="E136">
        <v>77.3</v>
      </c>
      <c r="F136">
        <v>77.900000000000006</v>
      </c>
      <c r="G136">
        <v>78.5</v>
      </c>
      <c r="H136">
        <v>79.099999999999994</v>
      </c>
      <c r="I136">
        <v>79.7</v>
      </c>
      <c r="J136">
        <v>1452</v>
      </c>
    </row>
    <row r="137" spans="1:10">
      <c r="A137">
        <v>260</v>
      </c>
      <c r="B137">
        <v>76.7</v>
      </c>
      <c r="C137">
        <v>77.2</v>
      </c>
      <c r="D137">
        <v>77.8</v>
      </c>
      <c r="E137">
        <v>78.3</v>
      </c>
      <c r="F137">
        <v>78.900000000000006</v>
      </c>
      <c r="G137">
        <v>79.5</v>
      </c>
      <c r="H137">
        <v>80.2</v>
      </c>
      <c r="I137">
        <v>80.8</v>
      </c>
      <c r="J137">
        <v>1450</v>
      </c>
    </row>
    <row r="138" spans="1:10">
      <c r="A138">
        <v>262</v>
      </c>
      <c r="B138">
        <v>77.7</v>
      </c>
      <c r="C138">
        <v>78.2</v>
      </c>
      <c r="D138">
        <v>78.8</v>
      </c>
      <c r="E138">
        <v>79.400000000000006</v>
      </c>
      <c r="F138">
        <v>80</v>
      </c>
      <c r="G138">
        <v>80.599999999999994</v>
      </c>
      <c r="H138">
        <v>81.3</v>
      </c>
      <c r="I138">
        <v>82</v>
      </c>
      <c r="J138">
        <v>1448</v>
      </c>
    </row>
    <row r="139" spans="1:10">
      <c r="A139">
        <v>264</v>
      </c>
      <c r="B139">
        <v>78.7</v>
      </c>
      <c r="C139">
        <v>79.3</v>
      </c>
      <c r="D139">
        <v>79.900000000000006</v>
      </c>
      <c r="E139">
        <v>80.5</v>
      </c>
      <c r="F139">
        <v>81.099999999999994</v>
      </c>
      <c r="G139">
        <v>81.7</v>
      </c>
      <c r="H139">
        <v>82.4</v>
      </c>
      <c r="I139">
        <v>83.1</v>
      </c>
      <c r="J139">
        <v>1446</v>
      </c>
    </row>
    <row r="140" spans="1:10">
      <c r="A140">
        <v>266</v>
      </c>
      <c r="B140">
        <v>79.7</v>
      </c>
      <c r="C140">
        <v>80.3</v>
      </c>
      <c r="D140">
        <v>80.900000000000006</v>
      </c>
      <c r="E140">
        <v>81.5</v>
      </c>
      <c r="F140">
        <v>82.2</v>
      </c>
      <c r="G140">
        <v>82.9</v>
      </c>
      <c r="H140">
        <v>83.5</v>
      </c>
      <c r="I140">
        <v>84.3</v>
      </c>
      <c r="J140">
        <v>1444</v>
      </c>
    </row>
    <row r="141" spans="1:10">
      <c r="A141">
        <v>268</v>
      </c>
      <c r="B141">
        <v>80.8</v>
      </c>
      <c r="C141">
        <v>81.400000000000006</v>
      </c>
      <c r="D141">
        <v>82</v>
      </c>
      <c r="E141">
        <v>82.6</v>
      </c>
      <c r="F141">
        <v>83.3</v>
      </c>
      <c r="G141">
        <v>84</v>
      </c>
      <c r="H141">
        <v>84.7</v>
      </c>
      <c r="I141">
        <v>85.4</v>
      </c>
      <c r="J141">
        <v>1442</v>
      </c>
    </row>
    <row r="142" spans="1:10">
      <c r="A142">
        <v>270</v>
      </c>
      <c r="B142">
        <v>81.900000000000006</v>
      </c>
      <c r="C142">
        <v>82.5</v>
      </c>
      <c r="D142">
        <v>83.1</v>
      </c>
      <c r="E142">
        <v>83.8</v>
      </c>
      <c r="F142">
        <v>84.4</v>
      </c>
      <c r="G142">
        <v>85.1</v>
      </c>
      <c r="H142">
        <v>85.8</v>
      </c>
      <c r="I142">
        <v>86.6</v>
      </c>
      <c r="J142">
        <v>1440</v>
      </c>
    </row>
    <row r="143" spans="1:10">
      <c r="A143">
        <v>272</v>
      </c>
      <c r="B143">
        <v>82.9</v>
      </c>
      <c r="C143">
        <v>83.6</v>
      </c>
      <c r="D143">
        <v>84.2</v>
      </c>
      <c r="E143">
        <v>84.9</v>
      </c>
      <c r="F143">
        <v>85.6</v>
      </c>
      <c r="G143">
        <v>86.3</v>
      </c>
      <c r="H143">
        <v>87</v>
      </c>
      <c r="I143">
        <v>87.7</v>
      </c>
      <c r="J143">
        <v>1438</v>
      </c>
    </row>
    <row r="144" spans="1:10">
      <c r="A144">
        <v>274</v>
      </c>
      <c r="B144">
        <v>84</v>
      </c>
      <c r="C144">
        <v>84.7</v>
      </c>
      <c r="D144">
        <v>85.3</v>
      </c>
      <c r="E144">
        <v>86</v>
      </c>
      <c r="F144">
        <v>86.7</v>
      </c>
      <c r="G144">
        <v>87.4</v>
      </c>
      <c r="H144">
        <v>88.2</v>
      </c>
      <c r="I144">
        <v>88.9</v>
      </c>
      <c r="J144">
        <v>1436</v>
      </c>
    </row>
    <row r="145" spans="1:10">
      <c r="A145">
        <v>276</v>
      </c>
      <c r="B145">
        <v>85.1</v>
      </c>
      <c r="C145">
        <v>85.8</v>
      </c>
      <c r="D145">
        <v>86.5</v>
      </c>
      <c r="E145">
        <v>87.2</v>
      </c>
      <c r="F145">
        <v>87.9</v>
      </c>
      <c r="G145">
        <v>88.6</v>
      </c>
      <c r="H145">
        <v>89.3</v>
      </c>
      <c r="I145">
        <v>90.1</v>
      </c>
      <c r="J145">
        <v>1434</v>
      </c>
    </row>
    <row r="146" spans="1:10">
      <c r="A146">
        <v>278</v>
      </c>
      <c r="B146">
        <v>86.2</v>
      </c>
      <c r="C146">
        <v>86.9</v>
      </c>
      <c r="D146">
        <v>87.6</v>
      </c>
      <c r="E146">
        <v>88.3</v>
      </c>
      <c r="F146">
        <v>89</v>
      </c>
      <c r="G146">
        <v>89.8</v>
      </c>
      <c r="H146">
        <v>90.5</v>
      </c>
      <c r="I146">
        <v>91.3</v>
      </c>
      <c r="J146">
        <v>1432</v>
      </c>
    </row>
    <row r="147" spans="1:10">
      <c r="A147">
        <v>280</v>
      </c>
      <c r="B147">
        <v>87.4</v>
      </c>
      <c r="C147">
        <v>88.1</v>
      </c>
      <c r="D147">
        <v>88.8</v>
      </c>
      <c r="E147">
        <v>89.5</v>
      </c>
      <c r="F147">
        <v>90.2</v>
      </c>
      <c r="G147">
        <v>90.9</v>
      </c>
      <c r="H147">
        <v>91.7</v>
      </c>
      <c r="I147">
        <v>92.5</v>
      </c>
      <c r="J147">
        <v>1430</v>
      </c>
    </row>
    <row r="148" spans="1:10">
      <c r="A148">
        <v>282</v>
      </c>
      <c r="B148">
        <v>88.5</v>
      </c>
      <c r="C148">
        <v>89.2</v>
      </c>
      <c r="D148">
        <v>89.9</v>
      </c>
      <c r="E148">
        <v>90.6</v>
      </c>
      <c r="F148">
        <v>91.4</v>
      </c>
      <c r="G148">
        <v>92.1</v>
      </c>
      <c r="H148">
        <v>92.9</v>
      </c>
      <c r="I148">
        <v>93.7</v>
      </c>
      <c r="J148">
        <v>1428</v>
      </c>
    </row>
    <row r="149" spans="1:10">
      <c r="A149">
        <v>284</v>
      </c>
      <c r="B149">
        <v>89.7</v>
      </c>
      <c r="C149">
        <v>90.4</v>
      </c>
      <c r="D149">
        <v>91.1</v>
      </c>
      <c r="E149">
        <v>91.8</v>
      </c>
      <c r="F149">
        <v>92.6</v>
      </c>
      <c r="G149">
        <v>93.4</v>
      </c>
      <c r="H149">
        <v>94.2</v>
      </c>
      <c r="I149">
        <v>95</v>
      </c>
      <c r="J149">
        <v>1426</v>
      </c>
    </row>
    <row r="150" spans="1:10">
      <c r="A150">
        <v>286</v>
      </c>
      <c r="B150">
        <v>90.8</v>
      </c>
      <c r="C150">
        <v>91.5</v>
      </c>
      <c r="D150">
        <v>92.3</v>
      </c>
      <c r="E150">
        <v>93</v>
      </c>
      <c r="F150">
        <v>93.8</v>
      </c>
      <c r="G150">
        <v>94.6</v>
      </c>
      <c r="H150">
        <v>95.4</v>
      </c>
      <c r="I150">
        <v>96.2</v>
      </c>
      <c r="J150">
        <v>1424</v>
      </c>
    </row>
    <row r="151" spans="1:10">
      <c r="A151">
        <v>288</v>
      </c>
      <c r="B151">
        <v>92</v>
      </c>
      <c r="C151">
        <v>92.7</v>
      </c>
      <c r="D151">
        <v>93.4</v>
      </c>
      <c r="E151">
        <v>94.2</v>
      </c>
      <c r="F151">
        <v>95</v>
      </c>
      <c r="G151">
        <v>95.8</v>
      </c>
      <c r="H151">
        <v>96.6</v>
      </c>
      <c r="I151">
        <v>97.5</v>
      </c>
      <c r="J151">
        <v>1422</v>
      </c>
    </row>
    <row r="152" spans="1:10">
      <c r="A152">
        <v>290</v>
      </c>
      <c r="B152">
        <v>93.2</v>
      </c>
      <c r="C152">
        <v>93.9</v>
      </c>
      <c r="D152">
        <v>94.6</v>
      </c>
      <c r="E152">
        <v>95.4</v>
      </c>
      <c r="F152">
        <v>96.2</v>
      </c>
      <c r="G152">
        <v>97</v>
      </c>
      <c r="H152">
        <v>97.9</v>
      </c>
      <c r="I152">
        <v>98.8</v>
      </c>
      <c r="J152">
        <v>1420</v>
      </c>
    </row>
    <row r="153" spans="1:10">
      <c r="A153">
        <v>292</v>
      </c>
      <c r="B153">
        <v>94.3</v>
      </c>
      <c r="C153">
        <v>95.1</v>
      </c>
      <c r="D153">
        <v>95.8</v>
      </c>
      <c r="E153">
        <v>96.6</v>
      </c>
      <c r="F153">
        <v>97.5</v>
      </c>
      <c r="G153">
        <v>98.3</v>
      </c>
      <c r="H153">
        <v>99.2</v>
      </c>
      <c r="I153">
        <v>100.1</v>
      </c>
      <c r="J153">
        <v>1418</v>
      </c>
    </row>
    <row r="154" spans="1:10">
      <c r="A154">
        <v>294</v>
      </c>
      <c r="B154">
        <v>95.5</v>
      </c>
      <c r="C154">
        <v>96.3</v>
      </c>
      <c r="D154">
        <v>97.1</v>
      </c>
      <c r="E154">
        <v>97.9</v>
      </c>
      <c r="F154">
        <v>98.7</v>
      </c>
      <c r="G154">
        <v>99.6</v>
      </c>
      <c r="H154">
        <v>100.4</v>
      </c>
      <c r="I154">
        <v>101.4</v>
      </c>
      <c r="J154">
        <v>1416</v>
      </c>
    </row>
    <row r="155" spans="1:10">
      <c r="A155">
        <v>296</v>
      </c>
      <c r="B155">
        <v>96.7</v>
      </c>
      <c r="C155">
        <v>97.5</v>
      </c>
      <c r="D155">
        <v>98.3</v>
      </c>
      <c r="E155">
        <v>99.1</v>
      </c>
      <c r="F155">
        <v>100</v>
      </c>
      <c r="G155">
        <v>100.8</v>
      </c>
      <c r="H155">
        <v>101.7</v>
      </c>
      <c r="I155">
        <v>102.7</v>
      </c>
      <c r="J155">
        <v>1414</v>
      </c>
    </row>
    <row r="156" spans="1:10">
      <c r="A156">
        <v>298</v>
      </c>
      <c r="B156">
        <v>97.9</v>
      </c>
      <c r="C156">
        <v>98.7</v>
      </c>
      <c r="D156">
        <v>99.5</v>
      </c>
      <c r="E156">
        <v>100.4</v>
      </c>
      <c r="F156">
        <v>101.2</v>
      </c>
      <c r="G156">
        <v>102.1</v>
      </c>
      <c r="H156">
        <v>103</v>
      </c>
      <c r="I156">
        <v>104</v>
      </c>
      <c r="J156">
        <v>1412</v>
      </c>
    </row>
    <row r="157" spans="1:10">
      <c r="A157">
        <v>300</v>
      </c>
      <c r="B157">
        <v>99.1</v>
      </c>
      <c r="C157">
        <v>100</v>
      </c>
      <c r="D157">
        <v>100.8</v>
      </c>
      <c r="E157">
        <v>101.6</v>
      </c>
      <c r="F157">
        <v>102.5</v>
      </c>
      <c r="G157">
        <v>103.4</v>
      </c>
      <c r="H157">
        <v>104.4</v>
      </c>
      <c r="I157">
        <v>105.4</v>
      </c>
      <c r="J157">
        <v>1410</v>
      </c>
    </row>
    <row r="158" spans="1:10">
      <c r="A158">
        <v>302</v>
      </c>
      <c r="B158">
        <v>100.4</v>
      </c>
      <c r="C158">
        <v>101.2</v>
      </c>
      <c r="D158">
        <v>102</v>
      </c>
      <c r="E158">
        <v>102.9</v>
      </c>
      <c r="F158">
        <v>103.8</v>
      </c>
      <c r="G158">
        <v>104.7</v>
      </c>
      <c r="H158">
        <v>105.7</v>
      </c>
      <c r="I158">
        <v>106.7</v>
      </c>
      <c r="J158">
        <v>1408</v>
      </c>
    </row>
    <row r="159" spans="1:10">
      <c r="A159">
        <v>304</v>
      </c>
      <c r="B159">
        <v>101.6</v>
      </c>
      <c r="C159">
        <v>102.5</v>
      </c>
      <c r="D159">
        <v>103.3</v>
      </c>
      <c r="E159">
        <v>104.2</v>
      </c>
      <c r="F159">
        <v>105.1</v>
      </c>
      <c r="G159">
        <v>106</v>
      </c>
      <c r="H159">
        <v>107.1</v>
      </c>
      <c r="I159">
        <v>108.1</v>
      </c>
      <c r="J159">
        <v>1406</v>
      </c>
    </row>
    <row r="160" spans="1:10">
      <c r="A160">
        <v>306</v>
      </c>
      <c r="B160">
        <v>102.9</v>
      </c>
      <c r="C160">
        <v>103.7</v>
      </c>
      <c r="D160">
        <v>104.6</v>
      </c>
      <c r="E160">
        <v>105.5</v>
      </c>
      <c r="F160">
        <v>106.4</v>
      </c>
      <c r="G160">
        <v>107.4</v>
      </c>
      <c r="H160">
        <v>108.4</v>
      </c>
      <c r="I160">
        <v>109.5</v>
      </c>
      <c r="J160">
        <v>1404</v>
      </c>
    </row>
    <row r="161" spans="1:10">
      <c r="A161">
        <v>308</v>
      </c>
      <c r="B161">
        <v>104.1</v>
      </c>
      <c r="C161">
        <v>105</v>
      </c>
      <c r="D161">
        <v>105.9</v>
      </c>
      <c r="E161">
        <v>106.8</v>
      </c>
      <c r="F161">
        <v>107.7</v>
      </c>
      <c r="G161">
        <v>108.8</v>
      </c>
      <c r="H161">
        <v>109.8</v>
      </c>
      <c r="I161">
        <v>110.9</v>
      </c>
      <c r="J161">
        <v>1402</v>
      </c>
    </row>
    <row r="162" spans="1:10">
      <c r="A162">
        <v>310</v>
      </c>
      <c r="B162">
        <v>105.4</v>
      </c>
      <c r="C162">
        <v>106.3</v>
      </c>
      <c r="D162">
        <v>107.2</v>
      </c>
      <c r="E162">
        <v>108.1</v>
      </c>
      <c r="F162">
        <v>109.1</v>
      </c>
      <c r="G162">
        <v>110.2</v>
      </c>
      <c r="H162">
        <v>111.2</v>
      </c>
      <c r="I162">
        <v>112.4</v>
      </c>
      <c r="J162">
        <v>1400</v>
      </c>
    </row>
    <row r="163" spans="1:10">
      <c r="A163">
        <v>312</v>
      </c>
      <c r="B163">
        <v>106.7</v>
      </c>
      <c r="C163">
        <v>107.6</v>
      </c>
      <c r="D163">
        <v>108.5</v>
      </c>
      <c r="E163">
        <v>109.5</v>
      </c>
      <c r="F163">
        <v>110.5</v>
      </c>
      <c r="G163">
        <v>111.6</v>
      </c>
      <c r="H163">
        <v>112.7</v>
      </c>
      <c r="I163">
        <v>113.8</v>
      </c>
      <c r="J163">
        <v>1398</v>
      </c>
    </row>
    <row r="164" spans="1:10">
      <c r="A164">
        <v>314</v>
      </c>
      <c r="B164">
        <v>108</v>
      </c>
      <c r="C164">
        <v>108.9</v>
      </c>
      <c r="D164">
        <v>109.8</v>
      </c>
      <c r="E164">
        <v>110.8</v>
      </c>
      <c r="F164">
        <v>111.9</v>
      </c>
      <c r="G164">
        <v>113</v>
      </c>
      <c r="H164">
        <v>114.1</v>
      </c>
      <c r="I164">
        <v>115.3</v>
      </c>
      <c r="J164">
        <v>1396</v>
      </c>
    </row>
    <row r="165" spans="1:10">
      <c r="A165">
        <v>316</v>
      </c>
      <c r="B165">
        <v>109.3</v>
      </c>
      <c r="C165">
        <v>110.2</v>
      </c>
      <c r="D165">
        <v>111.2</v>
      </c>
      <c r="E165">
        <v>112.2</v>
      </c>
      <c r="F165">
        <v>113.3</v>
      </c>
      <c r="G165">
        <v>114.4</v>
      </c>
      <c r="H165">
        <v>115.5</v>
      </c>
      <c r="I165">
        <v>116.7</v>
      </c>
      <c r="J165">
        <v>1394</v>
      </c>
    </row>
    <row r="166" spans="1:10">
      <c r="A166">
        <v>318</v>
      </c>
      <c r="B166">
        <v>110.6</v>
      </c>
      <c r="C166">
        <v>111.6</v>
      </c>
      <c r="D166">
        <v>112.6</v>
      </c>
      <c r="E166">
        <v>113.6</v>
      </c>
      <c r="F166">
        <v>114.7</v>
      </c>
      <c r="G166">
        <v>115.8</v>
      </c>
      <c r="H166">
        <v>117</v>
      </c>
      <c r="I166">
        <v>118.2</v>
      </c>
      <c r="J166">
        <v>1392</v>
      </c>
    </row>
    <row r="167" spans="1:10">
      <c r="A167">
        <v>320</v>
      </c>
      <c r="B167">
        <v>111.9</v>
      </c>
      <c r="C167">
        <v>112.9</v>
      </c>
      <c r="D167">
        <v>113.9</v>
      </c>
      <c r="E167">
        <v>115</v>
      </c>
      <c r="F167">
        <v>116.1</v>
      </c>
      <c r="G167">
        <v>117.3</v>
      </c>
      <c r="H167">
        <v>118.5</v>
      </c>
      <c r="I167">
        <v>119.7</v>
      </c>
      <c r="J167">
        <v>1390</v>
      </c>
    </row>
    <row r="168" spans="1:10">
      <c r="A168">
        <v>322</v>
      </c>
      <c r="B168">
        <v>113.3</v>
      </c>
      <c r="C168">
        <v>114.3</v>
      </c>
      <c r="D168">
        <v>115.3</v>
      </c>
      <c r="E168">
        <v>116.4</v>
      </c>
      <c r="F168">
        <v>117.6</v>
      </c>
      <c r="G168">
        <v>118.7</v>
      </c>
      <c r="H168">
        <v>119.9</v>
      </c>
      <c r="I168">
        <v>121.2</v>
      </c>
      <c r="J168">
        <v>1388</v>
      </c>
    </row>
    <row r="169" spans="1:10">
      <c r="A169">
        <v>324</v>
      </c>
      <c r="B169">
        <v>114.6</v>
      </c>
      <c r="C169">
        <v>115.7</v>
      </c>
      <c r="D169">
        <v>116.8</v>
      </c>
      <c r="E169">
        <v>117.9</v>
      </c>
      <c r="F169">
        <v>119</v>
      </c>
      <c r="G169">
        <v>120.2</v>
      </c>
      <c r="H169">
        <v>121.4</v>
      </c>
      <c r="I169">
        <v>122.7</v>
      </c>
      <c r="J169">
        <v>1386</v>
      </c>
    </row>
    <row r="170" spans="1:10">
      <c r="A170">
        <v>326</v>
      </c>
      <c r="B170">
        <v>116</v>
      </c>
      <c r="C170">
        <v>117.1</v>
      </c>
      <c r="D170">
        <v>118.2</v>
      </c>
      <c r="E170">
        <v>119.3</v>
      </c>
      <c r="F170">
        <v>120.5</v>
      </c>
      <c r="G170">
        <v>121.7</v>
      </c>
      <c r="H170">
        <v>123</v>
      </c>
      <c r="I170">
        <v>124.3</v>
      </c>
      <c r="J170">
        <v>1384</v>
      </c>
    </row>
    <row r="171" spans="1:10">
      <c r="A171">
        <v>328</v>
      </c>
      <c r="B171">
        <v>117.4</v>
      </c>
      <c r="C171">
        <v>118.5</v>
      </c>
      <c r="D171">
        <v>119.6</v>
      </c>
      <c r="E171">
        <v>120.8</v>
      </c>
      <c r="F171">
        <v>122</v>
      </c>
      <c r="G171">
        <v>123.2</v>
      </c>
      <c r="H171">
        <v>124.5</v>
      </c>
      <c r="I171">
        <v>125.8</v>
      </c>
      <c r="J171">
        <v>1382</v>
      </c>
    </row>
    <row r="172" spans="1:10">
      <c r="A172">
        <v>330</v>
      </c>
      <c r="B172">
        <v>118.8</v>
      </c>
      <c r="C172">
        <v>119.9</v>
      </c>
      <c r="D172">
        <v>121.1</v>
      </c>
      <c r="E172">
        <v>122.2</v>
      </c>
      <c r="F172">
        <v>123.5</v>
      </c>
      <c r="G172">
        <v>124.7</v>
      </c>
      <c r="H172">
        <v>126</v>
      </c>
      <c r="I172">
        <v>127.4</v>
      </c>
      <c r="J172">
        <v>1380</v>
      </c>
    </row>
    <row r="173" spans="1:10">
      <c r="A173">
        <v>332</v>
      </c>
      <c r="B173">
        <v>120.3</v>
      </c>
      <c r="C173">
        <v>121.4</v>
      </c>
      <c r="D173">
        <v>122.5</v>
      </c>
      <c r="E173">
        <v>123.7</v>
      </c>
      <c r="F173">
        <v>125</v>
      </c>
      <c r="G173">
        <v>126.2</v>
      </c>
      <c r="H173">
        <v>127.6</v>
      </c>
      <c r="I173">
        <v>128.9</v>
      </c>
      <c r="J173">
        <v>1378</v>
      </c>
    </row>
    <row r="174" spans="1:10">
      <c r="A174">
        <v>334</v>
      </c>
      <c r="B174">
        <v>121.7</v>
      </c>
      <c r="C174">
        <v>122.8</v>
      </c>
      <c r="D174">
        <v>124</v>
      </c>
      <c r="E174">
        <v>125.2</v>
      </c>
      <c r="F174">
        <v>126.5</v>
      </c>
      <c r="G174">
        <v>127.8</v>
      </c>
      <c r="H174">
        <v>129.1</v>
      </c>
      <c r="I174">
        <v>130.5</v>
      </c>
      <c r="J174">
        <v>1376</v>
      </c>
    </row>
    <row r="175" spans="1:10">
      <c r="A175">
        <v>336</v>
      </c>
      <c r="B175">
        <v>123.2</v>
      </c>
      <c r="C175">
        <v>124.3</v>
      </c>
      <c r="D175">
        <v>125.5</v>
      </c>
      <c r="E175">
        <v>126.7</v>
      </c>
      <c r="F175">
        <v>128</v>
      </c>
      <c r="G175">
        <v>129.30000000000001</v>
      </c>
      <c r="H175">
        <v>130.69999999999999</v>
      </c>
      <c r="I175">
        <v>132.1</v>
      </c>
      <c r="J175">
        <v>1374</v>
      </c>
    </row>
    <row r="176" spans="1:10">
      <c r="A176">
        <v>338</v>
      </c>
      <c r="B176">
        <v>124.6</v>
      </c>
      <c r="C176">
        <v>125.8</v>
      </c>
      <c r="D176">
        <v>127</v>
      </c>
      <c r="E176">
        <v>128.30000000000001</v>
      </c>
      <c r="F176">
        <v>129.6</v>
      </c>
      <c r="G176">
        <v>130.9</v>
      </c>
      <c r="H176">
        <v>132.30000000000001</v>
      </c>
      <c r="I176">
        <v>133.69999999999999</v>
      </c>
      <c r="J176">
        <v>1372</v>
      </c>
    </row>
    <row r="177" spans="1:10">
      <c r="A177">
        <v>340</v>
      </c>
      <c r="B177">
        <v>126.1</v>
      </c>
      <c r="C177">
        <v>127.3</v>
      </c>
      <c r="D177">
        <v>128.5</v>
      </c>
      <c r="E177">
        <v>129.80000000000001</v>
      </c>
      <c r="F177">
        <v>131.1</v>
      </c>
      <c r="G177">
        <v>132.5</v>
      </c>
      <c r="H177">
        <v>133.9</v>
      </c>
      <c r="I177">
        <v>135.4</v>
      </c>
      <c r="J177">
        <v>1370</v>
      </c>
    </row>
    <row r="178" spans="1:10">
      <c r="A178">
        <v>342</v>
      </c>
      <c r="B178">
        <v>127.6</v>
      </c>
      <c r="C178">
        <v>128.80000000000001</v>
      </c>
      <c r="D178">
        <v>130</v>
      </c>
      <c r="E178">
        <v>131.30000000000001</v>
      </c>
      <c r="F178">
        <v>132.69999999999999</v>
      </c>
      <c r="G178">
        <v>134.1</v>
      </c>
      <c r="H178">
        <v>135.5</v>
      </c>
      <c r="I178">
        <v>137</v>
      </c>
      <c r="J178">
        <v>1368</v>
      </c>
    </row>
    <row r="179" spans="1:10">
      <c r="A179">
        <v>344</v>
      </c>
      <c r="B179">
        <v>129.1</v>
      </c>
      <c r="C179">
        <v>130.30000000000001</v>
      </c>
      <c r="D179">
        <v>131.6</v>
      </c>
      <c r="E179">
        <v>132.9</v>
      </c>
      <c r="F179">
        <v>134.30000000000001</v>
      </c>
      <c r="G179">
        <v>135.69999999999999</v>
      </c>
      <c r="H179">
        <v>137.19999999999999</v>
      </c>
      <c r="I179">
        <v>138.69999999999999</v>
      </c>
      <c r="J179">
        <v>1366</v>
      </c>
    </row>
    <row r="180" spans="1:10">
      <c r="A180">
        <v>346</v>
      </c>
      <c r="B180">
        <v>130.6</v>
      </c>
      <c r="C180">
        <v>131.80000000000001</v>
      </c>
      <c r="D180">
        <v>133.1</v>
      </c>
      <c r="E180">
        <v>134.5</v>
      </c>
      <c r="F180">
        <v>135.9</v>
      </c>
      <c r="G180">
        <v>137.30000000000001</v>
      </c>
      <c r="H180">
        <v>138.80000000000001</v>
      </c>
      <c r="I180">
        <v>140.4</v>
      </c>
      <c r="J180">
        <v>1364</v>
      </c>
    </row>
    <row r="181" spans="1:10">
      <c r="A181">
        <v>348</v>
      </c>
      <c r="B181">
        <v>132.1</v>
      </c>
      <c r="C181">
        <v>133.4</v>
      </c>
      <c r="D181">
        <v>134.69999999999999</v>
      </c>
      <c r="E181">
        <v>136.1</v>
      </c>
      <c r="F181">
        <v>137.5</v>
      </c>
      <c r="G181">
        <v>139</v>
      </c>
      <c r="H181">
        <v>140.5</v>
      </c>
      <c r="I181">
        <v>142</v>
      </c>
      <c r="J181">
        <v>1362</v>
      </c>
    </row>
    <row r="182" spans="1:10">
      <c r="A182">
        <v>350</v>
      </c>
      <c r="B182">
        <v>133.6</v>
      </c>
      <c r="C182">
        <v>134.9</v>
      </c>
      <c r="D182">
        <v>136.30000000000001</v>
      </c>
      <c r="E182">
        <v>137.69999999999999</v>
      </c>
      <c r="F182">
        <v>139.1</v>
      </c>
      <c r="G182">
        <v>140.6</v>
      </c>
      <c r="H182">
        <v>142.1</v>
      </c>
      <c r="I182">
        <v>143.69999999999999</v>
      </c>
      <c r="J182">
        <v>1360</v>
      </c>
    </row>
    <row r="183" spans="1:10">
      <c r="A183">
        <v>352</v>
      </c>
      <c r="B183">
        <v>135.19999999999999</v>
      </c>
      <c r="C183">
        <v>136.5</v>
      </c>
      <c r="D183">
        <v>137.9</v>
      </c>
      <c r="E183">
        <v>139.30000000000001</v>
      </c>
      <c r="F183">
        <v>140.80000000000001</v>
      </c>
      <c r="G183">
        <v>142.30000000000001</v>
      </c>
      <c r="H183">
        <v>143.80000000000001</v>
      </c>
      <c r="I183">
        <v>145.5</v>
      </c>
      <c r="J183">
        <v>1358</v>
      </c>
    </row>
    <row r="184" spans="1:10">
      <c r="A184">
        <v>354</v>
      </c>
      <c r="B184">
        <v>136.80000000000001</v>
      </c>
      <c r="C184">
        <v>138.1</v>
      </c>
      <c r="D184">
        <v>139.5</v>
      </c>
      <c r="E184">
        <v>140.9</v>
      </c>
      <c r="F184">
        <v>142.4</v>
      </c>
      <c r="G184">
        <v>143.9</v>
      </c>
      <c r="H184">
        <v>145.5</v>
      </c>
      <c r="I184">
        <v>147.19999999999999</v>
      </c>
      <c r="J184">
        <v>1356</v>
      </c>
    </row>
    <row r="185" spans="1:10">
      <c r="A185">
        <v>356</v>
      </c>
      <c r="B185">
        <v>138.30000000000001</v>
      </c>
      <c r="C185">
        <v>139.69999999999999</v>
      </c>
      <c r="D185">
        <v>141.1</v>
      </c>
      <c r="E185">
        <v>142.6</v>
      </c>
      <c r="F185">
        <v>144.1</v>
      </c>
      <c r="G185">
        <v>145.6</v>
      </c>
      <c r="H185">
        <v>147.30000000000001</v>
      </c>
      <c r="I185">
        <v>148.9</v>
      </c>
      <c r="J185">
        <v>1354</v>
      </c>
    </row>
    <row r="186" spans="1:10">
      <c r="A186">
        <v>358</v>
      </c>
      <c r="B186">
        <v>139.9</v>
      </c>
      <c r="C186">
        <v>141.30000000000001</v>
      </c>
      <c r="D186">
        <v>142.69999999999999</v>
      </c>
      <c r="E186">
        <v>144.19999999999999</v>
      </c>
      <c r="F186">
        <v>145.80000000000001</v>
      </c>
      <c r="G186">
        <v>147.30000000000001</v>
      </c>
      <c r="H186">
        <v>149</v>
      </c>
      <c r="I186">
        <v>150.69999999999999</v>
      </c>
      <c r="J186">
        <v>1352</v>
      </c>
    </row>
    <row r="187" spans="1:10">
      <c r="A187">
        <v>360</v>
      </c>
      <c r="B187">
        <v>141.5</v>
      </c>
      <c r="C187">
        <v>142.9</v>
      </c>
      <c r="D187">
        <v>144.4</v>
      </c>
      <c r="E187">
        <v>145.9</v>
      </c>
      <c r="F187">
        <v>147.4</v>
      </c>
      <c r="G187">
        <v>149.1</v>
      </c>
      <c r="H187">
        <v>150.69999999999999</v>
      </c>
      <c r="I187">
        <v>152.5</v>
      </c>
      <c r="J187">
        <v>1350</v>
      </c>
    </row>
    <row r="188" spans="1:10">
      <c r="A188">
        <v>362</v>
      </c>
      <c r="B188">
        <v>143.1</v>
      </c>
      <c r="C188">
        <v>144.6</v>
      </c>
      <c r="D188">
        <v>146</v>
      </c>
      <c r="E188">
        <v>147.6</v>
      </c>
      <c r="F188">
        <v>149.19999999999999</v>
      </c>
      <c r="G188">
        <v>150.80000000000001</v>
      </c>
      <c r="H188">
        <v>152.5</v>
      </c>
      <c r="I188">
        <v>154.30000000000001</v>
      </c>
      <c r="J188">
        <v>1348</v>
      </c>
    </row>
    <row r="189" spans="1:10">
      <c r="A189">
        <v>364</v>
      </c>
      <c r="B189">
        <v>144.80000000000001</v>
      </c>
      <c r="C189">
        <v>146.19999999999999</v>
      </c>
      <c r="D189">
        <v>147.69999999999999</v>
      </c>
      <c r="E189">
        <v>149.30000000000001</v>
      </c>
      <c r="F189">
        <v>150.9</v>
      </c>
      <c r="G189">
        <v>152.5</v>
      </c>
      <c r="H189">
        <v>154.30000000000001</v>
      </c>
      <c r="I189">
        <v>156.1</v>
      </c>
      <c r="J189">
        <v>1346</v>
      </c>
    </row>
    <row r="190" spans="1:10">
      <c r="A190">
        <v>366</v>
      </c>
      <c r="B190">
        <v>146.4</v>
      </c>
      <c r="C190">
        <v>147.9</v>
      </c>
      <c r="D190">
        <v>149.4</v>
      </c>
      <c r="E190">
        <v>151</v>
      </c>
      <c r="F190">
        <v>152.6</v>
      </c>
      <c r="G190">
        <v>154.30000000000001</v>
      </c>
      <c r="H190">
        <v>156.1</v>
      </c>
      <c r="I190">
        <v>157.9</v>
      </c>
      <c r="J190">
        <v>1344</v>
      </c>
    </row>
    <row r="191" spans="1:10">
      <c r="A191">
        <v>368</v>
      </c>
      <c r="B191">
        <v>148</v>
      </c>
      <c r="C191">
        <v>149.5</v>
      </c>
      <c r="D191">
        <v>151.1</v>
      </c>
      <c r="E191">
        <v>152.69999999999999</v>
      </c>
      <c r="F191">
        <v>154.4</v>
      </c>
      <c r="G191">
        <v>156.1</v>
      </c>
      <c r="H191">
        <v>157.9</v>
      </c>
      <c r="I191">
        <v>159.69999999999999</v>
      </c>
      <c r="J191">
        <v>1342</v>
      </c>
    </row>
    <row r="192" spans="1:10">
      <c r="A192">
        <v>370</v>
      </c>
      <c r="B192">
        <v>149.69999999999999</v>
      </c>
      <c r="C192">
        <v>151.19999999999999</v>
      </c>
      <c r="D192">
        <v>152.80000000000001</v>
      </c>
      <c r="E192">
        <v>154.4</v>
      </c>
      <c r="F192">
        <v>156.1</v>
      </c>
      <c r="G192">
        <v>157.9</v>
      </c>
      <c r="H192">
        <v>159.69999999999999</v>
      </c>
      <c r="I192">
        <v>161.6</v>
      </c>
      <c r="J192">
        <v>1340</v>
      </c>
    </row>
    <row r="193" spans="1:10">
      <c r="A193">
        <v>372</v>
      </c>
      <c r="B193">
        <v>151.4</v>
      </c>
      <c r="C193">
        <v>152.9</v>
      </c>
      <c r="D193">
        <v>154.5</v>
      </c>
      <c r="E193">
        <v>156.19999999999999</v>
      </c>
      <c r="F193">
        <v>157.9</v>
      </c>
      <c r="G193">
        <v>159.69999999999999</v>
      </c>
      <c r="H193">
        <v>161.5</v>
      </c>
      <c r="I193">
        <v>163.4</v>
      </c>
      <c r="J193">
        <v>1338</v>
      </c>
    </row>
    <row r="194" spans="1:10">
      <c r="A194">
        <v>374</v>
      </c>
      <c r="B194">
        <v>153.1</v>
      </c>
      <c r="C194">
        <v>154.6</v>
      </c>
      <c r="D194">
        <v>156.30000000000001</v>
      </c>
      <c r="E194">
        <v>157.9</v>
      </c>
      <c r="F194">
        <v>159.69999999999999</v>
      </c>
      <c r="G194">
        <v>161.5</v>
      </c>
      <c r="H194">
        <v>163.4</v>
      </c>
      <c r="I194">
        <v>165.3</v>
      </c>
      <c r="J194">
        <v>1336</v>
      </c>
    </row>
    <row r="195" spans="1:10">
      <c r="A195">
        <v>376</v>
      </c>
      <c r="B195">
        <v>154.80000000000001</v>
      </c>
      <c r="C195">
        <v>156.4</v>
      </c>
      <c r="D195">
        <v>158</v>
      </c>
      <c r="E195">
        <v>159.69999999999999</v>
      </c>
      <c r="F195">
        <v>161.5</v>
      </c>
      <c r="G195">
        <v>163.30000000000001</v>
      </c>
      <c r="H195">
        <v>165.2</v>
      </c>
      <c r="I195">
        <v>167.2</v>
      </c>
      <c r="J195">
        <v>1334</v>
      </c>
    </row>
    <row r="196" spans="1:10">
      <c r="A196">
        <v>378</v>
      </c>
      <c r="B196">
        <v>156.5</v>
      </c>
      <c r="C196">
        <v>158.1</v>
      </c>
      <c r="D196">
        <v>159.80000000000001</v>
      </c>
      <c r="E196">
        <v>161.5</v>
      </c>
      <c r="F196">
        <v>163.30000000000001</v>
      </c>
      <c r="G196">
        <v>165.2</v>
      </c>
      <c r="H196">
        <v>167.1</v>
      </c>
      <c r="I196">
        <v>169</v>
      </c>
      <c r="J196">
        <v>1332</v>
      </c>
    </row>
    <row r="197" spans="1:10">
      <c r="A197">
        <v>380</v>
      </c>
      <c r="B197">
        <v>158.19999999999999</v>
      </c>
      <c r="C197">
        <v>159.9</v>
      </c>
      <c r="D197">
        <v>161.6</v>
      </c>
      <c r="E197">
        <v>163.30000000000001</v>
      </c>
      <c r="F197">
        <v>165.1</v>
      </c>
      <c r="G197">
        <v>167</v>
      </c>
      <c r="H197">
        <v>169</v>
      </c>
      <c r="I197">
        <v>171</v>
      </c>
      <c r="J197">
        <v>1330</v>
      </c>
    </row>
    <row r="198" spans="1:10">
      <c r="A198">
        <v>382</v>
      </c>
      <c r="B198">
        <v>160</v>
      </c>
      <c r="C198">
        <v>161.6</v>
      </c>
      <c r="D198">
        <v>163.4</v>
      </c>
      <c r="E198">
        <v>165.1</v>
      </c>
      <c r="F198">
        <v>167</v>
      </c>
      <c r="G198">
        <v>168.9</v>
      </c>
      <c r="H198">
        <v>170.9</v>
      </c>
      <c r="I198">
        <v>172.9</v>
      </c>
      <c r="J198">
        <v>1328</v>
      </c>
    </row>
    <row r="199" spans="1:10">
      <c r="A199">
        <v>384</v>
      </c>
      <c r="B199">
        <v>161.69999999999999</v>
      </c>
      <c r="C199">
        <v>163.4</v>
      </c>
      <c r="D199">
        <v>165.2</v>
      </c>
      <c r="E199">
        <v>167</v>
      </c>
      <c r="F199">
        <v>168.9</v>
      </c>
      <c r="G199">
        <v>170.8</v>
      </c>
      <c r="H199">
        <v>172.8</v>
      </c>
      <c r="I199">
        <v>174.8</v>
      </c>
      <c r="J199">
        <v>1326</v>
      </c>
    </row>
    <row r="200" spans="1:10">
      <c r="A200">
        <v>386</v>
      </c>
      <c r="B200">
        <v>163.5</v>
      </c>
      <c r="C200">
        <v>165.2</v>
      </c>
      <c r="D200">
        <v>167</v>
      </c>
      <c r="E200">
        <v>168.8</v>
      </c>
      <c r="F200">
        <v>170.7</v>
      </c>
      <c r="G200">
        <v>172.7</v>
      </c>
      <c r="H200">
        <v>174.7</v>
      </c>
      <c r="I200">
        <v>176.8</v>
      </c>
      <c r="J200">
        <v>1324</v>
      </c>
    </row>
    <row r="201" spans="1:10">
      <c r="A201">
        <v>388</v>
      </c>
      <c r="B201">
        <v>165.3</v>
      </c>
      <c r="C201">
        <v>167</v>
      </c>
      <c r="D201">
        <v>168.8</v>
      </c>
      <c r="E201">
        <v>170.7</v>
      </c>
      <c r="F201">
        <v>172.6</v>
      </c>
      <c r="G201">
        <v>174.6</v>
      </c>
      <c r="H201">
        <v>176.6</v>
      </c>
      <c r="I201">
        <v>178.7</v>
      </c>
      <c r="J201">
        <v>1322</v>
      </c>
    </row>
    <row r="202" spans="1:10">
      <c r="A202">
        <v>390</v>
      </c>
      <c r="B202">
        <v>167.1</v>
      </c>
      <c r="C202">
        <v>168.8</v>
      </c>
      <c r="D202">
        <v>170.7</v>
      </c>
      <c r="E202">
        <v>172.6</v>
      </c>
      <c r="F202">
        <v>174.5</v>
      </c>
      <c r="G202">
        <v>176.5</v>
      </c>
      <c r="H202">
        <v>178.6</v>
      </c>
      <c r="I202">
        <v>180.7</v>
      </c>
      <c r="J202">
        <v>1320</v>
      </c>
    </row>
    <row r="203" spans="1:10">
      <c r="A203">
        <v>392</v>
      </c>
      <c r="B203">
        <v>168.9</v>
      </c>
      <c r="C203">
        <v>170.7</v>
      </c>
      <c r="D203">
        <v>172.5</v>
      </c>
      <c r="E203">
        <v>174.4</v>
      </c>
      <c r="F203">
        <v>176.4</v>
      </c>
      <c r="G203">
        <v>178.4</v>
      </c>
      <c r="H203">
        <v>180.5</v>
      </c>
      <c r="I203">
        <v>182.7</v>
      </c>
      <c r="J203">
        <v>1318</v>
      </c>
    </row>
    <row r="204" spans="1:10">
      <c r="A204">
        <v>394</v>
      </c>
      <c r="B204">
        <v>170.7</v>
      </c>
      <c r="C204">
        <v>172.5</v>
      </c>
      <c r="D204">
        <v>174.4</v>
      </c>
      <c r="E204">
        <v>176.3</v>
      </c>
      <c r="F204">
        <v>178.3</v>
      </c>
      <c r="G204">
        <v>180.4</v>
      </c>
      <c r="H204">
        <v>182.5</v>
      </c>
      <c r="I204">
        <v>184.7</v>
      </c>
      <c r="J204">
        <v>1316</v>
      </c>
    </row>
    <row r="205" spans="1:10">
      <c r="A205">
        <v>396</v>
      </c>
      <c r="B205">
        <v>172.5</v>
      </c>
      <c r="C205">
        <v>174.4</v>
      </c>
      <c r="D205">
        <v>176.3</v>
      </c>
      <c r="E205">
        <v>178.2</v>
      </c>
      <c r="F205">
        <v>180.3</v>
      </c>
      <c r="G205">
        <v>182.3</v>
      </c>
      <c r="H205">
        <v>184.5</v>
      </c>
      <c r="I205">
        <v>186.8</v>
      </c>
      <c r="J205">
        <v>1314</v>
      </c>
    </row>
    <row r="206" spans="1:10">
      <c r="A206">
        <v>398</v>
      </c>
      <c r="B206">
        <v>174.4</v>
      </c>
      <c r="C206">
        <v>176.3</v>
      </c>
      <c r="D206">
        <v>178.2</v>
      </c>
      <c r="E206">
        <v>180.2</v>
      </c>
      <c r="F206">
        <v>182.2</v>
      </c>
      <c r="G206">
        <v>184.3</v>
      </c>
      <c r="H206">
        <v>186.5</v>
      </c>
      <c r="I206">
        <v>188.8</v>
      </c>
      <c r="J206">
        <v>1312</v>
      </c>
    </row>
    <row r="207" spans="1:10">
      <c r="A207">
        <v>400</v>
      </c>
      <c r="B207">
        <v>176.3</v>
      </c>
      <c r="C207">
        <v>178.2</v>
      </c>
      <c r="D207">
        <v>180.1</v>
      </c>
      <c r="E207">
        <v>182.1</v>
      </c>
      <c r="F207">
        <v>184.2</v>
      </c>
      <c r="G207">
        <v>186.3</v>
      </c>
      <c r="H207">
        <v>188.6</v>
      </c>
      <c r="I207">
        <v>190.9</v>
      </c>
      <c r="J207">
        <v>1310</v>
      </c>
    </row>
    <row r="208" spans="1:10">
      <c r="A208">
        <v>402</v>
      </c>
      <c r="B208">
        <v>178.1</v>
      </c>
      <c r="C208">
        <v>180</v>
      </c>
      <c r="D208">
        <v>182</v>
      </c>
      <c r="E208">
        <v>184.1</v>
      </c>
      <c r="F208">
        <v>186.1</v>
      </c>
      <c r="G208">
        <v>188.3</v>
      </c>
      <c r="H208">
        <v>190.6</v>
      </c>
      <c r="I208">
        <v>192.9</v>
      </c>
      <c r="J208">
        <v>1308</v>
      </c>
    </row>
    <row r="209" spans="1:10">
      <c r="A209">
        <v>404</v>
      </c>
      <c r="B209">
        <v>180</v>
      </c>
      <c r="C209">
        <v>182</v>
      </c>
      <c r="D209">
        <v>184</v>
      </c>
      <c r="E209">
        <v>186</v>
      </c>
      <c r="F209">
        <v>188.1</v>
      </c>
      <c r="G209">
        <v>190.4</v>
      </c>
      <c r="H209">
        <v>192.6</v>
      </c>
      <c r="I209">
        <v>195</v>
      </c>
      <c r="J209">
        <v>1306</v>
      </c>
    </row>
    <row r="210" spans="1:10">
      <c r="A210">
        <v>406</v>
      </c>
      <c r="B210">
        <v>181.9</v>
      </c>
      <c r="C210">
        <v>183.9</v>
      </c>
      <c r="D210">
        <v>185.9</v>
      </c>
      <c r="E210">
        <v>188</v>
      </c>
      <c r="F210">
        <v>190.1</v>
      </c>
      <c r="G210">
        <v>192.4</v>
      </c>
      <c r="H210">
        <v>194.7</v>
      </c>
      <c r="I210">
        <v>197.1</v>
      </c>
      <c r="J210">
        <v>1304</v>
      </c>
    </row>
    <row r="211" spans="1:10">
      <c r="A211">
        <v>408</v>
      </c>
      <c r="B211">
        <v>183.8</v>
      </c>
      <c r="C211">
        <v>185.8</v>
      </c>
      <c r="D211">
        <v>187.9</v>
      </c>
      <c r="E211">
        <v>190</v>
      </c>
      <c r="F211">
        <v>192.2</v>
      </c>
      <c r="G211">
        <v>194.4</v>
      </c>
      <c r="H211">
        <v>196.8</v>
      </c>
      <c r="I211">
        <v>199.2</v>
      </c>
      <c r="J211">
        <v>1302</v>
      </c>
    </row>
    <row r="212" spans="1:10">
      <c r="A212">
        <v>410</v>
      </c>
      <c r="B212">
        <v>185.8</v>
      </c>
      <c r="C212">
        <v>187.8</v>
      </c>
      <c r="D212">
        <v>189.8</v>
      </c>
      <c r="E212">
        <v>192</v>
      </c>
      <c r="F212">
        <v>194.2</v>
      </c>
      <c r="G212">
        <v>196.5</v>
      </c>
      <c r="H212">
        <v>198.9</v>
      </c>
      <c r="I212">
        <v>201.4</v>
      </c>
      <c r="J212">
        <v>1300</v>
      </c>
    </row>
    <row r="213" spans="1:10">
      <c r="A213">
        <v>412</v>
      </c>
      <c r="B213">
        <v>187.7</v>
      </c>
      <c r="C213">
        <v>189.7</v>
      </c>
      <c r="D213">
        <v>191.8</v>
      </c>
      <c r="E213">
        <v>194</v>
      </c>
      <c r="F213">
        <v>196.3</v>
      </c>
      <c r="G213">
        <v>198.6</v>
      </c>
      <c r="H213">
        <v>201</v>
      </c>
      <c r="I213">
        <v>203.5</v>
      </c>
      <c r="J213">
        <v>1298</v>
      </c>
    </row>
    <row r="214" spans="1:10">
      <c r="A214">
        <v>414</v>
      </c>
      <c r="B214">
        <v>189.6</v>
      </c>
      <c r="C214">
        <v>191.7</v>
      </c>
      <c r="D214">
        <v>193.8</v>
      </c>
      <c r="E214">
        <v>196</v>
      </c>
      <c r="F214">
        <v>198.3</v>
      </c>
      <c r="G214">
        <v>200.7</v>
      </c>
      <c r="H214">
        <v>203.1</v>
      </c>
      <c r="I214">
        <v>205.6</v>
      </c>
      <c r="J214">
        <v>1296</v>
      </c>
    </row>
    <row r="215" spans="1:10">
      <c r="A215">
        <v>416</v>
      </c>
      <c r="B215">
        <v>191.6</v>
      </c>
      <c r="C215">
        <v>193.7</v>
      </c>
      <c r="D215">
        <v>195.8</v>
      </c>
      <c r="E215">
        <v>198.1</v>
      </c>
      <c r="F215">
        <v>200.4</v>
      </c>
      <c r="G215">
        <v>202.8</v>
      </c>
      <c r="H215">
        <v>205.3</v>
      </c>
      <c r="I215">
        <v>207.7</v>
      </c>
      <c r="J215">
        <v>1294</v>
      </c>
    </row>
    <row r="216" spans="1:10">
      <c r="A216">
        <v>418</v>
      </c>
      <c r="B216">
        <v>193.6</v>
      </c>
      <c r="C216">
        <v>195.7</v>
      </c>
      <c r="D216">
        <v>197.9</v>
      </c>
      <c r="E216">
        <v>200.1</v>
      </c>
      <c r="F216">
        <v>202.5</v>
      </c>
      <c r="G216">
        <v>204.9</v>
      </c>
      <c r="H216">
        <v>207.4</v>
      </c>
      <c r="I216">
        <v>209.9</v>
      </c>
      <c r="J216">
        <v>1292</v>
      </c>
    </row>
    <row r="217" spans="1:10">
      <c r="A217">
        <v>420</v>
      </c>
      <c r="B217">
        <v>195.6</v>
      </c>
      <c r="C217">
        <v>197.7</v>
      </c>
      <c r="D217">
        <v>199.9</v>
      </c>
      <c r="E217">
        <v>202.2</v>
      </c>
      <c r="F217">
        <v>204.6</v>
      </c>
      <c r="G217">
        <v>207.1</v>
      </c>
      <c r="H217">
        <v>209.5</v>
      </c>
      <c r="I217">
        <v>212</v>
      </c>
      <c r="J217">
        <v>1290</v>
      </c>
    </row>
    <row r="218" spans="1:10">
      <c r="A218">
        <v>422</v>
      </c>
      <c r="B218">
        <v>197.6</v>
      </c>
      <c r="C218">
        <v>199.7</v>
      </c>
      <c r="D218">
        <v>202</v>
      </c>
      <c r="E218">
        <v>204.3</v>
      </c>
      <c r="F218">
        <v>206.7</v>
      </c>
      <c r="G218">
        <v>209.2</v>
      </c>
      <c r="H218">
        <v>211.7</v>
      </c>
      <c r="I218">
        <v>214.2</v>
      </c>
      <c r="J218">
        <v>1288</v>
      </c>
    </row>
    <row r="219" spans="1:10">
      <c r="A219">
        <v>424</v>
      </c>
      <c r="B219">
        <v>199.6</v>
      </c>
      <c r="C219">
        <v>201.8</v>
      </c>
      <c r="D219">
        <v>204.1</v>
      </c>
      <c r="E219">
        <v>206.4</v>
      </c>
      <c r="F219">
        <v>208.9</v>
      </c>
      <c r="G219">
        <v>211.3</v>
      </c>
      <c r="H219">
        <v>213.8</v>
      </c>
      <c r="I219">
        <v>216.4</v>
      </c>
      <c r="J219">
        <v>1286</v>
      </c>
    </row>
    <row r="220" spans="1:10">
      <c r="A220">
        <v>426</v>
      </c>
      <c r="B220">
        <v>201.6</v>
      </c>
      <c r="C220">
        <v>203.8</v>
      </c>
      <c r="D220">
        <v>206.2</v>
      </c>
      <c r="E220">
        <v>208.5</v>
      </c>
      <c r="F220">
        <v>211</v>
      </c>
      <c r="G220">
        <v>213.5</v>
      </c>
      <c r="H220">
        <v>216</v>
      </c>
      <c r="I220">
        <v>218.5</v>
      </c>
      <c r="J220">
        <v>1284</v>
      </c>
    </row>
    <row r="221" spans="1:10">
      <c r="A221">
        <v>428</v>
      </c>
      <c r="B221">
        <v>203.6</v>
      </c>
      <c r="C221">
        <v>205.9</v>
      </c>
      <c r="D221">
        <v>208.3</v>
      </c>
      <c r="E221">
        <v>210.7</v>
      </c>
      <c r="F221">
        <v>213.2</v>
      </c>
      <c r="G221">
        <v>215.7</v>
      </c>
      <c r="H221">
        <v>218.2</v>
      </c>
      <c r="I221">
        <v>220.7</v>
      </c>
      <c r="J221">
        <v>1282</v>
      </c>
    </row>
    <row r="222" spans="1:10">
      <c r="A222">
        <v>430</v>
      </c>
      <c r="B222">
        <v>205.7</v>
      </c>
      <c r="C222">
        <v>208</v>
      </c>
      <c r="D222">
        <v>210.4</v>
      </c>
      <c r="E222">
        <v>212.8</v>
      </c>
      <c r="F222">
        <v>215.3</v>
      </c>
      <c r="G222">
        <v>217.8</v>
      </c>
      <c r="H222">
        <v>220.3</v>
      </c>
      <c r="I222">
        <v>222.9</v>
      </c>
      <c r="J222">
        <v>1280</v>
      </c>
    </row>
    <row r="223" spans="1:10">
      <c r="A223">
        <v>432</v>
      </c>
      <c r="B223">
        <v>207.8</v>
      </c>
      <c r="C223">
        <v>210.1</v>
      </c>
      <c r="D223">
        <v>212.5</v>
      </c>
      <c r="E223">
        <v>215</v>
      </c>
      <c r="F223">
        <v>217.5</v>
      </c>
      <c r="G223">
        <v>220</v>
      </c>
      <c r="H223">
        <v>222.5</v>
      </c>
      <c r="I223">
        <v>225.1</v>
      </c>
      <c r="J223">
        <v>1278</v>
      </c>
    </row>
    <row r="224" spans="1:10">
      <c r="A224">
        <v>434</v>
      </c>
      <c r="B224">
        <v>209.9</v>
      </c>
      <c r="C224">
        <v>212.2</v>
      </c>
      <c r="D224">
        <v>214.7</v>
      </c>
      <c r="E224">
        <v>217.1</v>
      </c>
      <c r="F224">
        <v>219.7</v>
      </c>
      <c r="G224">
        <v>222.2</v>
      </c>
      <c r="H224">
        <v>224.7</v>
      </c>
      <c r="I224">
        <v>227.3</v>
      </c>
      <c r="J224">
        <v>1276</v>
      </c>
    </row>
    <row r="225" spans="1:10">
      <c r="A225">
        <v>436</v>
      </c>
      <c r="B225">
        <v>212</v>
      </c>
      <c r="C225">
        <v>214.4</v>
      </c>
      <c r="D225">
        <v>216.8</v>
      </c>
      <c r="E225">
        <v>219.3</v>
      </c>
      <c r="F225">
        <v>221.8</v>
      </c>
      <c r="G225">
        <v>224.4</v>
      </c>
      <c r="H225">
        <v>226.9</v>
      </c>
      <c r="I225">
        <v>229.5</v>
      </c>
      <c r="J225">
        <v>1274</v>
      </c>
    </row>
    <row r="226" spans="1:10">
      <c r="A226">
        <v>438</v>
      </c>
      <c r="B226">
        <v>214.1</v>
      </c>
      <c r="C226">
        <v>216.5</v>
      </c>
      <c r="D226">
        <v>219</v>
      </c>
      <c r="E226">
        <v>221.5</v>
      </c>
      <c r="F226">
        <v>224</v>
      </c>
      <c r="G226">
        <v>226.6</v>
      </c>
      <c r="H226">
        <v>229.1</v>
      </c>
      <c r="I226">
        <v>231.7</v>
      </c>
      <c r="J226">
        <v>1272</v>
      </c>
    </row>
    <row r="227" spans="1:10">
      <c r="A227">
        <v>440</v>
      </c>
      <c r="B227">
        <v>216.2</v>
      </c>
      <c r="C227">
        <v>218.7</v>
      </c>
      <c r="D227">
        <v>221.2</v>
      </c>
      <c r="E227">
        <v>223.7</v>
      </c>
      <c r="F227">
        <v>226.2</v>
      </c>
      <c r="G227">
        <v>228.8</v>
      </c>
      <c r="H227">
        <v>231.3</v>
      </c>
      <c r="I227">
        <v>233.9</v>
      </c>
      <c r="J227">
        <v>1270</v>
      </c>
    </row>
    <row r="228" spans="1:10">
      <c r="A228">
        <v>442</v>
      </c>
      <c r="B228">
        <v>218.4</v>
      </c>
      <c r="C228">
        <v>220.8</v>
      </c>
      <c r="D228">
        <v>223.3</v>
      </c>
      <c r="E228">
        <v>225.9</v>
      </c>
      <c r="F228">
        <v>228.4</v>
      </c>
      <c r="G228">
        <v>231</v>
      </c>
      <c r="H228">
        <v>233.5</v>
      </c>
      <c r="I228">
        <v>236.1</v>
      </c>
      <c r="J228">
        <v>1268</v>
      </c>
    </row>
    <row r="229" spans="1:10">
      <c r="A229">
        <v>444</v>
      </c>
      <c r="B229">
        <v>220.5</v>
      </c>
      <c r="C229">
        <v>223</v>
      </c>
      <c r="D229">
        <v>225.5</v>
      </c>
      <c r="E229">
        <v>228.1</v>
      </c>
      <c r="F229">
        <v>230.6</v>
      </c>
      <c r="G229">
        <v>233.2</v>
      </c>
      <c r="H229">
        <v>235.8</v>
      </c>
      <c r="I229">
        <v>238.4</v>
      </c>
      <c r="J229">
        <v>1266</v>
      </c>
    </row>
    <row r="230" spans="1:10">
      <c r="A230">
        <v>446</v>
      </c>
      <c r="B230">
        <v>222.7</v>
      </c>
      <c r="C230">
        <v>225.2</v>
      </c>
      <c r="D230">
        <v>227.7</v>
      </c>
      <c r="E230">
        <v>230.3</v>
      </c>
      <c r="F230">
        <v>232.8</v>
      </c>
      <c r="G230">
        <v>235.4</v>
      </c>
      <c r="H230">
        <v>238</v>
      </c>
      <c r="I230">
        <v>240.6</v>
      </c>
      <c r="J230">
        <v>1264</v>
      </c>
    </row>
    <row r="231" spans="1:10">
      <c r="A231">
        <v>448</v>
      </c>
      <c r="B231">
        <v>224.9</v>
      </c>
      <c r="C231">
        <v>227.4</v>
      </c>
      <c r="D231">
        <v>229.9</v>
      </c>
      <c r="E231">
        <v>232.5</v>
      </c>
      <c r="F231">
        <v>235</v>
      </c>
      <c r="G231">
        <v>237.6</v>
      </c>
      <c r="H231">
        <v>240.2</v>
      </c>
      <c r="I231">
        <v>242.9</v>
      </c>
      <c r="J231">
        <v>1262</v>
      </c>
    </row>
    <row r="232" spans="1:10">
      <c r="A232">
        <v>450</v>
      </c>
      <c r="B232">
        <v>227</v>
      </c>
      <c r="C232">
        <v>229.6</v>
      </c>
      <c r="D232">
        <v>232.1</v>
      </c>
      <c r="E232">
        <v>234.7</v>
      </c>
      <c r="F232">
        <v>237.3</v>
      </c>
      <c r="G232">
        <v>239.9</v>
      </c>
      <c r="H232">
        <v>242.5</v>
      </c>
      <c r="I232">
        <v>245.1</v>
      </c>
      <c r="J232">
        <v>1260</v>
      </c>
    </row>
    <row r="233" spans="1:10">
      <c r="A233">
        <v>452</v>
      </c>
      <c r="B233">
        <v>229.2</v>
      </c>
      <c r="C233">
        <v>231.8</v>
      </c>
      <c r="D233">
        <v>234.3</v>
      </c>
      <c r="E233">
        <v>236.9</v>
      </c>
      <c r="F233">
        <v>239.5</v>
      </c>
      <c r="G233">
        <v>242.1</v>
      </c>
      <c r="H233">
        <v>244.7</v>
      </c>
      <c r="I233">
        <v>247.4</v>
      </c>
      <c r="J233">
        <v>1258</v>
      </c>
    </row>
    <row r="234" spans="1:10">
      <c r="A234">
        <v>454</v>
      </c>
      <c r="B234">
        <v>231.4</v>
      </c>
      <c r="C234">
        <v>234</v>
      </c>
      <c r="D234">
        <v>236.5</v>
      </c>
      <c r="E234">
        <v>239.1</v>
      </c>
      <c r="F234">
        <v>241.7</v>
      </c>
      <c r="G234">
        <v>244.3</v>
      </c>
      <c r="H234">
        <v>247</v>
      </c>
      <c r="I234">
        <v>249.6</v>
      </c>
      <c r="J234">
        <v>1256</v>
      </c>
    </row>
    <row r="235" spans="1:10">
      <c r="A235">
        <v>456</v>
      </c>
      <c r="B235">
        <v>233.6</v>
      </c>
      <c r="C235">
        <v>236.2</v>
      </c>
      <c r="D235">
        <v>238.8</v>
      </c>
      <c r="E235">
        <v>241.4</v>
      </c>
      <c r="F235">
        <v>244</v>
      </c>
      <c r="G235">
        <v>246.6</v>
      </c>
      <c r="H235">
        <v>249.2</v>
      </c>
      <c r="I235">
        <v>251.9</v>
      </c>
      <c r="J235">
        <v>1254</v>
      </c>
    </row>
    <row r="236" spans="1:10">
      <c r="A236">
        <v>458</v>
      </c>
      <c r="B236">
        <v>235.9</v>
      </c>
      <c r="C236">
        <v>238.4</v>
      </c>
      <c r="D236">
        <v>241</v>
      </c>
      <c r="E236">
        <v>243.6</v>
      </c>
      <c r="F236">
        <v>246.2</v>
      </c>
      <c r="G236">
        <v>248.9</v>
      </c>
      <c r="H236">
        <v>251.5</v>
      </c>
      <c r="I236">
        <v>254.2</v>
      </c>
      <c r="J236">
        <v>1252</v>
      </c>
    </row>
    <row r="237" spans="1:10">
      <c r="A237">
        <v>460</v>
      </c>
      <c r="B237">
        <v>238.1</v>
      </c>
      <c r="C237">
        <v>240.7</v>
      </c>
      <c r="D237">
        <v>243.2</v>
      </c>
      <c r="E237">
        <v>245.9</v>
      </c>
      <c r="F237">
        <v>248.5</v>
      </c>
      <c r="G237">
        <v>251.1</v>
      </c>
      <c r="H237">
        <v>253.8</v>
      </c>
      <c r="I237">
        <v>256.5</v>
      </c>
      <c r="J237">
        <v>1250</v>
      </c>
    </row>
    <row r="238" spans="1:10">
      <c r="A238">
        <v>462</v>
      </c>
      <c r="B238">
        <v>240.3</v>
      </c>
      <c r="C238">
        <v>242.9</v>
      </c>
      <c r="D238">
        <v>245.5</v>
      </c>
      <c r="E238">
        <v>248.1</v>
      </c>
      <c r="F238">
        <v>250.7</v>
      </c>
      <c r="G238">
        <v>253.4</v>
      </c>
      <c r="H238">
        <v>256.10000000000002</v>
      </c>
      <c r="I238">
        <v>258.7</v>
      </c>
      <c r="J238">
        <v>1248</v>
      </c>
    </row>
    <row r="239" spans="1:10">
      <c r="A239">
        <v>464</v>
      </c>
      <c r="B239">
        <v>242.5</v>
      </c>
      <c r="C239">
        <v>245.1</v>
      </c>
      <c r="D239">
        <v>247.7</v>
      </c>
      <c r="E239">
        <v>250.4</v>
      </c>
      <c r="F239">
        <v>253</v>
      </c>
      <c r="G239">
        <v>255.7</v>
      </c>
      <c r="H239">
        <v>258.39999999999998</v>
      </c>
      <c r="I239">
        <v>261</v>
      </c>
      <c r="J239">
        <v>1246</v>
      </c>
    </row>
    <row r="240" spans="1:10">
      <c r="A240">
        <v>466</v>
      </c>
      <c r="B240">
        <v>244.8</v>
      </c>
      <c r="C240">
        <v>247.4</v>
      </c>
      <c r="D240">
        <v>250</v>
      </c>
      <c r="E240">
        <v>252.6</v>
      </c>
      <c r="F240">
        <v>255.3</v>
      </c>
      <c r="G240">
        <v>258</v>
      </c>
      <c r="H240">
        <v>260.60000000000002</v>
      </c>
      <c r="I240">
        <v>263.39999999999998</v>
      </c>
      <c r="J240">
        <v>1244</v>
      </c>
    </row>
    <row r="241" spans="1:10">
      <c r="A241">
        <v>468</v>
      </c>
      <c r="B241">
        <v>247</v>
      </c>
      <c r="C241">
        <v>249.6</v>
      </c>
      <c r="D241">
        <v>252.3</v>
      </c>
      <c r="E241">
        <v>254.9</v>
      </c>
      <c r="F241">
        <v>257.60000000000002</v>
      </c>
      <c r="G241">
        <v>260.3</v>
      </c>
      <c r="H241">
        <v>262.89999999999998</v>
      </c>
      <c r="I241">
        <v>265.7</v>
      </c>
      <c r="J241">
        <v>1242</v>
      </c>
    </row>
    <row r="242" spans="1:10">
      <c r="A242">
        <v>470</v>
      </c>
      <c r="B242">
        <v>249.3</v>
      </c>
      <c r="C242">
        <v>251.9</v>
      </c>
      <c r="D242">
        <v>254.6</v>
      </c>
      <c r="E242">
        <v>257.2</v>
      </c>
      <c r="F242">
        <v>259.89999999999998</v>
      </c>
      <c r="G242">
        <v>262.60000000000002</v>
      </c>
      <c r="H242">
        <v>265.3</v>
      </c>
      <c r="I242">
        <v>268</v>
      </c>
      <c r="J242">
        <v>1240</v>
      </c>
    </row>
    <row r="243" spans="1:10">
      <c r="A243">
        <v>472</v>
      </c>
      <c r="B243">
        <v>251.6</v>
      </c>
      <c r="C243">
        <v>254.3</v>
      </c>
      <c r="D243">
        <v>256.89999999999998</v>
      </c>
      <c r="E243">
        <v>259.60000000000002</v>
      </c>
      <c r="F243">
        <v>262.2</v>
      </c>
      <c r="G243">
        <v>264.89999999999998</v>
      </c>
      <c r="H243">
        <v>267.7</v>
      </c>
      <c r="I243">
        <v>270.39999999999998</v>
      </c>
      <c r="J243">
        <v>1238</v>
      </c>
    </row>
    <row r="244" spans="1:10">
      <c r="A244">
        <v>474</v>
      </c>
      <c r="B244">
        <v>254</v>
      </c>
      <c r="C244">
        <v>256.60000000000002</v>
      </c>
      <c r="D244">
        <v>259.3</v>
      </c>
      <c r="E244">
        <v>261.89999999999998</v>
      </c>
      <c r="F244">
        <v>264.60000000000002</v>
      </c>
      <c r="G244">
        <v>267.3</v>
      </c>
      <c r="H244">
        <v>270.10000000000002</v>
      </c>
      <c r="I244">
        <v>272.8</v>
      </c>
      <c r="J244">
        <v>1236</v>
      </c>
    </row>
    <row r="245" spans="1:10">
      <c r="A245">
        <v>476</v>
      </c>
      <c r="B245">
        <v>256.3</v>
      </c>
      <c r="C245">
        <v>259</v>
      </c>
      <c r="D245">
        <v>261.60000000000002</v>
      </c>
      <c r="E245">
        <v>264.3</v>
      </c>
      <c r="F245">
        <v>267</v>
      </c>
      <c r="G245">
        <v>269.7</v>
      </c>
      <c r="H245">
        <v>272.39999999999998</v>
      </c>
      <c r="I245">
        <v>275.2</v>
      </c>
      <c r="J245">
        <v>1234</v>
      </c>
    </row>
    <row r="246" spans="1:10">
      <c r="A246">
        <v>478</v>
      </c>
      <c r="B246">
        <v>258.7</v>
      </c>
      <c r="C246">
        <v>261.3</v>
      </c>
      <c r="D246">
        <v>264</v>
      </c>
      <c r="E246">
        <v>266.7</v>
      </c>
      <c r="F246">
        <v>269.39999999999998</v>
      </c>
      <c r="G246">
        <v>272.10000000000002</v>
      </c>
      <c r="H246">
        <v>274.89999999999998</v>
      </c>
      <c r="I246">
        <v>277.60000000000002</v>
      </c>
      <c r="J246">
        <v>1232</v>
      </c>
    </row>
    <row r="247" spans="1:10">
      <c r="A247">
        <v>480</v>
      </c>
      <c r="B247">
        <v>261</v>
      </c>
      <c r="C247">
        <v>263.7</v>
      </c>
      <c r="D247">
        <v>266.39999999999998</v>
      </c>
      <c r="E247">
        <v>269.10000000000002</v>
      </c>
      <c r="F247">
        <v>271.8</v>
      </c>
      <c r="G247">
        <v>274.5</v>
      </c>
      <c r="H247">
        <v>277.3</v>
      </c>
      <c r="I247">
        <v>280</v>
      </c>
      <c r="J247">
        <v>1230</v>
      </c>
    </row>
    <row r="248" spans="1:10">
      <c r="A248">
        <v>482</v>
      </c>
      <c r="B248">
        <v>263.39999999999998</v>
      </c>
      <c r="C248">
        <v>266.10000000000002</v>
      </c>
      <c r="D248">
        <v>268.7</v>
      </c>
      <c r="E248">
        <v>271.5</v>
      </c>
      <c r="F248">
        <v>274.2</v>
      </c>
      <c r="G248">
        <v>276.89999999999998</v>
      </c>
      <c r="H248">
        <v>279.7</v>
      </c>
      <c r="I248">
        <v>282.5</v>
      </c>
      <c r="J248">
        <v>1228</v>
      </c>
    </row>
    <row r="249" spans="1:10">
      <c r="A249">
        <v>484</v>
      </c>
      <c r="B249">
        <v>265.8</v>
      </c>
      <c r="C249">
        <v>268.39999999999998</v>
      </c>
      <c r="D249">
        <v>271.10000000000002</v>
      </c>
      <c r="E249">
        <v>273.8</v>
      </c>
      <c r="F249">
        <v>276.60000000000002</v>
      </c>
      <c r="G249">
        <v>279.3</v>
      </c>
      <c r="H249">
        <v>282.10000000000002</v>
      </c>
      <c r="I249">
        <v>284.89999999999998</v>
      </c>
      <c r="J249">
        <v>1226</v>
      </c>
    </row>
    <row r="250" spans="1:10">
      <c r="A250">
        <v>486</v>
      </c>
      <c r="B250">
        <v>268.10000000000002</v>
      </c>
      <c r="C250">
        <v>270.8</v>
      </c>
      <c r="D250">
        <v>273.5</v>
      </c>
      <c r="E250">
        <v>276.3</v>
      </c>
      <c r="F250">
        <v>279</v>
      </c>
      <c r="G250">
        <v>281.8</v>
      </c>
      <c r="H250">
        <v>284.5</v>
      </c>
      <c r="I250">
        <v>287.3</v>
      </c>
      <c r="J250">
        <v>1224</v>
      </c>
    </row>
    <row r="251" spans="1:10">
      <c r="A251">
        <v>488</v>
      </c>
      <c r="B251">
        <v>270.5</v>
      </c>
      <c r="C251">
        <v>273.2</v>
      </c>
      <c r="D251">
        <v>275.89999999999998</v>
      </c>
      <c r="E251">
        <v>278.7</v>
      </c>
      <c r="F251">
        <v>281.39999999999998</v>
      </c>
      <c r="G251">
        <v>284.2</v>
      </c>
      <c r="H251">
        <v>287</v>
      </c>
      <c r="I251">
        <v>289.8</v>
      </c>
      <c r="J251">
        <v>1222</v>
      </c>
    </row>
    <row r="252" spans="1:10">
      <c r="A252">
        <v>490</v>
      </c>
      <c r="B252">
        <v>272.89999999999998</v>
      </c>
      <c r="C252">
        <v>275.60000000000002</v>
      </c>
      <c r="D252">
        <v>278.3</v>
      </c>
      <c r="E252">
        <v>281.10000000000002</v>
      </c>
      <c r="F252">
        <v>283.8</v>
      </c>
      <c r="G252">
        <v>286.60000000000002</v>
      </c>
      <c r="H252">
        <v>289.39999999999998</v>
      </c>
      <c r="I252">
        <v>292.2</v>
      </c>
      <c r="J252">
        <v>1220</v>
      </c>
    </row>
    <row r="253" spans="1:10">
      <c r="A253">
        <v>492</v>
      </c>
      <c r="B253">
        <v>275.3</v>
      </c>
      <c r="C253">
        <v>278</v>
      </c>
      <c r="D253">
        <v>280.8</v>
      </c>
      <c r="E253">
        <v>283.5</v>
      </c>
      <c r="F253">
        <v>286.3</v>
      </c>
      <c r="G253">
        <v>289.10000000000002</v>
      </c>
      <c r="H253">
        <v>291.89999999999998</v>
      </c>
      <c r="I253">
        <v>294.7</v>
      </c>
      <c r="J253">
        <v>1218</v>
      </c>
    </row>
    <row r="254" spans="1:10">
      <c r="A254">
        <v>494</v>
      </c>
      <c r="B254">
        <v>277.7</v>
      </c>
      <c r="C254">
        <v>280.39999999999998</v>
      </c>
      <c r="D254">
        <v>283.2</v>
      </c>
      <c r="E254">
        <v>285.89999999999998</v>
      </c>
      <c r="F254">
        <v>288.7</v>
      </c>
      <c r="G254">
        <v>291.5</v>
      </c>
      <c r="H254">
        <v>294.3</v>
      </c>
      <c r="I254">
        <v>297.2</v>
      </c>
      <c r="J254">
        <v>1216</v>
      </c>
    </row>
    <row r="255" spans="1:10">
      <c r="A255">
        <v>496</v>
      </c>
      <c r="B255">
        <v>280.10000000000002</v>
      </c>
      <c r="C255">
        <v>282.89999999999998</v>
      </c>
      <c r="D255">
        <v>285.60000000000002</v>
      </c>
      <c r="E255">
        <v>288.39999999999998</v>
      </c>
      <c r="F255">
        <v>291.2</v>
      </c>
      <c r="G255">
        <v>294</v>
      </c>
      <c r="H255">
        <v>296.8</v>
      </c>
      <c r="I255">
        <v>299.7</v>
      </c>
      <c r="J255">
        <v>1214</v>
      </c>
    </row>
    <row r="256" spans="1:10">
      <c r="A256">
        <v>498</v>
      </c>
      <c r="B256">
        <v>282.5</v>
      </c>
      <c r="C256">
        <v>285.3</v>
      </c>
      <c r="D256">
        <v>288</v>
      </c>
      <c r="E256">
        <v>290.8</v>
      </c>
      <c r="F256">
        <v>293.60000000000002</v>
      </c>
      <c r="G256">
        <v>296.39999999999998</v>
      </c>
      <c r="H256">
        <v>299.3</v>
      </c>
      <c r="I256">
        <v>302.10000000000002</v>
      </c>
      <c r="J256">
        <v>1212</v>
      </c>
    </row>
    <row r="257" spans="1:10">
      <c r="A257">
        <v>500</v>
      </c>
      <c r="B257">
        <v>285</v>
      </c>
      <c r="C257">
        <v>287.7</v>
      </c>
      <c r="D257">
        <v>290.5</v>
      </c>
      <c r="E257">
        <v>293.3</v>
      </c>
      <c r="F257">
        <v>296.10000000000002</v>
      </c>
      <c r="G257">
        <v>298.89999999999998</v>
      </c>
      <c r="H257">
        <v>301.8</v>
      </c>
      <c r="I257">
        <v>304.60000000000002</v>
      </c>
      <c r="J257">
        <v>1210</v>
      </c>
    </row>
    <row r="258" spans="1:10">
      <c r="A258">
        <v>502</v>
      </c>
      <c r="B258">
        <v>287.39999999999998</v>
      </c>
      <c r="C258">
        <v>290.2</v>
      </c>
      <c r="D258">
        <v>292.89999999999998</v>
      </c>
      <c r="E258">
        <v>295.7</v>
      </c>
      <c r="F258">
        <v>298.60000000000002</v>
      </c>
      <c r="G258">
        <v>301.39999999999998</v>
      </c>
      <c r="H258">
        <v>304.3</v>
      </c>
      <c r="I258">
        <v>307.10000000000002</v>
      </c>
      <c r="J258">
        <v>1208</v>
      </c>
    </row>
    <row r="259" spans="1:10">
      <c r="A259">
        <v>504</v>
      </c>
      <c r="B259">
        <v>289.8</v>
      </c>
      <c r="C259">
        <v>292.60000000000002</v>
      </c>
      <c r="D259">
        <v>295.39999999999998</v>
      </c>
      <c r="E259">
        <v>298.2</v>
      </c>
      <c r="F259">
        <v>301</v>
      </c>
      <c r="G259">
        <v>303.89999999999998</v>
      </c>
      <c r="H259">
        <v>306.8</v>
      </c>
      <c r="I259">
        <v>309.60000000000002</v>
      </c>
      <c r="J259">
        <v>1206</v>
      </c>
    </row>
    <row r="260" spans="1:10">
      <c r="A260">
        <v>506</v>
      </c>
      <c r="B260">
        <v>292.3</v>
      </c>
      <c r="C260">
        <v>295.10000000000002</v>
      </c>
      <c r="D260">
        <v>297.89999999999998</v>
      </c>
      <c r="E260">
        <v>300.7</v>
      </c>
      <c r="F260">
        <v>303.5</v>
      </c>
      <c r="G260">
        <v>306.39999999999998</v>
      </c>
      <c r="H260">
        <v>309.3</v>
      </c>
      <c r="I260">
        <v>312.10000000000002</v>
      </c>
      <c r="J260">
        <v>1204</v>
      </c>
    </row>
    <row r="261" spans="1:10">
      <c r="A261">
        <v>508</v>
      </c>
      <c r="B261">
        <v>294.7</v>
      </c>
      <c r="C261">
        <v>297.5</v>
      </c>
      <c r="D261">
        <v>300.3</v>
      </c>
      <c r="E261">
        <v>303.2</v>
      </c>
      <c r="F261">
        <v>306</v>
      </c>
      <c r="G261">
        <v>308.89999999999998</v>
      </c>
      <c r="H261">
        <v>311.8</v>
      </c>
      <c r="I261">
        <v>314.7</v>
      </c>
      <c r="J261">
        <v>1202</v>
      </c>
    </row>
    <row r="262" spans="1:10">
      <c r="A262">
        <v>510</v>
      </c>
      <c r="B262">
        <v>297.2</v>
      </c>
      <c r="C262">
        <v>300</v>
      </c>
      <c r="D262">
        <v>302.8</v>
      </c>
      <c r="E262">
        <v>305.7</v>
      </c>
      <c r="F262">
        <v>308.5</v>
      </c>
      <c r="G262">
        <v>311.39999999999998</v>
      </c>
      <c r="H262">
        <v>314.3</v>
      </c>
      <c r="I262">
        <v>317.2</v>
      </c>
      <c r="J262">
        <v>1200</v>
      </c>
    </row>
    <row r="263" spans="1:10">
      <c r="A263">
        <v>512</v>
      </c>
      <c r="B263">
        <v>299.7</v>
      </c>
      <c r="C263">
        <v>302.5</v>
      </c>
      <c r="D263">
        <v>305.3</v>
      </c>
      <c r="E263">
        <v>308.2</v>
      </c>
      <c r="F263">
        <v>311</v>
      </c>
      <c r="G263">
        <v>313.89999999999998</v>
      </c>
      <c r="H263">
        <v>316.8</v>
      </c>
      <c r="I263">
        <v>319.7</v>
      </c>
      <c r="J263">
        <v>1198</v>
      </c>
    </row>
    <row r="264" spans="1:10">
      <c r="A264">
        <v>514</v>
      </c>
      <c r="B264">
        <v>302.10000000000002</v>
      </c>
      <c r="C264">
        <v>305</v>
      </c>
      <c r="D264">
        <v>307.8</v>
      </c>
      <c r="E264">
        <v>310.7</v>
      </c>
      <c r="F264">
        <v>313.5</v>
      </c>
      <c r="G264">
        <v>316.39999999999998</v>
      </c>
      <c r="H264">
        <v>319.3</v>
      </c>
      <c r="I264">
        <v>322.3</v>
      </c>
      <c r="J264">
        <v>1196</v>
      </c>
    </row>
    <row r="265" spans="1:10">
      <c r="A265">
        <v>516</v>
      </c>
      <c r="B265">
        <v>304.60000000000002</v>
      </c>
      <c r="C265">
        <v>307.5</v>
      </c>
      <c r="D265">
        <v>310.3</v>
      </c>
      <c r="E265">
        <v>313.2</v>
      </c>
      <c r="F265">
        <v>316.10000000000002</v>
      </c>
      <c r="G265">
        <v>319</v>
      </c>
      <c r="H265">
        <v>321.89999999999998</v>
      </c>
      <c r="I265">
        <v>324.8</v>
      </c>
      <c r="J265">
        <v>1194</v>
      </c>
    </row>
    <row r="266" spans="1:10">
      <c r="A266">
        <v>518</v>
      </c>
      <c r="B266">
        <v>307.10000000000002</v>
      </c>
      <c r="C266">
        <v>310</v>
      </c>
      <c r="D266">
        <v>312.8</v>
      </c>
      <c r="E266">
        <v>315.7</v>
      </c>
      <c r="F266">
        <v>318.60000000000002</v>
      </c>
      <c r="G266">
        <v>321.5</v>
      </c>
      <c r="H266">
        <v>324.39999999999998</v>
      </c>
      <c r="I266">
        <v>327.39999999999998</v>
      </c>
      <c r="J266">
        <v>1192</v>
      </c>
    </row>
    <row r="267" spans="1:10">
      <c r="A267">
        <v>520</v>
      </c>
      <c r="B267">
        <v>309.60000000000002</v>
      </c>
      <c r="C267">
        <v>312.5</v>
      </c>
      <c r="D267">
        <v>315.3</v>
      </c>
      <c r="E267">
        <v>318.2</v>
      </c>
      <c r="F267">
        <v>321.10000000000002</v>
      </c>
      <c r="G267">
        <v>324</v>
      </c>
      <c r="H267">
        <v>327</v>
      </c>
      <c r="I267">
        <v>329.9</v>
      </c>
      <c r="J267">
        <v>1190</v>
      </c>
    </row>
    <row r="268" spans="1:10">
      <c r="A268">
        <v>522</v>
      </c>
      <c r="B268">
        <v>312.10000000000002</v>
      </c>
      <c r="C268">
        <v>315</v>
      </c>
      <c r="D268">
        <v>317.89999999999998</v>
      </c>
      <c r="E268">
        <v>320.8</v>
      </c>
      <c r="F268">
        <v>323.7</v>
      </c>
      <c r="G268">
        <v>326.60000000000002</v>
      </c>
      <c r="H268">
        <v>329.5</v>
      </c>
      <c r="I268">
        <v>332.5</v>
      </c>
      <c r="J268">
        <v>1188</v>
      </c>
    </row>
    <row r="269" spans="1:10">
      <c r="A269">
        <v>524</v>
      </c>
      <c r="B269">
        <v>314.60000000000002</v>
      </c>
      <c r="C269">
        <v>317.5</v>
      </c>
      <c r="D269">
        <v>320.39999999999998</v>
      </c>
      <c r="E269">
        <v>323.3</v>
      </c>
      <c r="F269">
        <v>326.2</v>
      </c>
      <c r="G269">
        <v>329.2</v>
      </c>
      <c r="H269">
        <v>332.1</v>
      </c>
      <c r="I269">
        <v>335.1</v>
      </c>
      <c r="J269">
        <v>1186</v>
      </c>
    </row>
    <row r="270" spans="1:10">
      <c r="A270">
        <v>526</v>
      </c>
      <c r="B270">
        <v>317.2</v>
      </c>
      <c r="C270">
        <v>320</v>
      </c>
      <c r="D270">
        <v>322.89999999999998</v>
      </c>
      <c r="E270">
        <v>325.8</v>
      </c>
      <c r="F270">
        <v>328.8</v>
      </c>
      <c r="G270">
        <v>331.7</v>
      </c>
      <c r="H270">
        <v>334.7</v>
      </c>
      <c r="I270">
        <v>337.7</v>
      </c>
      <c r="J270">
        <v>1184</v>
      </c>
    </row>
    <row r="271" spans="1:10">
      <c r="A271">
        <v>528</v>
      </c>
      <c r="B271">
        <v>319.7</v>
      </c>
      <c r="C271">
        <v>322.60000000000002</v>
      </c>
      <c r="D271">
        <v>325.5</v>
      </c>
      <c r="E271">
        <v>328.4</v>
      </c>
      <c r="F271">
        <v>331.3</v>
      </c>
      <c r="G271">
        <v>334.3</v>
      </c>
      <c r="H271">
        <v>337.3</v>
      </c>
      <c r="I271">
        <v>340.3</v>
      </c>
      <c r="J271">
        <v>1182</v>
      </c>
    </row>
    <row r="272" spans="1:10">
      <c r="A272">
        <v>530</v>
      </c>
      <c r="B272">
        <v>322.2</v>
      </c>
      <c r="C272">
        <v>325.10000000000002</v>
      </c>
      <c r="D272">
        <v>328</v>
      </c>
      <c r="E272">
        <v>331</v>
      </c>
      <c r="F272">
        <v>333.9</v>
      </c>
      <c r="G272">
        <v>336.9</v>
      </c>
      <c r="H272">
        <v>339.9</v>
      </c>
      <c r="I272">
        <v>342.9</v>
      </c>
      <c r="J272">
        <v>1180</v>
      </c>
    </row>
    <row r="273" spans="1:10">
      <c r="A273">
        <v>532</v>
      </c>
      <c r="B273">
        <v>324.8</v>
      </c>
      <c r="C273">
        <v>327.7</v>
      </c>
      <c r="D273">
        <v>330.6</v>
      </c>
      <c r="E273">
        <v>333.5</v>
      </c>
      <c r="F273">
        <v>336.5</v>
      </c>
      <c r="G273">
        <v>339.5</v>
      </c>
      <c r="H273">
        <v>342.4</v>
      </c>
      <c r="I273">
        <v>345.5</v>
      </c>
      <c r="J273">
        <v>1178</v>
      </c>
    </row>
    <row r="274" spans="1:10">
      <c r="A274">
        <v>534</v>
      </c>
      <c r="B274">
        <v>327.3</v>
      </c>
      <c r="C274">
        <v>330.2</v>
      </c>
      <c r="D274">
        <v>333.1</v>
      </c>
      <c r="E274">
        <v>336.1</v>
      </c>
      <c r="F274">
        <v>339.1</v>
      </c>
      <c r="G274">
        <v>342</v>
      </c>
      <c r="H274">
        <v>345.1</v>
      </c>
      <c r="I274">
        <v>348.1</v>
      </c>
      <c r="J274">
        <v>1176</v>
      </c>
    </row>
    <row r="275" spans="1:10">
      <c r="A275">
        <v>536</v>
      </c>
      <c r="B275">
        <v>329.9</v>
      </c>
      <c r="C275">
        <v>332.8</v>
      </c>
      <c r="D275">
        <v>335.7</v>
      </c>
      <c r="E275">
        <v>338.7</v>
      </c>
      <c r="F275">
        <v>341.7</v>
      </c>
      <c r="G275">
        <v>344.6</v>
      </c>
      <c r="H275">
        <v>347.7</v>
      </c>
      <c r="I275">
        <v>350.7</v>
      </c>
      <c r="J275">
        <v>1174</v>
      </c>
    </row>
    <row r="276" spans="1:10">
      <c r="A276">
        <v>538</v>
      </c>
      <c r="B276">
        <v>332.4</v>
      </c>
      <c r="C276">
        <v>335.3</v>
      </c>
      <c r="D276">
        <v>338.3</v>
      </c>
      <c r="E276">
        <v>341.3</v>
      </c>
      <c r="F276">
        <v>344.3</v>
      </c>
      <c r="G276">
        <v>347.3</v>
      </c>
      <c r="H276">
        <v>350.3</v>
      </c>
      <c r="I276">
        <v>353.3</v>
      </c>
      <c r="J276">
        <v>1172</v>
      </c>
    </row>
    <row r="277" spans="1:10">
      <c r="A277">
        <v>540</v>
      </c>
      <c r="B277">
        <v>335</v>
      </c>
      <c r="C277">
        <v>337.9</v>
      </c>
      <c r="D277">
        <v>340.9</v>
      </c>
      <c r="E277">
        <v>343.9</v>
      </c>
      <c r="F277">
        <v>346.9</v>
      </c>
      <c r="G277">
        <v>349.9</v>
      </c>
      <c r="H277">
        <v>352.9</v>
      </c>
      <c r="I277">
        <v>356</v>
      </c>
      <c r="J277">
        <v>1170</v>
      </c>
    </row>
    <row r="278" spans="1:10">
      <c r="A278">
        <v>542</v>
      </c>
      <c r="B278">
        <v>337.6</v>
      </c>
      <c r="C278">
        <v>340.5</v>
      </c>
      <c r="D278">
        <v>343.5</v>
      </c>
      <c r="E278">
        <v>346.5</v>
      </c>
      <c r="F278">
        <v>349.5</v>
      </c>
      <c r="G278">
        <v>352.5</v>
      </c>
      <c r="H278">
        <v>355.5</v>
      </c>
      <c r="I278">
        <v>358.6</v>
      </c>
      <c r="J278">
        <v>1168</v>
      </c>
    </row>
    <row r="279" spans="1:10">
      <c r="A279">
        <v>544</v>
      </c>
      <c r="B279">
        <v>340.1</v>
      </c>
      <c r="C279">
        <v>343.1</v>
      </c>
      <c r="D279">
        <v>346.1</v>
      </c>
      <c r="E279">
        <v>349.1</v>
      </c>
      <c r="F279">
        <v>352.1</v>
      </c>
      <c r="G279">
        <v>355.1</v>
      </c>
      <c r="H279">
        <v>358.2</v>
      </c>
      <c r="I279">
        <v>361.2</v>
      </c>
      <c r="J279">
        <v>1166</v>
      </c>
    </row>
    <row r="280" spans="1:10">
      <c r="A280">
        <v>546</v>
      </c>
      <c r="B280">
        <v>342.7</v>
      </c>
      <c r="C280">
        <v>345.7</v>
      </c>
      <c r="D280">
        <v>348.7</v>
      </c>
      <c r="E280">
        <v>351.7</v>
      </c>
      <c r="F280">
        <v>354.7</v>
      </c>
      <c r="G280">
        <v>357.8</v>
      </c>
      <c r="H280">
        <v>360.8</v>
      </c>
      <c r="I280">
        <v>363.9</v>
      </c>
      <c r="J280">
        <v>1164</v>
      </c>
    </row>
    <row r="281" spans="1:10">
      <c r="A281">
        <v>548</v>
      </c>
      <c r="B281">
        <v>345.3</v>
      </c>
      <c r="C281">
        <v>348.3</v>
      </c>
      <c r="D281">
        <v>351.3</v>
      </c>
      <c r="E281">
        <v>354.3</v>
      </c>
      <c r="F281">
        <v>357.4</v>
      </c>
      <c r="G281">
        <v>360.4</v>
      </c>
      <c r="H281">
        <v>363.5</v>
      </c>
      <c r="I281">
        <v>366.6</v>
      </c>
      <c r="J281">
        <v>1162</v>
      </c>
    </row>
    <row r="282" spans="1:10">
      <c r="A282">
        <v>550</v>
      </c>
      <c r="B282">
        <v>347.9</v>
      </c>
      <c r="C282">
        <v>350.9</v>
      </c>
      <c r="D282">
        <v>353.9</v>
      </c>
      <c r="E282">
        <v>357</v>
      </c>
      <c r="F282">
        <v>360</v>
      </c>
      <c r="G282">
        <v>363.1</v>
      </c>
      <c r="H282">
        <v>366.1</v>
      </c>
      <c r="I282">
        <v>369.2</v>
      </c>
      <c r="J282">
        <v>1160</v>
      </c>
    </row>
    <row r="283" spans="1:10">
      <c r="A283">
        <v>552</v>
      </c>
      <c r="B283">
        <v>350.5</v>
      </c>
      <c r="C283">
        <v>353.5</v>
      </c>
      <c r="D283">
        <v>356.6</v>
      </c>
      <c r="E283">
        <v>359.6</v>
      </c>
      <c r="F283">
        <v>362.6</v>
      </c>
      <c r="G283">
        <v>365.7</v>
      </c>
      <c r="H283">
        <v>368.8</v>
      </c>
      <c r="I283">
        <v>371.9</v>
      </c>
      <c r="J283">
        <v>1158</v>
      </c>
    </row>
    <row r="284" spans="1:10">
      <c r="A284">
        <v>554</v>
      </c>
      <c r="B284">
        <v>353.2</v>
      </c>
      <c r="C284">
        <v>356.2</v>
      </c>
      <c r="D284">
        <v>359.2</v>
      </c>
      <c r="E284">
        <v>362.2</v>
      </c>
      <c r="F284">
        <v>365.3</v>
      </c>
      <c r="G284">
        <v>368.4</v>
      </c>
      <c r="H284">
        <v>371.5</v>
      </c>
      <c r="I284">
        <v>374.6</v>
      </c>
      <c r="J284">
        <v>1156</v>
      </c>
    </row>
    <row r="285" spans="1:10">
      <c r="A285">
        <v>556</v>
      </c>
      <c r="B285">
        <v>355.8</v>
      </c>
      <c r="C285">
        <v>358.8</v>
      </c>
      <c r="D285">
        <v>361.8</v>
      </c>
      <c r="E285">
        <v>364.9</v>
      </c>
      <c r="F285">
        <v>368</v>
      </c>
      <c r="G285">
        <v>371</v>
      </c>
      <c r="H285">
        <v>374.2</v>
      </c>
      <c r="I285">
        <v>377.3</v>
      </c>
      <c r="J285">
        <v>1154</v>
      </c>
    </row>
    <row r="286" spans="1:10">
      <c r="A286">
        <v>558</v>
      </c>
      <c r="B286">
        <v>358.4</v>
      </c>
      <c r="C286">
        <v>361.4</v>
      </c>
      <c r="D286">
        <v>364.5</v>
      </c>
      <c r="E286">
        <v>367.5</v>
      </c>
      <c r="F286">
        <v>370.6</v>
      </c>
      <c r="G286">
        <v>373.7</v>
      </c>
      <c r="H286">
        <v>376.8</v>
      </c>
      <c r="I286">
        <v>380</v>
      </c>
      <c r="J286">
        <v>1152</v>
      </c>
    </row>
    <row r="287" spans="1:10">
      <c r="A287">
        <v>560</v>
      </c>
      <c r="B287">
        <v>361.1</v>
      </c>
      <c r="C287">
        <v>364.1</v>
      </c>
      <c r="D287">
        <v>367.1</v>
      </c>
      <c r="E287">
        <v>370.2</v>
      </c>
      <c r="F287">
        <v>373.3</v>
      </c>
      <c r="G287">
        <v>376.4</v>
      </c>
      <c r="H287">
        <v>379.5</v>
      </c>
      <c r="I287">
        <v>382.7</v>
      </c>
      <c r="J287">
        <v>1150</v>
      </c>
    </row>
    <row r="288" spans="1:10">
      <c r="A288">
        <v>562</v>
      </c>
      <c r="B288">
        <v>363.7</v>
      </c>
      <c r="C288">
        <v>366.7</v>
      </c>
      <c r="D288">
        <v>369.8</v>
      </c>
      <c r="E288">
        <v>372.9</v>
      </c>
      <c r="F288">
        <v>376</v>
      </c>
      <c r="G288">
        <v>379.1</v>
      </c>
      <c r="H288">
        <v>382.2</v>
      </c>
      <c r="I288">
        <v>385.4</v>
      </c>
      <c r="J288">
        <v>1148</v>
      </c>
    </row>
    <row r="289" spans="1:10">
      <c r="A289">
        <v>564</v>
      </c>
      <c r="B289">
        <v>366.4</v>
      </c>
      <c r="C289">
        <v>369.4</v>
      </c>
      <c r="D289">
        <v>372.5</v>
      </c>
      <c r="E289">
        <v>375.6</v>
      </c>
      <c r="F289">
        <v>378.7</v>
      </c>
      <c r="G289">
        <v>381.8</v>
      </c>
      <c r="H289">
        <v>384.9</v>
      </c>
      <c r="I289">
        <v>388.1</v>
      </c>
      <c r="J289">
        <v>1146</v>
      </c>
    </row>
    <row r="290" spans="1:10">
      <c r="A290">
        <v>566</v>
      </c>
      <c r="B290">
        <v>369</v>
      </c>
      <c r="C290">
        <v>372.1</v>
      </c>
      <c r="D290">
        <v>375.2</v>
      </c>
      <c r="E290">
        <v>378.3</v>
      </c>
      <c r="F290">
        <v>381.4</v>
      </c>
      <c r="G290">
        <v>384.5</v>
      </c>
      <c r="H290">
        <v>387.7</v>
      </c>
      <c r="I290">
        <v>390.8</v>
      </c>
      <c r="J290">
        <v>1144</v>
      </c>
    </row>
    <row r="291" spans="1:10">
      <c r="A291">
        <v>568</v>
      </c>
      <c r="B291">
        <v>371.7</v>
      </c>
      <c r="C291">
        <v>374.8</v>
      </c>
      <c r="D291">
        <v>377.8</v>
      </c>
      <c r="E291">
        <v>381</v>
      </c>
      <c r="F291">
        <v>384.1</v>
      </c>
      <c r="G291">
        <v>387.2</v>
      </c>
      <c r="H291">
        <v>390.4</v>
      </c>
      <c r="I291">
        <v>393.6</v>
      </c>
      <c r="J291">
        <v>1142</v>
      </c>
    </row>
    <row r="292" spans="1:10">
      <c r="A292">
        <v>570</v>
      </c>
      <c r="B292">
        <v>374.4</v>
      </c>
      <c r="C292">
        <v>377.4</v>
      </c>
      <c r="D292">
        <v>380.5</v>
      </c>
      <c r="E292">
        <v>383.7</v>
      </c>
      <c r="F292">
        <v>386.8</v>
      </c>
      <c r="G292">
        <v>389.9</v>
      </c>
      <c r="H292">
        <v>393.1</v>
      </c>
      <c r="I292">
        <v>396.3</v>
      </c>
      <c r="J292">
        <v>1140</v>
      </c>
    </row>
    <row r="293" spans="1:10">
      <c r="A293">
        <v>572</v>
      </c>
      <c r="B293">
        <v>377</v>
      </c>
      <c r="C293">
        <v>380.1</v>
      </c>
      <c r="D293">
        <v>383.2</v>
      </c>
      <c r="E293">
        <v>386.4</v>
      </c>
      <c r="F293">
        <v>389.5</v>
      </c>
      <c r="G293">
        <v>392.7</v>
      </c>
      <c r="H293">
        <v>395.9</v>
      </c>
      <c r="I293">
        <v>399.1</v>
      </c>
      <c r="J293">
        <v>1138</v>
      </c>
    </row>
    <row r="294" spans="1:10">
      <c r="A294">
        <v>574</v>
      </c>
      <c r="B294">
        <v>379.7</v>
      </c>
      <c r="C294">
        <v>382.8</v>
      </c>
      <c r="D294">
        <v>385.9</v>
      </c>
      <c r="E294">
        <v>389.1</v>
      </c>
      <c r="F294">
        <v>392.2</v>
      </c>
      <c r="G294">
        <v>395.4</v>
      </c>
      <c r="H294">
        <v>398.6</v>
      </c>
      <c r="I294">
        <v>401.8</v>
      </c>
      <c r="J294">
        <v>1136</v>
      </c>
    </row>
    <row r="295" spans="1:10">
      <c r="A295">
        <v>576</v>
      </c>
      <c r="B295">
        <v>382.4</v>
      </c>
      <c r="C295">
        <v>385.5</v>
      </c>
      <c r="D295">
        <v>388.7</v>
      </c>
      <c r="E295">
        <v>391.8</v>
      </c>
      <c r="F295">
        <v>395</v>
      </c>
      <c r="G295">
        <v>398.2</v>
      </c>
      <c r="H295">
        <v>401.4</v>
      </c>
      <c r="I295">
        <v>404.6</v>
      </c>
      <c r="J295">
        <v>1134</v>
      </c>
    </row>
    <row r="296" spans="1:10">
      <c r="A296">
        <v>578</v>
      </c>
      <c r="B296">
        <v>385.1</v>
      </c>
      <c r="C296">
        <v>388.2</v>
      </c>
      <c r="D296">
        <v>391.4</v>
      </c>
      <c r="E296">
        <v>394.5</v>
      </c>
      <c r="F296">
        <v>397.7</v>
      </c>
      <c r="G296">
        <v>400.9</v>
      </c>
      <c r="H296">
        <v>404.1</v>
      </c>
      <c r="I296">
        <v>407.3</v>
      </c>
      <c r="J296">
        <v>1132</v>
      </c>
    </row>
    <row r="297" spans="1:10">
      <c r="A297">
        <v>580</v>
      </c>
      <c r="B297">
        <v>387.8</v>
      </c>
      <c r="C297">
        <v>391</v>
      </c>
      <c r="D297">
        <v>394.1</v>
      </c>
      <c r="E297">
        <v>397.3</v>
      </c>
      <c r="F297">
        <v>400.5</v>
      </c>
      <c r="G297">
        <v>403.7</v>
      </c>
      <c r="H297">
        <v>406.9</v>
      </c>
      <c r="I297">
        <v>410.1</v>
      </c>
      <c r="J297">
        <v>1130</v>
      </c>
    </row>
    <row r="298" spans="1:10">
      <c r="A298">
        <v>582</v>
      </c>
      <c r="B298">
        <v>390.6</v>
      </c>
      <c r="C298">
        <v>393.7</v>
      </c>
      <c r="D298">
        <v>396.8</v>
      </c>
      <c r="E298">
        <v>400</v>
      </c>
      <c r="F298">
        <v>403.2</v>
      </c>
      <c r="G298">
        <v>406.4</v>
      </c>
      <c r="H298">
        <v>409.6</v>
      </c>
      <c r="I298">
        <v>412.9</v>
      </c>
      <c r="J298">
        <v>1128</v>
      </c>
    </row>
    <row r="299" spans="1:10">
      <c r="A299">
        <v>584</v>
      </c>
      <c r="B299">
        <v>393.3</v>
      </c>
      <c r="C299">
        <v>396.4</v>
      </c>
      <c r="D299">
        <v>399.6</v>
      </c>
      <c r="E299">
        <v>402.8</v>
      </c>
      <c r="F299">
        <v>406</v>
      </c>
      <c r="G299">
        <v>409.2</v>
      </c>
      <c r="H299">
        <v>412.4</v>
      </c>
      <c r="I299">
        <v>415.7</v>
      </c>
      <c r="J299">
        <v>1126</v>
      </c>
    </row>
    <row r="300" spans="1:10">
      <c r="A300">
        <v>586</v>
      </c>
      <c r="B300">
        <v>396</v>
      </c>
      <c r="C300">
        <v>399.2</v>
      </c>
      <c r="D300">
        <v>402.3</v>
      </c>
      <c r="E300">
        <v>405.5</v>
      </c>
      <c r="F300">
        <v>408.7</v>
      </c>
      <c r="G300">
        <v>412</v>
      </c>
      <c r="H300">
        <v>415.2</v>
      </c>
      <c r="I300">
        <v>418.5</v>
      </c>
      <c r="J300">
        <v>1124</v>
      </c>
    </row>
    <row r="301" spans="1:10">
      <c r="A301">
        <v>588</v>
      </c>
      <c r="B301">
        <v>398.8</v>
      </c>
      <c r="C301">
        <v>401.9</v>
      </c>
      <c r="D301">
        <v>405.1</v>
      </c>
      <c r="E301">
        <v>408.3</v>
      </c>
      <c r="F301">
        <v>411.5</v>
      </c>
      <c r="G301">
        <v>414.8</v>
      </c>
      <c r="H301">
        <v>418</v>
      </c>
      <c r="I301">
        <v>421.3</v>
      </c>
      <c r="J301">
        <v>1122</v>
      </c>
    </row>
    <row r="302" spans="1:10">
      <c r="A302">
        <v>590</v>
      </c>
      <c r="B302">
        <v>401.5</v>
      </c>
      <c r="C302">
        <v>404.7</v>
      </c>
      <c r="D302">
        <v>407.9</v>
      </c>
      <c r="E302">
        <v>411.1</v>
      </c>
      <c r="F302">
        <v>414.3</v>
      </c>
      <c r="G302">
        <v>417.5</v>
      </c>
      <c r="H302">
        <v>420.8</v>
      </c>
      <c r="I302">
        <v>424.1</v>
      </c>
      <c r="J302">
        <v>1120</v>
      </c>
    </row>
    <row r="303" spans="1:10">
      <c r="A303">
        <v>592</v>
      </c>
      <c r="B303">
        <v>404.2</v>
      </c>
      <c r="C303">
        <v>407.4</v>
      </c>
      <c r="D303">
        <v>410.6</v>
      </c>
      <c r="E303">
        <v>413.9</v>
      </c>
      <c r="F303">
        <v>417.1</v>
      </c>
      <c r="G303">
        <v>420.3</v>
      </c>
      <c r="H303">
        <v>423.6</v>
      </c>
      <c r="I303">
        <v>426.9</v>
      </c>
      <c r="J303">
        <v>1118</v>
      </c>
    </row>
    <row r="304" spans="1:10">
      <c r="A304">
        <v>594</v>
      </c>
      <c r="B304">
        <v>407</v>
      </c>
      <c r="C304">
        <v>410.2</v>
      </c>
      <c r="D304">
        <v>413.4</v>
      </c>
      <c r="E304">
        <v>416.6</v>
      </c>
      <c r="F304">
        <v>419.9</v>
      </c>
      <c r="G304">
        <v>423.2</v>
      </c>
      <c r="H304">
        <v>426.4</v>
      </c>
      <c r="I304">
        <v>429.7</v>
      </c>
      <c r="J304">
        <v>1116</v>
      </c>
    </row>
    <row r="305" spans="1:10">
      <c r="A305">
        <v>596</v>
      </c>
      <c r="B305">
        <v>409.8</v>
      </c>
      <c r="C305">
        <v>413</v>
      </c>
      <c r="D305">
        <v>416.2</v>
      </c>
      <c r="E305">
        <v>419.4</v>
      </c>
      <c r="F305">
        <v>422.7</v>
      </c>
      <c r="G305">
        <v>426</v>
      </c>
      <c r="H305">
        <v>429.3</v>
      </c>
      <c r="I305">
        <v>432.6</v>
      </c>
      <c r="J305">
        <v>1114</v>
      </c>
    </row>
    <row r="306" spans="1:10">
      <c r="A306">
        <v>598</v>
      </c>
      <c r="B306">
        <v>412.6</v>
      </c>
      <c r="C306">
        <v>415.8</v>
      </c>
      <c r="D306">
        <v>419</v>
      </c>
      <c r="E306">
        <v>422.2</v>
      </c>
      <c r="F306">
        <v>425.5</v>
      </c>
      <c r="G306">
        <v>428.8</v>
      </c>
      <c r="H306">
        <v>432.1</v>
      </c>
      <c r="I306">
        <v>435.4</v>
      </c>
      <c r="J306">
        <v>1112</v>
      </c>
    </row>
    <row r="307" spans="1:10">
      <c r="A307">
        <v>600</v>
      </c>
      <c r="B307">
        <v>415.3</v>
      </c>
      <c r="C307">
        <v>418.6</v>
      </c>
      <c r="D307">
        <v>421.8</v>
      </c>
      <c r="E307">
        <v>425</v>
      </c>
      <c r="F307">
        <v>428.3</v>
      </c>
      <c r="G307">
        <v>431.6</v>
      </c>
      <c r="H307">
        <v>434.9</v>
      </c>
      <c r="I307">
        <v>438.3</v>
      </c>
      <c r="J307">
        <v>1110</v>
      </c>
    </row>
    <row r="308" spans="1:10">
      <c r="A308">
        <v>602</v>
      </c>
      <c r="B308">
        <v>418.1</v>
      </c>
      <c r="C308">
        <v>421.4</v>
      </c>
      <c r="D308">
        <v>424.6</v>
      </c>
      <c r="E308">
        <v>427.9</v>
      </c>
      <c r="F308">
        <v>431.1</v>
      </c>
      <c r="G308">
        <v>434.5</v>
      </c>
      <c r="H308">
        <v>437.8</v>
      </c>
      <c r="I308">
        <v>441.1</v>
      </c>
      <c r="J308">
        <v>1108</v>
      </c>
    </row>
    <row r="309" spans="1:10">
      <c r="A309">
        <v>604</v>
      </c>
      <c r="B309">
        <v>420.9</v>
      </c>
      <c r="C309">
        <v>424.2</v>
      </c>
      <c r="D309">
        <v>427.4</v>
      </c>
      <c r="E309">
        <v>430.7</v>
      </c>
      <c r="F309">
        <v>434</v>
      </c>
      <c r="G309">
        <v>437.3</v>
      </c>
      <c r="H309">
        <v>440.6</v>
      </c>
      <c r="I309">
        <v>444</v>
      </c>
      <c r="J309">
        <v>1106</v>
      </c>
    </row>
    <row r="310" spans="1:10">
      <c r="A310">
        <v>606</v>
      </c>
      <c r="B310">
        <v>423.7</v>
      </c>
      <c r="C310">
        <v>427</v>
      </c>
      <c r="D310">
        <v>430.2</v>
      </c>
      <c r="E310">
        <v>433.5</v>
      </c>
      <c r="F310">
        <v>436.8</v>
      </c>
      <c r="G310">
        <v>440.1</v>
      </c>
      <c r="H310">
        <v>443.5</v>
      </c>
      <c r="I310">
        <v>446.8</v>
      </c>
      <c r="J310">
        <v>1104</v>
      </c>
    </row>
    <row r="311" spans="1:10">
      <c r="A311">
        <v>608</v>
      </c>
      <c r="B311">
        <v>426.5</v>
      </c>
      <c r="C311">
        <v>429.8</v>
      </c>
      <c r="D311">
        <v>433.1</v>
      </c>
      <c r="E311">
        <v>436.4</v>
      </c>
      <c r="F311">
        <v>439.7</v>
      </c>
      <c r="G311">
        <v>443</v>
      </c>
      <c r="H311">
        <v>446.3</v>
      </c>
      <c r="I311">
        <v>449.7</v>
      </c>
      <c r="J311">
        <v>1102</v>
      </c>
    </row>
    <row r="312" spans="1:10">
      <c r="A312">
        <v>610</v>
      </c>
      <c r="B312">
        <v>429.3</v>
      </c>
      <c r="C312">
        <v>432.6</v>
      </c>
      <c r="D312">
        <v>435.9</v>
      </c>
      <c r="E312">
        <v>439.2</v>
      </c>
      <c r="F312">
        <v>442.5</v>
      </c>
      <c r="G312">
        <v>445.9</v>
      </c>
      <c r="H312">
        <v>449.2</v>
      </c>
      <c r="I312">
        <v>452.6</v>
      </c>
      <c r="J312">
        <v>1100</v>
      </c>
    </row>
    <row r="313" spans="1:10">
      <c r="A313">
        <v>612</v>
      </c>
      <c r="B313">
        <v>432.2</v>
      </c>
      <c r="C313">
        <v>435.4</v>
      </c>
      <c r="D313">
        <v>438.7</v>
      </c>
      <c r="E313">
        <v>442.1</v>
      </c>
      <c r="F313">
        <v>445.4</v>
      </c>
      <c r="G313">
        <v>448.7</v>
      </c>
      <c r="H313">
        <v>452.1</v>
      </c>
      <c r="I313">
        <v>455.5</v>
      </c>
      <c r="J313">
        <v>1098</v>
      </c>
    </row>
    <row r="314" spans="1:10">
      <c r="A314">
        <v>614</v>
      </c>
      <c r="B314">
        <v>435</v>
      </c>
      <c r="C314">
        <v>438.3</v>
      </c>
      <c r="D314">
        <v>441.6</v>
      </c>
      <c r="E314">
        <v>444.9</v>
      </c>
      <c r="F314">
        <v>448.3</v>
      </c>
      <c r="G314">
        <v>451.6</v>
      </c>
      <c r="H314">
        <v>455</v>
      </c>
      <c r="I314">
        <v>458.4</v>
      </c>
      <c r="J314">
        <v>1096</v>
      </c>
    </row>
    <row r="315" spans="1:10">
      <c r="A315">
        <v>616</v>
      </c>
      <c r="B315">
        <v>437.8</v>
      </c>
      <c r="C315">
        <v>441.1</v>
      </c>
      <c r="D315">
        <v>444.4</v>
      </c>
      <c r="E315">
        <v>447.8</v>
      </c>
      <c r="F315">
        <v>451.1</v>
      </c>
      <c r="G315">
        <v>454.5</v>
      </c>
      <c r="H315">
        <v>457.9</v>
      </c>
      <c r="I315">
        <v>461.3</v>
      </c>
      <c r="J315">
        <v>1094</v>
      </c>
    </row>
    <row r="316" spans="1:10">
      <c r="A316">
        <v>618</v>
      </c>
      <c r="B316">
        <v>440.7</v>
      </c>
      <c r="C316">
        <v>444</v>
      </c>
      <c r="D316">
        <v>447.3</v>
      </c>
      <c r="E316">
        <v>450.7</v>
      </c>
      <c r="F316">
        <v>454</v>
      </c>
      <c r="G316">
        <v>457.4</v>
      </c>
      <c r="H316">
        <v>460.8</v>
      </c>
      <c r="I316">
        <v>464.2</v>
      </c>
      <c r="J316">
        <v>1092</v>
      </c>
    </row>
    <row r="317" spans="1:10">
      <c r="A317">
        <v>620</v>
      </c>
      <c r="B317">
        <v>443.5</v>
      </c>
      <c r="C317">
        <v>446.8</v>
      </c>
      <c r="D317">
        <v>450.2</v>
      </c>
      <c r="E317">
        <v>453.5</v>
      </c>
      <c r="F317">
        <v>456.9</v>
      </c>
      <c r="G317">
        <v>460.3</v>
      </c>
      <c r="H317">
        <v>463.7</v>
      </c>
      <c r="I317">
        <v>467.1</v>
      </c>
      <c r="J317">
        <v>1090</v>
      </c>
    </row>
    <row r="318" spans="1:10">
      <c r="A318">
        <v>622</v>
      </c>
      <c r="B318">
        <v>446.4</v>
      </c>
      <c r="C318">
        <v>449.7</v>
      </c>
      <c r="D318">
        <v>453.1</v>
      </c>
      <c r="E318">
        <v>456.4</v>
      </c>
      <c r="F318">
        <v>459.8</v>
      </c>
      <c r="G318">
        <v>463.2</v>
      </c>
      <c r="H318">
        <v>466.6</v>
      </c>
      <c r="I318">
        <v>470</v>
      </c>
      <c r="J318">
        <v>1088</v>
      </c>
    </row>
    <row r="319" spans="1:10">
      <c r="A319">
        <v>624</v>
      </c>
      <c r="B319">
        <v>449.3</v>
      </c>
      <c r="C319">
        <v>452.6</v>
      </c>
      <c r="D319">
        <v>455.9</v>
      </c>
      <c r="E319">
        <v>459.3</v>
      </c>
      <c r="F319">
        <v>462.7</v>
      </c>
      <c r="G319">
        <v>466.1</v>
      </c>
      <c r="H319">
        <v>469.5</v>
      </c>
      <c r="I319">
        <v>473</v>
      </c>
      <c r="J319">
        <v>1086</v>
      </c>
    </row>
    <row r="320" spans="1:10">
      <c r="A320">
        <v>626</v>
      </c>
      <c r="B320">
        <v>452.1</v>
      </c>
      <c r="C320">
        <v>455.5</v>
      </c>
      <c r="D320">
        <v>458.8</v>
      </c>
      <c r="E320">
        <v>462.2</v>
      </c>
      <c r="F320">
        <v>465.6</v>
      </c>
      <c r="G320">
        <v>469</v>
      </c>
      <c r="H320">
        <v>472.5</v>
      </c>
      <c r="I320">
        <v>475.9</v>
      </c>
      <c r="J320">
        <v>1084</v>
      </c>
    </row>
    <row r="321" spans="1:10">
      <c r="A321">
        <v>628</v>
      </c>
      <c r="B321">
        <v>455</v>
      </c>
      <c r="C321">
        <v>458.4</v>
      </c>
      <c r="D321">
        <v>461.7</v>
      </c>
      <c r="E321">
        <v>465.1</v>
      </c>
      <c r="F321">
        <v>468.5</v>
      </c>
      <c r="G321">
        <v>471.9</v>
      </c>
      <c r="H321">
        <v>475.4</v>
      </c>
      <c r="I321">
        <v>478.8</v>
      </c>
      <c r="J321">
        <v>1082</v>
      </c>
    </row>
    <row r="322" spans="1:10">
      <c r="A322">
        <v>630</v>
      </c>
      <c r="B322">
        <v>457.9</v>
      </c>
      <c r="C322">
        <v>461.3</v>
      </c>
      <c r="D322">
        <v>464.6</v>
      </c>
      <c r="E322">
        <v>468</v>
      </c>
      <c r="F322">
        <v>471.5</v>
      </c>
      <c r="G322">
        <v>474.9</v>
      </c>
      <c r="H322">
        <v>478.3</v>
      </c>
      <c r="I322">
        <v>481.8</v>
      </c>
      <c r="J322">
        <v>1080</v>
      </c>
    </row>
    <row r="323" spans="1:10">
      <c r="A323">
        <v>632</v>
      </c>
      <c r="B323">
        <v>460.8</v>
      </c>
      <c r="C323">
        <v>464.2</v>
      </c>
      <c r="D323">
        <v>467.6</v>
      </c>
      <c r="E323">
        <v>471</v>
      </c>
      <c r="F323">
        <v>474.4</v>
      </c>
      <c r="G323">
        <v>477.8</v>
      </c>
      <c r="H323">
        <v>481.3</v>
      </c>
      <c r="I323">
        <v>484.8</v>
      </c>
      <c r="J323">
        <v>1078</v>
      </c>
    </row>
    <row r="324" spans="1:10">
      <c r="A324">
        <v>634</v>
      </c>
      <c r="B324">
        <v>463.7</v>
      </c>
      <c r="C324">
        <v>467.1</v>
      </c>
      <c r="D324">
        <v>470.5</v>
      </c>
      <c r="E324">
        <v>473.9</v>
      </c>
      <c r="F324">
        <v>477.3</v>
      </c>
      <c r="G324">
        <v>480.8</v>
      </c>
      <c r="H324">
        <v>484.2</v>
      </c>
      <c r="I324">
        <v>487.7</v>
      </c>
      <c r="J324">
        <v>1076</v>
      </c>
    </row>
    <row r="325" spans="1:10">
      <c r="A325">
        <v>636</v>
      </c>
      <c r="B325">
        <v>466.6</v>
      </c>
      <c r="C325">
        <v>470</v>
      </c>
      <c r="D325">
        <v>473.4</v>
      </c>
      <c r="E325">
        <v>476.8</v>
      </c>
      <c r="F325">
        <v>480.3</v>
      </c>
      <c r="G325">
        <v>483.7</v>
      </c>
      <c r="H325">
        <v>487.2</v>
      </c>
      <c r="I325">
        <v>490.7</v>
      </c>
      <c r="J325">
        <v>1074</v>
      </c>
    </row>
    <row r="326" spans="1:10">
      <c r="A326">
        <v>638</v>
      </c>
      <c r="B326">
        <v>469.5</v>
      </c>
      <c r="C326">
        <v>472.9</v>
      </c>
      <c r="D326">
        <v>476.3</v>
      </c>
      <c r="E326">
        <v>479.8</v>
      </c>
      <c r="F326">
        <v>483.2</v>
      </c>
      <c r="G326">
        <v>486.7</v>
      </c>
      <c r="H326">
        <v>490.2</v>
      </c>
      <c r="I326">
        <v>493.7</v>
      </c>
      <c r="J326">
        <v>1072</v>
      </c>
    </row>
    <row r="327" spans="1:10">
      <c r="A327">
        <v>640</v>
      </c>
      <c r="B327">
        <v>472.4</v>
      </c>
      <c r="C327">
        <v>475.9</v>
      </c>
      <c r="D327">
        <v>479.3</v>
      </c>
      <c r="E327">
        <v>482.7</v>
      </c>
      <c r="F327">
        <v>486.2</v>
      </c>
      <c r="G327">
        <v>489.7</v>
      </c>
      <c r="H327">
        <v>493.2</v>
      </c>
      <c r="I327">
        <v>496.7</v>
      </c>
      <c r="J327">
        <v>1070</v>
      </c>
    </row>
    <row r="328" spans="1:10">
      <c r="A328">
        <v>642</v>
      </c>
      <c r="B328">
        <v>475.4</v>
      </c>
      <c r="C328">
        <v>478.8</v>
      </c>
      <c r="D328">
        <v>482.2</v>
      </c>
      <c r="E328">
        <v>485.7</v>
      </c>
      <c r="F328">
        <v>489.1</v>
      </c>
      <c r="G328">
        <v>492.6</v>
      </c>
      <c r="H328">
        <v>496.1</v>
      </c>
      <c r="I328">
        <v>499.7</v>
      </c>
      <c r="J328">
        <v>1068</v>
      </c>
    </row>
    <row r="329" spans="1:10">
      <c r="A329">
        <v>644</v>
      </c>
      <c r="B329">
        <v>478.3</v>
      </c>
      <c r="C329">
        <v>481.7</v>
      </c>
      <c r="D329">
        <v>485.2</v>
      </c>
      <c r="E329">
        <v>488.6</v>
      </c>
      <c r="F329">
        <v>492.1</v>
      </c>
      <c r="G329">
        <v>495.6</v>
      </c>
      <c r="H329">
        <v>499.1</v>
      </c>
      <c r="I329">
        <v>502.7</v>
      </c>
      <c r="J329">
        <v>1066</v>
      </c>
    </row>
    <row r="330" spans="1:10">
      <c r="A330">
        <v>646</v>
      </c>
      <c r="B330">
        <v>481.3</v>
      </c>
      <c r="C330">
        <v>484.7</v>
      </c>
      <c r="D330">
        <v>488.1</v>
      </c>
      <c r="E330">
        <v>491.6</v>
      </c>
      <c r="F330">
        <v>495.1</v>
      </c>
      <c r="G330">
        <v>498.6</v>
      </c>
      <c r="H330">
        <v>502.1</v>
      </c>
      <c r="I330">
        <v>505.7</v>
      </c>
      <c r="J330">
        <v>1064</v>
      </c>
    </row>
    <row r="331" spans="1:10">
      <c r="A331">
        <v>648</v>
      </c>
      <c r="B331">
        <v>484.2</v>
      </c>
      <c r="C331">
        <v>487.7</v>
      </c>
      <c r="D331">
        <v>491.1</v>
      </c>
      <c r="E331">
        <v>494.6</v>
      </c>
      <c r="F331">
        <v>498.1</v>
      </c>
      <c r="G331">
        <v>501.6</v>
      </c>
      <c r="H331">
        <v>505.1</v>
      </c>
      <c r="I331">
        <v>508.7</v>
      </c>
      <c r="J331">
        <v>1062</v>
      </c>
    </row>
    <row r="332" spans="1:10">
      <c r="A332">
        <v>650</v>
      </c>
      <c r="B332">
        <v>487.2</v>
      </c>
      <c r="C332">
        <v>490.6</v>
      </c>
      <c r="D332">
        <v>494.1</v>
      </c>
      <c r="E332">
        <v>497.6</v>
      </c>
      <c r="F332">
        <v>501.1</v>
      </c>
      <c r="G332">
        <v>504.6</v>
      </c>
      <c r="H332">
        <v>508.2</v>
      </c>
      <c r="I332">
        <v>511.7</v>
      </c>
      <c r="J332">
        <v>1060</v>
      </c>
    </row>
    <row r="333" spans="1:10">
      <c r="A333">
        <v>652</v>
      </c>
      <c r="B333">
        <v>490.1</v>
      </c>
      <c r="C333">
        <v>493.6</v>
      </c>
      <c r="D333">
        <v>497.1</v>
      </c>
      <c r="E333">
        <v>500.6</v>
      </c>
      <c r="F333">
        <v>504.1</v>
      </c>
      <c r="G333">
        <v>507.6</v>
      </c>
      <c r="H333">
        <v>511.2</v>
      </c>
      <c r="I333">
        <v>514.79999999999995</v>
      </c>
      <c r="J333">
        <v>1058</v>
      </c>
    </row>
    <row r="334" spans="1:10">
      <c r="A334">
        <v>654</v>
      </c>
      <c r="B334">
        <v>493.1</v>
      </c>
      <c r="C334">
        <v>496.6</v>
      </c>
      <c r="D334">
        <v>500.1</v>
      </c>
      <c r="E334">
        <v>503.6</v>
      </c>
      <c r="F334">
        <v>507.1</v>
      </c>
      <c r="G334">
        <v>510.6</v>
      </c>
      <c r="H334">
        <v>514.20000000000005</v>
      </c>
      <c r="I334">
        <v>517.79999999999995</v>
      </c>
      <c r="J334">
        <v>1056</v>
      </c>
    </row>
    <row r="335" spans="1:10">
      <c r="A335">
        <v>656</v>
      </c>
      <c r="B335">
        <v>496.1</v>
      </c>
      <c r="C335">
        <v>499.6</v>
      </c>
      <c r="D335">
        <v>503.1</v>
      </c>
      <c r="E335">
        <v>506.6</v>
      </c>
      <c r="F335">
        <v>510.1</v>
      </c>
      <c r="G335">
        <v>513.70000000000005</v>
      </c>
      <c r="H335">
        <v>517.20000000000005</v>
      </c>
      <c r="I335">
        <v>520.79999999999995</v>
      </c>
      <c r="J335">
        <v>1054</v>
      </c>
    </row>
    <row r="336" spans="1:10">
      <c r="A336">
        <v>658</v>
      </c>
      <c r="B336">
        <v>499.1</v>
      </c>
      <c r="C336">
        <v>502.6</v>
      </c>
      <c r="D336">
        <v>506.1</v>
      </c>
      <c r="E336">
        <v>509.6</v>
      </c>
      <c r="F336">
        <v>513.1</v>
      </c>
      <c r="G336">
        <v>516.70000000000005</v>
      </c>
      <c r="H336">
        <v>520.29999999999995</v>
      </c>
      <c r="I336">
        <v>523.9</v>
      </c>
      <c r="J336">
        <v>1052</v>
      </c>
    </row>
    <row r="337" spans="1:10">
      <c r="A337">
        <v>660</v>
      </c>
      <c r="B337">
        <v>502.1</v>
      </c>
      <c r="C337">
        <v>505.6</v>
      </c>
      <c r="D337">
        <v>509.1</v>
      </c>
      <c r="E337">
        <v>512.6</v>
      </c>
      <c r="F337">
        <v>516.20000000000005</v>
      </c>
      <c r="G337">
        <v>519.70000000000005</v>
      </c>
      <c r="H337">
        <v>523.29999999999995</v>
      </c>
      <c r="I337">
        <v>526.9</v>
      </c>
      <c r="J337">
        <v>1050</v>
      </c>
    </row>
    <row r="338" spans="1:10">
      <c r="A338">
        <v>662</v>
      </c>
      <c r="B338">
        <v>505.1</v>
      </c>
      <c r="C338">
        <v>508.6</v>
      </c>
      <c r="D338">
        <v>512.1</v>
      </c>
      <c r="E338">
        <v>515.70000000000005</v>
      </c>
      <c r="F338">
        <v>519.20000000000005</v>
      </c>
      <c r="G338">
        <v>522.79999999999995</v>
      </c>
      <c r="H338">
        <v>526.4</v>
      </c>
      <c r="I338">
        <v>530</v>
      </c>
      <c r="J338">
        <v>1048</v>
      </c>
    </row>
    <row r="339" spans="1:10">
      <c r="A339">
        <v>664</v>
      </c>
      <c r="B339">
        <v>508.1</v>
      </c>
      <c r="C339">
        <v>511.6</v>
      </c>
      <c r="D339">
        <v>515.1</v>
      </c>
      <c r="E339">
        <v>518.70000000000005</v>
      </c>
      <c r="F339">
        <v>522.29999999999995</v>
      </c>
      <c r="G339">
        <v>525.79999999999995</v>
      </c>
      <c r="H339">
        <v>529.5</v>
      </c>
      <c r="I339">
        <v>533.1</v>
      </c>
      <c r="J339">
        <v>1046</v>
      </c>
    </row>
    <row r="340" spans="1:10">
      <c r="A340">
        <v>666</v>
      </c>
      <c r="B340">
        <v>511.1</v>
      </c>
      <c r="C340">
        <v>514.6</v>
      </c>
      <c r="D340">
        <v>518.20000000000005</v>
      </c>
      <c r="E340">
        <v>521.70000000000005</v>
      </c>
      <c r="F340">
        <v>525.29999999999995</v>
      </c>
      <c r="G340">
        <v>528.9</v>
      </c>
      <c r="H340">
        <v>532.5</v>
      </c>
      <c r="I340">
        <v>536.20000000000005</v>
      </c>
      <c r="J340">
        <v>1044</v>
      </c>
    </row>
    <row r="341" spans="1:10">
      <c r="A341">
        <v>668</v>
      </c>
      <c r="B341">
        <v>514.1</v>
      </c>
      <c r="C341">
        <v>517.70000000000005</v>
      </c>
      <c r="D341">
        <v>521.20000000000005</v>
      </c>
      <c r="E341">
        <v>524.79999999999995</v>
      </c>
      <c r="F341">
        <v>528.4</v>
      </c>
      <c r="G341">
        <v>532</v>
      </c>
      <c r="H341">
        <v>535.6</v>
      </c>
      <c r="I341">
        <v>539.29999999999995</v>
      </c>
      <c r="J341">
        <v>1042</v>
      </c>
    </row>
    <row r="342" spans="1:10">
      <c r="A342">
        <v>670</v>
      </c>
      <c r="B342">
        <v>517.1</v>
      </c>
      <c r="C342">
        <v>520.70000000000005</v>
      </c>
      <c r="D342">
        <v>524.29999999999995</v>
      </c>
      <c r="E342">
        <v>527.79999999999995</v>
      </c>
      <c r="F342">
        <v>531.4</v>
      </c>
      <c r="G342">
        <v>535.1</v>
      </c>
      <c r="H342">
        <v>538.70000000000005</v>
      </c>
      <c r="I342">
        <v>542.29999999999995</v>
      </c>
      <c r="J342">
        <v>1040</v>
      </c>
    </row>
    <row r="343" spans="1:10">
      <c r="A343">
        <v>672</v>
      </c>
      <c r="B343">
        <v>520.20000000000005</v>
      </c>
      <c r="C343">
        <v>523.70000000000005</v>
      </c>
      <c r="D343">
        <v>527.29999999999995</v>
      </c>
      <c r="E343">
        <v>530.9</v>
      </c>
      <c r="F343">
        <v>534.5</v>
      </c>
      <c r="G343">
        <v>538.1</v>
      </c>
      <c r="H343">
        <v>541.79999999999995</v>
      </c>
      <c r="I343">
        <v>545.4</v>
      </c>
      <c r="J343">
        <v>1038</v>
      </c>
    </row>
    <row r="344" spans="1:10">
      <c r="A344">
        <v>674</v>
      </c>
      <c r="B344">
        <v>523.20000000000005</v>
      </c>
      <c r="C344">
        <v>526.79999999999995</v>
      </c>
      <c r="D344">
        <v>530.4</v>
      </c>
      <c r="E344">
        <v>534</v>
      </c>
      <c r="F344">
        <v>537.6</v>
      </c>
      <c r="G344">
        <v>541.20000000000005</v>
      </c>
      <c r="H344">
        <v>544.9</v>
      </c>
      <c r="I344">
        <v>548.6</v>
      </c>
      <c r="J344">
        <v>1036</v>
      </c>
    </row>
    <row r="345" spans="1:10">
      <c r="A345">
        <v>676</v>
      </c>
      <c r="B345">
        <v>526.29999999999995</v>
      </c>
      <c r="C345">
        <v>529.79999999999995</v>
      </c>
      <c r="D345">
        <v>533.4</v>
      </c>
      <c r="E345">
        <v>537.1</v>
      </c>
      <c r="F345">
        <v>540.70000000000005</v>
      </c>
      <c r="G345">
        <v>544.29999999999995</v>
      </c>
      <c r="H345">
        <v>548</v>
      </c>
      <c r="I345">
        <v>551.70000000000005</v>
      </c>
      <c r="J345">
        <v>1034</v>
      </c>
    </row>
    <row r="346" spans="1:10">
      <c r="A346">
        <v>678</v>
      </c>
      <c r="B346">
        <v>529.29999999999995</v>
      </c>
      <c r="C346">
        <v>532.9</v>
      </c>
      <c r="D346">
        <v>536.5</v>
      </c>
      <c r="E346">
        <v>540.1</v>
      </c>
      <c r="F346">
        <v>543.79999999999995</v>
      </c>
      <c r="G346">
        <v>547.4</v>
      </c>
      <c r="H346">
        <v>551.1</v>
      </c>
      <c r="I346">
        <v>554.79999999999995</v>
      </c>
      <c r="J346">
        <v>1032</v>
      </c>
    </row>
    <row r="347" spans="1:10">
      <c r="A347">
        <v>680</v>
      </c>
      <c r="B347">
        <v>532.4</v>
      </c>
      <c r="C347">
        <v>536</v>
      </c>
      <c r="D347">
        <v>539.6</v>
      </c>
      <c r="E347">
        <v>543.20000000000005</v>
      </c>
      <c r="F347">
        <v>546.9</v>
      </c>
      <c r="G347">
        <v>550.5</v>
      </c>
      <c r="H347">
        <v>554.20000000000005</v>
      </c>
      <c r="I347">
        <v>557.9</v>
      </c>
      <c r="J347">
        <v>1030</v>
      </c>
    </row>
    <row r="348" spans="1:10">
      <c r="A348">
        <v>682</v>
      </c>
      <c r="B348">
        <v>535.5</v>
      </c>
      <c r="C348">
        <v>539.1</v>
      </c>
      <c r="D348">
        <v>542.70000000000005</v>
      </c>
      <c r="E348">
        <v>546.29999999999995</v>
      </c>
      <c r="F348">
        <v>550</v>
      </c>
      <c r="G348">
        <v>553.70000000000005</v>
      </c>
      <c r="H348">
        <v>557.4</v>
      </c>
      <c r="I348">
        <v>561.1</v>
      </c>
      <c r="J348">
        <v>1028</v>
      </c>
    </row>
    <row r="349" spans="1:10">
      <c r="A349">
        <v>684</v>
      </c>
      <c r="B349">
        <v>538.5</v>
      </c>
      <c r="C349">
        <v>542.20000000000005</v>
      </c>
      <c r="D349">
        <v>545.79999999999995</v>
      </c>
      <c r="E349">
        <v>549.4</v>
      </c>
      <c r="F349">
        <v>553.1</v>
      </c>
      <c r="G349">
        <v>556.79999999999995</v>
      </c>
      <c r="H349">
        <v>560.5</v>
      </c>
      <c r="I349">
        <v>564.20000000000005</v>
      </c>
      <c r="J349">
        <v>1026</v>
      </c>
    </row>
    <row r="350" spans="1:10">
      <c r="A350">
        <v>686</v>
      </c>
      <c r="B350">
        <v>541.6</v>
      </c>
      <c r="C350">
        <v>545.29999999999995</v>
      </c>
      <c r="D350">
        <v>548.9</v>
      </c>
      <c r="E350">
        <v>552.6</v>
      </c>
      <c r="F350">
        <v>556.20000000000005</v>
      </c>
      <c r="G350">
        <v>559.9</v>
      </c>
      <c r="H350">
        <v>563.6</v>
      </c>
      <c r="I350">
        <v>567.4</v>
      </c>
      <c r="J350">
        <v>1024</v>
      </c>
    </row>
    <row r="351" spans="1:10">
      <c r="A351">
        <v>688</v>
      </c>
      <c r="B351">
        <v>544.70000000000005</v>
      </c>
      <c r="C351">
        <v>548.4</v>
      </c>
      <c r="D351">
        <v>552</v>
      </c>
      <c r="E351">
        <v>555.70000000000005</v>
      </c>
      <c r="F351">
        <v>559.4</v>
      </c>
      <c r="G351">
        <v>563.1</v>
      </c>
      <c r="H351">
        <v>566.79999999999995</v>
      </c>
      <c r="I351">
        <v>570.5</v>
      </c>
      <c r="J351">
        <v>1022</v>
      </c>
    </row>
    <row r="352" spans="1:10">
      <c r="A352">
        <v>690</v>
      </c>
      <c r="B352">
        <v>547.79999999999995</v>
      </c>
      <c r="C352">
        <v>551.5</v>
      </c>
      <c r="D352">
        <v>555.1</v>
      </c>
      <c r="E352">
        <v>558.79999999999995</v>
      </c>
      <c r="F352">
        <v>562.5</v>
      </c>
      <c r="G352">
        <v>566.20000000000005</v>
      </c>
      <c r="H352">
        <v>569.9</v>
      </c>
      <c r="I352">
        <v>573.70000000000005</v>
      </c>
      <c r="J352">
        <v>1020</v>
      </c>
    </row>
    <row r="353" spans="1:10">
      <c r="A353">
        <v>692</v>
      </c>
      <c r="B353">
        <v>550.9</v>
      </c>
      <c r="C353">
        <v>554.6</v>
      </c>
      <c r="D353">
        <v>558.29999999999995</v>
      </c>
      <c r="E353">
        <v>561.9</v>
      </c>
      <c r="F353">
        <v>565.6</v>
      </c>
      <c r="G353">
        <v>569.4</v>
      </c>
      <c r="H353">
        <v>573.1</v>
      </c>
      <c r="I353">
        <v>576.9</v>
      </c>
      <c r="J353">
        <v>1018</v>
      </c>
    </row>
    <row r="354" spans="1:10">
      <c r="A354">
        <v>694</v>
      </c>
      <c r="B354">
        <v>554.1</v>
      </c>
      <c r="C354">
        <v>557.70000000000005</v>
      </c>
      <c r="D354">
        <v>561.4</v>
      </c>
      <c r="E354">
        <v>565.1</v>
      </c>
      <c r="F354">
        <v>568.79999999999995</v>
      </c>
      <c r="G354">
        <v>572.5</v>
      </c>
      <c r="H354">
        <v>576.29999999999995</v>
      </c>
      <c r="I354">
        <v>580</v>
      </c>
      <c r="J354">
        <v>1016</v>
      </c>
    </row>
    <row r="355" spans="1:10">
      <c r="A355">
        <v>696</v>
      </c>
      <c r="B355">
        <v>557.20000000000005</v>
      </c>
      <c r="C355">
        <v>560.79999999999995</v>
      </c>
      <c r="D355">
        <v>564.5</v>
      </c>
      <c r="E355">
        <v>568.20000000000005</v>
      </c>
      <c r="F355">
        <v>572</v>
      </c>
      <c r="G355">
        <v>575.70000000000005</v>
      </c>
      <c r="H355">
        <v>579.4</v>
      </c>
      <c r="I355">
        <v>583.20000000000005</v>
      </c>
      <c r="J355">
        <v>1014</v>
      </c>
    </row>
    <row r="356" spans="1:10">
      <c r="A356">
        <v>698</v>
      </c>
      <c r="B356">
        <v>560.29999999999995</v>
      </c>
      <c r="C356">
        <v>564</v>
      </c>
      <c r="D356">
        <v>567.70000000000005</v>
      </c>
      <c r="E356">
        <v>571.4</v>
      </c>
      <c r="F356">
        <v>575.1</v>
      </c>
      <c r="G356">
        <v>578.9</v>
      </c>
      <c r="H356">
        <v>582.6</v>
      </c>
      <c r="I356">
        <v>586.4</v>
      </c>
      <c r="J356">
        <v>1012</v>
      </c>
    </row>
    <row r="357" spans="1:10">
      <c r="A357">
        <v>700</v>
      </c>
      <c r="B357">
        <v>563.4</v>
      </c>
      <c r="C357">
        <v>567.1</v>
      </c>
      <c r="D357">
        <v>570.79999999999995</v>
      </c>
      <c r="E357">
        <v>574.6</v>
      </c>
      <c r="F357">
        <v>578.29999999999995</v>
      </c>
      <c r="G357">
        <v>582</v>
      </c>
      <c r="H357">
        <v>585.79999999999995</v>
      </c>
      <c r="I357">
        <v>589.6</v>
      </c>
      <c r="J357">
        <v>1010</v>
      </c>
    </row>
    <row r="358" spans="1:10">
      <c r="A358">
        <v>702</v>
      </c>
      <c r="B358">
        <v>566.6</v>
      </c>
      <c r="C358">
        <v>570.29999999999995</v>
      </c>
      <c r="D358">
        <v>574</v>
      </c>
      <c r="E358">
        <v>577.70000000000005</v>
      </c>
      <c r="F358">
        <v>581.5</v>
      </c>
      <c r="G358">
        <v>585.20000000000005</v>
      </c>
      <c r="H358">
        <v>589</v>
      </c>
      <c r="I358">
        <v>592.79999999999995</v>
      </c>
      <c r="J358">
        <v>1008</v>
      </c>
    </row>
    <row r="359" spans="1:10">
      <c r="A359">
        <v>704</v>
      </c>
      <c r="B359">
        <v>569.70000000000005</v>
      </c>
      <c r="C359">
        <v>573.4</v>
      </c>
      <c r="D359">
        <v>577.20000000000005</v>
      </c>
      <c r="E359">
        <v>580.9</v>
      </c>
      <c r="F359">
        <v>584.70000000000005</v>
      </c>
      <c r="G359">
        <v>588.4</v>
      </c>
      <c r="H359">
        <v>592.20000000000005</v>
      </c>
      <c r="I359">
        <v>596</v>
      </c>
      <c r="J359">
        <v>1006</v>
      </c>
    </row>
    <row r="360" spans="1:10">
      <c r="A360">
        <v>706</v>
      </c>
      <c r="B360">
        <v>572.9</v>
      </c>
      <c r="C360">
        <v>576.6</v>
      </c>
      <c r="D360">
        <v>580.29999999999995</v>
      </c>
      <c r="E360">
        <v>584.1</v>
      </c>
      <c r="F360">
        <v>587.9</v>
      </c>
      <c r="G360">
        <v>591.6</v>
      </c>
      <c r="H360">
        <v>595.4</v>
      </c>
      <c r="I360">
        <v>599.29999999999995</v>
      </c>
      <c r="J360">
        <v>1004</v>
      </c>
    </row>
    <row r="361" spans="1:10">
      <c r="A361">
        <v>708</v>
      </c>
      <c r="B361">
        <v>576.1</v>
      </c>
      <c r="C361">
        <v>579.79999999999995</v>
      </c>
      <c r="D361">
        <v>583.5</v>
      </c>
      <c r="E361">
        <v>587.29999999999995</v>
      </c>
      <c r="F361">
        <v>591.1</v>
      </c>
      <c r="G361">
        <v>594.79999999999995</v>
      </c>
      <c r="H361">
        <v>598.70000000000005</v>
      </c>
      <c r="I361">
        <v>602.5</v>
      </c>
      <c r="J361">
        <v>1002</v>
      </c>
    </row>
    <row r="362" spans="1:10">
      <c r="A362">
        <v>710</v>
      </c>
      <c r="B362">
        <v>579.20000000000005</v>
      </c>
      <c r="C362">
        <v>583</v>
      </c>
      <c r="D362">
        <v>586.70000000000005</v>
      </c>
      <c r="E362">
        <v>590.5</v>
      </c>
      <c r="F362">
        <v>594.29999999999995</v>
      </c>
      <c r="G362">
        <v>598.1</v>
      </c>
      <c r="H362">
        <v>601.9</v>
      </c>
      <c r="I362">
        <v>605.70000000000005</v>
      </c>
      <c r="J362">
        <v>1000</v>
      </c>
    </row>
    <row r="363" spans="1:10">
      <c r="A363">
        <v>712</v>
      </c>
      <c r="B363">
        <v>582.4</v>
      </c>
      <c r="C363">
        <v>586.1</v>
      </c>
      <c r="D363">
        <v>589.9</v>
      </c>
      <c r="E363">
        <v>593.70000000000005</v>
      </c>
      <c r="F363">
        <v>597.5</v>
      </c>
      <c r="G363">
        <v>601.29999999999995</v>
      </c>
      <c r="H363">
        <v>605.1</v>
      </c>
      <c r="I363">
        <v>609</v>
      </c>
      <c r="J363">
        <v>998</v>
      </c>
    </row>
    <row r="364" spans="1:10">
      <c r="A364">
        <v>714</v>
      </c>
      <c r="B364">
        <v>585.6</v>
      </c>
      <c r="C364">
        <v>589.29999999999995</v>
      </c>
      <c r="D364">
        <v>593.1</v>
      </c>
      <c r="E364">
        <v>596.9</v>
      </c>
      <c r="F364">
        <v>600.70000000000005</v>
      </c>
      <c r="G364">
        <v>604.5</v>
      </c>
      <c r="H364">
        <v>608.4</v>
      </c>
      <c r="I364">
        <v>612.20000000000005</v>
      </c>
      <c r="J364">
        <v>996</v>
      </c>
    </row>
    <row r="365" spans="1:10">
      <c r="A365">
        <v>716</v>
      </c>
      <c r="B365">
        <v>588.79999999999995</v>
      </c>
      <c r="C365">
        <v>592.5</v>
      </c>
      <c r="D365">
        <v>596.29999999999995</v>
      </c>
      <c r="E365">
        <v>600.1</v>
      </c>
      <c r="F365">
        <v>603.9</v>
      </c>
      <c r="G365">
        <v>607.79999999999995</v>
      </c>
      <c r="H365">
        <v>611.6</v>
      </c>
      <c r="I365">
        <v>615.5</v>
      </c>
      <c r="J365">
        <v>994</v>
      </c>
    </row>
    <row r="366" spans="1:10">
      <c r="A366">
        <v>718</v>
      </c>
      <c r="B366">
        <v>592</v>
      </c>
      <c r="C366">
        <v>595.79999999999995</v>
      </c>
      <c r="D366">
        <v>599.5</v>
      </c>
      <c r="E366">
        <v>603.29999999999995</v>
      </c>
      <c r="F366">
        <v>607.20000000000005</v>
      </c>
      <c r="G366">
        <v>611</v>
      </c>
      <c r="H366">
        <v>614.9</v>
      </c>
      <c r="I366">
        <v>618.70000000000005</v>
      </c>
      <c r="J366">
        <v>992</v>
      </c>
    </row>
    <row r="367" spans="1:10">
      <c r="A367">
        <v>720</v>
      </c>
      <c r="B367">
        <v>595.20000000000005</v>
      </c>
      <c r="C367">
        <v>599</v>
      </c>
      <c r="D367">
        <v>602.79999999999995</v>
      </c>
      <c r="E367">
        <v>606.6</v>
      </c>
      <c r="F367">
        <v>610.4</v>
      </c>
      <c r="G367">
        <v>614.29999999999995</v>
      </c>
      <c r="H367">
        <v>618.1</v>
      </c>
      <c r="I367">
        <v>622</v>
      </c>
      <c r="J367">
        <v>990</v>
      </c>
    </row>
    <row r="368" spans="1:10">
      <c r="A368">
        <v>722</v>
      </c>
      <c r="B368">
        <v>598.4</v>
      </c>
      <c r="C368">
        <v>602.20000000000005</v>
      </c>
      <c r="D368">
        <v>606</v>
      </c>
      <c r="E368">
        <v>609.79999999999995</v>
      </c>
      <c r="F368">
        <v>613.70000000000005</v>
      </c>
      <c r="G368">
        <v>617.5</v>
      </c>
      <c r="H368">
        <v>621.4</v>
      </c>
      <c r="I368">
        <v>625.29999999999995</v>
      </c>
      <c r="J368">
        <v>988</v>
      </c>
    </row>
    <row r="369" spans="1:10">
      <c r="A369">
        <v>724</v>
      </c>
      <c r="B369">
        <v>601.6</v>
      </c>
      <c r="C369">
        <v>605.4</v>
      </c>
      <c r="D369">
        <v>609.20000000000005</v>
      </c>
      <c r="E369">
        <v>613.1</v>
      </c>
      <c r="F369">
        <v>616.9</v>
      </c>
      <c r="G369">
        <v>620.79999999999995</v>
      </c>
      <c r="H369">
        <v>624.70000000000005</v>
      </c>
      <c r="I369">
        <v>628.6</v>
      </c>
      <c r="J369">
        <v>986</v>
      </c>
    </row>
    <row r="370" spans="1:10">
      <c r="A370">
        <v>726</v>
      </c>
      <c r="B370">
        <v>604.9</v>
      </c>
      <c r="C370">
        <v>608.70000000000005</v>
      </c>
      <c r="D370">
        <v>612.5</v>
      </c>
      <c r="E370">
        <v>616.29999999999995</v>
      </c>
      <c r="F370">
        <v>620.20000000000005</v>
      </c>
      <c r="G370">
        <v>624.1</v>
      </c>
      <c r="H370">
        <v>628</v>
      </c>
      <c r="I370">
        <v>631.9</v>
      </c>
      <c r="J370">
        <v>984</v>
      </c>
    </row>
    <row r="371" spans="1:10">
      <c r="A371">
        <v>728</v>
      </c>
      <c r="B371">
        <v>608.1</v>
      </c>
      <c r="C371">
        <v>611.9</v>
      </c>
      <c r="D371">
        <v>615.70000000000005</v>
      </c>
      <c r="E371">
        <v>619.6</v>
      </c>
      <c r="F371">
        <v>623.5</v>
      </c>
      <c r="G371">
        <v>627.29999999999995</v>
      </c>
      <c r="H371">
        <v>631.29999999999995</v>
      </c>
      <c r="I371">
        <v>635.20000000000005</v>
      </c>
      <c r="J371">
        <v>982</v>
      </c>
    </row>
    <row r="372" spans="1:10">
      <c r="A372">
        <v>730</v>
      </c>
      <c r="B372">
        <v>611.29999999999995</v>
      </c>
      <c r="C372">
        <v>615.20000000000005</v>
      </c>
      <c r="D372">
        <v>619</v>
      </c>
      <c r="E372">
        <v>622.9</v>
      </c>
      <c r="F372">
        <v>626.70000000000005</v>
      </c>
      <c r="G372">
        <v>630.6</v>
      </c>
      <c r="H372">
        <v>634.6</v>
      </c>
      <c r="I372">
        <v>638.5</v>
      </c>
      <c r="J372">
        <v>980</v>
      </c>
    </row>
    <row r="373" spans="1:10">
      <c r="A373">
        <v>732</v>
      </c>
      <c r="B373">
        <v>614.6</v>
      </c>
      <c r="C373">
        <v>618.4</v>
      </c>
      <c r="D373">
        <v>622.29999999999995</v>
      </c>
      <c r="E373">
        <v>626.1</v>
      </c>
      <c r="F373">
        <v>630</v>
      </c>
      <c r="G373">
        <v>633.9</v>
      </c>
      <c r="H373">
        <v>637.9</v>
      </c>
      <c r="I373">
        <v>641.79999999999995</v>
      </c>
      <c r="J373">
        <v>978</v>
      </c>
    </row>
    <row r="374" spans="1:10">
      <c r="A374">
        <v>734</v>
      </c>
      <c r="B374">
        <v>617.79999999999995</v>
      </c>
      <c r="C374">
        <v>621.70000000000005</v>
      </c>
      <c r="D374">
        <v>625.5</v>
      </c>
      <c r="E374">
        <v>629.4</v>
      </c>
      <c r="F374">
        <v>633.29999999999995</v>
      </c>
      <c r="G374">
        <v>637.20000000000005</v>
      </c>
      <c r="H374">
        <v>641.20000000000005</v>
      </c>
      <c r="I374">
        <v>645.1</v>
      </c>
      <c r="J374">
        <v>976</v>
      </c>
    </row>
    <row r="375" spans="1:10">
      <c r="A375">
        <v>736</v>
      </c>
      <c r="B375">
        <v>621.1</v>
      </c>
      <c r="C375">
        <v>625</v>
      </c>
      <c r="D375">
        <v>628.79999999999995</v>
      </c>
      <c r="E375">
        <v>632.70000000000005</v>
      </c>
      <c r="F375">
        <v>636.6</v>
      </c>
      <c r="G375">
        <v>640.5</v>
      </c>
      <c r="H375">
        <v>644.5</v>
      </c>
      <c r="I375">
        <v>648.4</v>
      </c>
      <c r="J375">
        <v>974</v>
      </c>
    </row>
    <row r="376" spans="1:10">
      <c r="A376">
        <v>738</v>
      </c>
      <c r="B376">
        <v>624.4</v>
      </c>
      <c r="C376">
        <v>628.20000000000005</v>
      </c>
      <c r="D376">
        <v>632.1</v>
      </c>
      <c r="E376">
        <v>636</v>
      </c>
      <c r="F376">
        <v>639.9</v>
      </c>
      <c r="G376">
        <v>643.9</v>
      </c>
      <c r="H376">
        <v>647.79999999999995</v>
      </c>
      <c r="I376">
        <v>651.79999999999995</v>
      </c>
      <c r="J376">
        <v>972</v>
      </c>
    </row>
    <row r="377" spans="1:10">
      <c r="A377">
        <v>740</v>
      </c>
      <c r="B377">
        <v>627.6</v>
      </c>
      <c r="C377">
        <v>631.5</v>
      </c>
      <c r="D377">
        <v>635.4</v>
      </c>
      <c r="E377">
        <v>639.29999999999995</v>
      </c>
      <c r="F377">
        <v>643.20000000000005</v>
      </c>
      <c r="G377">
        <v>647.20000000000005</v>
      </c>
      <c r="H377">
        <v>651.1</v>
      </c>
      <c r="I377">
        <v>655.1</v>
      </c>
      <c r="J377">
        <v>970</v>
      </c>
    </row>
    <row r="378" spans="1:10">
      <c r="A378">
        <v>742</v>
      </c>
      <c r="B378">
        <v>630.9</v>
      </c>
      <c r="C378">
        <v>634.79999999999995</v>
      </c>
      <c r="D378">
        <v>638.70000000000005</v>
      </c>
      <c r="E378">
        <v>642.6</v>
      </c>
      <c r="F378">
        <v>646.6</v>
      </c>
      <c r="G378">
        <v>650.5</v>
      </c>
      <c r="H378">
        <v>654.5</v>
      </c>
      <c r="I378">
        <v>658.5</v>
      </c>
      <c r="J378">
        <v>968</v>
      </c>
    </row>
    <row r="379" spans="1:10">
      <c r="A379">
        <v>744</v>
      </c>
      <c r="B379">
        <v>634.20000000000005</v>
      </c>
      <c r="C379">
        <v>638.1</v>
      </c>
      <c r="D379">
        <v>642</v>
      </c>
      <c r="E379">
        <v>645.9</v>
      </c>
      <c r="F379">
        <v>649.9</v>
      </c>
      <c r="G379">
        <v>653.9</v>
      </c>
      <c r="H379">
        <v>657.8</v>
      </c>
      <c r="I379">
        <v>661.8</v>
      </c>
      <c r="J379">
        <v>966</v>
      </c>
    </row>
    <row r="380" spans="1:10">
      <c r="A380">
        <v>746</v>
      </c>
      <c r="B380">
        <v>637.5</v>
      </c>
      <c r="C380">
        <v>641.4</v>
      </c>
      <c r="D380">
        <v>645.29999999999995</v>
      </c>
      <c r="E380">
        <v>649.29999999999995</v>
      </c>
      <c r="F380">
        <v>653.20000000000005</v>
      </c>
      <c r="G380">
        <v>657.2</v>
      </c>
      <c r="H380">
        <v>661.2</v>
      </c>
      <c r="I380">
        <v>665.2</v>
      </c>
      <c r="J380">
        <v>964</v>
      </c>
    </row>
    <row r="381" spans="1:10">
      <c r="A381">
        <v>748</v>
      </c>
      <c r="B381">
        <v>640.79999999999995</v>
      </c>
      <c r="C381">
        <v>644.70000000000005</v>
      </c>
      <c r="D381">
        <v>648.70000000000005</v>
      </c>
      <c r="E381">
        <v>652.6</v>
      </c>
      <c r="F381">
        <v>656.6</v>
      </c>
      <c r="G381">
        <v>660.6</v>
      </c>
      <c r="H381">
        <v>664.6</v>
      </c>
      <c r="I381">
        <v>668.6</v>
      </c>
      <c r="J381">
        <v>962</v>
      </c>
    </row>
    <row r="382" spans="1:10">
      <c r="A382">
        <v>750</v>
      </c>
      <c r="B382">
        <v>644.1</v>
      </c>
      <c r="C382">
        <v>648.1</v>
      </c>
      <c r="D382">
        <v>652</v>
      </c>
      <c r="E382">
        <v>656</v>
      </c>
      <c r="F382">
        <v>659.9</v>
      </c>
      <c r="G382">
        <v>663.9</v>
      </c>
      <c r="H382">
        <v>667.9</v>
      </c>
      <c r="I382">
        <v>671.9</v>
      </c>
      <c r="J382">
        <v>960</v>
      </c>
    </row>
    <row r="383" spans="1:10">
      <c r="A383">
        <v>752</v>
      </c>
      <c r="B383">
        <v>647.5</v>
      </c>
      <c r="C383">
        <v>651.4</v>
      </c>
      <c r="D383">
        <v>655.29999999999995</v>
      </c>
      <c r="E383">
        <v>659.3</v>
      </c>
      <c r="F383">
        <v>663.3</v>
      </c>
      <c r="G383">
        <v>667.3</v>
      </c>
      <c r="H383">
        <v>671.3</v>
      </c>
      <c r="I383">
        <v>675.3</v>
      </c>
      <c r="J383">
        <v>958</v>
      </c>
    </row>
    <row r="384" spans="1:10">
      <c r="A384">
        <v>754</v>
      </c>
      <c r="B384">
        <v>650.79999999999995</v>
      </c>
      <c r="C384">
        <v>654.70000000000005</v>
      </c>
      <c r="D384">
        <v>658.7</v>
      </c>
      <c r="E384">
        <v>662.7</v>
      </c>
      <c r="F384">
        <v>666.6</v>
      </c>
      <c r="G384">
        <v>670.7</v>
      </c>
      <c r="H384">
        <v>674.7</v>
      </c>
      <c r="I384">
        <v>678.7</v>
      </c>
      <c r="J384">
        <v>956</v>
      </c>
    </row>
    <row r="385" spans="1:10">
      <c r="A385">
        <v>756</v>
      </c>
      <c r="B385">
        <v>654.1</v>
      </c>
      <c r="C385">
        <v>658.1</v>
      </c>
      <c r="D385">
        <v>662</v>
      </c>
      <c r="E385">
        <v>666</v>
      </c>
      <c r="F385">
        <v>670</v>
      </c>
      <c r="G385">
        <v>674</v>
      </c>
      <c r="H385">
        <v>678.1</v>
      </c>
      <c r="I385">
        <v>682.1</v>
      </c>
      <c r="J385">
        <v>954</v>
      </c>
    </row>
    <row r="386" spans="1:10">
      <c r="A386">
        <v>758</v>
      </c>
      <c r="B386">
        <v>657.5</v>
      </c>
      <c r="C386">
        <v>661.4</v>
      </c>
      <c r="D386">
        <v>665.4</v>
      </c>
      <c r="E386">
        <v>669.4</v>
      </c>
      <c r="F386">
        <v>673.4</v>
      </c>
      <c r="G386">
        <v>677.4</v>
      </c>
      <c r="H386">
        <v>681.5</v>
      </c>
      <c r="I386">
        <v>685.5</v>
      </c>
      <c r="J386">
        <v>952</v>
      </c>
    </row>
    <row r="387" spans="1:10">
      <c r="A387">
        <v>760</v>
      </c>
      <c r="B387">
        <v>660.8</v>
      </c>
      <c r="C387">
        <v>664.8</v>
      </c>
      <c r="D387">
        <v>668.8</v>
      </c>
      <c r="E387">
        <v>672.8</v>
      </c>
      <c r="F387">
        <v>676.8</v>
      </c>
      <c r="G387">
        <v>680.8</v>
      </c>
      <c r="H387">
        <v>684.9</v>
      </c>
      <c r="I387">
        <v>688.9</v>
      </c>
      <c r="J387">
        <v>950</v>
      </c>
    </row>
    <row r="388" spans="1:10">
      <c r="A388">
        <v>762</v>
      </c>
      <c r="B388">
        <v>664.2</v>
      </c>
      <c r="C388">
        <v>668.1</v>
      </c>
      <c r="D388">
        <v>672.1</v>
      </c>
      <c r="E388">
        <v>676.1</v>
      </c>
      <c r="F388">
        <v>680.2</v>
      </c>
      <c r="G388">
        <v>684.2</v>
      </c>
      <c r="H388">
        <v>688.3</v>
      </c>
      <c r="I388">
        <v>692.3</v>
      </c>
      <c r="J388">
        <v>948</v>
      </c>
    </row>
    <row r="389" spans="1:10">
      <c r="A389">
        <v>764</v>
      </c>
      <c r="B389">
        <v>667.5</v>
      </c>
      <c r="C389">
        <v>671.5</v>
      </c>
      <c r="D389">
        <v>675.5</v>
      </c>
      <c r="E389">
        <v>679.5</v>
      </c>
      <c r="F389">
        <v>683.6</v>
      </c>
      <c r="G389">
        <v>687.6</v>
      </c>
      <c r="H389">
        <v>691.7</v>
      </c>
      <c r="I389">
        <v>695.7</v>
      </c>
      <c r="J389">
        <v>946</v>
      </c>
    </row>
    <row r="390" spans="1:10">
      <c r="A390">
        <v>766</v>
      </c>
      <c r="B390">
        <v>670.9</v>
      </c>
      <c r="C390">
        <v>674.9</v>
      </c>
      <c r="D390">
        <v>678.9</v>
      </c>
      <c r="E390">
        <v>682.9</v>
      </c>
      <c r="F390">
        <v>687</v>
      </c>
      <c r="G390">
        <v>691</v>
      </c>
      <c r="H390">
        <v>695.1</v>
      </c>
      <c r="I390">
        <v>699.1</v>
      </c>
      <c r="J390">
        <v>944</v>
      </c>
    </row>
    <row r="391" spans="1:10">
      <c r="A391">
        <v>768</v>
      </c>
      <c r="B391">
        <v>674.3</v>
      </c>
      <c r="C391">
        <v>678.3</v>
      </c>
      <c r="D391">
        <v>682.3</v>
      </c>
      <c r="E391">
        <v>686.3</v>
      </c>
      <c r="F391">
        <v>690.4</v>
      </c>
      <c r="G391">
        <v>694.4</v>
      </c>
      <c r="H391">
        <v>698.5</v>
      </c>
      <c r="I391">
        <v>702.5</v>
      </c>
      <c r="J391">
        <v>942</v>
      </c>
    </row>
    <row r="392" spans="1:10">
      <c r="A392">
        <v>770</v>
      </c>
      <c r="B392">
        <v>677.7</v>
      </c>
      <c r="C392">
        <v>681.7</v>
      </c>
      <c r="D392">
        <v>685.7</v>
      </c>
      <c r="E392">
        <v>689.7</v>
      </c>
      <c r="F392">
        <v>693.8</v>
      </c>
      <c r="G392">
        <v>697.8</v>
      </c>
      <c r="H392">
        <v>701.9</v>
      </c>
      <c r="I392">
        <v>705.9</v>
      </c>
      <c r="J392">
        <v>940</v>
      </c>
    </row>
    <row r="393" spans="1:10">
      <c r="A393">
        <v>772</v>
      </c>
      <c r="B393">
        <v>681.1</v>
      </c>
      <c r="C393">
        <v>685.1</v>
      </c>
      <c r="D393">
        <v>689.1</v>
      </c>
      <c r="E393">
        <v>693.2</v>
      </c>
      <c r="F393">
        <v>697.2</v>
      </c>
      <c r="G393">
        <v>701.2</v>
      </c>
      <c r="H393">
        <v>705.3</v>
      </c>
      <c r="I393">
        <v>709.3</v>
      </c>
      <c r="J393">
        <v>938</v>
      </c>
    </row>
    <row r="394" spans="1:10">
      <c r="A394">
        <v>774</v>
      </c>
      <c r="B394">
        <v>684.5</v>
      </c>
      <c r="C394">
        <v>688.5</v>
      </c>
      <c r="D394">
        <v>692.5</v>
      </c>
      <c r="E394">
        <v>696.6</v>
      </c>
      <c r="F394">
        <v>700.6</v>
      </c>
      <c r="G394">
        <v>704.6</v>
      </c>
      <c r="H394">
        <v>708.7</v>
      </c>
      <c r="I394">
        <v>712.7</v>
      </c>
      <c r="J394">
        <v>936</v>
      </c>
    </row>
    <row r="395" spans="1:10">
      <c r="A395">
        <v>776</v>
      </c>
      <c r="B395">
        <v>687.9</v>
      </c>
      <c r="C395">
        <v>691.9</v>
      </c>
      <c r="D395">
        <v>695.9</v>
      </c>
      <c r="E395">
        <v>700</v>
      </c>
      <c r="F395">
        <v>704</v>
      </c>
      <c r="G395">
        <v>708.1</v>
      </c>
      <c r="H395">
        <v>712.1</v>
      </c>
      <c r="I395">
        <v>716.1</v>
      </c>
      <c r="J395">
        <v>934</v>
      </c>
    </row>
    <row r="396" spans="1:10">
      <c r="A396">
        <v>778</v>
      </c>
      <c r="B396">
        <v>691.3</v>
      </c>
      <c r="C396">
        <v>695.3</v>
      </c>
      <c r="D396">
        <v>699.3</v>
      </c>
      <c r="E396">
        <v>703.4</v>
      </c>
      <c r="F396">
        <v>707.4</v>
      </c>
      <c r="G396">
        <v>711.5</v>
      </c>
      <c r="H396">
        <v>715.5</v>
      </c>
      <c r="I396">
        <v>719.5</v>
      </c>
      <c r="J396">
        <v>932</v>
      </c>
    </row>
    <row r="397" spans="1:10">
      <c r="A397">
        <v>780</v>
      </c>
      <c r="B397">
        <v>694.7</v>
      </c>
      <c r="C397">
        <v>698.7</v>
      </c>
      <c r="D397">
        <v>702.7</v>
      </c>
      <c r="E397">
        <v>706.8</v>
      </c>
      <c r="F397">
        <v>710.8</v>
      </c>
      <c r="G397">
        <v>714.9</v>
      </c>
      <c r="H397">
        <v>718.9</v>
      </c>
      <c r="I397">
        <v>722.9</v>
      </c>
      <c r="J397">
        <v>930</v>
      </c>
    </row>
    <row r="398" spans="1:10">
      <c r="A398">
        <v>782</v>
      </c>
      <c r="B398">
        <v>698.1</v>
      </c>
      <c r="C398">
        <v>702.1</v>
      </c>
      <c r="D398">
        <v>706.2</v>
      </c>
      <c r="E398">
        <v>710.2</v>
      </c>
      <c r="F398">
        <v>714.2</v>
      </c>
      <c r="G398">
        <v>718.3</v>
      </c>
      <c r="H398">
        <v>722.3</v>
      </c>
      <c r="I398">
        <v>726.4</v>
      </c>
      <c r="J398">
        <v>928</v>
      </c>
    </row>
    <row r="399" spans="1:10">
      <c r="A399">
        <v>784</v>
      </c>
      <c r="B399">
        <v>701.5</v>
      </c>
      <c r="C399">
        <v>705.5</v>
      </c>
      <c r="D399">
        <v>709.6</v>
      </c>
      <c r="E399">
        <v>713.6</v>
      </c>
      <c r="F399">
        <v>717.6</v>
      </c>
      <c r="G399">
        <v>721.7</v>
      </c>
      <c r="H399">
        <v>725.7</v>
      </c>
      <c r="I399">
        <v>729.8</v>
      </c>
      <c r="J399">
        <v>926</v>
      </c>
    </row>
    <row r="400" spans="1:10">
      <c r="A400">
        <v>786</v>
      </c>
      <c r="B400">
        <v>704.9</v>
      </c>
      <c r="C400">
        <v>708.9</v>
      </c>
      <c r="D400">
        <v>713</v>
      </c>
      <c r="E400">
        <v>717</v>
      </c>
      <c r="F400">
        <v>721.1</v>
      </c>
      <c r="G400">
        <v>725.1</v>
      </c>
      <c r="H400">
        <v>729.1</v>
      </c>
      <c r="I400">
        <v>733.2</v>
      </c>
      <c r="J400">
        <v>924</v>
      </c>
    </row>
    <row r="401" spans="1:10">
      <c r="A401">
        <v>788</v>
      </c>
      <c r="B401">
        <v>708.3</v>
      </c>
      <c r="C401">
        <v>712.3</v>
      </c>
      <c r="D401">
        <v>716.4</v>
      </c>
      <c r="E401">
        <v>720.4</v>
      </c>
      <c r="F401">
        <v>724.5</v>
      </c>
      <c r="G401">
        <v>728.5</v>
      </c>
      <c r="H401">
        <v>732.5</v>
      </c>
      <c r="I401">
        <v>736.6</v>
      </c>
      <c r="J401">
        <v>922</v>
      </c>
    </row>
    <row r="402" spans="1:10">
      <c r="A402">
        <v>790</v>
      </c>
      <c r="B402">
        <v>711.7</v>
      </c>
      <c r="C402">
        <v>715.7</v>
      </c>
      <c r="D402">
        <v>719.8</v>
      </c>
      <c r="E402">
        <v>723.8</v>
      </c>
      <c r="F402">
        <v>727.9</v>
      </c>
      <c r="G402">
        <v>731.9</v>
      </c>
      <c r="H402">
        <v>735.9</v>
      </c>
      <c r="I402">
        <v>740</v>
      </c>
      <c r="J402">
        <v>920</v>
      </c>
    </row>
    <row r="403" spans="1:10">
      <c r="A403">
        <v>792</v>
      </c>
      <c r="B403">
        <v>715.1</v>
      </c>
      <c r="C403">
        <v>719.2</v>
      </c>
      <c r="D403">
        <v>723.2</v>
      </c>
      <c r="E403">
        <v>727.2</v>
      </c>
      <c r="F403">
        <v>731.3</v>
      </c>
      <c r="G403">
        <v>735.3</v>
      </c>
      <c r="H403">
        <v>739.4</v>
      </c>
      <c r="I403">
        <v>743.4</v>
      </c>
      <c r="J403">
        <v>918</v>
      </c>
    </row>
    <row r="404" spans="1:10">
      <c r="A404">
        <v>794</v>
      </c>
      <c r="B404">
        <v>718.5</v>
      </c>
      <c r="C404">
        <v>722.6</v>
      </c>
      <c r="D404">
        <v>726.6</v>
      </c>
      <c r="E404">
        <v>730.6</v>
      </c>
      <c r="F404">
        <v>734.7</v>
      </c>
      <c r="G404">
        <v>738.7</v>
      </c>
      <c r="H404">
        <v>742.8</v>
      </c>
      <c r="I404">
        <v>746.8</v>
      </c>
      <c r="J404">
        <v>916</v>
      </c>
    </row>
    <row r="405" spans="1:10">
      <c r="A405">
        <v>796</v>
      </c>
      <c r="B405">
        <v>721.9</v>
      </c>
      <c r="C405">
        <v>726</v>
      </c>
      <c r="D405">
        <v>730</v>
      </c>
      <c r="E405">
        <v>734</v>
      </c>
      <c r="F405">
        <v>738.1</v>
      </c>
      <c r="G405">
        <v>742.1</v>
      </c>
      <c r="H405">
        <v>746.2</v>
      </c>
      <c r="I405">
        <v>750.2</v>
      </c>
      <c r="J405">
        <v>914</v>
      </c>
    </row>
    <row r="406" spans="1:10">
      <c r="A406">
        <v>798</v>
      </c>
      <c r="B406">
        <v>725.3</v>
      </c>
      <c r="C406">
        <v>729.4</v>
      </c>
      <c r="D406">
        <v>733.4</v>
      </c>
      <c r="E406">
        <v>737.5</v>
      </c>
      <c r="F406">
        <v>741.5</v>
      </c>
      <c r="G406">
        <v>745.5</v>
      </c>
      <c r="H406">
        <v>749.6</v>
      </c>
      <c r="I406">
        <v>753.6</v>
      </c>
      <c r="J406">
        <v>912</v>
      </c>
    </row>
    <row r="407" spans="1:10">
      <c r="A407">
        <v>800</v>
      </c>
      <c r="B407">
        <v>728.7</v>
      </c>
      <c r="C407">
        <v>732.8</v>
      </c>
      <c r="D407">
        <v>736.8</v>
      </c>
      <c r="E407">
        <v>740.9</v>
      </c>
      <c r="F407">
        <v>744.9</v>
      </c>
      <c r="G407">
        <v>748.9</v>
      </c>
      <c r="H407">
        <v>753</v>
      </c>
      <c r="I407">
        <v>757</v>
      </c>
      <c r="J407">
        <v>910</v>
      </c>
    </row>
    <row r="408" spans="1:10">
      <c r="A408">
        <v>802</v>
      </c>
      <c r="B408">
        <v>732.2</v>
      </c>
      <c r="C408">
        <v>736.2</v>
      </c>
      <c r="D408">
        <v>740.2</v>
      </c>
      <c r="E408">
        <v>744.3</v>
      </c>
      <c r="F408">
        <v>748.3</v>
      </c>
      <c r="G408">
        <v>752.4</v>
      </c>
      <c r="H408">
        <v>756.4</v>
      </c>
      <c r="I408">
        <v>760.4</v>
      </c>
      <c r="J408">
        <v>908</v>
      </c>
    </row>
    <row r="409" spans="1:10">
      <c r="A409">
        <v>804</v>
      </c>
      <c r="B409">
        <v>735.6</v>
      </c>
      <c r="C409">
        <v>739.6</v>
      </c>
      <c r="D409">
        <v>743.6</v>
      </c>
      <c r="E409">
        <v>747.7</v>
      </c>
      <c r="F409">
        <v>751.7</v>
      </c>
      <c r="G409">
        <v>755.8</v>
      </c>
      <c r="H409">
        <v>759.8</v>
      </c>
      <c r="I409">
        <v>763.8</v>
      </c>
      <c r="J409">
        <v>906</v>
      </c>
    </row>
    <row r="410" spans="1:10">
      <c r="A410">
        <v>806</v>
      </c>
      <c r="B410">
        <v>739</v>
      </c>
      <c r="C410">
        <v>743</v>
      </c>
      <c r="D410">
        <v>747</v>
      </c>
      <c r="E410">
        <v>751.1</v>
      </c>
      <c r="F410">
        <v>755.1</v>
      </c>
      <c r="G410">
        <v>759.2</v>
      </c>
      <c r="H410">
        <v>763.2</v>
      </c>
      <c r="I410">
        <v>767.3</v>
      </c>
      <c r="J410">
        <v>904</v>
      </c>
    </row>
    <row r="411" spans="1:10">
      <c r="A411">
        <v>808</v>
      </c>
      <c r="B411">
        <v>742.4</v>
      </c>
      <c r="C411">
        <v>746.4</v>
      </c>
      <c r="D411">
        <v>750.5</v>
      </c>
      <c r="E411">
        <v>754.5</v>
      </c>
      <c r="F411">
        <v>758.5</v>
      </c>
      <c r="G411">
        <v>762.6</v>
      </c>
      <c r="H411">
        <v>766.6</v>
      </c>
      <c r="I411">
        <v>770.7</v>
      </c>
      <c r="J411">
        <v>902</v>
      </c>
    </row>
    <row r="412" spans="1:10">
      <c r="A412">
        <v>810</v>
      </c>
      <c r="B412">
        <v>745.8</v>
      </c>
      <c r="C412">
        <v>749.8</v>
      </c>
      <c r="D412">
        <v>753.9</v>
      </c>
      <c r="E412">
        <v>757.9</v>
      </c>
      <c r="F412">
        <v>761.9</v>
      </c>
      <c r="G412">
        <v>766</v>
      </c>
      <c r="H412">
        <v>770</v>
      </c>
      <c r="I412">
        <v>774.1</v>
      </c>
      <c r="J412">
        <v>900</v>
      </c>
    </row>
    <row r="413" spans="1:10">
      <c r="A413">
        <v>812</v>
      </c>
      <c r="B413">
        <v>749.2</v>
      </c>
      <c r="C413">
        <v>753.2</v>
      </c>
      <c r="D413">
        <v>757.3</v>
      </c>
      <c r="E413">
        <v>761.3</v>
      </c>
      <c r="F413">
        <v>765.4</v>
      </c>
      <c r="G413">
        <v>769.4</v>
      </c>
      <c r="H413">
        <v>773.4</v>
      </c>
      <c r="I413">
        <v>777.5</v>
      </c>
      <c r="J413">
        <v>898</v>
      </c>
    </row>
    <row r="414" spans="1:10">
      <c r="A414">
        <v>814</v>
      </c>
      <c r="B414">
        <v>752.6</v>
      </c>
      <c r="C414">
        <v>756.6</v>
      </c>
      <c r="D414">
        <v>760.7</v>
      </c>
      <c r="E414">
        <v>764.7</v>
      </c>
      <c r="F414">
        <v>768.8</v>
      </c>
      <c r="G414">
        <v>772.8</v>
      </c>
      <c r="H414">
        <v>776.8</v>
      </c>
      <c r="I414">
        <v>780.9</v>
      </c>
      <c r="J414">
        <v>896</v>
      </c>
    </row>
    <row r="415" spans="1:10">
      <c r="A415">
        <v>816</v>
      </c>
      <c r="B415">
        <v>756</v>
      </c>
      <c r="C415">
        <v>760</v>
      </c>
      <c r="D415">
        <v>764.1</v>
      </c>
      <c r="E415">
        <v>768.1</v>
      </c>
      <c r="F415">
        <v>772.2</v>
      </c>
      <c r="G415">
        <v>776.2</v>
      </c>
      <c r="H415">
        <v>780.2</v>
      </c>
      <c r="I415">
        <v>784.3</v>
      </c>
      <c r="J415">
        <v>894</v>
      </c>
    </row>
    <row r="416" spans="1:10">
      <c r="A416">
        <v>818</v>
      </c>
      <c r="B416">
        <v>759.4</v>
      </c>
      <c r="C416">
        <v>763.5</v>
      </c>
      <c r="D416">
        <v>767.5</v>
      </c>
      <c r="E416">
        <v>771.5</v>
      </c>
      <c r="F416">
        <v>775.6</v>
      </c>
      <c r="G416">
        <v>779.6</v>
      </c>
      <c r="H416">
        <v>783.7</v>
      </c>
      <c r="I416">
        <v>787.7</v>
      </c>
      <c r="J416">
        <v>892</v>
      </c>
    </row>
    <row r="417" spans="1:10">
      <c r="A417">
        <v>820</v>
      </c>
      <c r="B417">
        <v>762.8</v>
      </c>
      <c r="C417">
        <v>766.9</v>
      </c>
      <c r="D417">
        <v>770.9</v>
      </c>
      <c r="E417">
        <v>774.9</v>
      </c>
      <c r="F417">
        <v>779</v>
      </c>
      <c r="G417">
        <v>783</v>
      </c>
      <c r="H417">
        <v>787.1</v>
      </c>
      <c r="I417">
        <v>791.1</v>
      </c>
      <c r="J417">
        <v>890</v>
      </c>
    </row>
    <row r="418" spans="1:10">
      <c r="A418">
        <v>822</v>
      </c>
      <c r="B418">
        <v>766.2</v>
      </c>
      <c r="C418">
        <v>770.3</v>
      </c>
      <c r="D418">
        <v>774.3</v>
      </c>
      <c r="E418">
        <v>778.4</v>
      </c>
      <c r="F418">
        <v>782.4</v>
      </c>
      <c r="G418">
        <v>786.4</v>
      </c>
      <c r="H418">
        <v>790.5</v>
      </c>
      <c r="I418">
        <v>794.5</v>
      </c>
      <c r="J418">
        <v>888</v>
      </c>
    </row>
    <row r="419" spans="1:10">
      <c r="A419">
        <v>824</v>
      </c>
      <c r="B419">
        <v>769.6</v>
      </c>
      <c r="C419">
        <v>773.7</v>
      </c>
      <c r="D419">
        <v>777.7</v>
      </c>
      <c r="E419">
        <v>781.8</v>
      </c>
      <c r="F419">
        <v>785.8</v>
      </c>
      <c r="G419">
        <v>789.8</v>
      </c>
      <c r="H419">
        <v>793.9</v>
      </c>
      <c r="I419">
        <v>797.9</v>
      </c>
      <c r="J419">
        <v>886</v>
      </c>
    </row>
    <row r="420" spans="1:10">
      <c r="A420">
        <v>826</v>
      </c>
      <c r="B420">
        <v>773</v>
      </c>
      <c r="C420">
        <v>777.1</v>
      </c>
      <c r="D420">
        <v>781.1</v>
      </c>
      <c r="E420">
        <v>785.2</v>
      </c>
      <c r="F420">
        <v>789.2</v>
      </c>
      <c r="G420">
        <v>793.2</v>
      </c>
      <c r="H420">
        <v>797.3</v>
      </c>
      <c r="I420">
        <v>801.3</v>
      </c>
      <c r="J420">
        <v>884</v>
      </c>
    </row>
    <row r="421" spans="1:10">
      <c r="A421">
        <v>828</v>
      </c>
      <c r="B421">
        <v>776.5</v>
      </c>
      <c r="C421">
        <v>780.5</v>
      </c>
      <c r="D421">
        <v>784.5</v>
      </c>
      <c r="E421">
        <v>788.6</v>
      </c>
      <c r="F421">
        <v>792.6</v>
      </c>
      <c r="G421">
        <v>796.7</v>
      </c>
      <c r="H421">
        <v>800.7</v>
      </c>
      <c r="I421">
        <v>804.7</v>
      </c>
      <c r="J421">
        <v>882</v>
      </c>
    </row>
    <row r="422" spans="1:10">
      <c r="A422">
        <v>830</v>
      </c>
      <c r="B422">
        <v>779.9</v>
      </c>
      <c r="C422">
        <v>783.9</v>
      </c>
      <c r="D422">
        <v>787.9</v>
      </c>
      <c r="E422">
        <v>792</v>
      </c>
      <c r="F422">
        <v>796</v>
      </c>
      <c r="G422">
        <v>800.1</v>
      </c>
      <c r="H422">
        <v>804.1</v>
      </c>
      <c r="I422">
        <v>808.1</v>
      </c>
      <c r="J422">
        <v>880</v>
      </c>
    </row>
    <row r="423" spans="1:10">
      <c r="A423">
        <v>832</v>
      </c>
      <c r="B423">
        <v>783.3</v>
      </c>
      <c r="C423">
        <v>787.3</v>
      </c>
      <c r="D423">
        <v>791.3</v>
      </c>
      <c r="E423">
        <v>795.4</v>
      </c>
      <c r="F423">
        <v>799.4</v>
      </c>
      <c r="G423">
        <v>803.5</v>
      </c>
      <c r="H423">
        <v>807.5</v>
      </c>
      <c r="I423">
        <v>811.6</v>
      </c>
      <c r="J423">
        <v>878</v>
      </c>
    </row>
    <row r="424" spans="1:10">
      <c r="A424">
        <v>834</v>
      </c>
      <c r="B424">
        <v>786.7</v>
      </c>
      <c r="C424">
        <v>790.7</v>
      </c>
      <c r="D424">
        <v>794.8</v>
      </c>
      <c r="E424">
        <v>798.8</v>
      </c>
      <c r="F424">
        <v>802.8</v>
      </c>
      <c r="G424">
        <v>806.9</v>
      </c>
      <c r="H424">
        <v>810.9</v>
      </c>
      <c r="I424">
        <v>815</v>
      </c>
      <c r="J424">
        <v>876</v>
      </c>
    </row>
    <row r="425" spans="1:10">
      <c r="A425">
        <v>836</v>
      </c>
      <c r="B425">
        <v>790.1</v>
      </c>
      <c r="C425">
        <v>794.1</v>
      </c>
      <c r="D425">
        <v>798.2</v>
      </c>
      <c r="E425">
        <v>802.2</v>
      </c>
      <c r="F425">
        <v>806.2</v>
      </c>
      <c r="G425">
        <v>810.3</v>
      </c>
      <c r="H425">
        <v>814.3</v>
      </c>
      <c r="I425">
        <v>818.4</v>
      </c>
      <c r="J425">
        <v>874</v>
      </c>
    </row>
    <row r="426" spans="1:10">
      <c r="A426">
        <v>838</v>
      </c>
      <c r="B426">
        <v>793.5</v>
      </c>
      <c r="C426">
        <v>797.5</v>
      </c>
      <c r="D426">
        <v>801.6</v>
      </c>
      <c r="E426">
        <v>805.6</v>
      </c>
      <c r="F426">
        <v>809.7</v>
      </c>
      <c r="G426">
        <v>813.7</v>
      </c>
      <c r="H426">
        <v>817.7</v>
      </c>
      <c r="I426">
        <v>821.8</v>
      </c>
      <c r="J426">
        <v>872</v>
      </c>
    </row>
    <row r="427" spans="1:10">
      <c r="A427">
        <v>840</v>
      </c>
      <c r="B427">
        <v>796.9</v>
      </c>
      <c r="C427">
        <v>800.9</v>
      </c>
      <c r="D427">
        <v>805</v>
      </c>
      <c r="E427">
        <v>809</v>
      </c>
      <c r="F427">
        <v>813.1</v>
      </c>
      <c r="G427">
        <v>817.1</v>
      </c>
      <c r="H427">
        <v>821.1</v>
      </c>
      <c r="I427">
        <v>825.2</v>
      </c>
      <c r="J427">
        <v>870</v>
      </c>
    </row>
    <row r="428" spans="1:10">
      <c r="A428">
        <v>842</v>
      </c>
      <c r="B428">
        <v>800.3</v>
      </c>
      <c r="C428">
        <v>804.3</v>
      </c>
      <c r="D428">
        <v>808.4</v>
      </c>
      <c r="E428">
        <v>812.4</v>
      </c>
      <c r="F428">
        <v>816.5</v>
      </c>
      <c r="G428">
        <v>820.5</v>
      </c>
      <c r="H428">
        <v>824.6</v>
      </c>
      <c r="I428">
        <v>828.6</v>
      </c>
      <c r="J428">
        <v>868</v>
      </c>
    </row>
    <row r="429" spans="1:10">
      <c r="A429">
        <v>844</v>
      </c>
      <c r="B429">
        <v>803.7</v>
      </c>
      <c r="C429">
        <v>807.8</v>
      </c>
      <c r="D429">
        <v>811.8</v>
      </c>
      <c r="E429">
        <v>815.8</v>
      </c>
      <c r="F429">
        <v>819.9</v>
      </c>
      <c r="G429">
        <v>823.9</v>
      </c>
      <c r="H429">
        <v>828</v>
      </c>
      <c r="I429">
        <v>832</v>
      </c>
      <c r="J429">
        <v>866</v>
      </c>
    </row>
    <row r="430" spans="1:10">
      <c r="A430">
        <v>846</v>
      </c>
      <c r="B430">
        <v>807.1</v>
      </c>
      <c r="C430">
        <v>811.2</v>
      </c>
      <c r="D430">
        <v>815.2</v>
      </c>
      <c r="E430">
        <v>819.2</v>
      </c>
      <c r="F430">
        <v>823.3</v>
      </c>
      <c r="G430">
        <v>827.3</v>
      </c>
      <c r="H430">
        <v>831.4</v>
      </c>
      <c r="I430">
        <v>835.4</v>
      </c>
      <c r="J430">
        <v>864</v>
      </c>
    </row>
    <row r="431" spans="1:10">
      <c r="A431">
        <v>848</v>
      </c>
      <c r="B431">
        <v>810.5</v>
      </c>
      <c r="C431">
        <v>814.6</v>
      </c>
      <c r="D431">
        <v>818.6</v>
      </c>
      <c r="E431">
        <v>822.7</v>
      </c>
      <c r="F431">
        <v>826.7</v>
      </c>
      <c r="G431">
        <v>830.7</v>
      </c>
      <c r="H431">
        <v>834.8</v>
      </c>
      <c r="I431">
        <v>838.8</v>
      </c>
      <c r="J431">
        <v>862</v>
      </c>
    </row>
    <row r="432" spans="1:10">
      <c r="A432">
        <v>850</v>
      </c>
      <c r="B432">
        <v>813.9</v>
      </c>
      <c r="C432">
        <v>818</v>
      </c>
      <c r="D432">
        <v>822</v>
      </c>
      <c r="E432">
        <v>826.1</v>
      </c>
      <c r="F432">
        <v>830.1</v>
      </c>
      <c r="G432">
        <v>834.1</v>
      </c>
      <c r="H432">
        <v>838.2</v>
      </c>
      <c r="I432">
        <v>842.2</v>
      </c>
      <c r="J432">
        <v>860</v>
      </c>
    </row>
    <row r="433" spans="1:10">
      <c r="A433">
        <v>852</v>
      </c>
      <c r="B433">
        <v>817.3</v>
      </c>
      <c r="C433">
        <v>821.4</v>
      </c>
      <c r="D433">
        <v>825.4</v>
      </c>
      <c r="E433">
        <v>829.5</v>
      </c>
      <c r="F433">
        <v>833.5</v>
      </c>
      <c r="G433">
        <v>837.5</v>
      </c>
      <c r="H433">
        <v>841.6</v>
      </c>
      <c r="I433">
        <v>845.6</v>
      </c>
      <c r="J433">
        <v>858</v>
      </c>
    </row>
    <row r="434" spans="1:10">
      <c r="A434">
        <v>854</v>
      </c>
      <c r="B434">
        <v>820.8</v>
      </c>
      <c r="C434">
        <v>824.8</v>
      </c>
      <c r="D434">
        <v>828.8</v>
      </c>
      <c r="E434">
        <v>832.9</v>
      </c>
      <c r="F434">
        <v>836.9</v>
      </c>
      <c r="G434">
        <v>841</v>
      </c>
      <c r="H434">
        <v>845</v>
      </c>
      <c r="I434">
        <v>849</v>
      </c>
      <c r="J434">
        <v>856</v>
      </c>
    </row>
    <row r="435" spans="1:10">
      <c r="A435">
        <v>856</v>
      </c>
      <c r="B435">
        <v>824.2</v>
      </c>
      <c r="C435">
        <v>828.2</v>
      </c>
      <c r="D435">
        <v>832.2</v>
      </c>
      <c r="E435">
        <v>836.3</v>
      </c>
      <c r="F435">
        <v>840.3</v>
      </c>
      <c r="G435">
        <v>844.4</v>
      </c>
      <c r="H435">
        <v>848.4</v>
      </c>
      <c r="I435">
        <v>852.4</v>
      </c>
      <c r="J435">
        <v>854</v>
      </c>
    </row>
    <row r="436" spans="1:10">
      <c r="A436">
        <v>858</v>
      </c>
      <c r="B436">
        <v>827.6</v>
      </c>
      <c r="C436">
        <v>831.6</v>
      </c>
      <c r="D436">
        <v>835.7</v>
      </c>
      <c r="E436">
        <v>839.7</v>
      </c>
      <c r="F436">
        <v>843.7</v>
      </c>
      <c r="G436">
        <v>847.8</v>
      </c>
      <c r="H436">
        <v>851.8</v>
      </c>
      <c r="I436">
        <v>855.9</v>
      </c>
      <c r="J436">
        <v>852</v>
      </c>
    </row>
    <row r="437" spans="1:10">
      <c r="A437">
        <v>860</v>
      </c>
      <c r="B437">
        <v>831</v>
      </c>
      <c r="C437">
        <v>835</v>
      </c>
      <c r="D437">
        <v>839.1</v>
      </c>
      <c r="E437">
        <v>843.1</v>
      </c>
      <c r="F437">
        <v>847.1</v>
      </c>
      <c r="G437">
        <v>851.2</v>
      </c>
      <c r="H437">
        <v>855.2</v>
      </c>
      <c r="I437">
        <v>859.3</v>
      </c>
      <c r="J437">
        <v>850</v>
      </c>
    </row>
    <row r="438" spans="1:10">
      <c r="A438">
        <v>862</v>
      </c>
      <c r="B438">
        <v>834.4</v>
      </c>
      <c r="C438">
        <v>838.4</v>
      </c>
      <c r="D438">
        <v>842.5</v>
      </c>
      <c r="E438">
        <v>846.5</v>
      </c>
      <c r="F438">
        <v>850.5</v>
      </c>
      <c r="G438">
        <v>854.6</v>
      </c>
      <c r="H438">
        <v>858.6</v>
      </c>
      <c r="I438">
        <v>862.7</v>
      </c>
      <c r="J438">
        <v>848</v>
      </c>
    </row>
    <row r="439" spans="1:10">
      <c r="A439">
        <v>864</v>
      </c>
      <c r="B439">
        <v>837.8</v>
      </c>
      <c r="C439">
        <v>841.8</v>
      </c>
      <c r="D439">
        <v>845.9</v>
      </c>
      <c r="E439">
        <v>849.9</v>
      </c>
      <c r="F439">
        <v>854</v>
      </c>
      <c r="G439">
        <v>858</v>
      </c>
      <c r="H439">
        <v>862</v>
      </c>
      <c r="I439">
        <v>866.1</v>
      </c>
      <c r="J439">
        <v>846</v>
      </c>
    </row>
    <row r="440" spans="1:10">
      <c r="A440">
        <v>866</v>
      </c>
      <c r="B440">
        <v>841.2</v>
      </c>
      <c r="C440">
        <v>845.2</v>
      </c>
      <c r="D440">
        <v>849.3</v>
      </c>
      <c r="E440">
        <v>853.3</v>
      </c>
      <c r="F440">
        <v>857.4</v>
      </c>
      <c r="G440">
        <v>861.4</v>
      </c>
      <c r="H440">
        <v>865.4</v>
      </c>
      <c r="I440">
        <v>869.5</v>
      </c>
      <c r="J440">
        <v>844</v>
      </c>
    </row>
    <row r="441" spans="1:10">
      <c r="A441">
        <v>868</v>
      </c>
      <c r="B441">
        <v>844.6</v>
      </c>
      <c r="C441">
        <v>848.6</v>
      </c>
      <c r="D441">
        <v>852.7</v>
      </c>
      <c r="E441">
        <v>856.7</v>
      </c>
      <c r="F441">
        <v>860.8</v>
      </c>
      <c r="G441">
        <v>864.8</v>
      </c>
      <c r="H441">
        <v>868.9</v>
      </c>
      <c r="I441">
        <v>872.9</v>
      </c>
      <c r="J441">
        <v>842</v>
      </c>
    </row>
    <row r="442" spans="1:10">
      <c r="A442">
        <v>870</v>
      </c>
      <c r="B442">
        <v>848</v>
      </c>
      <c r="C442">
        <v>852.1</v>
      </c>
      <c r="D442">
        <v>856.1</v>
      </c>
      <c r="E442">
        <v>860.1</v>
      </c>
      <c r="F442">
        <v>864.2</v>
      </c>
      <c r="G442">
        <v>868.2</v>
      </c>
      <c r="H442">
        <v>872.3</v>
      </c>
      <c r="I442">
        <v>876.3</v>
      </c>
      <c r="J442">
        <v>840</v>
      </c>
    </row>
    <row r="443" spans="1:10">
      <c r="A443">
        <v>872</v>
      </c>
      <c r="B443">
        <v>851.4</v>
      </c>
      <c r="C443">
        <v>855.5</v>
      </c>
      <c r="D443">
        <v>859.5</v>
      </c>
      <c r="E443">
        <v>863.5</v>
      </c>
      <c r="F443">
        <v>867.6</v>
      </c>
      <c r="G443">
        <v>871.6</v>
      </c>
      <c r="H443">
        <v>875.7</v>
      </c>
      <c r="I443">
        <v>879.7</v>
      </c>
      <c r="J443">
        <v>838</v>
      </c>
    </row>
    <row r="444" spans="1:10">
      <c r="A444">
        <v>874</v>
      </c>
      <c r="B444">
        <v>854.8</v>
      </c>
      <c r="C444">
        <v>858.9</v>
      </c>
      <c r="D444">
        <v>862.9</v>
      </c>
      <c r="E444">
        <v>867</v>
      </c>
      <c r="F444">
        <v>871</v>
      </c>
      <c r="G444">
        <v>875</v>
      </c>
      <c r="H444">
        <v>879.1</v>
      </c>
      <c r="I444">
        <v>883.1</v>
      </c>
      <c r="J444">
        <v>836</v>
      </c>
    </row>
    <row r="445" spans="1:10">
      <c r="A445">
        <v>876</v>
      </c>
      <c r="B445">
        <v>858.2</v>
      </c>
      <c r="C445">
        <v>862.3</v>
      </c>
      <c r="D445">
        <v>866.3</v>
      </c>
      <c r="E445">
        <v>870.4</v>
      </c>
      <c r="F445">
        <v>874.4</v>
      </c>
      <c r="G445">
        <v>878.4</v>
      </c>
      <c r="H445">
        <v>882.5</v>
      </c>
      <c r="I445">
        <v>886.5</v>
      </c>
      <c r="J445">
        <v>834</v>
      </c>
    </row>
    <row r="446" spans="1:10">
      <c r="A446">
        <v>878</v>
      </c>
      <c r="B446">
        <v>861.6</v>
      </c>
      <c r="C446">
        <v>865.7</v>
      </c>
      <c r="D446">
        <v>869.7</v>
      </c>
      <c r="E446">
        <v>873.8</v>
      </c>
      <c r="F446">
        <v>877.8</v>
      </c>
      <c r="G446">
        <v>881.9</v>
      </c>
      <c r="H446">
        <v>885.9</v>
      </c>
      <c r="I446">
        <v>889.9</v>
      </c>
      <c r="J446">
        <v>832</v>
      </c>
    </row>
    <row r="447" spans="1:10">
      <c r="A447">
        <v>880</v>
      </c>
      <c r="B447">
        <v>865.1</v>
      </c>
      <c r="C447">
        <v>869.1</v>
      </c>
      <c r="D447">
        <v>873.1</v>
      </c>
      <c r="E447">
        <v>877.2</v>
      </c>
      <c r="F447">
        <v>881.2</v>
      </c>
      <c r="G447">
        <v>885.3</v>
      </c>
      <c r="H447">
        <v>889.3</v>
      </c>
      <c r="I447">
        <v>893.3</v>
      </c>
      <c r="J447">
        <v>830</v>
      </c>
    </row>
    <row r="448" spans="1:10">
      <c r="A448">
        <v>882</v>
      </c>
      <c r="B448">
        <v>868.5</v>
      </c>
      <c r="C448">
        <v>872.5</v>
      </c>
      <c r="D448">
        <v>876.5</v>
      </c>
      <c r="E448">
        <v>880.6</v>
      </c>
      <c r="F448">
        <v>884.6</v>
      </c>
      <c r="G448">
        <v>888.7</v>
      </c>
      <c r="H448">
        <v>892.7</v>
      </c>
      <c r="I448">
        <v>896.7</v>
      </c>
      <c r="J448">
        <v>828</v>
      </c>
    </row>
    <row r="449" spans="1:10">
      <c r="A449">
        <v>884</v>
      </c>
      <c r="B449">
        <v>871.9</v>
      </c>
      <c r="C449">
        <v>875.9</v>
      </c>
      <c r="D449">
        <v>880</v>
      </c>
      <c r="E449">
        <v>884</v>
      </c>
      <c r="F449">
        <v>888</v>
      </c>
      <c r="G449">
        <v>892.1</v>
      </c>
      <c r="H449">
        <v>896.1</v>
      </c>
      <c r="I449">
        <v>900.2</v>
      </c>
      <c r="J449">
        <v>826</v>
      </c>
    </row>
    <row r="450" spans="1:10">
      <c r="A450">
        <v>886</v>
      </c>
      <c r="B450">
        <v>875.3</v>
      </c>
      <c r="C450">
        <v>879.3</v>
      </c>
      <c r="D450">
        <v>883.4</v>
      </c>
      <c r="E450">
        <v>887.4</v>
      </c>
      <c r="F450">
        <v>891.4</v>
      </c>
      <c r="G450">
        <v>895.5</v>
      </c>
      <c r="H450">
        <v>899.5</v>
      </c>
      <c r="I450">
        <v>903.6</v>
      </c>
      <c r="J450">
        <v>824</v>
      </c>
    </row>
    <row r="451" spans="1:10">
      <c r="A451">
        <v>888</v>
      </c>
      <c r="B451">
        <v>878.7</v>
      </c>
      <c r="C451">
        <v>882.7</v>
      </c>
      <c r="D451">
        <v>886.8</v>
      </c>
      <c r="E451">
        <v>890.8</v>
      </c>
      <c r="F451">
        <v>894.8</v>
      </c>
      <c r="G451">
        <v>898.9</v>
      </c>
      <c r="H451">
        <v>902.9</v>
      </c>
      <c r="I451">
        <v>907</v>
      </c>
      <c r="J451">
        <v>822</v>
      </c>
    </row>
    <row r="452" spans="1:10">
      <c r="A452">
        <v>890</v>
      </c>
      <c r="B452">
        <v>882.1</v>
      </c>
      <c r="C452">
        <v>886.1</v>
      </c>
      <c r="D452">
        <v>890.2</v>
      </c>
      <c r="E452">
        <v>894.2</v>
      </c>
      <c r="F452">
        <v>898.3</v>
      </c>
      <c r="G452">
        <v>902.3</v>
      </c>
      <c r="H452">
        <v>906.3</v>
      </c>
      <c r="I452">
        <v>910.4</v>
      </c>
      <c r="J452">
        <v>820</v>
      </c>
    </row>
    <row r="453" spans="1:10">
      <c r="A453">
        <v>892</v>
      </c>
      <c r="B453">
        <v>885.5</v>
      </c>
      <c r="C453">
        <v>889.5</v>
      </c>
      <c r="D453">
        <v>893.6</v>
      </c>
      <c r="E453">
        <v>897.6</v>
      </c>
      <c r="F453">
        <v>901.7</v>
      </c>
      <c r="G453">
        <v>905.7</v>
      </c>
      <c r="H453">
        <v>909.7</v>
      </c>
      <c r="I453">
        <v>913.8</v>
      </c>
      <c r="J453">
        <v>818</v>
      </c>
    </row>
    <row r="454" spans="1:10">
      <c r="A454">
        <v>894</v>
      </c>
      <c r="B454">
        <v>888.9</v>
      </c>
      <c r="C454">
        <v>892.9</v>
      </c>
      <c r="D454">
        <v>897</v>
      </c>
      <c r="E454">
        <v>901</v>
      </c>
      <c r="F454">
        <v>905.1</v>
      </c>
      <c r="G454">
        <v>909.1</v>
      </c>
      <c r="H454">
        <v>913.2</v>
      </c>
      <c r="I454">
        <v>917.2</v>
      </c>
      <c r="J454">
        <v>816</v>
      </c>
    </row>
    <row r="455" spans="1:10">
      <c r="A455">
        <v>896</v>
      </c>
      <c r="B455">
        <v>892.3</v>
      </c>
      <c r="C455">
        <v>896.4</v>
      </c>
      <c r="D455">
        <v>900.4</v>
      </c>
      <c r="E455">
        <v>904.4</v>
      </c>
      <c r="F455">
        <v>908.5</v>
      </c>
      <c r="G455">
        <v>912.5</v>
      </c>
      <c r="H455">
        <v>916.6</v>
      </c>
      <c r="I455">
        <v>920.6</v>
      </c>
      <c r="J455">
        <v>814</v>
      </c>
    </row>
    <row r="456" spans="1:10">
      <c r="A456">
        <v>898</v>
      </c>
      <c r="B456">
        <v>895.7</v>
      </c>
      <c r="C456">
        <v>899.8</v>
      </c>
      <c r="D456">
        <v>903.8</v>
      </c>
      <c r="E456">
        <v>907.8</v>
      </c>
      <c r="F456">
        <v>911.9</v>
      </c>
      <c r="G456">
        <v>915.9</v>
      </c>
      <c r="H456">
        <v>920</v>
      </c>
      <c r="I456">
        <v>924</v>
      </c>
      <c r="J456">
        <v>812</v>
      </c>
    </row>
    <row r="457" spans="1:10">
      <c r="A457">
        <v>900</v>
      </c>
      <c r="B457">
        <v>899.1</v>
      </c>
      <c r="C457">
        <v>903.2</v>
      </c>
      <c r="D457">
        <v>907.2</v>
      </c>
      <c r="E457">
        <v>911.3</v>
      </c>
      <c r="F457">
        <v>915.3</v>
      </c>
      <c r="G457">
        <v>919.3</v>
      </c>
      <c r="H457">
        <v>923.4</v>
      </c>
      <c r="I457">
        <v>927.4</v>
      </c>
      <c r="J457">
        <v>810</v>
      </c>
    </row>
    <row r="458" spans="1:10">
      <c r="A458">
        <v>902</v>
      </c>
      <c r="B458">
        <v>902.5</v>
      </c>
      <c r="C458">
        <v>906.6</v>
      </c>
      <c r="D458">
        <v>910.6</v>
      </c>
      <c r="E458">
        <v>914.7</v>
      </c>
      <c r="F458">
        <v>918.7</v>
      </c>
      <c r="G458">
        <v>922.7</v>
      </c>
      <c r="H458">
        <v>926.8</v>
      </c>
      <c r="I458">
        <v>930.8</v>
      </c>
      <c r="J458">
        <v>808</v>
      </c>
    </row>
    <row r="459" spans="1:10">
      <c r="A459">
        <v>904</v>
      </c>
      <c r="B459">
        <v>905.9</v>
      </c>
      <c r="C459">
        <v>910</v>
      </c>
      <c r="D459">
        <v>914</v>
      </c>
      <c r="E459">
        <v>918.1</v>
      </c>
      <c r="F459">
        <v>922.1</v>
      </c>
      <c r="G459">
        <v>926.2</v>
      </c>
      <c r="H459">
        <v>930.2</v>
      </c>
      <c r="I459">
        <v>934.2</v>
      </c>
      <c r="J459">
        <v>806</v>
      </c>
    </row>
    <row r="460" spans="1:10">
      <c r="A460">
        <v>906</v>
      </c>
      <c r="B460">
        <v>909.4</v>
      </c>
      <c r="C460">
        <v>913.4</v>
      </c>
      <c r="D460">
        <v>917.4</v>
      </c>
      <c r="E460">
        <v>921.5</v>
      </c>
      <c r="F460">
        <v>925.5</v>
      </c>
      <c r="G460">
        <v>929.6</v>
      </c>
      <c r="H460">
        <v>933.6</v>
      </c>
      <c r="I460">
        <v>937.6</v>
      </c>
      <c r="J460">
        <v>804</v>
      </c>
    </row>
    <row r="461" spans="1:10">
      <c r="A461">
        <v>908</v>
      </c>
      <c r="B461">
        <v>912.8</v>
      </c>
      <c r="C461">
        <v>916.8</v>
      </c>
      <c r="D461">
        <v>920.8</v>
      </c>
      <c r="E461">
        <v>924.9</v>
      </c>
      <c r="F461">
        <v>928.9</v>
      </c>
      <c r="G461">
        <v>933</v>
      </c>
      <c r="H461">
        <v>937</v>
      </c>
      <c r="I461">
        <v>941</v>
      </c>
      <c r="J461">
        <v>802</v>
      </c>
    </row>
    <row r="462" spans="1:10">
      <c r="A462">
        <v>910</v>
      </c>
      <c r="B462">
        <v>916.2</v>
      </c>
      <c r="C462">
        <v>920.2</v>
      </c>
      <c r="D462">
        <v>924.3</v>
      </c>
      <c r="E462">
        <v>928.3</v>
      </c>
      <c r="F462">
        <v>932.3</v>
      </c>
      <c r="G462">
        <v>936.4</v>
      </c>
      <c r="H462">
        <v>940.4</v>
      </c>
      <c r="I462">
        <v>944.5</v>
      </c>
      <c r="J462">
        <v>800</v>
      </c>
    </row>
    <row r="463" spans="1:10">
      <c r="A463">
        <v>912</v>
      </c>
      <c r="B463">
        <v>919.6</v>
      </c>
      <c r="C463">
        <v>923.6</v>
      </c>
      <c r="D463">
        <v>927.7</v>
      </c>
      <c r="E463">
        <v>931.7</v>
      </c>
      <c r="F463">
        <v>935.7</v>
      </c>
      <c r="G463">
        <v>939.8</v>
      </c>
      <c r="H463">
        <v>943.8</v>
      </c>
      <c r="I463">
        <v>947.9</v>
      </c>
      <c r="J463">
        <v>798</v>
      </c>
    </row>
    <row r="464" spans="1:10">
      <c r="A464">
        <v>914</v>
      </c>
      <c r="B464">
        <v>923</v>
      </c>
      <c r="C464">
        <v>927</v>
      </c>
      <c r="D464">
        <v>931.1</v>
      </c>
      <c r="E464">
        <v>935.1</v>
      </c>
      <c r="F464">
        <v>939.1</v>
      </c>
      <c r="G464">
        <v>943.2</v>
      </c>
      <c r="H464">
        <v>947.2</v>
      </c>
      <c r="I464">
        <v>951.3</v>
      </c>
      <c r="J464">
        <v>796</v>
      </c>
    </row>
    <row r="465" spans="1:10">
      <c r="A465">
        <v>916</v>
      </c>
      <c r="B465">
        <v>926.4</v>
      </c>
      <c r="C465">
        <v>930.4</v>
      </c>
      <c r="D465">
        <v>934.5</v>
      </c>
      <c r="E465">
        <v>938.5</v>
      </c>
      <c r="F465">
        <v>942.6</v>
      </c>
      <c r="G465">
        <v>946.6</v>
      </c>
      <c r="H465">
        <v>950.6</v>
      </c>
      <c r="I465">
        <v>954.7</v>
      </c>
      <c r="J465">
        <v>794</v>
      </c>
    </row>
    <row r="466" spans="1:10">
      <c r="A466">
        <v>918</v>
      </c>
      <c r="B466">
        <v>929.8</v>
      </c>
      <c r="C466">
        <v>933.8</v>
      </c>
      <c r="D466">
        <v>937.9</v>
      </c>
      <c r="E466">
        <v>941.9</v>
      </c>
      <c r="F466">
        <v>946</v>
      </c>
      <c r="G466">
        <v>950</v>
      </c>
      <c r="H466">
        <v>954</v>
      </c>
      <c r="I466">
        <v>958.1</v>
      </c>
      <c r="J466">
        <v>792</v>
      </c>
    </row>
    <row r="467" spans="1:10">
      <c r="A467">
        <v>920</v>
      </c>
      <c r="B467">
        <v>933.2</v>
      </c>
      <c r="C467">
        <v>937.3</v>
      </c>
      <c r="D467">
        <v>941.3</v>
      </c>
      <c r="E467">
        <v>945.3</v>
      </c>
      <c r="F467">
        <v>949.4</v>
      </c>
      <c r="G467">
        <v>953.4</v>
      </c>
      <c r="H467">
        <v>957.5</v>
      </c>
      <c r="I467">
        <v>961.5</v>
      </c>
      <c r="J467">
        <v>790</v>
      </c>
    </row>
    <row r="468" spans="1:10">
      <c r="A468">
        <v>922</v>
      </c>
      <c r="B468">
        <v>936.6</v>
      </c>
      <c r="C468">
        <v>940.7</v>
      </c>
      <c r="D468">
        <v>944.7</v>
      </c>
      <c r="E468">
        <v>948.7</v>
      </c>
      <c r="F468">
        <v>952.8</v>
      </c>
      <c r="G468">
        <v>956.8</v>
      </c>
      <c r="H468">
        <v>960.9</v>
      </c>
      <c r="I468">
        <v>964.9</v>
      </c>
      <c r="J468">
        <v>788</v>
      </c>
    </row>
    <row r="469" spans="1:10">
      <c r="A469">
        <v>924</v>
      </c>
      <c r="B469">
        <v>940</v>
      </c>
      <c r="C469">
        <v>944.1</v>
      </c>
      <c r="D469">
        <v>948.1</v>
      </c>
      <c r="E469">
        <v>952.1</v>
      </c>
      <c r="F469">
        <v>956.2</v>
      </c>
      <c r="G469">
        <v>960.2</v>
      </c>
      <c r="H469">
        <v>964.3</v>
      </c>
      <c r="I469">
        <v>968.3</v>
      </c>
      <c r="J469">
        <v>786</v>
      </c>
    </row>
    <row r="470" spans="1:10">
      <c r="A470">
        <v>926</v>
      </c>
      <c r="B470">
        <v>943.4</v>
      </c>
      <c r="C470">
        <v>947.5</v>
      </c>
      <c r="D470">
        <v>951.5</v>
      </c>
      <c r="E470">
        <v>955.6</v>
      </c>
      <c r="F470">
        <v>959.6</v>
      </c>
      <c r="G470">
        <v>963.6</v>
      </c>
      <c r="H470">
        <v>967.7</v>
      </c>
      <c r="I470">
        <v>971.7</v>
      </c>
      <c r="J470">
        <v>784</v>
      </c>
    </row>
    <row r="471" spans="1:10">
      <c r="A471">
        <v>928</v>
      </c>
      <c r="B471">
        <v>946.8</v>
      </c>
      <c r="C471">
        <v>950.9</v>
      </c>
      <c r="D471">
        <v>954.9</v>
      </c>
      <c r="E471">
        <v>959</v>
      </c>
      <c r="F471">
        <v>963</v>
      </c>
      <c r="G471">
        <v>967</v>
      </c>
      <c r="H471">
        <v>971.1</v>
      </c>
      <c r="I471">
        <v>975.1</v>
      </c>
      <c r="J471">
        <v>782</v>
      </c>
    </row>
    <row r="472" spans="1:10">
      <c r="A472">
        <v>930</v>
      </c>
      <c r="B472">
        <v>950.2</v>
      </c>
      <c r="C472">
        <v>954.3</v>
      </c>
      <c r="D472">
        <v>958.3</v>
      </c>
      <c r="E472">
        <v>962.4</v>
      </c>
      <c r="F472">
        <v>966.4</v>
      </c>
      <c r="G472">
        <v>970.5</v>
      </c>
      <c r="H472">
        <v>974.5</v>
      </c>
      <c r="I472">
        <v>978.5</v>
      </c>
      <c r="J472">
        <v>780</v>
      </c>
    </row>
    <row r="473" spans="1:10">
      <c r="A473">
        <v>932</v>
      </c>
      <c r="B473">
        <v>953.7</v>
      </c>
      <c r="C473">
        <v>957.7</v>
      </c>
      <c r="D473">
        <v>961.7</v>
      </c>
      <c r="E473">
        <v>965.8</v>
      </c>
      <c r="F473">
        <v>969.8</v>
      </c>
      <c r="G473">
        <v>973.9</v>
      </c>
      <c r="H473">
        <v>977.9</v>
      </c>
      <c r="I473">
        <v>981.9</v>
      </c>
      <c r="J473">
        <v>778</v>
      </c>
    </row>
    <row r="474" spans="1:10">
      <c r="A474">
        <v>934</v>
      </c>
      <c r="B474">
        <v>957.1</v>
      </c>
      <c r="C474">
        <v>961.1</v>
      </c>
      <c r="D474">
        <v>965.1</v>
      </c>
      <c r="E474">
        <v>969.2</v>
      </c>
      <c r="F474">
        <v>973.2</v>
      </c>
      <c r="G474">
        <v>977.3</v>
      </c>
      <c r="H474">
        <v>981.3</v>
      </c>
      <c r="I474">
        <v>985.4</v>
      </c>
      <c r="J474">
        <v>776</v>
      </c>
    </row>
    <row r="475" spans="1:10">
      <c r="A475">
        <v>936</v>
      </c>
      <c r="B475">
        <v>960.5</v>
      </c>
      <c r="C475">
        <v>964.5</v>
      </c>
      <c r="D475">
        <v>968.6</v>
      </c>
      <c r="E475">
        <v>972.6</v>
      </c>
      <c r="F475">
        <v>976.6</v>
      </c>
      <c r="G475">
        <v>980.7</v>
      </c>
      <c r="H475">
        <v>984.7</v>
      </c>
      <c r="I475">
        <v>988.8</v>
      </c>
      <c r="J475">
        <v>774</v>
      </c>
    </row>
    <row r="476" spans="1:10">
      <c r="A476">
        <v>938</v>
      </c>
      <c r="B476">
        <v>963.9</v>
      </c>
      <c r="C476">
        <v>967.9</v>
      </c>
      <c r="D476">
        <v>972</v>
      </c>
      <c r="E476">
        <v>976</v>
      </c>
      <c r="F476">
        <v>980</v>
      </c>
      <c r="G476">
        <v>984.1</v>
      </c>
      <c r="H476">
        <v>988.1</v>
      </c>
      <c r="I476">
        <v>992.2</v>
      </c>
      <c r="J476">
        <v>772</v>
      </c>
    </row>
    <row r="477" spans="1:10">
      <c r="A477">
        <v>940</v>
      </c>
      <c r="B477">
        <v>967.3</v>
      </c>
      <c r="C477">
        <v>971.3</v>
      </c>
      <c r="D477">
        <v>975.4</v>
      </c>
      <c r="E477">
        <v>979.4</v>
      </c>
      <c r="F477">
        <v>983.5</v>
      </c>
      <c r="G477">
        <v>987.5</v>
      </c>
      <c r="H477">
        <v>991.5</v>
      </c>
      <c r="I477">
        <v>995.6</v>
      </c>
      <c r="J477">
        <v>770</v>
      </c>
    </row>
    <row r="478" spans="1:10">
      <c r="A478">
        <v>942</v>
      </c>
      <c r="B478">
        <v>970.7</v>
      </c>
      <c r="C478">
        <v>974.7</v>
      </c>
      <c r="D478">
        <v>978.8</v>
      </c>
      <c r="E478">
        <v>982.8</v>
      </c>
      <c r="F478">
        <v>986.9</v>
      </c>
      <c r="G478">
        <v>990.9</v>
      </c>
      <c r="H478">
        <v>994.9</v>
      </c>
      <c r="I478">
        <v>999</v>
      </c>
      <c r="J478">
        <v>768</v>
      </c>
    </row>
    <row r="479" spans="1:10">
      <c r="A479">
        <v>944</v>
      </c>
      <c r="B479">
        <v>974.1</v>
      </c>
      <c r="C479">
        <v>978.1</v>
      </c>
      <c r="D479">
        <v>982.2</v>
      </c>
      <c r="E479">
        <v>986.2</v>
      </c>
      <c r="F479">
        <v>990.3</v>
      </c>
      <c r="G479">
        <v>994.3</v>
      </c>
      <c r="H479">
        <v>998.3</v>
      </c>
      <c r="I479">
        <v>1002.4</v>
      </c>
      <c r="J479">
        <v>766</v>
      </c>
    </row>
    <row r="480" spans="1:10">
      <c r="A480">
        <v>946</v>
      </c>
      <c r="B480">
        <v>977.5</v>
      </c>
      <c r="C480">
        <v>981.6</v>
      </c>
      <c r="D480">
        <v>985.6</v>
      </c>
      <c r="E480">
        <v>989.6</v>
      </c>
      <c r="F480">
        <v>993.7</v>
      </c>
      <c r="G480">
        <v>997.7</v>
      </c>
      <c r="H480">
        <v>1001.8</v>
      </c>
      <c r="I480">
        <v>1005.8</v>
      </c>
      <c r="J480">
        <v>764</v>
      </c>
    </row>
    <row r="481" spans="1:10">
      <c r="A481">
        <v>948</v>
      </c>
      <c r="B481">
        <v>980.9</v>
      </c>
      <c r="C481">
        <v>985</v>
      </c>
      <c r="D481">
        <v>989</v>
      </c>
      <c r="E481">
        <v>993</v>
      </c>
      <c r="F481">
        <v>997.1</v>
      </c>
      <c r="G481">
        <v>1001.1</v>
      </c>
      <c r="H481">
        <v>1005.2</v>
      </c>
      <c r="I481">
        <v>1009.2</v>
      </c>
      <c r="J481">
        <v>762</v>
      </c>
    </row>
    <row r="482" spans="1:10">
      <c r="A482">
        <v>950</v>
      </c>
      <c r="B482">
        <v>984.3</v>
      </c>
      <c r="C482">
        <v>988.4</v>
      </c>
      <c r="D482">
        <v>992.4</v>
      </c>
      <c r="E482">
        <v>996.4</v>
      </c>
      <c r="F482">
        <v>1000.5</v>
      </c>
      <c r="G482">
        <v>1004.5</v>
      </c>
      <c r="H482">
        <v>1008.6</v>
      </c>
      <c r="I482">
        <v>1012.6</v>
      </c>
      <c r="J482">
        <v>760</v>
      </c>
    </row>
    <row r="483" spans="1:10">
      <c r="A483">
        <v>952</v>
      </c>
      <c r="B483">
        <v>987.7</v>
      </c>
      <c r="C483">
        <v>991.8</v>
      </c>
      <c r="D483">
        <v>995.8</v>
      </c>
      <c r="E483">
        <v>999.9</v>
      </c>
      <c r="F483">
        <v>1003.9</v>
      </c>
      <c r="G483">
        <v>1007.9</v>
      </c>
      <c r="H483">
        <v>1012</v>
      </c>
      <c r="I483">
        <v>1016</v>
      </c>
      <c r="J483">
        <v>758</v>
      </c>
    </row>
    <row r="484" spans="1:10">
      <c r="A484">
        <v>954</v>
      </c>
      <c r="B484">
        <v>991.1</v>
      </c>
      <c r="C484">
        <v>995.2</v>
      </c>
      <c r="D484">
        <v>999.2</v>
      </c>
      <c r="E484">
        <v>1003.3</v>
      </c>
      <c r="F484">
        <v>1007.3</v>
      </c>
      <c r="G484">
        <v>1011.3</v>
      </c>
      <c r="H484">
        <v>1015.4</v>
      </c>
      <c r="I484">
        <v>1019.4</v>
      </c>
      <c r="J484">
        <v>756</v>
      </c>
    </row>
    <row r="485" spans="1:10">
      <c r="A485">
        <v>956</v>
      </c>
      <c r="B485">
        <v>994.6</v>
      </c>
      <c r="C485">
        <v>998.6</v>
      </c>
      <c r="D485">
        <v>1002.6</v>
      </c>
      <c r="E485">
        <v>1006.7</v>
      </c>
      <c r="F485">
        <v>1010.7</v>
      </c>
      <c r="G485">
        <v>1014.8</v>
      </c>
      <c r="H485">
        <v>1018.8</v>
      </c>
      <c r="I485">
        <v>1022.8</v>
      </c>
      <c r="J485">
        <v>754</v>
      </c>
    </row>
    <row r="486" spans="1:10">
      <c r="A486">
        <v>958</v>
      </c>
      <c r="B486">
        <v>998</v>
      </c>
      <c r="C486">
        <v>1002</v>
      </c>
      <c r="D486">
        <v>1006</v>
      </c>
      <c r="E486">
        <v>1010.1</v>
      </c>
      <c r="F486">
        <v>1014.1</v>
      </c>
      <c r="G486">
        <v>1018.2</v>
      </c>
      <c r="H486">
        <v>1022.2</v>
      </c>
      <c r="I486">
        <v>1026.2</v>
      </c>
      <c r="J486">
        <v>752</v>
      </c>
    </row>
    <row r="487" spans="1:10">
      <c r="A487">
        <v>960</v>
      </c>
      <c r="B487">
        <v>1001.4</v>
      </c>
      <c r="C487">
        <v>1005.4</v>
      </c>
      <c r="D487">
        <v>1009.4</v>
      </c>
      <c r="E487">
        <v>1013.5</v>
      </c>
      <c r="F487">
        <v>1017.5</v>
      </c>
      <c r="G487">
        <v>1021.6</v>
      </c>
      <c r="H487">
        <v>1025.5999999999999</v>
      </c>
      <c r="I487">
        <v>1029.7</v>
      </c>
      <c r="J487">
        <v>750</v>
      </c>
    </row>
    <row r="488" spans="1:10">
      <c r="A488">
        <v>962</v>
      </c>
      <c r="B488">
        <v>1004.8</v>
      </c>
      <c r="C488">
        <v>1008.8</v>
      </c>
      <c r="D488">
        <v>1012.9</v>
      </c>
      <c r="E488">
        <v>1016.9</v>
      </c>
      <c r="F488">
        <v>1020.9</v>
      </c>
      <c r="G488">
        <v>1025</v>
      </c>
      <c r="H488">
        <v>1029</v>
      </c>
      <c r="I488">
        <v>1033.0999999999999</v>
      </c>
      <c r="J488">
        <v>748</v>
      </c>
    </row>
    <row r="489" spans="1:10">
      <c r="A489">
        <v>964</v>
      </c>
      <c r="B489">
        <v>1008.2</v>
      </c>
      <c r="C489">
        <v>1012.2</v>
      </c>
      <c r="D489">
        <v>1016.3</v>
      </c>
      <c r="E489">
        <v>1020.3</v>
      </c>
      <c r="F489">
        <v>1024.3</v>
      </c>
      <c r="G489">
        <v>1028.4000000000001</v>
      </c>
      <c r="H489">
        <v>1032.4000000000001</v>
      </c>
      <c r="I489">
        <v>1036.5</v>
      </c>
      <c r="J489">
        <v>746</v>
      </c>
    </row>
    <row r="490" spans="1:10">
      <c r="A490">
        <v>966</v>
      </c>
      <c r="B490">
        <v>1011.6</v>
      </c>
      <c r="C490">
        <v>1015.6</v>
      </c>
      <c r="D490">
        <v>1019.7</v>
      </c>
      <c r="E490">
        <v>1023.7</v>
      </c>
      <c r="F490">
        <v>1027.8</v>
      </c>
      <c r="G490">
        <v>1031.8</v>
      </c>
      <c r="H490">
        <v>1035.8</v>
      </c>
      <c r="I490">
        <v>1039.9000000000001</v>
      </c>
      <c r="J490">
        <v>744</v>
      </c>
    </row>
    <row r="491" spans="1:10">
      <c r="A491">
        <v>968</v>
      </c>
      <c r="B491">
        <v>1015</v>
      </c>
      <c r="C491">
        <v>1019</v>
      </c>
      <c r="D491">
        <v>1023.1</v>
      </c>
      <c r="E491">
        <v>1027.0999999999999</v>
      </c>
      <c r="F491">
        <v>1031.2</v>
      </c>
      <c r="G491">
        <v>1035.2</v>
      </c>
      <c r="H491">
        <v>1039.2</v>
      </c>
      <c r="I491">
        <v>1043.3</v>
      </c>
      <c r="J491">
        <v>742</v>
      </c>
    </row>
    <row r="492" spans="1:10">
      <c r="A492">
        <v>970</v>
      </c>
      <c r="B492">
        <v>1018.4</v>
      </c>
      <c r="C492">
        <v>1022.4</v>
      </c>
      <c r="D492">
        <v>1026.5</v>
      </c>
      <c r="E492">
        <v>1030.5</v>
      </c>
      <c r="F492">
        <v>1034.5999999999999</v>
      </c>
      <c r="G492">
        <v>1038.5999999999999</v>
      </c>
      <c r="H492">
        <v>1042.7</v>
      </c>
      <c r="I492">
        <v>1046.7</v>
      </c>
      <c r="J492">
        <v>740</v>
      </c>
    </row>
    <row r="493" spans="1:10">
      <c r="A493">
        <v>972</v>
      </c>
      <c r="B493">
        <v>1021.8</v>
      </c>
      <c r="C493">
        <v>1025.9000000000001</v>
      </c>
      <c r="D493">
        <v>1029.9000000000001</v>
      </c>
      <c r="E493">
        <v>1033.9000000000001</v>
      </c>
      <c r="F493">
        <v>1038</v>
      </c>
      <c r="G493">
        <v>1042</v>
      </c>
      <c r="H493">
        <v>1046.0999999999999</v>
      </c>
      <c r="I493">
        <v>1050.0999999999999</v>
      </c>
      <c r="J493">
        <v>738</v>
      </c>
    </row>
    <row r="494" spans="1:10">
      <c r="A494">
        <v>974</v>
      </c>
      <c r="B494">
        <v>1025.2</v>
      </c>
      <c r="C494">
        <v>1029.3</v>
      </c>
      <c r="D494">
        <v>1033.3</v>
      </c>
      <c r="E494">
        <v>1037.3</v>
      </c>
      <c r="F494">
        <v>1041.4000000000001</v>
      </c>
      <c r="G494">
        <v>1045.4000000000001</v>
      </c>
      <c r="H494">
        <v>1049.5</v>
      </c>
      <c r="I494">
        <v>1053.5</v>
      </c>
      <c r="J494">
        <v>736</v>
      </c>
    </row>
    <row r="495" spans="1:10">
      <c r="A495">
        <v>976</v>
      </c>
      <c r="B495">
        <v>1028.5999999999999</v>
      </c>
      <c r="C495">
        <v>1032.7</v>
      </c>
      <c r="D495">
        <v>1036.7</v>
      </c>
      <c r="E495">
        <v>1040.8</v>
      </c>
      <c r="F495">
        <v>1044.8</v>
      </c>
      <c r="G495">
        <v>1048.8</v>
      </c>
      <c r="H495">
        <v>1052.9000000000001</v>
      </c>
      <c r="I495">
        <v>1056.9000000000001</v>
      </c>
      <c r="J495">
        <v>734</v>
      </c>
    </row>
    <row r="496" spans="1:10">
      <c r="A496">
        <v>978</v>
      </c>
      <c r="B496">
        <v>1032</v>
      </c>
      <c r="C496">
        <v>1036.0999999999999</v>
      </c>
      <c r="D496">
        <v>1040.0999999999999</v>
      </c>
      <c r="E496">
        <v>1044.2</v>
      </c>
      <c r="F496">
        <v>1048.2</v>
      </c>
      <c r="G496">
        <v>1052.2</v>
      </c>
      <c r="H496">
        <v>1056.3</v>
      </c>
      <c r="I496">
        <v>1060.3</v>
      </c>
      <c r="J496">
        <v>732</v>
      </c>
    </row>
    <row r="497" spans="1:10">
      <c r="A497">
        <v>980</v>
      </c>
      <c r="B497">
        <v>1035.4000000000001</v>
      </c>
      <c r="C497">
        <v>1039.5</v>
      </c>
      <c r="D497">
        <v>1043.5</v>
      </c>
      <c r="E497">
        <v>1047.5999999999999</v>
      </c>
      <c r="F497">
        <v>1051.5999999999999</v>
      </c>
      <c r="G497">
        <v>1055.5999999999999</v>
      </c>
      <c r="H497">
        <v>1059.7</v>
      </c>
      <c r="I497">
        <v>1063.7</v>
      </c>
      <c r="J497">
        <v>730</v>
      </c>
    </row>
    <row r="498" spans="1:10">
      <c r="A498">
        <v>982</v>
      </c>
      <c r="B498">
        <v>1038.9000000000001</v>
      </c>
      <c r="C498">
        <v>1042.9000000000001</v>
      </c>
      <c r="D498">
        <v>1046.9000000000001</v>
      </c>
      <c r="E498">
        <v>1051</v>
      </c>
      <c r="F498">
        <v>1055</v>
      </c>
      <c r="G498">
        <v>1059.0999999999999</v>
      </c>
      <c r="H498">
        <v>1063.0999999999999</v>
      </c>
      <c r="I498">
        <v>1067.0999999999999</v>
      </c>
      <c r="J498">
        <v>728</v>
      </c>
    </row>
    <row r="499" spans="1:10">
      <c r="A499">
        <v>984</v>
      </c>
      <c r="B499">
        <v>1042.3</v>
      </c>
      <c r="C499">
        <v>1046.3</v>
      </c>
      <c r="D499">
        <v>1050.3</v>
      </c>
      <c r="E499">
        <v>1054.4000000000001</v>
      </c>
      <c r="F499">
        <v>1058.4000000000001</v>
      </c>
      <c r="G499">
        <v>1062.5</v>
      </c>
      <c r="H499">
        <v>1066.5</v>
      </c>
      <c r="I499">
        <v>1070.5</v>
      </c>
      <c r="J499">
        <v>726</v>
      </c>
    </row>
    <row r="500" spans="1:10">
      <c r="A500">
        <v>986</v>
      </c>
      <c r="B500">
        <v>1045.7</v>
      </c>
      <c r="C500">
        <v>1049.7</v>
      </c>
      <c r="D500">
        <v>1053.7</v>
      </c>
      <c r="E500">
        <v>1057.8</v>
      </c>
      <c r="F500">
        <v>1061.8</v>
      </c>
      <c r="G500">
        <v>1065.9000000000001</v>
      </c>
      <c r="H500">
        <v>1069.9000000000001</v>
      </c>
      <c r="I500">
        <v>1074</v>
      </c>
      <c r="J500">
        <v>724</v>
      </c>
    </row>
    <row r="501" spans="1:10">
      <c r="A501">
        <v>988</v>
      </c>
      <c r="B501">
        <v>1049.0999999999999</v>
      </c>
      <c r="C501">
        <v>1053.0999999999999</v>
      </c>
      <c r="D501">
        <v>1057.2</v>
      </c>
      <c r="E501">
        <v>1061.2</v>
      </c>
      <c r="F501">
        <v>1065.2</v>
      </c>
      <c r="G501">
        <v>1069.3</v>
      </c>
      <c r="H501">
        <v>1073.3</v>
      </c>
      <c r="I501">
        <v>1077.4000000000001</v>
      </c>
      <c r="J501">
        <v>722</v>
      </c>
    </row>
    <row r="502" spans="1:10">
      <c r="A502">
        <v>990</v>
      </c>
      <c r="B502">
        <v>1052.5</v>
      </c>
      <c r="C502">
        <v>1056.5</v>
      </c>
      <c r="D502">
        <v>1060.5999999999999</v>
      </c>
      <c r="E502">
        <v>1064.5999999999999</v>
      </c>
      <c r="F502">
        <v>1068.5999999999999</v>
      </c>
      <c r="G502">
        <v>1072.7</v>
      </c>
      <c r="H502">
        <v>1076.7</v>
      </c>
      <c r="I502">
        <v>1080.8</v>
      </c>
      <c r="J502">
        <v>720</v>
      </c>
    </row>
    <row r="503" spans="1:10">
      <c r="A503">
        <v>992</v>
      </c>
      <c r="B503">
        <v>1055.9000000000001</v>
      </c>
      <c r="C503">
        <v>1059.9000000000001</v>
      </c>
      <c r="D503">
        <v>1064</v>
      </c>
      <c r="E503">
        <v>1068</v>
      </c>
      <c r="F503">
        <v>1072.0999999999999</v>
      </c>
      <c r="G503">
        <v>1076.0999999999999</v>
      </c>
      <c r="H503">
        <v>1080.0999999999999</v>
      </c>
      <c r="I503">
        <v>1084.2</v>
      </c>
      <c r="J503">
        <v>718</v>
      </c>
    </row>
    <row r="504" spans="1:10">
      <c r="A504">
        <v>994</v>
      </c>
      <c r="B504">
        <v>1059.3</v>
      </c>
      <c r="C504">
        <v>1063.3</v>
      </c>
      <c r="D504">
        <v>1067.4000000000001</v>
      </c>
      <c r="E504">
        <v>1071.4000000000001</v>
      </c>
      <c r="F504">
        <v>1075.5</v>
      </c>
      <c r="G504">
        <v>1079.5</v>
      </c>
      <c r="H504">
        <v>1083.5</v>
      </c>
      <c r="I504">
        <v>1087.5999999999999</v>
      </c>
      <c r="J504">
        <v>716</v>
      </c>
    </row>
    <row r="505" spans="1:10">
      <c r="A505">
        <v>996</v>
      </c>
      <c r="B505">
        <v>1062.7</v>
      </c>
      <c r="C505">
        <v>1066.7</v>
      </c>
      <c r="D505">
        <v>1070.8</v>
      </c>
      <c r="E505">
        <v>1074.8</v>
      </c>
      <c r="F505">
        <v>1078.9000000000001</v>
      </c>
      <c r="G505">
        <v>1082.9000000000001</v>
      </c>
      <c r="H505">
        <v>1087</v>
      </c>
      <c r="I505">
        <v>1091</v>
      </c>
      <c r="J505">
        <v>714</v>
      </c>
    </row>
    <row r="506" spans="1:10">
      <c r="A506">
        <v>998</v>
      </c>
      <c r="B506">
        <v>1066.0999999999999</v>
      </c>
      <c r="C506">
        <v>1070.2</v>
      </c>
      <c r="D506">
        <v>1074.2</v>
      </c>
      <c r="E506">
        <v>1078.2</v>
      </c>
      <c r="F506">
        <v>1082.3</v>
      </c>
      <c r="G506">
        <v>1086.3</v>
      </c>
      <c r="H506">
        <v>1090.4000000000001</v>
      </c>
      <c r="I506">
        <v>1094.4000000000001</v>
      </c>
      <c r="J506">
        <v>712</v>
      </c>
    </row>
    <row r="507" spans="1:10">
      <c r="A507">
        <v>1000</v>
      </c>
      <c r="B507">
        <v>1069.5</v>
      </c>
      <c r="C507">
        <v>1073.5999999999999</v>
      </c>
      <c r="D507">
        <v>1077.5999999999999</v>
      </c>
      <c r="E507">
        <v>1081.5999999999999</v>
      </c>
      <c r="F507">
        <v>1085.7</v>
      </c>
      <c r="G507">
        <v>1089.7</v>
      </c>
      <c r="H507">
        <v>1093.8</v>
      </c>
      <c r="I507">
        <v>1097.8</v>
      </c>
      <c r="J507">
        <v>710</v>
      </c>
    </row>
    <row r="508" spans="1:10">
      <c r="A508">
        <v>1002</v>
      </c>
      <c r="B508">
        <v>1072.9000000000001</v>
      </c>
      <c r="C508">
        <v>1077</v>
      </c>
      <c r="D508">
        <v>1081</v>
      </c>
      <c r="E508">
        <v>1085.0999999999999</v>
      </c>
      <c r="F508">
        <v>1089.0999999999999</v>
      </c>
      <c r="G508">
        <v>1093.0999999999999</v>
      </c>
      <c r="H508">
        <v>1097.2</v>
      </c>
      <c r="I508">
        <v>1101.2</v>
      </c>
      <c r="J508">
        <v>708</v>
      </c>
    </row>
    <row r="509" spans="1:10">
      <c r="A509">
        <v>1004</v>
      </c>
      <c r="B509">
        <v>1076.3</v>
      </c>
      <c r="C509">
        <v>1080.4000000000001</v>
      </c>
      <c r="D509">
        <v>1084.4000000000001</v>
      </c>
      <c r="E509">
        <v>1088.5</v>
      </c>
      <c r="F509">
        <v>1092.5</v>
      </c>
      <c r="G509">
        <v>1096.5</v>
      </c>
      <c r="H509">
        <v>1100.5999999999999</v>
      </c>
      <c r="I509">
        <v>1104.5999999999999</v>
      </c>
      <c r="J509">
        <v>706</v>
      </c>
    </row>
    <row r="510" spans="1:10">
      <c r="A510">
        <v>1006</v>
      </c>
      <c r="B510">
        <v>1079.7</v>
      </c>
      <c r="C510">
        <v>1083.8</v>
      </c>
      <c r="D510">
        <v>1087.8</v>
      </c>
      <c r="E510">
        <v>1091.9000000000001</v>
      </c>
      <c r="F510">
        <v>1095.9000000000001</v>
      </c>
      <c r="G510">
        <v>1099.9000000000001</v>
      </c>
      <c r="H510">
        <v>1104</v>
      </c>
      <c r="I510">
        <v>1108</v>
      </c>
      <c r="J510">
        <v>704</v>
      </c>
    </row>
    <row r="511" spans="1:10">
      <c r="A511">
        <v>1008</v>
      </c>
      <c r="B511">
        <v>1083.2</v>
      </c>
      <c r="C511">
        <v>1087.2</v>
      </c>
      <c r="D511">
        <v>1091.2</v>
      </c>
      <c r="E511">
        <v>1095.3</v>
      </c>
      <c r="F511">
        <v>1099.3</v>
      </c>
      <c r="G511">
        <v>1103.4000000000001</v>
      </c>
      <c r="H511">
        <v>1107.4000000000001</v>
      </c>
      <c r="I511">
        <v>1111.4000000000001</v>
      </c>
      <c r="J511">
        <v>702</v>
      </c>
    </row>
    <row r="512" spans="1:10">
      <c r="A512">
        <v>1010</v>
      </c>
      <c r="B512">
        <v>1086.5999999999999</v>
      </c>
      <c r="C512">
        <v>1090.5999999999999</v>
      </c>
      <c r="D512">
        <v>1094.5999999999999</v>
      </c>
      <c r="E512">
        <v>1098.7</v>
      </c>
      <c r="F512">
        <v>1102.7</v>
      </c>
      <c r="G512">
        <v>1106.8</v>
      </c>
      <c r="H512">
        <v>1110.8</v>
      </c>
      <c r="I512">
        <v>1114.8</v>
      </c>
      <c r="J512">
        <v>700</v>
      </c>
    </row>
    <row r="513" spans="1:10">
      <c r="A513">
        <v>1012</v>
      </c>
      <c r="B513">
        <v>1090</v>
      </c>
      <c r="C513">
        <v>1094</v>
      </c>
      <c r="D513">
        <v>1098.0999999999999</v>
      </c>
      <c r="E513">
        <v>1102.0999999999999</v>
      </c>
      <c r="F513">
        <v>1106.0999999999999</v>
      </c>
      <c r="G513">
        <v>1110.2</v>
      </c>
      <c r="H513">
        <v>1114.2</v>
      </c>
      <c r="I513">
        <v>1118.3</v>
      </c>
      <c r="J513">
        <v>698</v>
      </c>
    </row>
    <row r="514" spans="1:10">
      <c r="A514">
        <v>1014</v>
      </c>
      <c r="B514">
        <v>1093.4000000000001</v>
      </c>
      <c r="C514">
        <v>1097.4000000000001</v>
      </c>
      <c r="D514">
        <v>1101.5</v>
      </c>
      <c r="E514">
        <v>1105.5</v>
      </c>
      <c r="F514">
        <v>1109.5</v>
      </c>
      <c r="G514">
        <v>1113.5999999999999</v>
      </c>
      <c r="H514">
        <v>1117.5999999999999</v>
      </c>
      <c r="I514">
        <v>1121.7</v>
      </c>
      <c r="J514">
        <v>696</v>
      </c>
    </row>
    <row r="515" spans="1:10">
      <c r="A515">
        <v>1016</v>
      </c>
      <c r="B515">
        <v>1096.8</v>
      </c>
      <c r="C515">
        <v>1100.8</v>
      </c>
      <c r="D515">
        <v>1104.9000000000001</v>
      </c>
      <c r="E515">
        <v>1108.9000000000001</v>
      </c>
      <c r="F515">
        <v>1112.9000000000001</v>
      </c>
      <c r="G515">
        <v>1117</v>
      </c>
      <c r="H515">
        <v>1121</v>
      </c>
      <c r="I515">
        <v>1125.0999999999999</v>
      </c>
      <c r="J515">
        <v>694</v>
      </c>
    </row>
    <row r="516" spans="1:10">
      <c r="A516">
        <v>1018</v>
      </c>
      <c r="B516">
        <v>1100.2</v>
      </c>
      <c r="C516">
        <v>1104.2</v>
      </c>
      <c r="D516">
        <v>1108.3</v>
      </c>
      <c r="E516">
        <v>1112.3</v>
      </c>
      <c r="F516">
        <v>1116.4000000000001</v>
      </c>
      <c r="G516">
        <v>1120.4000000000001</v>
      </c>
      <c r="H516">
        <v>1124.4000000000001</v>
      </c>
      <c r="I516">
        <v>1128.5</v>
      </c>
      <c r="J516">
        <v>692</v>
      </c>
    </row>
    <row r="517" spans="1:10">
      <c r="A517">
        <v>1020</v>
      </c>
      <c r="B517">
        <v>1103.5999999999999</v>
      </c>
      <c r="C517">
        <v>1107.5999999999999</v>
      </c>
      <c r="D517">
        <v>1111.7</v>
      </c>
      <c r="E517">
        <v>1115.7</v>
      </c>
      <c r="F517">
        <v>1119.8</v>
      </c>
      <c r="G517">
        <v>1123.8</v>
      </c>
      <c r="H517">
        <v>1127.8</v>
      </c>
      <c r="I517">
        <v>1131.9000000000001</v>
      </c>
      <c r="J517">
        <v>690</v>
      </c>
    </row>
    <row r="518" spans="1:10">
      <c r="A518">
        <v>1022</v>
      </c>
      <c r="B518">
        <v>1107</v>
      </c>
      <c r="C518">
        <v>1111</v>
      </c>
      <c r="D518">
        <v>1115.0999999999999</v>
      </c>
      <c r="E518">
        <v>1119.0999999999999</v>
      </c>
      <c r="F518">
        <v>1123.2</v>
      </c>
      <c r="G518">
        <v>1127.2</v>
      </c>
      <c r="H518">
        <v>1131.3</v>
      </c>
      <c r="I518">
        <v>1135.3</v>
      </c>
      <c r="J518">
        <v>688</v>
      </c>
    </row>
    <row r="519" spans="1:10">
      <c r="A519">
        <v>1024</v>
      </c>
      <c r="B519">
        <v>1110.4000000000001</v>
      </c>
      <c r="C519">
        <v>1114.5</v>
      </c>
      <c r="D519">
        <v>1118.5</v>
      </c>
      <c r="E519">
        <v>1122.5</v>
      </c>
      <c r="F519">
        <v>1126.5999999999999</v>
      </c>
      <c r="G519">
        <v>1130.5999999999999</v>
      </c>
      <c r="H519">
        <v>1134.7</v>
      </c>
      <c r="I519">
        <v>1138.7</v>
      </c>
      <c r="J519">
        <v>686</v>
      </c>
    </row>
    <row r="520" spans="1:10">
      <c r="A520">
        <v>1026</v>
      </c>
      <c r="B520">
        <v>1113.8</v>
      </c>
      <c r="C520">
        <v>1117.9000000000001</v>
      </c>
      <c r="D520">
        <v>1121.9000000000001</v>
      </c>
      <c r="E520">
        <v>1125.9000000000001</v>
      </c>
      <c r="F520">
        <v>1130</v>
      </c>
      <c r="G520">
        <v>1134</v>
      </c>
      <c r="H520">
        <v>1138.0999999999999</v>
      </c>
      <c r="I520">
        <v>1142.0999999999999</v>
      </c>
      <c r="J520">
        <v>684</v>
      </c>
    </row>
    <row r="521" spans="1:10">
      <c r="A521">
        <v>1028</v>
      </c>
      <c r="B521">
        <v>1117.2</v>
      </c>
      <c r="C521">
        <v>1121.3</v>
      </c>
      <c r="D521">
        <v>1125.3</v>
      </c>
      <c r="E521">
        <v>1129.4000000000001</v>
      </c>
      <c r="F521">
        <v>1133.4000000000001</v>
      </c>
      <c r="G521">
        <v>1137.4000000000001</v>
      </c>
      <c r="H521">
        <v>1141.5</v>
      </c>
      <c r="I521">
        <v>1145.5</v>
      </c>
      <c r="J521">
        <v>682</v>
      </c>
    </row>
    <row r="522" spans="1:10">
      <c r="A522">
        <v>1030</v>
      </c>
      <c r="B522">
        <v>1120.5999999999999</v>
      </c>
      <c r="C522">
        <v>1124.7</v>
      </c>
      <c r="D522">
        <v>1128.7</v>
      </c>
      <c r="E522">
        <v>1132.8</v>
      </c>
      <c r="F522">
        <v>1136.8</v>
      </c>
      <c r="G522">
        <v>1140.8</v>
      </c>
      <c r="H522">
        <v>1144.9000000000001</v>
      </c>
      <c r="I522">
        <v>1148.9000000000001</v>
      </c>
      <c r="J522">
        <v>680</v>
      </c>
    </row>
    <row r="523" spans="1:10">
      <c r="A523">
        <v>1032</v>
      </c>
      <c r="B523">
        <v>1124</v>
      </c>
      <c r="C523">
        <v>1128.0999999999999</v>
      </c>
      <c r="D523">
        <v>1132.0999999999999</v>
      </c>
      <c r="E523">
        <v>1136.2</v>
      </c>
      <c r="F523">
        <v>1140.2</v>
      </c>
      <c r="G523">
        <v>1144.3</v>
      </c>
      <c r="H523">
        <v>1148.3</v>
      </c>
      <c r="I523">
        <v>1152.3</v>
      </c>
      <c r="J523">
        <v>678</v>
      </c>
    </row>
    <row r="524" spans="1:10">
      <c r="A524">
        <v>1034</v>
      </c>
      <c r="B524">
        <v>1127.5</v>
      </c>
      <c r="C524">
        <v>1131.5</v>
      </c>
      <c r="D524">
        <v>1135.5</v>
      </c>
      <c r="E524">
        <v>1139.5999999999999</v>
      </c>
      <c r="F524">
        <v>1143.5999999999999</v>
      </c>
      <c r="G524">
        <v>1147.7</v>
      </c>
      <c r="H524">
        <v>1151.7</v>
      </c>
      <c r="I524">
        <v>1155.7</v>
      </c>
      <c r="J524">
        <v>676</v>
      </c>
    </row>
    <row r="525" spans="1:10">
      <c r="A525">
        <v>1036</v>
      </c>
      <c r="B525">
        <v>1130.9000000000001</v>
      </c>
      <c r="C525">
        <v>1134.9000000000001</v>
      </c>
      <c r="D525">
        <v>1138.9000000000001</v>
      </c>
      <c r="E525">
        <v>1143</v>
      </c>
      <c r="F525">
        <v>1147</v>
      </c>
      <c r="G525">
        <v>1151.0999999999999</v>
      </c>
      <c r="H525">
        <v>1155.0999999999999</v>
      </c>
      <c r="I525">
        <v>1159.0999999999999</v>
      </c>
      <c r="J525">
        <v>674</v>
      </c>
    </row>
    <row r="526" spans="1:10">
      <c r="A526">
        <v>1038</v>
      </c>
      <c r="B526">
        <v>1134.3</v>
      </c>
      <c r="C526">
        <v>1138.3</v>
      </c>
      <c r="D526">
        <v>1142.4000000000001</v>
      </c>
      <c r="E526">
        <v>1146.4000000000001</v>
      </c>
      <c r="F526">
        <v>1150.4000000000001</v>
      </c>
      <c r="G526">
        <v>1154.5</v>
      </c>
      <c r="H526">
        <v>1158.5</v>
      </c>
      <c r="I526">
        <v>1162.5999999999999</v>
      </c>
      <c r="J526">
        <v>672</v>
      </c>
    </row>
    <row r="527" spans="1:10">
      <c r="A527">
        <v>1040</v>
      </c>
      <c r="B527">
        <v>1137.7</v>
      </c>
      <c r="C527">
        <v>1141.7</v>
      </c>
      <c r="D527">
        <v>1145.8</v>
      </c>
      <c r="E527">
        <v>1149.8</v>
      </c>
      <c r="F527">
        <v>1153.8</v>
      </c>
      <c r="G527">
        <v>1157.9000000000001</v>
      </c>
      <c r="H527">
        <v>1161.9000000000001</v>
      </c>
      <c r="I527">
        <v>1166</v>
      </c>
      <c r="J527">
        <v>670</v>
      </c>
    </row>
    <row r="528" spans="1:10">
      <c r="A528">
        <v>1042</v>
      </c>
      <c r="B528">
        <v>1141.0999999999999</v>
      </c>
      <c r="C528">
        <v>1145.0999999999999</v>
      </c>
      <c r="D528">
        <v>1149.2</v>
      </c>
      <c r="E528">
        <v>1153.2</v>
      </c>
      <c r="F528">
        <v>1157.2</v>
      </c>
      <c r="G528">
        <v>1161.3</v>
      </c>
      <c r="H528">
        <v>1165.3</v>
      </c>
      <c r="I528">
        <v>1169.4000000000001</v>
      </c>
      <c r="J528">
        <v>668</v>
      </c>
    </row>
    <row r="529" spans="1:10">
      <c r="A529">
        <v>1044</v>
      </c>
      <c r="B529">
        <v>1144.5</v>
      </c>
      <c r="C529">
        <v>1148.5</v>
      </c>
      <c r="D529">
        <v>1152.5999999999999</v>
      </c>
      <c r="E529">
        <v>1156.5999999999999</v>
      </c>
      <c r="F529">
        <v>1160.7</v>
      </c>
      <c r="G529">
        <v>1164.7</v>
      </c>
      <c r="H529">
        <v>1168.7</v>
      </c>
      <c r="I529">
        <v>1172.8</v>
      </c>
      <c r="J529">
        <v>666</v>
      </c>
    </row>
    <row r="530" spans="1:10">
      <c r="A530">
        <v>1046</v>
      </c>
      <c r="B530">
        <v>1147.9000000000001</v>
      </c>
      <c r="C530">
        <v>1151.9000000000001</v>
      </c>
      <c r="D530">
        <v>1156</v>
      </c>
      <c r="E530">
        <v>1160</v>
      </c>
      <c r="F530">
        <v>1164.0999999999999</v>
      </c>
      <c r="G530">
        <v>1168.0999999999999</v>
      </c>
      <c r="H530">
        <v>1172.0999999999999</v>
      </c>
      <c r="I530">
        <v>1176.2</v>
      </c>
      <c r="J530">
        <v>664</v>
      </c>
    </row>
    <row r="531" spans="1:10">
      <c r="A531">
        <v>1048</v>
      </c>
      <c r="B531">
        <v>1151.3</v>
      </c>
      <c r="C531">
        <v>1155.4000000000001</v>
      </c>
      <c r="D531">
        <v>1159.4000000000001</v>
      </c>
      <c r="E531">
        <v>1163.4000000000001</v>
      </c>
      <c r="F531">
        <v>1167.5</v>
      </c>
      <c r="G531">
        <v>1171.5</v>
      </c>
      <c r="H531">
        <v>1175.5999999999999</v>
      </c>
      <c r="I531">
        <v>1179.5999999999999</v>
      </c>
      <c r="J531">
        <v>662</v>
      </c>
    </row>
    <row r="532" spans="1:10">
      <c r="A532">
        <v>1050</v>
      </c>
      <c r="B532">
        <v>1154.7</v>
      </c>
      <c r="C532">
        <v>1158.8</v>
      </c>
      <c r="D532">
        <v>1162.8</v>
      </c>
      <c r="E532">
        <v>1166.8</v>
      </c>
      <c r="F532">
        <v>1170.9000000000001</v>
      </c>
      <c r="G532">
        <v>1174.9000000000001</v>
      </c>
      <c r="H532">
        <v>1179</v>
      </c>
      <c r="I532">
        <v>1183</v>
      </c>
      <c r="J532">
        <v>660</v>
      </c>
    </row>
    <row r="533" spans="1:10">
      <c r="A533">
        <v>1052</v>
      </c>
      <c r="B533">
        <v>1158.0999999999999</v>
      </c>
      <c r="C533">
        <v>1162.2</v>
      </c>
      <c r="D533">
        <v>1166.2</v>
      </c>
      <c r="E533">
        <v>1170.2</v>
      </c>
      <c r="F533">
        <v>1174.3</v>
      </c>
      <c r="G533">
        <v>1178.3</v>
      </c>
      <c r="H533">
        <v>1182.4000000000001</v>
      </c>
      <c r="I533">
        <v>1186.4000000000001</v>
      </c>
      <c r="J533">
        <v>658</v>
      </c>
    </row>
    <row r="534" spans="1:10">
      <c r="A534">
        <v>1054</v>
      </c>
      <c r="B534">
        <v>1161.5</v>
      </c>
      <c r="C534">
        <v>1165.5999999999999</v>
      </c>
      <c r="D534">
        <v>1169.5999999999999</v>
      </c>
      <c r="E534">
        <v>1173.7</v>
      </c>
      <c r="F534">
        <v>1177.7</v>
      </c>
      <c r="G534">
        <v>1181.7</v>
      </c>
      <c r="H534">
        <v>1185.8</v>
      </c>
      <c r="I534">
        <v>1189.8</v>
      </c>
      <c r="J534">
        <v>656</v>
      </c>
    </row>
    <row r="535" spans="1:10">
      <c r="A535">
        <v>1056</v>
      </c>
      <c r="B535">
        <v>1164.9000000000001</v>
      </c>
      <c r="C535">
        <v>1169</v>
      </c>
      <c r="D535">
        <v>1173</v>
      </c>
      <c r="E535">
        <v>1177.0999999999999</v>
      </c>
      <c r="F535">
        <v>1181.0999999999999</v>
      </c>
      <c r="G535">
        <v>1185.0999999999999</v>
      </c>
      <c r="H535">
        <v>1189.2</v>
      </c>
      <c r="I535">
        <v>1193.2</v>
      </c>
      <c r="J535">
        <v>654</v>
      </c>
    </row>
    <row r="536" spans="1:10">
      <c r="A536">
        <v>1058</v>
      </c>
      <c r="B536">
        <v>1168.3</v>
      </c>
      <c r="C536">
        <v>1172.4000000000001</v>
      </c>
      <c r="D536">
        <v>1176.4000000000001</v>
      </c>
      <c r="E536">
        <v>1180.5</v>
      </c>
      <c r="F536">
        <v>1184.5</v>
      </c>
      <c r="G536">
        <v>1188.5999999999999</v>
      </c>
      <c r="H536">
        <v>1192.5999999999999</v>
      </c>
      <c r="I536">
        <v>1196.5999999999999</v>
      </c>
      <c r="J536">
        <v>652</v>
      </c>
    </row>
    <row r="537" spans="1:10">
      <c r="A537">
        <v>1060</v>
      </c>
      <c r="B537">
        <v>1171.8</v>
      </c>
      <c r="C537">
        <v>1175.8</v>
      </c>
      <c r="D537">
        <v>1179.8</v>
      </c>
      <c r="E537">
        <v>1183.9000000000001</v>
      </c>
      <c r="F537">
        <v>1187.9000000000001</v>
      </c>
      <c r="G537">
        <v>1192</v>
      </c>
      <c r="H537">
        <v>1196</v>
      </c>
      <c r="I537">
        <v>1200</v>
      </c>
      <c r="J537">
        <v>650</v>
      </c>
    </row>
    <row r="538" spans="1:10">
      <c r="A538">
        <v>1062</v>
      </c>
      <c r="B538">
        <v>1175.2</v>
      </c>
      <c r="C538">
        <v>1179.2</v>
      </c>
      <c r="D538">
        <v>1183.2</v>
      </c>
      <c r="E538">
        <v>1187.3</v>
      </c>
      <c r="F538">
        <v>1191.3</v>
      </c>
      <c r="G538">
        <v>1195.4000000000001</v>
      </c>
      <c r="H538">
        <v>1199.4000000000001</v>
      </c>
      <c r="I538">
        <v>1203.4000000000001</v>
      </c>
      <c r="J538">
        <v>648</v>
      </c>
    </row>
    <row r="539" spans="1:10">
      <c r="A539">
        <v>1064</v>
      </c>
      <c r="B539">
        <v>1178.5999999999999</v>
      </c>
      <c r="C539">
        <v>1182.5999999999999</v>
      </c>
      <c r="D539">
        <v>1186.7</v>
      </c>
      <c r="E539">
        <v>1190.7</v>
      </c>
      <c r="F539">
        <v>1194.7</v>
      </c>
      <c r="G539">
        <v>1198.8</v>
      </c>
      <c r="H539">
        <v>1202.8</v>
      </c>
      <c r="I539">
        <v>1206.9000000000001</v>
      </c>
      <c r="J539">
        <v>646</v>
      </c>
    </row>
    <row r="540" spans="1:10">
      <c r="A540">
        <v>1066</v>
      </c>
      <c r="B540">
        <v>1182</v>
      </c>
      <c r="C540">
        <v>1186</v>
      </c>
      <c r="D540">
        <v>1190.0999999999999</v>
      </c>
      <c r="E540">
        <v>1194.0999999999999</v>
      </c>
      <c r="F540">
        <v>1198.0999999999999</v>
      </c>
      <c r="G540">
        <v>1202.2</v>
      </c>
      <c r="H540">
        <v>1206.2</v>
      </c>
      <c r="I540">
        <v>1210.3</v>
      </c>
      <c r="J540">
        <v>644</v>
      </c>
    </row>
    <row r="541" spans="1:10">
      <c r="A541">
        <v>1068</v>
      </c>
      <c r="B541">
        <v>1185.4000000000001</v>
      </c>
      <c r="C541">
        <v>1189.4000000000001</v>
      </c>
      <c r="D541">
        <v>1193.5</v>
      </c>
      <c r="E541">
        <v>1197.5</v>
      </c>
      <c r="F541">
        <v>1201.5999999999999</v>
      </c>
      <c r="G541">
        <v>1205.5999999999999</v>
      </c>
      <c r="H541">
        <v>1209.5999999999999</v>
      </c>
      <c r="I541">
        <v>1213.7</v>
      </c>
      <c r="J541">
        <v>642</v>
      </c>
    </row>
    <row r="542" spans="1:10">
      <c r="A542">
        <v>1070</v>
      </c>
      <c r="B542">
        <v>1188.8</v>
      </c>
      <c r="C542">
        <v>1192.8</v>
      </c>
      <c r="D542">
        <v>1196.9000000000001</v>
      </c>
      <c r="E542">
        <v>1200.9000000000001</v>
      </c>
      <c r="F542">
        <v>1205</v>
      </c>
      <c r="G542">
        <v>1209</v>
      </c>
      <c r="H542">
        <v>1213</v>
      </c>
      <c r="I542">
        <v>1217.0999999999999</v>
      </c>
      <c r="J542">
        <v>640</v>
      </c>
    </row>
    <row r="543" spans="1:10">
      <c r="A543">
        <v>1072</v>
      </c>
      <c r="B543">
        <v>1192.2</v>
      </c>
      <c r="C543">
        <v>1196.2</v>
      </c>
      <c r="D543">
        <v>1200.3</v>
      </c>
      <c r="E543">
        <v>1204.3</v>
      </c>
      <c r="F543">
        <v>1208.4000000000001</v>
      </c>
      <c r="G543">
        <v>1212.4000000000001</v>
      </c>
      <c r="H543">
        <v>1216.4000000000001</v>
      </c>
      <c r="I543">
        <v>1220.5</v>
      </c>
      <c r="J543">
        <v>638</v>
      </c>
    </row>
    <row r="544" spans="1:10">
      <c r="A544">
        <v>1074</v>
      </c>
      <c r="B544">
        <v>1195.5999999999999</v>
      </c>
      <c r="C544">
        <v>1199.7</v>
      </c>
      <c r="D544">
        <v>1203.7</v>
      </c>
      <c r="E544">
        <v>1207.7</v>
      </c>
      <c r="F544">
        <v>1211.8</v>
      </c>
      <c r="G544">
        <v>1215.8</v>
      </c>
      <c r="H544">
        <v>1219.9000000000001</v>
      </c>
      <c r="I544">
        <v>1223.9000000000001</v>
      </c>
      <c r="J544">
        <v>636</v>
      </c>
    </row>
    <row r="545" spans="1:10">
      <c r="A545">
        <v>1076</v>
      </c>
      <c r="B545">
        <v>1199</v>
      </c>
      <c r="C545">
        <v>1203.0999999999999</v>
      </c>
      <c r="D545">
        <v>1207.0999999999999</v>
      </c>
      <c r="E545">
        <v>1211.0999999999999</v>
      </c>
      <c r="F545">
        <v>1215.2</v>
      </c>
      <c r="G545">
        <v>1219.2</v>
      </c>
      <c r="H545">
        <v>1223.3</v>
      </c>
      <c r="I545">
        <v>1227.3</v>
      </c>
      <c r="J545">
        <v>634</v>
      </c>
    </row>
    <row r="546" spans="1:10">
      <c r="A546">
        <v>1078</v>
      </c>
      <c r="B546">
        <v>1202.4000000000001</v>
      </c>
      <c r="C546">
        <v>1206.5</v>
      </c>
      <c r="D546">
        <v>1210.5</v>
      </c>
      <c r="E546">
        <v>1214.5</v>
      </c>
      <c r="F546">
        <v>1218.5999999999999</v>
      </c>
      <c r="G546">
        <v>1222.5999999999999</v>
      </c>
      <c r="H546">
        <v>1226.7</v>
      </c>
      <c r="I546">
        <v>1230.7</v>
      </c>
      <c r="J546">
        <v>632</v>
      </c>
    </row>
    <row r="547" spans="1:10">
      <c r="A547">
        <v>1080</v>
      </c>
      <c r="B547">
        <v>1205.8</v>
      </c>
      <c r="C547">
        <v>1209.9000000000001</v>
      </c>
      <c r="D547">
        <v>1213.9000000000001</v>
      </c>
      <c r="E547">
        <v>1218</v>
      </c>
      <c r="F547">
        <v>1222</v>
      </c>
      <c r="G547">
        <v>1226</v>
      </c>
      <c r="H547">
        <v>1230.0999999999999</v>
      </c>
      <c r="I547">
        <v>1234.0999999999999</v>
      </c>
      <c r="J547">
        <v>630</v>
      </c>
    </row>
    <row r="548" spans="1:10">
      <c r="A548">
        <v>1082</v>
      </c>
      <c r="B548">
        <v>1209.2</v>
      </c>
      <c r="C548">
        <v>1213.3</v>
      </c>
      <c r="D548">
        <v>1217.3</v>
      </c>
      <c r="E548">
        <v>1221.4000000000001</v>
      </c>
      <c r="F548">
        <v>1225.4000000000001</v>
      </c>
      <c r="G548">
        <v>1229.4000000000001</v>
      </c>
      <c r="H548">
        <v>1233.5</v>
      </c>
      <c r="I548">
        <v>1237.5</v>
      </c>
      <c r="J548">
        <v>628</v>
      </c>
    </row>
    <row r="549" spans="1:10">
      <c r="A549">
        <v>1084</v>
      </c>
      <c r="B549">
        <v>1212.7</v>
      </c>
      <c r="C549">
        <v>1216.7</v>
      </c>
      <c r="D549">
        <v>1220.7</v>
      </c>
      <c r="E549">
        <v>1224.8</v>
      </c>
      <c r="F549">
        <v>1228.8</v>
      </c>
      <c r="G549">
        <v>1232.9000000000001</v>
      </c>
      <c r="H549">
        <v>1236.9000000000001</v>
      </c>
      <c r="I549">
        <v>1240.9000000000001</v>
      </c>
      <c r="J549">
        <v>626</v>
      </c>
    </row>
    <row r="550" spans="1:10">
      <c r="A550">
        <v>1086</v>
      </c>
      <c r="B550">
        <v>1216.0999999999999</v>
      </c>
      <c r="C550">
        <v>1220.0999999999999</v>
      </c>
      <c r="D550">
        <v>1224.0999999999999</v>
      </c>
      <c r="E550">
        <v>1228.2</v>
      </c>
      <c r="F550">
        <v>1232.2</v>
      </c>
      <c r="G550">
        <v>1236.3</v>
      </c>
      <c r="H550">
        <v>1240.3</v>
      </c>
      <c r="I550">
        <v>1244.3</v>
      </c>
      <c r="J550">
        <v>624</v>
      </c>
    </row>
    <row r="551" spans="1:10">
      <c r="A551">
        <v>1088</v>
      </c>
      <c r="B551">
        <v>1219.5</v>
      </c>
      <c r="C551">
        <v>1223.5</v>
      </c>
      <c r="D551">
        <v>1227.5</v>
      </c>
      <c r="E551">
        <v>1231.5999999999999</v>
      </c>
      <c r="F551">
        <v>1235.5999999999999</v>
      </c>
      <c r="G551">
        <v>1239.7</v>
      </c>
      <c r="H551">
        <v>1243.7</v>
      </c>
      <c r="I551">
        <v>1247.8</v>
      </c>
      <c r="J551">
        <v>622</v>
      </c>
    </row>
    <row r="552" spans="1:10">
      <c r="A552">
        <v>1090</v>
      </c>
      <c r="B552">
        <v>1222.9000000000001</v>
      </c>
      <c r="C552">
        <v>1226.9000000000001</v>
      </c>
      <c r="D552">
        <v>1231</v>
      </c>
      <c r="E552">
        <v>1235</v>
      </c>
      <c r="F552">
        <v>1239</v>
      </c>
      <c r="G552">
        <v>1243.0999999999999</v>
      </c>
      <c r="H552">
        <v>1247.0999999999999</v>
      </c>
      <c r="I552">
        <v>1251.2</v>
      </c>
      <c r="J552">
        <v>620</v>
      </c>
    </row>
    <row r="553" spans="1:10">
      <c r="A553">
        <v>1092</v>
      </c>
      <c r="B553">
        <v>1226.3</v>
      </c>
      <c r="C553">
        <v>1230.3</v>
      </c>
      <c r="D553">
        <v>1234.4000000000001</v>
      </c>
      <c r="E553">
        <v>1238.4000000000001</v>
      </c>
      <c r="F553">
        <v>1242.4000000000001</v>
      </c>
      <c r="G553">
        <v>1246.5</v>
      </c>
      <c r="H553">
        <v>1250.5</v>
      </c>
      <c r="I553">
        <v>1254.5999999999999</v>
      </c>
      <c r="J553">
        <v>618</v>
      </c>
    </row>
    <row r="554" spans="1:10">
      <c r="A554">
        <v>1094</v>
      </c>
      <c r="B554">
        <v>1229.7</v>
      </c>
      <c r="C554">
        <v>1233.7</v>
      </c>
      <c r="D554">
        <v>1237.8</v>
      </c>
      <c r="E554">
        <v>1241.8</v>
      </c>
      <c r="F554">
        <v>1245.9000000000001</v>
      </c>
      <c r="G554">
        <v>1249.9000000000001</v>
      </c>
      <c r="H554">
        <v>1253.9000000000001</v>
      </c>
      <c r="I554">
        <v>1258</v>
      </c>
      <c r="J554">
        <v>616</v>
      </c>
    </row>
    <row r="555" spans="1:10">
      <c r="A555">
        <v>1096</v>
      </c>
      <c r="B555">
        <v>1233.0999999999999</v>
      </c>
      <c r="C555">
        <v>1237.0999999999999</v>
      </c>
      <c r="D555">
        <v>1241.2</v>
      </c>
      <c r="E555">
        <v>1245.2</v>
      </c>
      <c r="F555">
        <v>1249.3</v>
      </c>
      <c r="G555">
        <v>1253.3</v>
      </c>
      <c r="H555">
        <v>1257.3</v>
      </c>
      <c r="I555">
        <v>1261.4000000000001</v>
      </c>
      <c r="J555">
        <v>614</v>
      </c>
    </row>
    <row r="556" spans="1:10">
      <c r="A556">
        <v>1098</v>
      </c>
      <c r="B556">
        <v>1236.5</v>
      </c>
      <c r="C556">
        <v>1240.5</v>
      </c>
      <c r="D556">
        <v>1244.5999999999999</v>
      </c>
      <c r="E556">
        <v>1248.5999999999999</v>
      </c>
      <c r="F556">
        <v>1252.7</v>
      </c>
      <c r="G556">
        <v>1256.7</v>
      </c>
      <c r="H556">
        <v>1260.7</v>
      </c>
      <c r="I556">
        <v>1264.8</v>
      </c>
      <c r="J556">
        <v>612</v>
      </c>
    </row>
    <row r="557" spans="1:10">
      <c r="A557">
        <v>1100</v>
      </c>
      <c r="B557">
        <v>1239.9000000000001</v>
      </c>
      <c r="C557">
        <v>1244</v>
      </c>
      <c r="D557">
        <v>1248</v>
      </c>
      <c r="E557">
        <v>1252</v>
      </c>
      <c r="F557">
        <v>1256.0999999999999</v>
      </c>
      <c r="G557">
        <v>1260.0999999999999</v>
      </c>
      <c r="H557">
        <v>1264.2</v>
      </c>
      <c r="I557">
        <v>1268.2</v>
      </c>
      <c r="J557">
        <v>610</v>
      </c>
    </row>
    <row r="558" spans="1:10">
      <c r="A558">
        <v>1102</v>
      </c>
      <c r="B558">
        <v>1243.3</v>
      </c>
      <c r="C558">
        <v>1247.4000000000001</v>
      </c>
      <c r="D558">
        <v>1251.4000000000001</v>
      </c>
      <c r="E558">
        <v>1255.4000000000001</v>
      </c>
      <c r="F558">
        <v>1259.5</v>
      </c>
      <c r="G558">
        <v>1263.5</v>
      </c>
      <c r="H558">
        <v>1267.5999999999999</v>
      </c>
      <c r="I558">
        <v>1271.5999999999999</v>
      </c>
      <c r="J558">
        <v>608</v>
      </c>
    </row>
    <row r="559" spans="1:10">
      <c r="A559">
        <v>1104</v>
      </c>
      <c r="B559">
        <v>1246.7</v>
      </c>
      <c r="C559">
        <v>1250.8</v>
      </c>
      <c r="D559">
        <v>1254.8</v>
      </c>
      <c r="E559">
        <v>1258.9000000000001</v>
      </c>
      <c r="F559">
        <v>1262.9000000000001</v>
      </c>
      <c r="G559">
        <v>1266.9000000000001</v>
      </c>
      <c r="H559">
        <v>1271</v>
      </c>
      <c r="I559">
        <v>1275</v>
      </c>
      <c r="J559">
        <v>606</v>
      </c>
    </row>
    <row r="560" spans="1:10">
      <c r="A560">
        <v>1106</v>
      </c>
      <c r="B560">
        <v>1250.0999999999999</v>
      </c>
      <c r="C560">
        <v>1254.2</v>
      </c>
      <c r="D560">
        <v>1258.2</v>
      </c>
      <c r="E560">
        <v>1262.3</v>
      </c>
      <c r="F560">
        <v>1266.3</v>
      </c>
      <c r="G560">
        <v>1270.3</v>
      </c>
      <c r="H560">
        <v>1274.4000000000001</v>
      </c>
      <c r="I560">
        <v>1278.4000000000001</v>
      </c>
      <c r="J560">
        <v>604</v>
      </c>
    </row>
    <row r="561" spans="1:10">
      <c r="A561">
        <v>1108</v>
      </c>
      <c r="B561">
        <v>1253.5</v>
      </c>
      <c r="C561">
        <v>1257.5999999999999</v>
      </c>
      <c r="D561">
        <v>1261.5999999999999</v>
      </c>
      <c r="E561">
        <v>1265.7</v>
      </c>
      <c r="F561">
        <v>1269.7</v>
      </c>
      <c r="G561">
        <v>1273.7</v>
      </c>
      <c r="H561">
        <v>1277.8</v>
      </c>
      <c r="I561">
        <v>1281.8</v>
      </c>
      <c r="J561">
        <v>602</v>
      </c>
    </row>
    <row r="562" spans="1:10">
      <c r="A562">
        <v>1110</v>
      </c>
      <c r="B562">
        <v>1257</v>
      </c>
      <c r="C562">
        <v>1261</v>
      </c>
      <c r="D562">
        <v>1265</v>
      </c>
      <c r="E562">
        <v>1269.0999999999999</v>
      </c>
      <c r="F562">
        <v>1273.0999999999999</v>
      </c>
      <c r="G562">
        <v>1277.2</v>
      </c>
      <c r="H562">
        <v>1281.2</v>
      </c>
      <c r="I562">
        <v>1285.2</v>
      </c>
      <c r="J562">
        <v>600</v>
      </c>
    </row>
    <row r="563" spans="1:10">
      <c r="A563">
        <v>1112</v>
      </c>
      <c r="B563">
        <v>1260.4000000000001</v>
      </c>
      <c r="C563">
        <v>1264.4000000000001</v>
      </c>
      <c r="D563">
        <v>1268.4000000000001</v>
      </c>
      <c r="E563">
        <v>1272.5</v>
      </c>
      <c r="F563">
        <v>1276.5</v>
      </c>
      <c r="G563">
        <v>1280.5999999999999</v>
      </c>
      <c r="H563">
        <v>1284.5999999999999</v>
      </c>
      <c r="I563">
        <v>1288.5999999999999</v>
      </c>
      <c r="J563">
        <v>598</v>
      </c>
    </row>
    <row r="564" spans="1:10">
      <c r="A564">
        <v>1114</v>
      </c>
      <c r="B564">
        <v>1263.8</v>
      </c>
      <c r="C564">
        <v>1267.8</v>
      </c>
      <c r="D564">
        <v>1271.8</v>
      </c>
      <c r="E564">
        <v>1275.9000000000001</v>
      </c>
      <c r="F564">
        <v>1279.9000000000001</v>
      </c>
      <c r="G564">
        <v>1284</v>
      </c>
      <c r="H564">
        <v>1288</v>
      </c>
      <c r="I564">
        <v>1292.0999999999999</v>
      </c>
      <c r="J564">
        <v>596</v>
      </c>
    </row>
    <row r="565" spans="1:10">
      <c r="A565">
        <v>1116</v>
      </c>
      <c r="B565">
        <v>1267.2</v>
      </c>
      <c r="C565">
        <v>1271.2</v>
      </c>
      <c r="D565">
        <v>1275.3</v>
      </c>
      <c r="E565">
        <v>1279.3</v>
      </c>
      <c r="F565">
        <v>1283.3</v>
      </c>
      <c r="G565">
        <v>1287.4000000000001</v>
      </c>
      <c r="H565">
        <v>1291.4000000000001</v>
      </c>
      <c r="I565">
        <v>1295.5</v>
      </c>
      <c r="J565">
        <v>594</v>
      </c>
    </row>
    <row r="566" spans="1:10">
      <c r="A566">
        <v>1118</v>
      </c>
      <c r="B566">
        <v>1270.5999999999999</v>
      </c>
      <c r="C566">
        <v>1274.5999999999999</v>
      </c>
      <c r="D566">
        <v>1278.7</v>
      </c>
      <c r="E566">
        <v>1282.7</v>
      </c>
      <c r="F566">
        <v>1286.7</v>
      </c>
      <c r="G566">
        <v>1290.8</v>
      </c>
      <c r="H566">
        <v>1294.8</v>
      </c>
      <c r="I566">
        <v>1298.9000000000001</v>
      </c>
      <c r="J566">
        <v>592</v>
      </c>
    </row>
    <row r="567" spans="1:10">
      <c r="A567">
        <v>1120</v>
      </c>
      <c r="B567">
        <v>1274</v>
      </c>
      <c r="C567">
        <v>1278</v>
      </c>
      <c r="D567">
        <v>1282.0999999999999</v>
      </c>
      <c r="E567">
        <v>1286.0999999999999</v>
      </c>
      <c r="F567">
        <v>1290.2</v>
      </c>
      <c r="G567">
        <v>1294.2</v>
      </c>
      <c r="H567">
        <v>1298.2</v>
      </c>
      <c r="I567">
        <v>1302.3</v>
      </c>
      <c r="J567">
        <v>590</v>
      </c>
    </row>
    <row r="568" spans="1:10">
      <c r="A568">
        <v>1122</v>
      </c>
      <c r="B568">
        <v>1277.4000000000001</v>
      </c>
      <c r="C568">
        <v>1281.4000000000001</v>
      </c>
      <c r="D568">
        <v>1285.5</v>
      </c>
      <c r="E568">
        <v>1289.5</v>
      </c>
      <c r="F568">
        <v>1293.5999999999999</v>
      </c>
      <c r="G568">
        <v>1297.5999999999999</v>
      </c>
      <c r="H568">
        <v>1301.5999999999999</v>
      </c>
      <c r="I568">
        <v>1305.7</v>
      </c>
      <c r="J568">
        <v>588</v>
      </c>
    </row>
    <row r="569" spans="1:10">
      <c r="A569">
        <v>1124</v>
      </c>
      <c r="B569">
        <v>1280.8</v>
      </c>
      <c r="C569">
        <v>1284.8</v>
      </c>
      <c r="D569">
        <v>1288.9000000000001</v>
      </c>
      <c r="E569">
        <v>1292.9000000000001</v>
      </c>
      <c r="F569">
        <v>1297</v>
      </c>
      <c r="G569">
        <v>1301</v>
      </c>
      <c r="H569">
        <v>1305.0999999999999</v>
      </c>
      <c r="I569">
        <v>1309.0999999999999</v>
      </c>
      <c r="J569">
        <v>586</v>
      </c>
    </row>
    <row r="570" spans="1:10">
      <c r="A570">
        <v>1126</v>
      </c>
      <c r="B570">
        <v>1284.2</v>
      </c>
      <c r="C570">
        <v>1288.3</v>
      </c>
      <c r="D570">
        <v>1292.3</v>
      </c>
      <c r="E570">
        <v>1296.3</v>
      </c>
      <c r="F570">
        <v>1300.4000000000001</v>
      </c>
      <c r="G570">
        <v>1304.4000000000001</v>
      </c>
      <c r="H570">
        <v>1308.5</v>
      </c>
      <c r="I570">
        <v>1312.5</v>
      </c>
      <c r="J570">
        <v>584</v>
      </c>
    </row>
    <row r="571" spans="1:10">
      <c r="A571">
        <v>1128</v>
      </c>
      <c r="B571">
        <v>1287.5999999999999</v>
      </c>
      <c r="C571">
        <v>1291.7</v>
      </c>
      <c r="D571">
        <v>1295.7</v>
      </c>
      <c r="E571">
        <v>1299.7</v>
      </c>
      <c r="F571">
        <v>1303.8</v>
      </c>
      <c r="G571">
        <v>1307.8</v>
      </c>
      <c r="H571">
        <v>1311.9</v>
      </c>
      <c r="I571">
        <v>1315.9</v>
      </c>
      <c r="J571">
        <v>582</v>
      </c>
    </row>
    <row r="572" spans="1:10">
      <c r="A572">
        <v>1130</v>
      </c>
      <c r="B572">
        <v>1291</v>
      </c>
      <c r="C572">
        <v>1295.0999999999999</v>
      </c>
      <c r="D572">
        <v>1299.0999999999999</v>
      </c>
      <c r="E572">
        <v>1303.2</v>
      </c>
      <c r="F572">
        <v>1307.2</v>
      </c>
      <c r="G572">
        <v>1311.2</v>
      </c>
      <c r="H572">
        <v>1315.3</v>
      </c>
      <c r="I572">
        <v>1319.3</v>
      </c>
      <c r="J572">
        <v>580</v>
      </c>
    </row>
    <row r="573" spans="1:10">
      <c r="A573">
        <v>1132</v>
      </c>
      <c r="B573">
        <v>1294.4000000000001</v>
      </c>
      <c r="C573">
        <v>1298.5</v>
      </c>
      <c r="D573">
        <v>1302.5</v>
      </c>
      <c r="E573">
        <v>1306.5999999999999</v>
      </c>
      <c r="F573">
        <v>1310.5999999999999</v>
      </c>
      <c r="G573">
        <v>1314.6</v>
      </c>
      <c r="H573">
        <v>1318.7</v>
      </c>
      <c r="I573">
        <v>1322.7</v>
      </c>
      <c r="J573">
        <v>578</v>
      </c>
    </row>
    <row r="574" spans="1:10">
      <c r="A574">
        <v>1134</v>
      </c>
      <c r="B574">
        <v>1297.8</v>
      </c>
      <c r="C574">
        <v>1301.9000000000001</v>
      </c>
      <c r="D574">
        <v>1305.9000000000001</v>
      </c>
      <c r="E574">
        <v>1310</v>
      </c>
      <c r="F574">
        <v>1314</v>
      </c>
      <c r="G574">
        <v>1318</v>
      </c>
      <c r="H574">
        <v>1322.1</v>
      </c>
      <c r="I574">
        <v>1326.1</v>
      </c>
      <c r="J574">
        <v>576</v>
      </c>
    </row>
    <row r="575" spans="1:10">
      <c r="A575">
        <v>1136</v>
      </c>
      <c r="B575">
        <v>1301.3</v>
      </c>
      <c r="C575">
        <v>1305.3</v>
      </c>
      <c r="D575">
        <v>1309.3</v>
      </c>
      <c r="E575">
        <v>1313.4</v>
      </c>
      <c r="F575">
        <v>1317.4</v>
      </c>
      <c r="G575">
        <v>1321.5</v>
      </c>
      <c r="H575">
        <v>1325.5</v>
      </c>
      <c r="I575">
        <v>1329.5</v>
      </c>
      <c r="J575">
        <v>574</v>
      </c>
    </row>
    <row r="576" spans="1:10">
      <c r="A576">
        <v>1138</v>
      </c>
      <c r="B576">
        <v>1304.7</v>
      </c>
      <c r="C576">
        <v>1308.7</v>
      </c>
      <c r="D576">
        <v>1312.7</v>
      </c>
      <c r="E576">
        <v>1316.8</v>
      </c>
      <c r="F576">
        <v>1320.8</v>
      </c>
      <c r="G576">
        <v>1324.9</v>
      </c>
      <c r="H576">
        <v>1328.9</v>
      </c>
      <c r="I576">
        <v>1332.9</v>
      </c>
      <c r="J576">
        <v>572</v>
      </c>
    </row>
    <row r="577" spans="1:10">
      <c r="A577">
        <v>1140</v>
      </c>
      <c r="B577">
        <v>1308.0999999999999</v>
      </c>
      <c r="C577">
        <v>1312.1</v>
      </c>
      <c r="D577">
        <v>1316.2</v>
      </c>
      <c r="E577">
        <v>1320.2</v>
      </c>
      <c r="F577">
        <v>1324.2</v>
      </c>
      <c r="G577">
        <v>1328.3</v>
      </c>
      <c r="H577">
        <v>1332.3</v>
      </c>
      <c r="I577">
        <v>1336.4</v>
      </c>
      <c r="J577">
        <v>570</v>
      </c>
    </row>
    <row r="578" spans="1:10">
      <c r="A578">
        <v>1142</v>
      </c>
      <c r="B578">
        <v>1311.5</v>
      </c>
      <c r="C578">
        <v>1315.5</v>
      </c>
      <c r="D578">
        <v>1319.6</v>
      </c>
      <c r="E578">
        <v>1323.6</v>
      </c>
      <c r="F578">
        <v>1327.6</v>
      </c>
      <c r="G578">
        <v>1331.7</v>
      </c>
      <c r="H578">
        <v>1335.7</v>
      </c>
      <c r="I578">
        <v>1339.8</v>
      </c>
      <c r="J578">
        <v>568</v>
      </c>
    </row>
    <row r="579" spans="1:10">
      <c r="A579">
        <v>1144</v>
      </c>
      <c r="B579">
        <v>1314.9</v>
      </c>
      <c r="C579">
        <v>1318.9</v>
      </c>
      <c r="D579">
        <v>1323</v>
      </c>
      <c r="E579">
        <v>1327</v>
      </c>
      <c r="F579">
        <v>1331</v>
      </c>
      <c r="G579">
        <v>1335.1</v>
      </c>
      <c r="H579">
        <v>1339.1</v>
      </c>
      <c r="I579">
        <v>1343.2</v>
      </c>
      <c r="J579">
        <v>566</v>
      </c>
    </row>
    <row r="580" spans="1:10">
      <c r="A580">
        <v>1146</v>
      </c>
      <c r="B580">
        <v>1318.3</v>
      </c>
      <c r="C580">
        <v>1322.3</v>
      </c>
      <c r="D580">
        <v>1326.4</v>
      </c>
      <c r="E580">
        <v>1330.4</v>
      </c>
      <c r="F580">
        <v>1334.5</v>
      </c>
      <c r="G580">
        <v>1338.5</v>
      </c>
      <c r="H580">
        <v>1342.5</v>
      </c>
      <c r="I580">
        <v>1346.6</v>
      </c>
      <c r="J580">
        <v>564</v>
      </c>
    </row>
    <row r="581" spans="1:10">
      <c r="A581">
        <v>1148</v>
      </c>
      <c r="B581">
        <v>1321.7</v>
      </c>
      <c r="C581">
        <v>1325.7</v>
      </c>
      <c r="D581">
        <v>1329.8</v>
      </c>
      <c r="E581">
        <v>1333.8</v>
      </c>
      <c r="F581">
        <v>1337.9</v>
      </c>
      <c r="G581">
        <v>1341.9</v>
      </c>
      <c r="H581">
        <v>1345.9</v>
      </c>
      <c r="I581">
        <v>1350</v>
      </c>
      <c r="J581">
        <v>562</v>
      </c>
    </row>
    <row r="582" spans="1:10">
      <c r="A582">
        <v>1150</v>
      </c>
      <c r="B582">
        <v>1325.1</v>
      </c>
      <c r="C582">
        <v>1329.1</v>
      </c>
      <c r="D582">
        <v>1333.2</v>
      </c>
      <c r="E582">
        <v>1337.2</v>
      </c>
      <c r="F582">
        <v>1341.3</v>
      </c>
      <c r="G582">
        <v>1345.3</v>
      </c>
      <c r="H582">
        <v>1349.4</v>
      </c>
      <c r="I582">
        <v>1353.4</v>
      </c>
      <c r="J582">
        <v>560</v>
      </c>
    </row>
    <row r="583" spans="1:10">
      <c r="A583">
        <v>1152</v>
      </c>
      <c r="B583">
        <v>1328.5</v>
      </c>
      <c r="C583">
        <v>1332.6</v>
      </c>
      <c r="D583">
        <v>1336.6</v>
      </c>
      <c r="E583">
        <v>1340.6</v>
      </c>
      <c r="F583">
        <v>1344.7</v>
      </c>
      <c r="G583">
        <v>1348.7</v>
      </c>
      <c r="H583">
        <v>1352.8</v>
      </c>
      <c r="I583">
        <v>1356.8</v>
      </c>
      <c r="J583">
        <v>558</v>
      </c>
    </row>
    <row r="584" spans="1:10">
      <c r="A584">
        <v>1154</v>
      </c>
      <c r="B584">
        <v>1331.9</v>
      </c>
      <c r="C584">
        <v>1336</v>
      </c>
      <c r="D584">
        <v>1340</v>
      </c>
      <c r="E584">
        <v>1344</v>
      </c>
      <c r="F584">
        <v>1348.1</v>
      </c>
      <c r="G584">
        <v>1352.1</v>
      </c>
      <c r="H584">
        <v>1356.2</v>
      </c>
      <c r="I584">
        <v>1360.2</v>
      </c>
      <c r="J584">
        <v>556</v>
      </c>
    </row>
    <row r="585" spans="1:10">
      <c r="A585">
        <v>1156</v>
      </c>
      <c r="B585">
        <v>1335.3</v>
      </c>
      <c r="C585">
        <v>1339.4</v>
      </c>
      <c r="D585">
        <v>1343.4</v>
      </c>
      <c r="E585">
        <v>1347.5</v>
      </c>
      <c r="F585">
        <v>1351.5</v>
      </c>
      <c r="G585">
        <v>1355.5</v>
      </c>
      <c r="H585">
        <v>1359.6</v>
      </c>
      <c r="I585">
        <v>1363.6</v>
      </c>
      <c r="J585">
        <v>554</v>
      </c>
    </row>
    <row r="586" spans="1:10">
      <c r="A586">
        <v>1158</v>
      </c>
      <c r="B586">
        <v>1338.7</v>
      </c>
      <c r="C586">
        <v>1342.8</v>
      </c>
      <c r="D586">
        <v>1346.8</v>
      </c>
      <c r="E586">
        <v>1350.9</v>
      </c>
      <c r="F586">
        <v>1354.9</v>
      </c>
      <c r="G586">
        <v>1358.9</v>
      </c>
      <c r="H586">
        <v>1363</v>
      </c>
      <c r="I586">
        <v>1367</v>
      </c>
      <c r="J586">
        <v>552</v>
      </c>
    </row>
    <row r="587" spans="1:10">
      <c r="A587">
        <v>1160</v>
      </c>
      <c r="B587">
        <v>1342.1</v>
      </c>
      <c r="C587">
        <v>1346.2</v>
      </c>
      <c r="D587">
        <v>1350.2</v>
      </c>
      <c r="E587">
        <v>1354.3</v>
      </c>
      <c r="F587">
        <v>1358.3</v>
      </c>
      <c r="G587">
        <v>1362.4</v>
      </c>
      <c r="H587">
        <v>1366.4</v>
      </c>
      <c r="I587">
        <v>1370.4</v>
      </c>
      <c r="J587">
        <v>550</v>
      </c>
    </row>
    <row r="588" spans="1:10">
      <c r="A588">
        <v>1162</v>
      </c>
      <c r="B588">
        <v>1345.6</v>
      </c>
      <c r="C588">
        <v>1349.6</v>
      </c>
      <c r="D588">
        <v>1353.6</v>
      </c>
      <c r="E588">
        <v>1357.7</v>
      </c>
      <c r="F588">
        <v>1361.7</v>
      </c>
      <c r="G588">
        <v>1365.8</v>
      </c>
      <c r="H588">
        <v>1369.8</v>
      </c>
      <c r="I588">
        <v>1373.8</v>
      </c>
      <c r="J588">
        <v>548</v>
      </c>
    </row>
    <row r="589" spans="1:10">
      <c r="A589">
        <v>1164</v>
      </c>
      <c r="B589">
        <v>1349</v>
      </c>
      <c r="C589">
        <v>1353</v>
      </c>
      <c r="D589">
        <v>1357</v>
      </c>
      <c r="E589">
        <v>1361.1</v>
      </c>
      <c r="F589">
        <v>1365.1</v>
      </c>
      <c r="G589">
        <v>1369.2</v>
      </c>
      <c r="H589">
        <v>1373.2</v>
      </c>
      <c r="I589">
        <v>1377.2</v>
      </c>
      <c r="J589">
        <v>546</v>
      </c>
    </row>
    <row r="590" spans="1:10">
      <c r="A590">
        <v>1166</v>
      </c>
      <c r="B590">
        <v>1352.4</v>
      </c>
      <c r="C590">
        <v>1356.4</v>
      </c>
      <c r="D590">
        <v>1360.5</v>
      </c>
      <c r="E590">
        <v>1364.5</v>
      </c>
      <c r="F590">
        <v>1368.5</v>
      </c>
      <c r="G590">
        <v>1372.6</v>
      </c>
      <c r="H590">
        <v>1376.6</v>
      </c>
      <c r="I590">
        <v>1380.7</v>
      </c>
      <c r="J590">
        <v>544</v>
      </c>
    </row>
    <row r="591" spans="1:10">
      <c r="A591">
        <v>1168</v>
      </c>
      <c r="B591">
        <v>1355.8</v>
      </c>
      <c r="C591">
        <v>1359.8</v>
      </c>
      <c r="D591">
        <v>1363.9</v>
      </c>
      <c r="E591">
        <v>1367.9</v>
      </c>
      <c r="F591">
        <v>1371.9</v>
      </c>
      <c r="G591">
        <v>1376</v>
      </c>
      <c r="H591">
        <v>1380</v>
      </c>
      <c r="I591">
        <v>1384.1</v>
      </c>
      <c r="J591">
        <v>542</v>
      </c>
    </row>
    <row r="592" spans="1:10">
      <c r="A592">
        <v>1170</v>
      </c>
      <c r="B592">
        <v>1359.2</v>
      </c>
      <c r="C592">
        <v>1363.2</v>
      </c>
      <c r="D592">
        <v>1367.3</v>
      </c>
      <c r="E592">
        <v>1371.3</v>
      </c>
      <c r="F592">
        <v>1375.3</v>
      </c>
      <c r="G592">
        <v>1379.4</v>
      </c>
      <c r="H592">
        <v>1383.4</v>
      </c>
      <c r="I592">
        <v>1387.5</v>
      </c>
      <c r="J592">
        <v>540</v>
      </c>
    </row>
    <row r="593" spans="1:10">
      <c r="A593">
        <v>1172</v>
      </c>
      <c r="B593">
        <v>1362.6</v>
      </c>
      <c r="C593">
        <v>1366.6</v>
      </c>
      <c r="D593">
        <v>1370.7</v>
      </c>
      <c r="E593">
        <v>1374.7</v>
      </c>
      <c r="F593">
        <v>1378.8</v>
      </c>
      <c r="G593">
        <v>1382.8</v>
      </c>
      <c r="H593">
        <v>1386.8</v>
      </c>
      <c r="I593">
        <v>1390.9</v>
      </c>
      <c r="J593">
        <v>538</v>
      </c>
    </row>
    <row r="594" spans="1:10">
      <c r="A594">
        <v>1174</v>
      </c>
      <c r="B594">
        <v>1366</v>
      </c>
      <c r="C594">
        <v>1370</v>
      </c>
      <c r="D594">
        <v>1374.1</v>
      </c>
      <c r="E594">
        <v>1378.1</v>
      </c>
      <c r="F594">
        <v>1382.2</v>
      </c>
      <c r="G594">
        <v>1386.2</v>
      </c>
      <c r="H594">
        <v>1390.2</v>
      </c>
      <c r="I594">
        <v>1394.3</v>
      </c>
      <c r="J594">
        <v>536</v>
      </c>
    </row>
    <row r="595" spans="1:10">
      <c r="A595">
        <v>1176</v>
      </c>
      <c r="B595">
        <v>1369.4</v>
      </c>
      <c r="C595">
        <v>1373.4</v>
      </c>
      <c r="D595">
        <v>1377.5</v>
      </c>
      <c r="E595">
        <v>1381.5</v>
      </c>
      <c r="F595">
        <v>1385.6</v>
      </c>
      <c r="G595">
        <v>1389.6</v>
      </c>
      <c r="H595">
        <v>1393.7</v>
      </c>
      <c r="I595">
        <v>1397.7</v>
      </c>
      <c r="J595">
        <v>534</v>
      </c>
    </row>
    <row r="596" spans="1:10">
      <c r="A596">
        <v>1178</v>
      </c>
      <c r="B596">
        <v>1372.8</v>
      </c>
      <c r="C596">
        <v>1376.9</v>
      </c>
      <c r="D596">
        <v>1380.9</v>
      </c>
      <c r="E596">
        <v>1384.9</v>
      </c>
      <c r="F596">
        <v>1389</v>
      </c>
      <c r="G596">
        <v>1393</v>
      </c>
      <c r="H596">
        <v>1397.1</v>
      </c>
      <c r="I596">
        <v>1401.1</v>
      </c>
      <c r="J596">
        <v>532</v>
      </c>
    </row>
    <row r="597" spans="1:10">
      <c r="A597">
        <v>1180</v>
      </c>
      <c r="B597">
        <v>1376.2</v>
      </c>
      <c r="C597">
        <v>1380.3</v>
      </c>
      <c r="D597">
        <v>1384.3</v>
      </c>
      <c r="E597">
        <v>1388.3</v>
      </c>
      <c r="F597">
        <v>1392.4</v>
      </c>
      <c r="G597">
        <v>1396.4</v>
      </c>
      <c r="H597">
        <v>1400.5</v>
      </c>
      <c r="I597">
        <v>1404.5</v>
      </c>
      <c r="J597">
        <v>530</v>
      </c>
    </row>
    <row r="598" spans="1:10">
      <c r="A598">
        <v>1182</v>
      </c>
      <c r="B598">
        <v>1379.6</v>
      </c>
      <c r="C598">
        <v>1383.7</v>
      </c>
      <c r="D598">
        <v>1387.7</v>
      </c>
      <c r="E598">
        <v>1391.8</v>
      </c>
      <c r="F598">
        <v>1395.8</v>
      </c>
      <c r="G598">
        <v>1399.8</v>
      </c>
      <c r="H598">
        <v>1403.9</v>
      </c>
      <c r="I598">
        <v>1407.9</v>
      </c>
      <c r="J598">
        <v>528</v>
      </c>
    </row>
    <row r="599" spans="1:10">
      <c r="A599">
        <v>1184</v>
      </c>
      <c r="B599">
        <v>1383</v>
      </c>
      <c r="C599">
        <v>1387.1</v>
      </c>
      <c r="D599">
        <v>1391.1</v>
      </c>
      <c r="E599">
        <v>1395.2</v>
      </c>
      <c r="F599">
        <v>1399.2</v>
      </c>
      <c r="G599">
        <v>1403.2</v>
      </c>
      <c r="H599">
        <v>1407.3</v>
      </c>
      <c r="I599">
        <v>1411.3</v>
      </c>
      <c r="J599">
        <v>526</v>
      </c>
    </row>
    <row r="600" spans="1:10">
      <c r="A600">
        <v>1186</v>
      </c>
      <c r="B600">
        <v>1386.4</v>
      </c>
      <c r="C600">
        <v>1390.5</v>
      </c>
      <c r="D600">
        <v>1394.5</v>
      </c>
      <c r="E600">
        <v>1398.6</v>
      </c>
      <c r="F600">
        <v>1402.6</v>
      </c>
      <c r="G600">
        <v>1406.7</v>
      </c>
      <c r="H600">
        <v>1410.7</v>
      </c>
      <c r="I600">
        <v>1414.7</v>
      </c>
      <c r="J600">
        <v>524</v>
      </c>
    </row>
    <row r="601" spans="1:10">
      <c r="A601">
        <v>1188</v>
      </c>
      <c r="B601">
        <v>1389.9</v>
      </c>
      <c r="C601">
        <v>1393.9</v>
      </c>
      <c r="D601">
        <v>1397.9</v>
      </c>
      <c r="E601">
        <v>1402</v>
      </c>
      <c r="F601">
        <v>1406</v>
      </c>
      <c r="G601">
        <v>1410.1</v>
      </c>
      <c r="H601">
        <v>1414.1</v>
      </c>
      <c r="I601">
        <v>1418.1</v>
      </c>
      <c r="J601">
        <v>522</v>
      </c>
    </row>
    <row r="602" spans="1:10">
      <c r="A602">
        <v>1190</v>
      </c>
      <c r="B602">
        <v>1393.3</v>
      </c>
      <c r="C602">
        <v>1397.3</v>
      </c>
      <c r="D602">
        <v>1401.3</v>
      </c>
      <c r="E602">
        <v>1405.4</v>
      </c>
      <c r="F602">
        <v>1409.4</v>
      </c>
      <c r="G602">
        <v>1413.5</v>
      </c>
      <c r="H602">
        <v>1417.5</v>
      </c>
      <c r="I602">
        <v>1421.5</v>
      </c>
      <c r="J602">
        <v>520</v>
      </c>
    </row>
    <row r="603" spans="1:10">
      <c r="A603">
        <v>1192</v>
      </c>
      <c r="B603">
        <v>1396.7</v>
      </c>
      <c r="C603">
        <v>1400.7</v>
      </c>
      <c r="D603">
        <v>1404.8</v>
      </c>
      <c r="E603">
        <v>1408.8</v>
      </c>
      <c r="F603">
        <v>1412.8</v>
      </c>
      <c r="G603">
        <v>1416.9</v>
      </c>
      <c r="H603">
        <v>1420.9</v>
      </c>
      <c r="I603">
        <v>1425</v>
      </c>
      <c r="J603">
        <v>518</v>
      </c>
    </row>
    <row r="604" spans="1:10">
      <c r="A604">
        <v>1194</v>
      </c>
      <c r="B604">
        <v>1400.1</v>
      </c>
      <c r="C604">
        <v>1404.1</v>
      </c>
      <c r="D604">
        <v>1408.2</v>
      </c>
      <c r="E604">
        <v>1412.2</v>
      </c>
      <c r="F604">
        <v>1416.2</v>
      </c>
      <c r="G604">
        <v>1420.3</v>
      </c>
      <c r="H604">
        <v>1424.3</v>
      </c>
      <c r="I604">
        <v>1428.4</v>
      </c>
      <c r="J604">
        <v>516</v>
      </c>
    </row>
    <row r="605" spans="1:10">
      <c r="A605">
        <v>1196</v>
      </c>
      <c r="B605">
        <v>1403.5</v>
      </c>
      <c r="C605">
        <v>1407.5</v>
      </c>
      <c r="D605">
        <v>1411.6</v>
      </c>
      <c r="E605">
        <v>1415.6</v>
      </c>
      <c r="F605">
        <v>1419.7</v>
      </c>
      <c r="G605">
        <v>1423.7</v>
      </c>
      <c r="H605">
        <v>1427.7</v>
      </c>
      <c r="I605">
        <v>1431.8</v>
      </c>
      <c r="J605">
        <v>514</v>
      </c>
    </row>
    <row r="606" spans="1:10">
      <c r="A606">
        <v>1198</v>
      </c>
      <c r="B606">
        <v>1406.9</v>
      </c>
      <c r="C606">
        <v>1410.9</v>
      </c>
      <c r="D606">
        <v>1415</v>
      </c>
      <c r="E606">
        <v>1419</v>
      </c>
      <c r="F606">
        <v>1423.1</v>
      </c>
      <c r="G606">
        <v>1427.1</v>
      </c>
      <c r="H606">
        <v>1431.1</v>
      </c>
      <c r="I606">
        <v>1435.2</v>
      </c>
      <c r="J606">
        <v>512</v>
      </c>
    </row>
    <row r="607" spans="1:10">
      <c r="A607">
        <v>1200</v>
      </c>
      <c r="B607">
        <v>1410.3</v>
      </c>
      <c r="C607">
        <v>1414.3</v>
      </c>
      <c r="D607">
        <v>1418.4</v>
      </c>
      <c r="E607">
        <v>1422.4</v>
      </c>
      <c r="F607">
        <v>1426.5</v>
      </c>
      <c r="G607">
        <v>1430.5</v>
      </c>
      <c r="H607">
        <v>1434.5</v>
      </c>
      <c r="I607">
        <v>1438.6</v>
      </c>
      <c r="J607">
        <v>510</v>
      </c>
    </row>
    <row r="608" spans="1:10">
      <c r="A608">
        <v>1202</v>
      </c>
      <c r="B608">
        <v>1413.7</v>
      </c>
      <c r="C608">
        <v>1417.8</v>
      </c>
      <c r="D608">
        <v>1421.8</v>
      </c>
      <c r="E608">
        <v>1425.8</v>
      </c>
      <c r="F608">
        <v>1429.9</v>
      </c>
      <c r="G608">
        <v>1433.9</v>
      </c>
      <c r="H608">
        <v>1438</v>
      </c>
      <c r="I608">
        <v>1442</v>
      </c>
      <c r="J608">
        <v>508</v>
      </c>
    </row>
    <row r="609" spans="1:10">
      <c r="A609">
        <v>1204</v>
      </c>
      <c r="B609">
        <v>1417.1</v>
      </c>
      <c r="C609">
        <v>1421.2</v>
      </c>
      <c r="D609">
        <v>1425.2</v>
      </c>
      <c r="E609">
        <v>1429.2</v>
      </c>
      <c r="F609">
        <v>1433.3</v>
      </c>
      <c r="G609">
        <v>1437.3</v>
      </c>
      <c r="H609">
        <v>1441.4</v>
      </c>
      <c r="I609">
        <v>1445.4</v>
      </c>
      <c r="J609">
        <v>506</v>
      </c>
    </row>
    <row r="610" spans="1:10">
      <c r="A610">
        <v>1206</v>
      </c>
      <c r="B610">
        <v>1420.5</v>
      </c>
      <c r="C610">
        <v>1424.6</v>
      </c>
      <c r="D610">
        <v>1428.6</v>
      </c>
      <c r="E610">
        <v>1432.6</v>
      </c>
      <c r="F610">
        <v>1436.7</v>
      </c>
      <c r="G610">
        <v>1440.7</v>
      </c>
      <c r="H610">
        <v>1444.8</v>
      </c>
      <c r="I610">
        <v>1448.8</v>
      </c>
      <c r="J610">
        <v>504</v>
      </c>
    </row>
    <row r="611" spans="1:10">
      <c r="A611">
        <v>1208</v>
      </c>
      <c r="B611">
        <v>1423.9</v>
      </c>
      <c r="C611">
        <v>1428</v>
      </c>
      <c r="D611">
        <v>1432</v>
      </c>
      <c r="E611">
        <v>1436.1</v>
      </c>
      <c r="F611">
        <v>1440.1</v>
      </c>
      <c r="G611">
        <v>1444.1</v>
      </c>
      <c r="H611">
        <v>1448.2</v>
      </c>
      <c r="I611">
        <v>1452.2</v>
      </c>
      <c r="J611">
        <v>502</v>
      </c>
    </row>
    <row r="612" spans="1:10">
      <c r="A612">
        <v>1210</v>
      </c>
      <c r="B612">
        <v>1427.3</v>
      </c>
      <c r="C612">
        <v>1431.4</v>
      </c>
      <c r="D612">
        <v>1435.4</v>
      </c>
      <c r="E612">
        <v>1439.5</v>
      </c>
      <c r="F612">
        <v>1443.5</v>
      </c>
      <c r="G612">
        <v>1447.5</v>
      </c>
      <c r="H612">
        <v>1451.6</v>
      </c>
      <c r="I612">
        <v>1455.6</v>
      </c>
      <c r="J612">
        <v>500</v>
      </c>
    </row>
    <row r="613" spans="1:10">
      <c r="A613">
        <v>1212</v>
      </c>
      <c r="B613">
        <v>1430.7</v>
      </c>
      <c r="C613">
        <v>1434.8</v>
      </c>
      <c r="D613">
        <v>1438.8</v>
      </c>
      <c r="E613">
        <v>1442.9</v>
      </c>
      <c r="F613">
        <v>1446.9</v>
      </c>
      <c r="G613">
        <v>1451</v>
      </c>
      <c r="H613">
        <v>1455</v>
      </c>
      <c r="I613">
        <v>1459</v>
      </c>
      <c r="J613">
        <v>498</v>
      </c>
    </row>
    <row r="614" spans="1:10">
      <c r="A614">
        <v>1214</v>
      </c>
      <c r="B614">
        <v>1434.2</v>
      </c>
      <c r="C614">
        <v>1438.2</v>
      </c>
      <c r="D614">
        <v>1442.2</v>
      </c>
      <c r="E614">
        <v>1446.3</v>
      </c>
      <c r="F614">
        <v>1450.3</v>
      </c>
      <c r="G614">
        <v>1454.4</v>
      </c>
      <c r="H614">
        <v>1458.4</v>
      </c>
      <c r="I614">
        <v>1462.4</v>
      </c>
      <c r="J614">
        <v>496</v>
      </c>
    </row>
    <row r="615" spans="1:10">
      <c r="A615">
        <v>1216</v>
      </c>
      <c r="B615">
        <v>1437.6</v>
      </c>
      <c r="C615">
        <v>1441.6</v>
      </c>
      <c r="D615">
        <v>1445.6</v>
      </c>
      <c r="E615">
        <v>1449.7</v>
      </c>
      <c r="F615">
        <v>1453.7</v>
      </c>
      <c r="G615">
        <v>1457.8</v>
      </c>
      <c r="H615">
        <v>1461.8</v>
      </c>
      <c r="I615">
        <v>1465.9</v>
      </c>
      <c r="J615">
        <v>494</v>
      </c>
    </row>
    <row r="616" spans="1:10">
      <c r="A616">
        <v>1218</v>
      </c>
      <c r="B616">
        <v>1441</v>
      </c>
      <c r="C616">
        <v>1445</v>
      </c>
      <c r="D616">
        <v>1449.1</v>
      </c>
      <c r="E616">
        <v>1453.1</v>
      </c>
      <c r="F616">
        <v>1457.1</v>
      </c>
      <c r="G616">
        <v>1461.2</v>
      </c>
      <c r="H616">
        <v>1465.2</v>
      </c>
      <c r="I616">
        <v>1469.3</v>
      </c>
      <c r="J616">
        <v>492</v>
      </c>
    </row>
    <row r="617" spans="1:10">
      <c r="A617">
        <v>1220</v>
      </c>
      <c r="B617">
        <v>1444.4</v>
      </c>
      <c r="C617">
        <v>1448.4</v>
      </c>
      <c r="D617">
        <v>1452.5</v>
      </c>
      <c r="E617">
        <v>1456.5</v>
      </c>
      <c r="F617">
        <v>1460.5</v>
      </c>
      <c r="G617">
        <v>1464.6</v>
      </c>
      <c r="H617">
        <v>1468.6</v>
      </c>
      <c r="I617">
        <v>1472.7</v>
      </c>
      <c r="J617">
        <v>490</v>
      </c>
    </row>
    <row r="618" spans="1:10">
      <c r="A618">
        <v>1222</v>
      </c>
      <c r="B618">
        <v>1447.8</v>
      </c>
      <c r="C618">
        <v>1451.8</v>
      </c>
      <c r="D618">
        <v>1455.9</v>
      </c>
      <c r="E618">
        <v>1459.9</v>
      </c>
      <c r="F618">
        <v>1464</v>
      </c>
      <c r="G618">
        <v>1468</v>
      </c>
      <c r="H618">
        <v>1472</v>
      </c>
      <c r="I618">
        <v>1476.1</v>
      </c>
      <c r="J618">
        <v>488</v>
      </c>
    </row>
    <row r="619" spans="1:10">
      <c r="A619">
        <v>1224</v>
      </c>
      <c r="B619">
        <v>1451.2</v>
      </c>
      <c r="C619">
        <v>1455.2</v>
      </c>
      <c r="D619">
        <v>1459.3</v>
      </c>
      <c r="E619">
        <v>1463.3</v>
      </c>
      <c r="F619">
        <v>1467.4</v>
      </c>
      <c r="G619">
        <v>1471.4</v>
      </c>
      <c r="H619">
        <v>1475.4</v>
      </c>
      <c r="I619">
        <v>1479.5</v>
      </c>
      <c r="J619">
        <v>486</v>
      </c>
    </row>
    <row r="620" spans="1:10">
      <c r="A620">
        <v>1226</v>
      </c>
      <c r="B620">
        <v>1454.6</v>
      </c>
      <c r="C620">
        <v>1458.6</v>
      </c>
      <c r="D620">
        <v>1462.7</v>
      </c>
      <c r="E620">
        <v>1466.7</v>
      </c>
      <c r="F620">
        <v>1470.8</v>
      </c>
      <c r="G620">
        <v>1474.8</v>
      </c>
      <c r="H620">
        <v>1478.8</v>
      </c>
      <c r="I620">
        <v>1482.9</v>
      </c>
      <c r="J620">
        <v>484</v>
      </c>
    </row>
    <row r="621" spans="1:10">
      <c r="A621">
        <v>1228</v>
      </c>
      <c r="B621">
        <v>1458</v>
      </c>
      <c r="C621">
        <v>1462.1</v>
      </c>
      <c r="D621">
        <v>1466.1</v>
      </c>
      <c r="E621">
        <v>1470.1</v>
      </c>
      <c r="F621">
        <v>1474.2</v>
      </c>
      <c r="G621">
        <v>1478.2</v>
      </c>
      <c r="H621">
        <v>1482.3</v>
      </c>
      <c r="I621">
        <v>1486.3</v>
      </c>
      <c r="J621">
        <v>482</v>
      </c>
    </row>
    <row r="622" spans="1:10">
      <c r="A622">
        <v>1230</v>
      </c>
      <c r="B622">
        <v>1461.4</v>
      </c>
      <c r="C622">
        <v>1465.5</v>
      </c>
      <c r="D622">
        <v>1469.5</v>
      </c>
      <c r="E622">
        <v>1473.5</v>
      </c>
      <c r="F622">
        <v>1477.6</v>
      </c>
      <c r="G622">
        <v>1481.6</v>
      </c>
      <c r="H622">
        <v>1485.7</v>
      </c>
      <c r="I622">
        <v>1489.7</v>
      </c>
      <c r="J622">
        <v>480</v>
      </c>
    </row>
    <row r="623" spans="1:10">
      <c r="A623">
        <v>1232</v>
      </c>
      <c r="B623">
        <v>1464.8</v>
      </c>
      <c r="C623">
        <v>1468.9</v>
      </c>
      <c r="D623">
        <v>1472.9</v>
      </c>
      <c r="E623">
        <v>1476.9</v>
      </c>
      <c r="F623">
        <v>1481</v>
      </c>
      <c r="G623">
        <v>1485</v>
      </c>
      <c r="H623">
        <v>1489.1</v>
      </c>
      <c r="I623">
        <v>1493.1</v>
      </c>
      <c r="J623">
        <v>478</v>
      </c>
    </row>
    <row r="624" spans="1:10">
      <c r="A624">
        <v>1234</v>
      </c>
      <c r="B624">
        <v>1468.2</v>
      </c>
      <c r="C624">
        <v>1472.3</v>
      </c>
      <c r="D624">
        <v>1476.3</v>
      </c>
      <c r="E624">
        <v>1480.4</v>
      </c>
      <c r="F624">
        <v>1484.4</v>
      </c>
      <c r="G624">
        <v>1488.4</v>
      </c>
      <c r="H624">
        <v>1492.5</v>
      </c>
      <c r="I624">
        <v>1496.5</v>
      </c>
      <c r="J624">
        <v>476</v>
      </c>
    </row>
    <row r="625" spans="1:10">
      <c r="A625">
        <v>1236</v>
      </c>
      <c r="B625">
        <v>1471.6</v>
      </c>
      <c r="C625">
        <v>1475.7</v>
      </c>
      <c r="D625">
        <v>1479.7</v>
      </c>
      <c r="E625">
        <v>1483.8</v>
      </c>
      <c r="F625">
        <v>1487.8</v>
      </c>
      <c r="G625">
        <v>1491.8</v>
      </c>
      <c r="H625">
        <v>1495.9</v>
      </c>
      <c r="I625">
        <v>1499.9</v>
      </c>
      <c r="J625">
        <v>474</v>
      </c>
    </row>
    <row r="626" spans="1:10">
      <c r="A626">
        <v>1238</v>
      </c>
      <c r="B626">
        <v>1475.1</v>
      </c>
      <c r="C626">
        <v>1479.1</v>
      </c>
      <c r="D626">
        <v>1483.1</v>
      </c>
      <c r="E626">
        <v>1487.2</v>
      </c>
      <c r="F626">
        <v>1491.2</v>
      </c>
      <c r="G626">
        <v>1495.3</v>
      </c>
      <c r="H626">
        <v>1499.3</v>
      </c>
      <c r="I626">
        <v>1503.3</v>
      </c>
      <c r="J626">
        <v>472</v>
      </c>
    </row>
    <row r="627" spans="1:10">
      <c r="A627">
        <v>1240</v>
      </c>
      <c r="B627">
        <v>1478.5</v>
      </c>
      <c r="C627">
        <v>1482.5</v>
      </c>
      <c r="D627">
        <v>1486.5</v>
      </c>
      <c r="E627">
        <v>1490.6</v>
      </c>
      <c r="F627">
        <v>1494.6</v>
      </c>
      <c r="G627">
        <v>1498.7</v>
      </c>
      <c r="H627">
        <v>1502.7</v>
      </c>
      <c r="I627">
        <v>1506.7</v>
      </c>
      <c r="J627">
        <v>470</v>
      </c>
    </row>
    <row r="628" spans="1:10">
      <c r="A628">
        <v>1242</v>
      </c>
      <c r="B628">
        <v>1481.9</v>
      </c>
      <c r="C628">
        <v>1485.9</v>
      </c>
      <c r="D628">
        <v>1489.9</v>
      </c>
      <c r="E628">
        <v>1494</v>
      </c>
      <c r="F628">
        <v>1498</v>
      </c>
      <c r="G628">
        <v>1502.1</v>
      </c>
      <c r="H628">
        <v>1506.1</v>
      </c>
      <c r="I628">
        <v>1510.2</v>
      </c>
      <c r="J628">
        <v>468</v>
      </c>
    </row>
    <row r="629" spans="1:10">
      <c r="A629">
        <v>1244</v>
      </c>
      <c r="B629">
        <v>1485.3</v>
      </c>
      <c r="C629">
        <v>1489.3</v>
      </c>
      <c r="D629">
        <v>1493.4</v>
      </c>
      <c r="E629">
        <v>1497.4</v>
      </c>
      <c r="F629">
        <v>1501.4</v>
      </c>
      <c r="G629">
        <v>1505.5</v>
      </c>
      <c r="H629">
        <v>1509.5</v>
      </c>
      <c r="I629">
        <v>1513.6</v>
      </c>
      <c r="J629">
        <v>466</v>
      </c>
    </row>
    <row r="630" spans="1:10">
      <c r="A630">
        <v>1246</v>
      </c>
      <c r="B630">
        <v>1488.7</v>
      </c>
      <c r="C630">
        <v>1492.7</v>
      </c>
      <c r="D630">
        <v>1496.8</v>
      </c>
      <c r="E630">
        <v>1500.8</v>
      </c>
      <c r="F630">
        <v>1504.8</v>
      </c>
      <c r="G630">
        <v>1508.9</v>
      </c>
      <c r="H630">
        <v>1512.9</v>
      </c>
      <c r="I630">
        <v>1517</v>
      </c>
      <c r="J630">
        <v>464</v>
      </c>
    </row>
    <row r="631" spans="1:10">
      <c r="A631">
        <v>1248</v>
      </c>
      <c r="B631">
        <v>1492.1</v>
      </c>
      <c r="C631">
        <v>1496.1</v>
      </c>
      <c r="D631">
        <v>1500.2</v>
      </c>
      <c r="E631">
        <v>1504.2</v>
      </c>
      <c r="F631">
        <v>1508.3</v>
      </c>
      <c r="G631">
        <v>1512.3</v>
      </c>
      <c r="H631">
        <v>1516.3</v>
      </c>
      <c r="I631">
        <v>1520.4</v>
      </c>
      <c r="J631">
        <v>462</v>
      </c>
    </row>
    <row r="632" spans="1:10">
      <c r="A632">
        <v>1250</v>
      </c>
      <c r="B632">
        <v>1495.5</v>
      </c>
      <c r="C632">
        <v>1499.5</v>
      </c>
      <c r="D632">
        <v>1503.6</v>
      </c>
      <c r="E632">
        <v>1507.6</v>
      </c>
      <c r="F632">
        <v>1511.7</v>
      </c>
      <c r="G632">
        <v>1515.7</v>
      </c>
      <c r="H632">
        <v>1519.7</v>
      </c>
      <c r="I632">
        <v>1523.8</v>
      </c>
      <c r="J632">
        <v>460</v>
      </c>
    </row>
    <row r="633" spans="1:10">
      <c r="A633">
        <v>1252</v>
      </c>
      <c r="B633">
        <v>1498.9</v>
      </c>
      <c r="C633">
        <v>1502.9</v>
      </c>
      <c r="D633">
        <v>1507</v>
      </c>
      <c r="E633">
        <v>1511</v>
      </c>
      <c r="F633">
        <v>1515.1</v>
      </c>
      <c r="G633">
        <v>1519.1</v>
      </c>
      <c r="H633">
        <v>1523.2</v>
      </c>
      <c r="I633">
        <v>1527.2</v>
      </c>
      <c r="J633">
        <v>458</v>
      </c>
    </row>
    <row r="634" spans="1:10">
      <c r="A634">
        <v>1254</v>
      </c>
      <c r="B634">
        <v>1502.3</v>
      </c>
      <c r="C634">
        <v>1506.4</v>
      </c>
      <c r="D634">
        <v>1510.4</v>
      </c>
      <c r="E634">
        <v>1514.4</v>
      </c>
      <c r="F634">
        <v>1518.5</v>
      </c>
      <c r="G634">
        <v>1522.5</v>
      </c>
      <c r="H634">
        <v>1526.6</v>
      </c>
      <c r="I634">
        <v>1530.6</v>
      </c>
      <c r="J634">
        <v>456</v>
      </c>
    </row>
    <row r="635" spans="1:10">
      <c r="A635">
        <v>1256</v>
      </c>
      <c r="B635">
        <v>1505.7</v>
      </c>
      <c r="C635">
        <v>1509.8</v>
      </c>
      <c r="D635">
        <v>1513.8</v>
      </c>
      <c r="E635">
        <v>1517.8</v>
      </c>
      <c r="F635">
        <v>1521.9</v>
      </c>
      <c r="G635">
        <v>1525.9</v>
      </c>
      <c r="H635">
        <v>1530</v>
      </c>
      <c r="I635">
        <v>1534</v>
      </c>
      <c r="J635">
        <v>454</v>
      </c>
    </row>
    <row r="636" spans="1:10">
      <c r="A636">
        <v>1258</v>
      </c>
      <c r="B636">
        <v>1509.1</v>
      </c>
      <c r="C636">
        <v>1513.2</v>
      </c>
      <c r="D636">
        <v>1517.2</v>
      </c>
      <c r="E636">
        <v>1521.3</v>
      </c>
      <c r="F636">
        <v>1525.3</v>
      </c>
      <c r="G636">
        <v>1529.3</v>
      </c>
      <c r="H636">
        <v>1533.4</v>
      </c>
      <c r="I636">
        <v>1537.4</v>
      </c>
      <c r="J636">
        <v>452</v>
      </c>
    </row>
    <row r="637" spans="1:10">
      <c r="A637">
        <v>1260</v>
      </c>
      <c r="B637">
        <v>1512.5</v>
      </c>
      <c r="C637">
        <v>1516.6</v>
      </c>
      <c r="D637">
        <v>1520.6</v>
      </c>
      <c r="E637">
        <v>1524.7</v>
      </c>
      <c r="F637">
        <v>1528.7</v>
      </c>
      <c r="G637">
        <v>1532.7</v>
      </c>
      <c r="H637">
        <v>1536.8</v>
      </c>
      <c r="I637">
        <v>1540.8</v>
      </c>
      <c r="J637">
        <v>450</v>
      </c>
    </row>
    <row r="638" spans="1:10">
      <c r="A638">
        <v>1262</v>
      </c>
      <c r="B638">
        <v>1515.9</v>
      </c>
      <c r="C638">
        <v>1520</v>
      </c>
      <c r="D638">
        <v>1524</v>
      </c>
      <c r="E638">
        <v>1528.1</v>
      </c>
      <c r="F638">
        <v>1532.1</v>
      </c>
      <c r="G638">
        <v>1536.1</v>
      </c>
      <c r="H638">
        <v>1540.2</v>
      </c>
      <c r="I638">
        <v>1544.2</v>
      </c>
      <c r="J638">
        <v>448</v>
      </c>
    </row>
    <row r="639" spans="1:10">
      <c r="A639">
        <v>1264</v>
      </c>
      <c r="B639">
        <v>1519.4</v>
      </c>
      <c r="C639">
        <v>1523.4</v>
      </c>
      <c r="D639">
        <v>1527.4</v>
      </c>
      <c r="E639">
        <v>1531.5</v>
      </c>
      <c r="F639">
        <v>1535.5</v>
      </c>
      <c r="G639">
        <v>1539.6</v>
      </c>
      <c r="H639">
        <v>1543.6</v>
      </c>
      <c r="I639">
        <v>1547.6</v>
      </c>
      <c r="J639">
        <v>446</v>
      </c>
    </row>
    <row r="640" spans="1:10">
      <c r="A640">
        <v>1266</v>
      </c>
      <c r="B640">
        <v>1522.8</v>
      </c>
      <c r="C640">
        <v>1526.8</v>
      </c>
      <c r="D640">
        <v>1530.8</v>
      </c>
      <c r="E640">
        <v>1534.9</v>
      </c>
      <c r="F640">
        <v>1538.9</v>
      </c>
      <c r="G640">
        <v>1543</v>
      </c>
      <c r="H640">
        <v>1547</v>
      </c>
      <c r="I640">
        <v>1551</v>
      </c>
      <c r="J640">
        <v>444</v>
      </c>
    </row>
    <row r="641" spans="1:10">
      <c r="A641">
        <v>1268</v>
      </c>
      <c r="B641">
        <v>1526.2</v>
      </c>
      <c r="C641">
        <v>1530.2</v>
      </c>
      <c r="D641">
        <v>1534.2</v>
      </c>
      <c r="E641">
        <v>1538.3</v>
      </c>
      <c r="F641">
        <v>1542.3</v>
      </c>
      <c r="G641">
        <v>1546.4</v>
      </c>
      <c r="H641">
        <v>1550.4</v>
      </c>
      <c r="I641">
        <v>1554.5</v>
      </c>
      <c r="J641">
        <v>442</v>
      </c>
    </row>
    <row r="642" spans="1:10">
      <c r="A642">
        <v>1270</v>
      </c>
      <c r="B642">
        <v>1529.6</v>
      </c>
      <c r="C642">
        <v>1533.6</v>
      </c>
      <c r="D642">
        <v>1537.7</v>
      </c>
      <c r="E642">
        <v>1541.7</v>
      </c>
      <c r="F642">
        <v>1545.7</v>
      </c>
      <c r="G642">
        <v>1549.8</v>
      </c>
      <c r="H642">
        <v>1553.8</v>
      </c>
      <c r="I642">
        <v>1557.9</v>
      </c>
      <c r="J642">
        <v>440</v>
      </c>
    </row>
    <row r="643" spans="1:10">
      <c r="A643">
        <v>1272</v>
      </c>
      <c r="B643">
        <v>1533</v>
      </c>
      <c r="C643">
        <v>1537</v>
      </c>
      <c r="D643">
        <v>1541.1</v>
      </c>
      <c r="E643">
        <v>1545.1</v>
      </c>
      <c r="F643">
        <v>1549.1</v>
      </c>
      <c r="G643">
        <v>1553.2</v>
      </c>
      <c r="H643">
        <v>1557.2</v>
      </c>
      <c r="I643">
        <v>1561.3</v>
      </c>
      <c r="J643">
        <v>438</v>
      </c>
    </row>
    <row r="644" spans="1:10">
      <c r="A644">
        <v>1274</v>
      </c>
      <c r="B644">
        <v>1536.4</v>
      </c>
      <c r="C644">
        <v>1540.4</v>
      </c>
      <c r="D644">
        <v>1544.5</v>
      </c>
      <c r="E644">
        <v>1548.5</v>
      </c>
      <c r="F644">
        <v>1552.6</v>
      </c>
      <c r="G644">
        <v>1556.6</v>
      </c>
      <c r="H644">
        <v>1560.6</v>
      </c>
      <c r="I644">
        <v>1564.7</v>
      </c>
      <c r="J644">
        <v>436</v>
      </c>
    </row>
    <row r="645" spans="1:10">
      <c r="A645">
        <v>1276</v>
      </c>
      <c r="B645">
        <v>1539.8</v>
      </c>
      <c r="C645">
        <v>1543.8</v>
      </c>
      <c r="D645">
        <v>1547.9</v>
      </c>
      <c r="E645">
        <v>1551.9</v>
      </c>
      <c r="F645">
        <v>1556</v>
      </c>
      <c r="G645">
        <v>1560</v>
      </c>
      <c r="H645">
        <v>1564</v>
      </c>
      <c r="I645">
        <v>1568.1</v>
      </c>
      <c r="J645">
        <v>434</v>
      </c>
    </row>
    <row r="646" spans="1:10">
      <c r="A646">
        <v>1278</v>
      </c>
      <c r="B646">
        <v>1543.2</v>
      </c>
      <c r="C646">
        <v>1547.2</v>
      </c>
      <c r="D646">
        <v>1551.3</v>
      </c>
      <c r="E646">
        <v>1555.3</v>
      </c>
      <c r="F646">
        <v>1559.4</v>
      </c>
      <c r="G646">
        <v>1563.4</v>
      </c>
      <c r="H646">
        <v>1567.5</v>
      </c>
      <c r="I646">
        <v>1571.5</v>
      </c>
      <c r="J646">
        <v>432</v>
      </c>
    </row>
    <row r="647" spans="1:10">
      <c r="A647">
        <v>1280</v>
      </c>
      <c r="B647">
        <v>1546.6</v>
      </c>
      <c r="C647">
        <v>1550.7</v>
      </c>
      <c r="D647">
        <v>1554.7</v>
      </c>
      <c r="E647">
        <v>1558.7</v>
      </c>
      <c r="F647">
        <v>1562.8</v>
      </c>
      <c r="G647">
        <v>1566.8</v>
      </c>
      <c r="H647">
        <v>1570.9</v>
      </c>
      <c r="I647">
        <v>1574.9</v>
      </c>
      <c r="J647">
        <v>430</v>
      </c>
    </row>
    <row r="648" spans="1:10">
      <c r="A648">
        <v>1282</v>
      </c>
      <c r="B648">
        <v>1550</v>
      </c>
      <c r="C648">
        <v>1554.1</v>
      </c>
      <c r="D648">
        <v>1558.1</v>
      </c>
      <c r="E648">
        <v>1562.1</v>
      </c>
      <c r="F648">
        <v>1566.2</v>
      </c>
      <c r="G648">
        <v>1570.2</v>
      </c>
      <c r="H648">
        <v>1574.3</v>
      </c>
      <c r="I648">
        <v>1578.3</v>
      </c>
      <c r="J648">
        <v>428</v>
      </c>
    </row>
    <row r="649" spans="1:10">
      <c r="A649">
        <v>1284</v>
      </c>
      <c r="B649">
        <v>1553.4</v>
      </c>
      <c r="C649">
        <v>1557.5</v>
      </c>
      <c r="D649">
        <v>1561.5</v>
      </c>
      <c r="E649">
        <v>1565.6</v>
      </c>
      <c r="F649">
        <v>1569.6</v>
      </c>
      <c r="G649">
        <v>1573.6</v>
      </c>
      <c r="H649">
        <v>1577.7</v>
      </c>
      <c r="I649">
        <v>1581.7</v>
      </c>
      <c r="J649">
        <v>426</v>
      </c>
    </row>
    <row r="650" spans="1:10">
      <c r="A650">
        <v>1286</v>
      </c>
      <c r="B650">
        <v>1556.8</v>
      </c>
      <c r="C650">
        <v>1560.9</v>
      </c>
      <c r="D650">
        <v>1564.9</v>
      </c>
      <c r="E650">
        <v>1569</v>
      </c>
      <c r="F650">
        <v>1573</v>
      </c>
      <c r="G650">
        <v>1577</v>
      </c>
      <c r="H650">
        <v>1581.1</v>
      </c>
      <c r="I650">
        <v>1585.1</v>
      </c>
      <c r="J650">
        <v>424</v>
      </c>
    </row>
    <row r="651" spans="1:10">
      <c r="A651">
        <v>1288</v>
      </c>
      <c r="B651">
        <v>1560.2</v>
      </c>
      <c r="C651">
        <v>1564.3</v>
      </c>
      <c r="D651">
        <v>1568.3</v>
      </c>
      <c r="E651">
        <v>1572.4</v>
      </c>
      <c r="F651">
        <v>1576.4</v>
      </c>
      <c r="G651">
        <v>1580.5</v>
      </c>
      <c r="H651">
        <v>1584.5</v>
      </c>
      <c r="I651">
        <v>1588.5</v>
      </c>
      <c r="J651">
        <v>422</v>
      </c>
    </row>
    <row r="652" spans="1:10">
      <c r="A652">
        <v>1290</v>
      </c>
      <c r="B652">
        <v>1563.7</v>
      </c>
      <c r="C652">
        <v>1567.7</v>
      </c>
      <c r="D652">
        <v>1571.7</v>
      </c>
      <c r="E652">
        <v>1575.8</v>
      </c>
      <c r="F652">
        <v>1579.8</v>
      </c>
      <c r="G652">
        <v>1583.9</v>
      </c>
      <c r="H652">
        <v>1587.9</v>
      </c>
      <c r="I652">
        <v>1591.9</v>
      </c>
      <c r="J652">
        <v>420</v>
      </c>
    </row>
    <row r="653" spans="1:10">
      <c r="A653">
        <v>1292</v>
      </c>
      <c r="B653">
        <v>1567.1</v>
      </c>
      <c r="C653">
        <v>1571.1</v>
      </c>
      <c r="D653">
        <v>1575.1</v>
      </c>
      <c r="E653">
        <v>1579.2</v>
      </c>
      <c r="F653">
        <v>1583.2</v>
      </c>
      <c r="G653">
        <v>1587.3</v>
      </c>
      <c r="H653">
        <v>1591.3</v>
      </c>
      <c r="I653">
        <v>1595.3</v>
      </c>
      <c r="J653">
        <v>418</v>
      </c>
    </row>
    <row r="654" spans="1:10">
      <c r="A654">
        <v>1294</v>
      </c>
      <c r="B654">
        <v>1570.5</v>
      </c>
      <c r="C654">
        <v>1574.5</v>
      </c>
      <c r="D654">
        <v>1578.6</v>
      </c>
      <c r="E654">
        <v>1582.6</v>
      </c>
      <c r="F654">
        <v>1586.6</v>
      </c>
      <c r="G654">
        <v>1590.7</v>
      </c>
      <c r="H654">
        <v>1594.7</v>
      </c>
      <c r="I654">
        <v>1598.8</v>
      </c>
      <c r="J654">
        <v>416</v>
      </c>
    </row>
    <row r="655" spans="1:10">
      <c r="A655">
        <v>1296</v>
      </c>
      <c r="B655">
        <v>1573.9</v>
      </c>
      <c r="C655">
        <v>1577.9</v>
      </c>
      <c r="D655">
        <v>1582</v>
      </c>
      <c r="E655">
        <v>1586</v>
      </c>
      <c r="F655">
        <v>1590</v>
      </c>
      <c r="G655">
        <v>1594.1</v>
      </c>
      <c r="H655">
        <v>1598.1</v>
      </c>
      <c r="I655">
        <v>1602.2</v>
      </c>
      <c r="J655">
        <v>414</v>
      </c>
    </row>
    <row r="656" spans="1:10">
      <c r="A656">
        <v>1298</v>
      </c>
      <c r="B656">
        <v>1577.3</v>
      </c>
      <c r="C656">
        <v>1581.3</v>
      </c>
      <c r="D656">
        <v>1585.4</v>
      </c>
      <c r="E656">
        <v>1589.4</v>
      </c>
      <c r="F656">
        <v>1593.4</v>
      </c>
      <c r="G656">
        <v>1597.5</v>
      </c>
      <c r="H656">
        <v>1601.5</v>
      </c>
      <c r="I656">
        <v>1605.6</v>
      </c>
      <c r="J656">
        <v>412</v>
      </c>
    </row>
    <row r="657" spans="1:10">
      <c r="A657">
        <v>1300</v>
      </c>
      <c r="B657">
        <v>1580.7</v>
      </c>
      <c r="C657">
        <v>1584.7</v>
      </c>
      <c r="D657">
        <v>1588.8</v>
      </c>
      <c r="E657">
        <v>1592.8</v>
      </c>
      <c r="F657">
        <v>1596.9</v>
      </c>
      <c r="G657">
        <v>1600.9</v>
      </c>
      <c r="H657">
        <v>1604.9</v>
      </c>
      <c r="I657">
        <v>1609</v>
      </c>
      <c r="J657">
        <v>410</v>
      </c>
    </row>
    <row r="658" spans="1:10">
      <c r="A658">
        <v>1302</v>
      </c>
      <c r="B658">
        <v>1584.1</v>
      </c>
      <c r="C658">
        <v>1588.1</v>
      </c>
      <c r="D658">
        <v>1592.2</v>
      </c>
      <c r="E658">
        <v>1596.2</v>
      </c>
      <c r="F658">
        <v>1600.3</v>
      </c>
      <c r="G658">
        <v>1604.3</v>
      </c>
      <c r="H658">
        <v>1608.3</v>
      </c>
      <c r="I658">
        <v>1612.4</v>
      </c>
      <c r="J658">
        <v>408</v>
      </c>
    </row>
    <row r="659" spans="1:10">
      <c r="A659">
        <v>1304</v>
      </c>
      <c r="B659">
        <v>1587.5</v>
      </c>
      <c r="C659">
        <v>1591.5</v>
      </c>
      <c r="D659">
        <v>1595.6</v>
      </c>
      <c r="E659">
        <v>1599.6</v>
      </c>
      <c r="F659">
        <v>1603.7</v>
      </c>
      <c r="G659">
        <v>1607.7</v>
      </c>
      <c r="H659">
        <v>1611.8</v>
      </c>
      <c r="I659">
        <v>1615.8</v>
      </c>
      <c r="J659">
        <v>406</v>
      </c>
    </row>
    <row r="660" spans="1:10">
      <c r="A660">
        <v>1306</v>
      </c>
      <c r="B660">
        <v>1590.9</v>
      </c>
      <c r="C660">
        <v>1595</v>
      </c>
      <c r="D660">
        <v>1599</v>
      </c>
      <c r="E660">
        <v>1603</v>
      </c>
      <c r="F660">
        <v>1607.1</v>
      </c>
      <c r="G660">
        <v>1611.1</v>
      </c>
      <c r="H660">
        <v>1615.2</v>
      </c>
      <c r="I660">
        <v>1619.2</v>
      </c>
      <c r="J660">
        <v>404</v>
      </c>
    </row>
    <row r="661" spans="1:10">
      <c r="A661">
        <v>1308</v>
      </c>
      <c r="B661">
        <v>1594.3</v>
      </c>
      <c r="C661">
        <v>1598.4</v>
      </c>
      <c r="D661">
        <v>1602.4</v>
      </c>
      <c r="E661">
        <v>1606.4</v>
      </c>
      <c r="F661">
        <v>1610.5</v>
      </c>
      <c r="G661">
        <v>1614.5</v>
      </c>
      <c r="H661">
        <v>1618.6</v>
      </c>
      <c r="I661">
        <v>1622.6</v>
      </c>
      <c r="J661">
        <v>402</v>
      </c>
    </row>
    <row r="662" spans="1:10">
      <c r="A662">
        <v>1310</v>
      </c>
      <c r="B662">
        <v>1597.7</v>
      </c>
      <c r="C662">
        <v>1601.8</v>
      </c>
      <c r="D662">
        <v>1605.8</v>
      </c>
      <c r="E662">
        <v>1609.9</v>
      </c>
      <c r="F662">
        <v>1613.9</v>
      </c>
      <c r="G662">
        <v>1617.9</v>
      </c>
      <c r="H662">
        <v>1622</v>
      </c>
      <c r="I662">
        <v>1626</v>
      </c>
      <c r="J662">
        <v>400</v>
      </c>
    </row>
    <row r="663" spans="1:10">
      <c r="A663">
        <v>1312</v>
      </c>
      <c r="B663">
        <v>1601.1</v>
      </c>
      <c r="C663">
        <v>1605.2</v>
      </c>
      <c r="D663">
        <v>1609.2</v>
      </c>
      <c r="E663">
        <v>1613.3</v>
      </c>
      <c r="F663">
        <v>1617.3</v>
      </c>
      <c r="G663">
        <v>1621.3</v>
      </c>
      <c r="H663">
        <v>1625.4</v>
      </c>
      <c r="I663">
        <v>1629.4</v>
      </c>
      <c r="J663">
        <v>398</v>
      </c>
    </row>
    <row r="664" spans="1:10">
      <c r="A664">
        <v>1314</v>
      </c>
      <c r="B664">
        <v>1604.5</v>
      </c>
      <c r="C664">
        <v>1608.6</v>
      </c>
      <c r="D664">
        <v>1612.6</v>
      </c>
      <c r="E664">
        <v>1616.7</v>
      </c>
      <c r="F664">
        <v>1620.7</v>
      </c>
      <c r="G664">
        <v>1624.8</v>
      </c>
      <c r="H664">
        <v>1628.8</v>
      </c>
      <c r="I664">
        <v>1632.8</v>
      </c>
      <c r="J664">
        <v>396</v>
      </c>
    </row>
    <row r="665" spans="1:10">
      <c r="A665">
        <v>1316</v>
      </c>
      <c r="B665">
        <v>1608</v>
      </c>
      <c r="C665">
        <v>1612</v>
      </c>
      <c r="D665">
        <v>1616</v>
      </c>
      <c r="E665">
        <v>1620.1</v>
      </c>
      <c r="F665">
        <v>1624.1</v>
      </c>
      <c r="G665">
        <v>1628.2</v>
      </c>
      <c r="H665">
        <v>1632.2</v>
      </c>
      <c r="I665">
        <v>1636.2</v>
      </c>
      <c r="J665">
        <v>394</v>
      </c>
    </row>
    <row r="666" spans="1:10">
      <c r="A666">
        <v>1318</v>
      </c>
      <c r="B666">
        <v>1611.4</v>
      </c>
      <c r="C666">
        <v>1615.4</v>
      </c>
      <c r="D666">
        <v>1619.4</v>
      </c>
      <c r="E666">
        <v>1623.5</v>
      </c>
      <c r="F666">
        <v>1627.5</v>
      </c>
      <c r="G666">
        <v>1631.6</v>
      </c>
      <c r="H666">
        <v>1635.6</v>
      </c>
      <c r="I666">
        <v>1639.6</v>
      </c>
      <c r="J666">
        <v>392</v>
      </c>
    </row>
    <row r="667" spans="1:10">
      <c r="A667">
        <v>1320</v>
      </c>
      <c r="B667">
        <v>1614.8</v>
      </c>
      <c r="C667">
        <v>1618.8</v>
      </c>
      <c r="D667">
        <v>1622.9</v>
      </c>
      <c r="E667">
        <v>1626.9</v>
      </c>
      <c r="F667">
        <v>1630.9</v>
      </c>
      <c r="G667">
        <v>1635</v>
      </c>
      <c r="H667">
        <v>1639</v>
      </c>
      <c r="I667">
        <v>1643.1</v>
      </c>
      <c r="J667">
        <v>390</v>
      </c>
    </row>
    <row r="668" spans="1:10">
      <c r="A668">
        <v>1322</v>
      </c>
      <c r="B668">
        <v>1618.2</v>
      </c>
      <c r="C668">
        <v>1622.2</v>
      </c>
      <c r="D668">
        <v>1626.3</v>
      </c>
      <c r="E668">
        <v>1630.3</v>
      </c>
      <c r="F668">
        <v>1634.3</v>
      </c>
      <c r="G668">
        <v>1638.4</v>
      </c>
      <c r="H668">
        <v>1642.4</v>
      </c>
      <c r="I668">
        <v>1646.5</v>
      </c>
      <c r="J668">
        <v>388</v>
      </c>
    </row>
    <row r="669" spans="1:10">
      <c r="A669">
        <v>1324</v>
      </c>
      <c r="B669">
        <v>1621.6</v>
      </c>
      <c r="C669">
        <v>1625.6</v>
      </c>
      <c r="D669">
        <v>1629.7</v>
      </c>
      <c r="E669">
        <v>1633.7</v>
      </c>
      <c r="F669">
        <v>1637.7</v>
      </c>
      <c r="G669">
        <v>1641.8</v>
      </c>
      <c r="H669">
        <v>1645.8</v>
      </c>
      <c r="I669">
        <v>1649.9</v>
      </c>
      <c r="J669">
        <v>386</v>
      </c>
    </row>
    <row r="670" spans="1:10">
      <c r="A670">
        <v>1326</v>
      </c>
      <c r="B670">
        <v>1625</v>
      </c>
      <c r="C670">
        <v>1629</v>
      </c>
      <c r="D670">
        <v>1633.1</v>
      </c>
      <c r="E670">
        <v>1637.1</v>
      </c>
      <c r="F670">
        <v>1641.2</v>
      </c>
      <c r="G670">
        <v>1645.2</v>
      </c>
      <c r="H670">
        <v>1649.2</v>
      </c>
      <c r="I670">
        <v>1653.3</v>
      </c>
      <c r="J670">
        <v>384</v>
      </c>
    </row>
    <row r="671" spans="1:10">
      <c r="A671">
        <v>1328</v>
      </c>
      <c r="B671">
        <v>1628.4</v>
      </c>
      <c r="C671">
        <v>1632.4</v>
      </c>
      <c r="D671">
        <v>1636.5</v>
      </c>
      <c r="E671">
        <v>1640.5</v>
      </c>
      <c r="F671">
        <v>1644.6</v>
      </c>
      <c r="G671">
        <v>1648.6</v>
      </c>
      <c r="H671">
        <v>1652.6</v>
      </c>
      <c r="I671">
        <v>1656.7</v>
      </c>
      <c r="J671">
        <v>382</v>
      </c>
    </row>
    <row r="672" spans="1:10">
      <c r="A672">
        <v>1330</v>
      </c>
      <c r="B672">
        <v>1631.8</v>
      </c>
      <c r="C672">
        <v>1635.9</v>
      </c>
      <c r="D672">
        <v>1639.9</v>
      </c>
      <c r="E672">
        <v>1643.9</v>
      </c>
      <c r="F672">
        <v>1648</v>
      </c>
      <c r="G672">
        <v>1652</v>
      </c>
      <c r="H672">
        <v>1656.1</v>
      </c>
      <c r="I672">
        <v>1660.1</v>
      </c>
      <c r="J672">
        <v>380</v>
      </c>
    </row>
    <row r="673" spans="1:10">
      <c r="A673">
        <v>1332</v>
      </c>
      <c r="B673">
        <v>1635.2</v>
      </c>
      <c r="C673">
        <v>1639.3</v>
      </c>
      <c r="D673">
        <v>1643.3</v>
      </c>
      <c r="E673">
        <v>1647.3</v>
      </c>
      <c r="F673">
        <v>1651.4</v>
      </c>
      <c r="G673">
        <v>1655.4</v>
      </c>
      <c r="H673">
        <v>1659.5</v>
      </c>
      <c r="I673">
        <v>1663.5</v>
      </c>
      <c r="J673">
        <v>378</v>
      </c>
    </row>
    <row r="674" spans="1:10">
      <c r="A674">
        <v>1334</v>
      </c>
      <c r="B674">
        <v>1638.6</v>
      </c>
      <c r="C674">
        <v>1642.7</v>
      </c>
      <c r="D674">
        <v>1646.7</v>
      </c>
      <c r="E674">
        <v>1650.7</v>
      </c>
      <c r="F674">
        <v>1654.8</v>
      </c>
      <c r="G674">
        <v>1658.8</v>
      </c>
      <c r="H674">
        <v>1662.9</v>
      </c>
      <c r="I674">
        <v>1666.9</v>
      </c>
      <c r="J674">
        <v>376</v>
      </c>
    </row>
    <row r="675" spans="1:10">
      <c r="A675">
        <v>1336</v>
      </c>
      <c r="B675">
        <v>1642</v>
      </c>
      <c r="C675">
        <v>1646.1</v>
      </c>
      <c r="D675">
        <v>1650.1</v>
      </c>
      <c r="E675">
        <v>1654.2</v>
      </c>
      <c r="F675">
        <v>1658.2</v>
      </c>
      <c r="G675">
        <v>1662.2</v>
      </c>
      <c r="H675">
        <v>1666.3</v>
      </c>
      <c r="I675">
        <v>1670.3</v>
      </c>
      <c r="J675">
        <v>374</v>
      </c>
    </row>
    <row r="676" spans="1:10">
      <c r="A676">
        <v>1338</v>
      </c>
      <c r="B676">
        <v>1645.4</v>
      </c>
      <c r="C676">
        <v>1649.5</v>
      </c>
      <c r="D676">
        <v>1653.5</v>
      </c>
      <c r="E676">
        <v>1657.6</v>
      </c>
      <c r="F676">
        <v>1661.6</v>
      </c>
      <c r="G676">
        <v>1665.6</v>
      </c>
      <c r="H676">
        <v>1669.7</v>
      </c>
      <c r="I676">
        <v>1673.7</v>
      </c>
      <c r="J676">
        <v>372</v>
      </c>
    </row>
    <row r="677" spans="1:10">
      <c r="A677">
        <v>1340</v>
      </c>
      <c r="B677">
        <v>1648.8</v>
      </c>
      <c r="C677">
        <v>1652.9</v>
      </c>
      <c r="D677">
        <v>1656.9</v>
      </c>
      <c r="E677">
        <v>1661</v>
      </c>
      <c r="F677">
        <v>1665</v>
      </c>
      <c r="G677">
        <v>1669.1</v>
      </c>
      <c r="H677">
        <v>1673.1</v>
      </c>
      <c r="I677">
        <v>1677.1</v>
      </c>
      <c r="J677">
        <v>370</v>
      </c>
    </row>
    <row r="678" spans="1:10">
      <c r="A678">
        <v>1342</v>
      </c>
      <c r="B678">
        <v>1652.3</v>
      </c>
      <c r="C678">
        <v>1656.3</v>
      </c>
      <c r="D678">
        <v>1660.3</v>
      </c>
      <c r="E678">
        <v>1664.4</v>
      </c>
      <c r="F678">
        <v>1668.4</v>
      </c>
      <c r="G678">
        <v>1672.5</v>
      </c>
      <c r="H678">
        <v>1676.5</v>
      </c>
      <c r="I678">
        <v>1680.5</v>
      </c>
      <c r="J678">
        <v>368</v>
      </c>
    </row>
    <row r="679" spans="1:10">
      <c r="A679">
        <v>1344</v>
      </c>
      <c r="B679">
        <v>1655.7</v>
      </c>
      <c r="C679">
        <v>1659.7</v>
      </c>
      <c r="D679">
        <v>1663.7</v>
      </c>
      <c r="E679">
        <v>1667.8</v>
      </c>
      <c r="F679">
        <v>1671.8</v>
      </c>
      <c r="G679">
        <v>1675.9</v>
      </c>
      <c r="H679">
        <v>1679.9</v>
      </c>
      <c r="I679">
        <v>1683.9</v>
      </c>
      <c r="J679">
        <v>366</v>
      </c>
    </row>
    <row r="680" spans="1:10">
      <c r="A680">
        <v>1346</v>
      </c>
      <c r="B680">
        <v>1659.1</v>
      </c>
      <c r="C680">
        <v>1663.1</v>
      </c>
      <c r="D680">
        <v>1667.2</v>
      </c>
      <c r="E680">
        <v>1671.2</v>
      </c>
      <c r="F680">
        <v>1675.2</v>
      </c>
      <c r="G680">
        <v>1679.3</v>
      </c>
      <c r="H680">
        <v>1683.3</v>
      </c>
      <c r="I680">
        <v>1687.4</v>
      </c>
      <c r="J680">
        <v>364</v>
      </c>
    </row>
    <row r="681" spans="1:10">
      <c r="A681">
        <v>1348</v>
      </c>
      <c r="B681">
        <v>1662.5</v>
      </c>
      <c r="C681">
        <v>1666.5</v>
      </c>
      <c r="D681">
        <v>1670.6</v>
      </c>
      <c r="E681">
        <v>1674.6</v>
      </c>
      <c r="F681">
        <v>1678.6</v>
      </c>
      <c r="G681">
        <v>1682.7</v>
      </c>
      <c r="H681">
        <v>1686.7</v>
      </c>
      <c r="I681">
        <v>1690.8</v>
      </c>
      <c r="J681">
        <v>362</v>
      </c>
    </row>
    <row r="682" spans="1:10">
      <c r="A682">
        <v>1350</v>
      </c>
      <c r="B682">
        <v>1665.9</v>
      </c>
      <c r="C682">
        <v>1669.9</v>
      </c>
      <c r="D682">
        <v>1674</v>
      </c>
      <c r="E682">
        <v>1678</v>
      </c>
      <c r="F682">
        <v>1682.1</v>
      </c>
      <c r="G682">
        <v>1686.1</v>
      </c>
      <c r="H682">
        <v>1690.1</v>
      </c>
      <c r="I682">
        <v>1694.1</v>
      </c>
      <c r="J682">
        <v>360</v>
      </c>
    </row>
    <row r="683" spans="1:10">
      <c r="A683">
        <v>1352</v>
      </c>
      <c r="B683">
        <v>1669.3</v>
      </c>
      <c r="C683">
        <v>1673.3</v>
      </c>
      <c r="D683">
        <v>1677.4</v>
      </c>
      <c r="E683">
        <v>1681.4</v>
      </c>
      <c r="F683">
        <v>1685.5</v>
      </c>
      <c r="G683">
        <v>1689.5</v>
      </c>
      <c r="H683">
        <v>1693.5</v>
      </c>
      <c r="I683">
        <v>1697.4</v>
      </c>
      <c r="J683">
        <v>358</v>
      </c>
    </row>
    <row r="684" spans="1:10">
      <c r="A684">
        <v>1354</v>
      </c>
      <c r="B684">
        <v>1672.7</v>
      </c>
      <c r="C684">
        <v>1676.7</v>
      </c>
      <c r="D684">
        <v>1680.8</v>
      </c>
      <c r="E684">
        <v>1684.8</v>
      </c>
      <c r="F684">
        <v>1688.9</v>
      </c>
      <c r="G684">
        <v>1692.9</v>
      </c>
      <c r="H684">
        <v>1696.9</v>
      </c>
      <c r="I684">
        <v>1700.6</v>
      </c>
      <c r="J684">
        <v>356</v>
      </c>
    </row>
    <row r="685" spans="1:10">
      <c r="A685">
        <v>1356</v>
      </c>
      <c r="B685">
        <v>1676.1</v>
      </c>
      <c r="C685">
        <v>1680.2</v>
      </c>
      <c r="D685">
        <v>1684.2</v>
      </c>
      <c r="E685">
        <v>1688.2</v>
      </c>
      <c r="F685">
        <v>1692.3</v>
      </c>
      <c r="G685">
        <v>1696.3</v>
      </c>
      <c r="H685">
        <v>1700.3</v>
      </c>
      <c r="I685">
        <v>1703.8</v>
      </c>
      <c r="J685">
        <v>354</v>
      </c>
    </row>
    <row r="686" spans="1:10">
      <c r="A686">
        <v>1358</v>
      </c>
      <c r="B686">
        <v>1679.5</v>
      </c>
      <c r="C686">
        <v>1683.6</v>
      </c>
      <c r="D686">
        <v>1687.6</v>
      </c>
      <c r="E686">
        <v>1691.6</v>
      </c>
      <c r="F686">
        <v>1695.7</v>
      </c>
      <c r="G686">
        <v>1699.7</v>
      </c>
      <c r="H686">
        <v>1703.5</v>
      </c>
      <c r="I686">
        <v>1706.9</v>
      </c>
      <c r="J686">
        <v>352</v>
      </c>
    </row>
    <row r="687" spans="1:10">
      <c r="A687">
        <v>1360</v>
      </c>
      <c r="B687">
        <v>1682.9</v>
      </c>
      <c r="C687">
        <v>1687</v>
      </c>
      <c r="D687">
        <v>1691</v>
      </c>
      <c r="E687">
        <v>1695</v>
      </c>
      <c r="F687">
        <v>1699.1</v>
      </c>
      <c r="G687">
        <v>1703.1</v>
      </c>
      <c r="H687">
        <v>1706.7</v>
      </c>
      <c r="I687">
        <v>1709.9</v>
      </c>
      <c r="J687">
        <v>350</v>
      </c>
    </row>
    <row r="688" spans="1:10">
      <c r="A688">
        <v>1362</v>
      </c>
      <c r="B688">
        <v>1686.3</v>
      </c>
      <c r="C688">
        <v>1690.4</v>
      </c>
      <c r="D688">
        <v>1694.4</v>
      </c>
      <c r="E688">
        <v>1698.5</v>
      </c>
      <c r="F688">
        <v>1702.5</v>
      </c>
      <c r="G688">
        <v>1706.4</v>
      </c>
      <c r="H688">
        <v>1709.8</v>
      </c>
      <c r="I688">
        <v>1712.9</v>
      </c>
      <c r="J688">
        <v>348</v>
      </c>
    </row>
    <row r="689" spans="1:10">
      <c r="A689">
        <v>1364</v>
      </c>
      <c r="B689">
        <v>1689.7</v>
      </c>
      <c r="C689">
        <v>1693.8</v>
      </c>
      <c r="D689">
        <v>1697.8</v>
      </c>
      <c r="E689">
        <v>1701.9</v>
      </c>
      <c r="F689">
        <v>1705.9</v>
      </c>
      <c r="G689">
        <v>1709.6</v>
      </c>
      <c r="H689">
        <v>1712.9</v>
      </c>
      <c r="I689">
        <v>1715.8</v>
      </c>
      <c r="J689">
        <v>346</v>
      </c>
    </row>
    <row r="690" spans="1:10">
      <c r="A690">
        <v>1366</v>
      </c>
      <c r="B690">
        <v>1693.2</v>
      </c>
      <c r="C690">
        <v>1697.2</v>
      </c>
      <c r="D690">
        <v>1701.2</v>
      </c>
      <c r="E690">
        <v>1705.3</v>
      </c>
      <c r="F690">
        <v>1709.2</v>
      </c>
      <c r="G690">
        <v>1712.8</v>
      </c>
      <c r="H690">
        <v>1715.9</v>
      </c>
      <c r="I690">
        <v>1718.7</v>
      </c>
      <c r="J690">
        <v>344</v>
      </c>
    </row>
    <row r="691" spans="1:10">
      <c r="A691">
        <v>1368</v>
      </c>
      <c r="B691">
        <v>1696.6</v>
      </c>
      <c r="C691">
        <v>1700.6</v>
      </c>
      <c r="D691">
        <v>1704.6</v>
      </c>
      <c r="E691">
        <v>1708.7</v>
      </c>
      <c r="F691">
        <v>1712.5</v>
      </c>
      <c r="G691">
        <v>1715.9</v>
      </c>
      <c r="H691">
        <v>1718.8</v>
      </c>
      <c r="I691">
        <v>1721.5</v>
      </c>
      <c r="J691">
        <v>342</v>
      </c>
    </row>
    <row r="692" spans="1:10">
      <c r="A692">
        <v>1370</v>
      </c>
      <c r="B692">
        <v>1700</v>
      </c>
      <c r="C692">
        <v>1704</v>
      </c>
      <c r="D692">
        <v>1708</v>
      </c>
      <c r="E692">
        <v>1712</v>
      </c>
      <c r="F692">
        <v>1715.7</v>
      </c>
      <c r="G692">
        <v>1718.9</v>
      </c>
      <c r="H692">
        <v>1721.7</v>
      </c>
      <c r="I692">
        <v>1724.2</v>
      </c>
      <c r="J692">
        <v>340</v>
      </c>
    </row>
    <row r="693" spans="1:10">
      <c r="A693">
        <v>1372</v>
      </c>
      <c r="B693">
        <v>1703.4</v>
      </c>
      <c r="C693">
        <v>1707.4</v>
      </c>
      <c r="D693">
        <v>1711.5</v>
      </c>
      <c r="E693">
        <v>1715.3</v>
      </c>
      <c r="F693">
        <v>1718.8</v>
      </c>
      <c r="G693">
        <v>1721.9</v>
      </c>
      <c r="H693">
        <v>1724.6</v>
      </c>
      <c r="I693">
        <v>1727</v>
      </c>
      <c r="J693">
        <v>338</v>
      </c>
    </row>
    <row r="694" spans="1:10">
      <c r="A694">
        <v>1374</v>
      </c>
      <c r="B694">
        <v>1706.8</v>
      </c>
      <c r="C694">
        <v>1710.8</v>
      </c>
      <c r="D694">
        <v>1714.8</v>
      </c>
      <c r="E694">
        <v>1718.6</v>
      </c>
      <c r="F694">
        <v>1721.9</v>
      </c>
      <c r="G694">
        <v>1724.8</v>
      </c>
      <c r="H694">
        <v>1727.3</v>
      </c>
      <c r="I694">
        <v>1729.8</v>
      </c>
      <c r="J694">
        <v>336</v>
      </c>
    </row>
    <row r="695" spans="1:10">
      <c r="A695">
        <v>1376</v>
      </c>
      <c r="B695">
        <v>1710.2</v>
      </c>
      <c r="C695">
        <v>1714.2</v>
      </c>
      <c r="D695">
        <v>1718.2</v>
      </c>
      <c r="E695">
        <v>1721.7</v>
      </c>
      <c r="F695">
        <v>1724.9</v>
      </c>
      <c r="G695">
        <v>1727.7</v>
      </c>
      <c r="H695">
        <v>1730.1</v>
      </c>
      <c r="I695">
        <v>1732.6</v>
      </c>
      <c r="J695">
        <v>334</v>
      </c>
    </row>
    <row r="696" spans="1:10">
      <c r="A696">
        <v>1378</v>
      </c>
      <c r="B696">
        <v>1713.6</v>
      </c>
      <c r="C696">
        <v>1717.6</v>
      </c>
      <c r="D696">
        <v>1721.4</v>
      </c>
      <c r="E696">
        <v>1724.8</v>
      </c>
      <c r="F696">
        <v>1727.8</v>
      </c>
      <c r="G696">
        <v>1730.4</v>
      </c>
      <c r="H696">
        <v>1732.9</v>
      </c>
      <c r="I696">
        <v>1735.3</v>
      </c>
      <c r="J696">
        <v>332</v>
      </c>
    </row>
    <row r="697" spans="1:10">
      <c r="A697">
        <v>1380</v>
      </c>
      <c r="B697">
        <v>1717</v>
      </c>
      <c r="C697">
        <v>1721</v>
      </c>
      <c r="D697">
        <v>1724.6</v>
      </c>
      <c r="E697">
        <v>1727.9</v>
      </c>
      <c r="F697">
        <v>1730.7</v>
      </c>
      <c r="G697">
        <v>1733.2</v>
      </c>
      <c r="H697">
        <v>1735.6</v>
      </c>
      <c r="I697">
        <v>1738.1</v>
      </c>
      <c r="J697">
        <v>330</v>
      </c>
    </row>
    <row r="698" spans="1:10">
      <c r="A698">
        <v>1382</v>
      </c>
      <c r="B698">
        <v>1720.4</v>
      </c>
      <c r="C698">
        <v>1724.3</v>
      </c>
      <c r="D698">
        <v>1727.8</v>
      </c>
      <c r="E698">
        <v>1730.8</v>
      </c>
      <c r="F698">
        <v>1733.5</v>
      </c>
      <c r="G698">
        <v>1735.9</v>
      </c>
      <c r="H698">
        <v>1738.4</v>
      </c>
      <c r="I698">
        <v>1740.9</v>
      </c>
      <c r="J698">
        <v>328</v>
      </c>
    </row>
    <row r="699" spans="1:10">
      <c r="A699">
        <v>1384</v>
      </c>
      <c r="B699">
        <v>1723.8</v>
      </c>
      <c r="C699">
        <v>1727.5</v>
      </c>
      <c r="D699">
        <v>1730.8</v>
      </c>
      <c r="E699">
        <v>1733.7</v>
      </c>
      <c r="F699">
        <v>1736.3</v>
      </c>
      <c r="G699">
        <v>1738.7</v>
      </c>
      <c r="H699">
        <v>1741.2</v>
      </c>
      <c r="I699">
        <v>1743.7</v>
      </c>
      <c r="J699">
        <v>326</v>
      </c>
    </row>
    <row r="700" spans="1:10">
      <c r="A700">
        <v>1386</v>
      </c>
      <c r="B700">
        <v>1727.1</v>
      </c>
      <c r="C700">
        <v>1730.7</v>
      </c>
      <c r="D700">
        <v>1733.8</v>
      </c>
      <c r="E700">
        <v>1736.6</v>
      </c>
      <c r="F700">
        <v>1739</v>
      </c>
      <c r="G700">
        <v>1741.5</v>
      </c>
      <c r="H700">
        <v>1744</v>
      </c>
      <c r="I700">
        <v>1746.5</v>
      </c>
      <c r="J700">
        <v>324</v>
      </c>
    </row>
    <row r="701" spans="1:10">
      <c r="A701">
        <v>1388</v>
      </c>
      <c r="B701">
        <v>1730.4</v>
      </c>
      <c r="C701">
        <v>1733.8</v>
      </c>
      <c r="D701">
        <v>1736.8</v>
      </c>
      <c r="E701">
        <v>1739.3</v>
      </c>
      <c r="F701">
        <v>1741.8</v>
      </c>
      <c r="G701">
        <v>1744.3</v>
      </c>
      <c r="H701">
        <v>1746.8</v>
      </c>
      <c r="I701">
        <v>1749.2</v>
      </c>
      <c r="J701">
        <v>322</v>
      </c>
    </row>
    <row r="702" spans="1:10">
      <c r="A702">
        <v>1390</v>
      </c>
      <c r="B702">
        <v>1733.6</v>
      </c>
      <c r="C702">
        <v>1736.8</v>
      </c>
      <c r="D702">
        <v>1739.6</v>
      </c>
      <c r="E702">
        <v>1742.1</v>
      </c>
      <c r="F702">
        <v>1744.6</v>
      </c>
      <c r="G702">
        <v>1747.1</v>
      </c>
      <c r="H702">
        <v>1749.5</v>
      </c>
      <c r="I702">
        <v>1752</v>
      </c>
      <c r="J702">
        <v>320</v>
      </c>
    </row>
    <row r="703" spans="1:10">
      <c r="A703">
        <v>1392</v>
      </c>
      <c r="B703">
        <v>1736.7</v>
      </c>
      <c r="C703">
        <v>1739.8</v>
      </c>
      <c r="D703">
        <v>1742.4</v>
      </c>
      <c r="E703">
        <v>1744.9</v>
      </c>
      <c r="F703">
        <v>1747.4</v>
      </c>
      <c r="G703">
        <v>1749.8</v>
      </c>
      <c r="H703">
        <v>1752.3</v>
      </c>
      <c r="I703">
        <v>1754.8</v>
      </c>
      <c r="J703">
        <v>318</v>
      </c>
    </row>
    <row r="704" spans="1:10">
      <c r="A704">
        <v>1394</v>
      </c>
      <c r="B704">
        <v>1739.8</v>
      </c>
      <c r="C704">
        <v>1742.7</v>
      </c>
      <c r="D704">
        <v>1745.2</v>
      </c>
      <c r="E704">
        <v>1747.7</v>
      </c>
      <c r="F704">
        <v>1750.1</v>
      </c>
      <c r="G704">
        <v>1752.6</v>
      </c>
      <c r="H704">
        <v>1755.1</v>
      </c>
      <c r="I704">
        <v>1757.6</v>
      </c>
      <c r="J704">
        <v>316</v>
      </c>
    </row>
    <row r="705" spans="1:10">
      <c r="A705">
        <v>1396</v>
      </c>
      <c r="B705">
        <v>1742.8</v>
      </c>
      <c r="C705">
        <v>1745.5</v>
      </c>
      <c r="D705">
        <v>1748</v>
      </c>
      <c r="E705">
        <v>1750.5</v>
      </c>
      <c r="F705">
        <v>1752.9</v>
      </c>
      <c r="G705">
        <v>1755.4</v>
      </c>
      <c r="H705">
        <v>1757.9</v>
      </c>
      <c r="I705">
        <v>1760.4</v>
      </c>
      <c r="J705">
        <v>314</v>
      </c>
    </row>
    <row r="706" spans="1:10">
      <c r="A706">
        <v>1398</v>
      </c>
      <c r="B706">
        <v>1745.7</v>
      </c>
      <c r="C706">
        <v>1748.3</v>
      </c>
      <c r="D706">
        <v>1750.8</v>
      </c>
      <c r="E706">
        <v>1753.2</v>
      </c>
      <c r="F706">
        <v>1755.7</v>
      </c>
      <c r="G706">
        <v>1758.2</v>
      </c>
      <c r="H706">
        <v>1760.7</v>
      </c>
      <c r="I706">
        <v>1763.1</v>
      </c>
      <c r="J706">
        <v>312</v>
      </c>
    </row>
    <row r="707" spans="1:10">
      <c r="A707">
        <v>1400</v>
      </c>
      <c r="B707">
        <v>1748.6</v>
      </c>
      <c r="C707">
        <v>1751.1</v>
      </c>
      <c r="D707">
        <v>1753.5</v>
      </c>
      <c r="E707">
        <v>1756</v>
      </c>
      <c r="F707">
        <v>1758.5</v>
      </c>
      <c r="G707">
        <v>1761</v>
      </c>
      <c r="H707">
        <v>1763.4</v>
      </c>
      <c r="I707">
        <v>1765.9</v>
      </c>
      <c r="J707">
        <v>310</v>
      </c>
    </row>
    <row r="708" spans="1:10">
      <c r="A708">
        <v>1402</v>
      </c>
      <c r="B708">
        <v>1751.4</v>
      </c>
      <c r="C708">
        <v>1753.8</v>
      </c>
      <c r="D708">
        <v>1756.3</v>
      </c>
      <c r="E708">
        <v>1758.8</v>
      </c>
      <c r="F708">
        <v>1761.3</v>
      </c>
      <c r="G708">
        <v>1763.7</v>
      </c>
      <c r="H708">
        <v>1766.2</v>
      </c>
      <c r="I708">
        <v>1768.7</v>
      </c>
      <c r="J708">
        <v>308</v>
      </c>
    </row>
    <row r="709" spans="1:10">
      <c r="A709">
        <v>1404</v>
      </c>
      <c r="B709">
        <v>1754.1</v>
      </c>
      <c r="C709">
        <v>1756.6</v>
      </c>
      <c r="D709">
        <v>1759.1</v>
      </c>
      <c r="E709">
        <v>1761.6</v>
      </c>
      <c r="F709">
        <v>1764</v>
      </c>
      <c r="G709">
        <v>1766.5</v>
      </c>
      <c r="H709">
        <v>1769</v>
      </c>
      <c r="I709">
        <v>1771.5</v>
      </c>
      <c r="J709">
        <v>306</v>
      </c>
    </row>
    <row r="710" spans="1:10">
      <c r="A710">
        <v>1406</v>
      </c>
      <c r="B710">
        <v>1756.9</v>
      </c>
      <c r="C710">
        <v>1759.4</v>
      </c>
      <c r="D710">
        <v>1761.9</v>
      </c>
      <c r="E710">
        <v>1764.3</v>
      </c>
      <c r="F710">
        <v>1766.8</v>
      </c>
      <c r="G710">
        <v>1769.3</v>
      </c>
      <c r="H710">
        <v>1771.8</v>
      </c>
      <c r="I710">
        <v>1774.2</v>
      </c>
      <c r="J710">
        <v>304</v>
      </c>
    </row>
    <row r="711" spans="1:10">
      <c r="A711">
        <v>1408</v>
      </c>
      <c r="B711">
        <v>1759.7</v>
      </c>
      <c r="C711">
        <v>1762.2</v>
      </c>
      <c r="D711">
        <v>1764.7</v>
      </c>
      <c r="E711">
        <v>1767.1</v>
      </c>
      <c r="F711">
        <v>1769.6</v>
      </c>
      <c r="G711">
        <v>1772.1</v>
      </c>
      <c r="H711">
        <v>1774.6</v>
      </c>
      <c r="I711">
        <v>1777</v>
      </c>
      <c r="J711">
        <v>302</v>
      </c>
    </row>
    <row r="712" spans="1:10">
      <c r="A712">
        <v>1410</v>
      </c>
      <c r="B712">
        <v>1762.5</v>
      </c>
      <c r="C712">
        <v>1765</v>
      </c>
      <c r="D712">
        <v>1767.4</v>
      </c>
      <c r="E712">
        <v>1769.9</v>
      </c>
      <c r="F712">
        <v>1772.4</v>
      </c>
      <c r="G712">
        <v>1774.9</v>
      </c>
      <c r="H712">
        <v>1777.3</v>
      </c>
      <c r="I712">
        <v>1779.8</v>
      </c>
      <c r="J712">
        <v>300</v>
      </c>
    </row>
    <row r="713" spans="1:10">
      <c r="A713">
        <v>1412</v>
      </c>
      <c r="B713">
        <v>1765.3</v>
      </c>
      <c r="C713">
        <v>1767.7</v>
      </c>
      <c r="D713">
        <v>1770.2</v>
      </c>
      <c r="E713">
        <v>1772.7</v>
      </c>
      <c r="F713">
        <v>1775.2</v>
      </c>
      <c r="G713">
        <v>1777.6</v>
      </c>
      <c r="H713">
        <v>1780.1</v>
      </c>
      <c r="I713">
        <v>1782.6</v>
      </c>
      <c r="J713">
        <v>298</v>
      </c>
    </row>
    <row r="714" spans="1:10">
      <c r="A714">
        <v>1414</v>
      </c>
      <c r="B714">
        <v>1768</v>
      </c>
      <c r="C714">
        <v>1770.5</v>
      </c>
      <c r="D714">
        <v>1773</v>
      </c>
      <c r="E714">
        <v>1775.5</v>
      </c>
      <c r="F714">
        <v>1777.9</v>
      </c>
      <c r="G714">
        <v>1780.4</v>
      </c>
      <c r="H714">
        <v>1782.9</v>
      </c>
      <c r="I714">
        <v>1785.4</v>
      </c>
      <c r="J714">
        <v>296</v>
      </c>
    </row>
    <row r="715" spans="1:10">
      <c r="A715">
        <v>1416</v>
      </c>
      <c r="B715">
        <v>1770.8</v>
      </c>
      <c r="C715">
        <v>1773.3</v>
      </c>
      <c r="D715">
        <v>1775.8</v>
      </c>
      <c r="E715">
        <v>1778.2</v>
      </c>
      <c r="F715">
        <v>1780.7</v>
      </c>
      <c r="G715">
        <v>1783.2</v>
      </c>
      <c r="H715">
        <v>1785.7</v>
      </c>
      <c r="I715">
        <v>1788.1</v>
      </c>
      <c r="J715">
        <v>294</v>
      </c>
    </row>
    <row r="716" spans="1:10">
      <c r="A716">
        <v>1418</v>
      </c>
      <c r="B716">
        <v>1773.6</v>
      </c>
      <c r="C716">
        <v>1776.1</v>
      </c>
      <c r="D716">
        <v>1778.5</v>
      </c>
      <c r="E716">
        <v>1781</v>
      </c>
      <c r="F716">
        <v>1783.5</v>
      </c>
      <c r="G716">
        <v>1786</v>
      </c>
      <c r="H716">
        <v>1788.4</v>
      </c>
      <c r="I716">
        <v>1790.9</v>
      </c>
      <c r="J716">
        <v>292</v>
      </c>
    </row>
    <row r="717" spans="1:10">
      <c r="A717">
        <v>1420</v>
      </c>
      <c r="B717">
        <v>1776.4</v>
      </c>
      <c r="C717">
        <v>1778.9</v>
      </c>
      <c r="D717">
        <v>1781.3</v>
      </c>
      <c r="E717">
        <v>1783.8</v>
      </c>
      <c r="F717">
        <v>1786.3</v>
      </c>
      <c r="G717">
        <v>1788.8</v>
      </c>
      <c r="H717">
        <v>1791.2</v>
      </c>
      <c r="I717">
        <v>1793.7</v>
      </c>
      <c r="J717">
        <v>290</v>
      </c>
    </row>
    <row r="718" spans="1:10">
      <c r="A718">
        <v>1422</v>
      </c>
      <c r="B718">
        <v>1779.2</v>
      </c>
      <c r="C718">
        <v>1781.6</v>
      </c>
      <c r="D718">
        <v>1784.1</v>
      </c>
      <c r="E718">
        <v>1786.6</v>
      </c>
      <c r="F718">
        <v>1789.1</v>
      </c>
      <c r="G718">
        <v>1791.5</v>
      </c>
      <c r="H718">
        <v>1794</v>
      </c>
      <c r="I718">
        <v>1796.5</v>
      </c>
      <c r="J718">
        <v>288</v>
      </c>
    </row>
    <row r="719" spans="1:10">
      <c r="A719">
        <v>1424</v>
      </c>
      <c r="B719">
        <v>1781.9</v>
      </c>
      <c r="C719">
        <v>1784.4</v>
      </c>
      <c r="D719">
        <v>1786.9</v>
      </c>
      <c r="E719">
        <v>1789.4</v>
      </c>
      <c r="F719">
        <v>1791.8</v>
      </c>
      <c r="G719">
        <v>1794.3</v>
      </c>
      <c r="H719">
        <v>1796.8</v>
      </c>
      <c r="I719">
        <v>1799.3</v>
      </c>
      <c r="J719">
        <v>286</v>
      </c>
    </row>
    <row r="720" spans="1:10">
      <c r="A720">
        <v>1426</v>
      </c>
      <c r="B720">
        <v>1784.7</v>
      </c>
      <c r="C720">
        <v>1787.2</v>
      </c>
      <c r="D720">
        <v>1789.7</v>
      </c>
      <c r="E720">
        <v>1792.1</v>
      </c>
      <c r="F720">
        <v>1794.6</v>
      </c>
      <c r="G720">
        <v>1797.1</v>
      </c>
      <c r="H720">
        <v>1799.6</v>
      </c>
      <c r="I720">
        <v>1802</v>
      </c>
      <c r="J720">
        <v>284</v>
      </c>
    </row>
    <row r="721" spans="1:10">
      <c r="A721">
        <v>1428</v>
      </c>
      <c r="B721">
        <v>1787.5</v>
      </c>
      <c r="C721">
        <v>1790</v>
      </c>
      <c r="D721">
        <v>1792.4</v>
      </c>
      <c r="E721">
        <v>1794.9</v>
      </c>
      <c r="F721">
        <v>1797.4</v>
      </c>
      <c r="G721">
        <v>1799.9</v>
      </c>
      <c r="H721">
        <v>1802.3</v>
      </c>
      <c r="I721">
        <v>1804.8</v>
      </c>
      <c r="J721">
        <v>282</v>
      </c>
    </row>
    <row r="722" spans="1:10">
      <c r="A722">
        <v>1430</v>
      </c>
      <c r="B722">
        <v>1790.3</v>
      </c>
      <c r="C722">
        <v>1792.7</v>
      </c>
      <c r="D722">
        <v>1795.2</v>
      </c>
      <c r="E722">
        <v>1797.7</v>
      </c>
      <c r="F722">
        <v>1800.2</v>
      </c>
      <c r="G722">
        <v>1802.6</v>
      </c>
      <c r="H722">
        <v>1805.1</v>
      </c>
      <c r="I722">
        <v>1807.6</v>
      </c>
      <c r="J722">
        <v>280</v>
      </c>
    </row>
    <row r="723" spans="1:10">
      <c r="A723">
        <v>1432</v>
      </c>
      <c r="B723">
        <v>1793.1</v>
      </c>
      <c r="C723">
        <v>1795.5</v>
      </c>
      <c r="D723">
        <v>1798</v>
      </c>
      <c r="E723">
        <v>1800.5</v>
      </c>
      <c r="F723">
        <v>1802.9</v>
      </c>
      <c r="G723">
        <v>1805.4</v>
      </c>
      <c r="H723">
        <v>1807.9</v>
      </c>
      <c r="I723">
        <v>1810.4</v>
      </c>
      <c r="J723">
        <v>278</v>
      </c>
    </row>
    <row r="724" spans="1:10">
      <c r="A724">
        <v>1434</v>
      </c>
      <c r="B724">
        <v>1795.8</v>
      </c>
      <c r="C724">
        <v>1798.3</v>
      </c>
      <c r="D724">
        <v>1800.8</v>
      </c>
      <c r="E724">
        <v>1803.3</v>
      </c>
      <c r="F724">
        <v>1805.7</v>
      </c>
      <c r="G724">
        <v>1808.2</v>
      </c>
      <c r="H724">
        <v>1810.7</v>
      </c>
      <c r="I724">
        <v>1813.2</v>
      </c>
      <c r="J724">
        <v>276</v>
      </c>
    </row>
    <row r="725" spans="1:10">
      <c r="A725">
        <v>1436</v>
      </c>
      <c r="B725">
        <v>1798.6</v>
      </c>
      <c r="C725">
        <v>1801.1</v>
      </c>
      <c r="D725">
        <v>1803.6</v>
      </c>
      <c r="E725">
        <v>1806</v>
      </c>
      <c r="F725">
        <v>1808.5</v>
      </c>
      <c r="G725">
        <v>1811</v>
      </c>
      <c r="H725">
        <v>1813.5</v>
      </c>
      <c r="I725">
        <v>1815.9</v>
      </c>
      <c r="J725">
        <v>274</v>
      </c>
    </row>
    <row r="726" spans="1:10">
      <c r="A726">
        <v>1438</v>
      </c>
      <c r="B726">
        <v>1801.4</v>
      </c>
      <c r="C726">
        <v>1803.9</v>
      </c>
      <c r="D726">
        <v>1806.3</v>
      </c>
      <c r="E726">
        <v>1808.8</v>
      </c>
      <c r="F726">
        <v>1811.3</v>
      </c>
      <c r="G726">
        <v>1813.8</v>
      </c>
      <c r="H726">
        <v>1816.2</v>
      </c>
      <c r="I726">
        <v>1818.7</v>
      </c>
      <c r="J726">
        <v>272</v>
      </c>
    </row>
    <row r="727" spans="1:10">
      <c r="A727">
        <v>1440</v>
      </c>
      <c r="B727">
        <v>1804.2</v>
      </c>
      <c r="C727">
        <v>1806.6</v>
      </c>
      <c r="D727">
        <v>1809.1</v>
      </c>
      <c r="E727">
        <v>1811.6</v>
      </c>
      <c r="F727">
        <v>1814.1</v>
      </c>
      <c r="G727">
        <v>1816.5</v>
      </c>
      <c r="H727">
        <v>1819</v>
      </c>
      <c r="I727">
        <v>1821.5</v>
      </c>
      <c r="J727">
        <v>270</v>
      </c>
    </row>
    <row r="728" spans="1:10">
      <c r="A728">
        <v>1442</v>
      </c>
      <c r="B728">
        <v>1806.9</v>
      </c>
      <c r="C728">
        <v>1809.4</v>
      </c>
      <c r="D728">
        <v>1811.9</v>
      </c>
      <c r="E728">
        <v>1814.4</v>
      </c>
      <c r="F728">
        <v>1816.8</v>
      </c>
      <c r="G728">
        <v>1819.3</v>
      </c>
      <c r="H728">
        <v>1821.8</v>
      </c>
      <c r="I728">
        <v>1824.3</v>
      </c>
      <c r="J728">
        <v>268</v>
      </c>
    </row>
    <row r="729" spans="1:10">
      <c r="A729">
        <v>1444</v>
      </c>
      <c r="B729">
        <v>1809.7</v>
      </c>
      <c r="C729">
        <v>1812.2</v>
      </c>
      <c r="D729">
        <v>1814.7</v>
      </c>
      <c r="E729">
        <v>1817.1</v>
      </c>
      <c r="F729">
        <v>1819.6</v>
      </c>
      <c r="G729">
        <v>1822.1</v>
      </c>
      <c r="H729">
        <v>1824.6</v>
      </c>
      <c r="I729">
        <v>1827</v>
      </c>
      <c r="J729">
        <v>266</v>
      </c>
    </row>
    <row r="730" spans="1:10">
      <c r="A730">
        <v>1446</v>
      </c>
      <c r="B730">
        <v>1812.5</v>
      </c>
      <c r="C730">
        <v>1815</v>
      </c>
      <c r="D730">
        <v>1817.5</v>
      </c>
      <c r="E730">
        <v>1819.9</v>
      </c>
      <c r="F730">
        <v>1822.4</v>
      </c>
      <c r="G730">
        <v>1824.9</v>
      </c>
      <c r="H730">
        <v>1827.4</v>
      </c>
      <c r="I730">
        <v>1829.8</v>
      </c>
      <c r="J730">
        <v>264</v>
      </c>
    </row>
    <row r="731" spans="1:10">
      <c r="A731">
        <v>1448</v>
      </c>
      <c r="B731">
        <v>1815.3</v>
      </c>
      <c r="C731">
        <v>1817.8</v>
      </c>
      <c r="D731">
        <v>1820.2</v>
      </c>
      <c r="E731">
        <v>1822.7</v>
      </c>
      <c r="F731">
        <v>1825.2</v>
      </c>
      <c r="G731">
        <v>1827.7</v>
      </c>
      <c r="H731">
        <v>1830.1</v>
      </c>
      <c r="I731">
        <v>1832.6</v>
      </c>
      <c r="J731">
        <v>262</v>
      </c>
    </row>
    <row r="732" spans="1:10">
      <c r="A732">
        <v>1450</v>
      </c>
      <c r="B732">
        <v>1818.1</v>
      </c>
      <c r="C732">
        <v>1820.5</v>
      </c>
      <c r="D732">
        <v>1823</v>
      </c>
      <c r="E732">
        <v>1825.5</v>
      </c>
      <c r="F732">
        <v>1828</v>
      </c>
      <c r="G732">
        <v>1830.4</v>
      </c>
      <c r="H732">
        <v>1832.9</v>
      </c>
      <c r="I732">
        <v>1835.4</v>
      </c>
      <c r="J732">
        <v>260</v>
      </c>
    </row>
    <row r="733" spans="1:10">
      <c r="A733">
        <v>1452</v>
      </c>
      <c r="B733">
        <v>1820.8</v>
      </c>
      <c r="C733">
        <v>1823.3</v>
      </c>
      <c r="D733">
        <v>1825.8</v>
      </c>
      <c r="E733">
        <v>1828.3</v>
      </c>
      <c r="F733">
        <v>1830.7</v>
      </c>
      <c r="G733">
        <v>1833.2</v>
      </c>
      <c r="H733">
        <v>1835.7</v>
      </c>
      <c r="I733">
        <v>1838.2</v>
      </c>
      <c r="J733">
        <v>258</v>
      </c>
    </row>
    <row r="734" spans="1:10">
      <c r="A734">
        <v>1454</v>
      </c>
      <c r="B734">
        <v>1823.6</v>
      </c>
      <c r="C734">
        <v>1826.1</v>
      </c>
      <c r="D734">
        <v>1828.6</v>
      </c>
      <c r="E734">
        <v>1831</v>
      </c>
      <c r="F734">
        <v>1833.5</v>
      </c>
      <c r="G734">
        <v>1836</v>
      </c>
      <c r="H734">
        <v>1838.5</v>
      </c>
      <c r="I734">
        <v>1840.9</v>
      </c>
      <c r="J734">
        <v>256</v>
      </c>
    </row>
    <row r="735" spans="1:10">
      <c r="A735">
        <v>1456</v>
      </c>
      <c r="B735">
        <v>1826.4</v>
      </c>
      <c r="C735">
        <v>1828.9</v>
      </c>
      <c r="D735">
        <v>1831.3</v>
      </c>
      <c r="E735">
        <v>1833.8</v>
      </c>
      <c r="F735">
        <v>1836.3</v>
      </c>
      <c r="G735">
        <v>1838.8</v>
      </c>
      <c r="H735">
        <v>1841.2</v>
      </c>
      <c r="I735">
        <v>1843.7</v>
      </c>
      <c r="J735">
        <v>254</v>
      </c>
    </row>
    <row r="736" spans="1:10">
      <c r="A736">
        <v>1458</v>
      </c>
      <c r="B736">
        <v>1829.2</v>
      </c>
      <c r="C736">
        <v>1831.7</v>
      </c>
      <c r="D736">
        <v>1834.1</v>
      </c>
      <c r="E736">
        <v>1836.6</v>
      </c>
      <c r="F736">
        <v>1839.1</v>
      </c>
      <c r="G736">
        <v>1841.6</v>
      </c>
      <c r="H736">
        <v>1844</v>
      </c>
      <c r="I736">
        <v>1846.5</v>
      </c>
      <c r="J736">
        <v>252</v>
      </c>
    </row>
    <row r="737" spans="1:10">
      <c r="A737">
        <v>1460</v>
      </c>
      <c r="B737">
        <v>1832</v>
      </c>
      <c r="C737">
        <v>1834.4</v>
      </c>
      <c r="D737">
        <v>1836.9</v>
      </c>
      <c r="E737">
        <v>1839.4</v>
      </c>
      <c r="F737">
        <v>1841.9</v>
      </c>
      <c r="G737">
        <v>1844.3</v>
      </c>
      <c r="H737">
        <v>1846.8</v>
      </c>
      <c r="I737">
        <v>1849.3</v>
      </c>
      <c r="J737">
        <v>250</v>
      </c>
    </row>
    <row r="738" spans="1:10">
      <c r="A738">
        <v>1462</v>
      </c>
      <c r="B738">
        <v>1834.7</v>
      </c>
      <c r="C738">
        <v>1837.2</v>
      </c>
      <c r="D738">
        <v>1839.7</v>
      </c>
      <c r="E738">
        <v>1842.2</v>
      </c>
      <c r="F738">
        <v>1844.6</v>
      </c>
      <c r="G738">
        <v>1847.1</v>
      </c>
      <c r="H738">
        <v>1849.6</v>
      </c>
      <c r="I738">
        <v>1852.1</v>
      </c>
      <c r="J738">
        <v>248</v>
      </c>
    </row>
    <row r="739" spans="1:10">
      <c r="A739">
        <v>1464</v>
      </c>
      <c r="B739">
        <v>1837.5</v>
      </c>
      <c r="C739">
        <v>1840</v>
      </c>
      <c r="D739">
        <v>1842.5</v>
      </c>
      <c r="E739">
        <v>1844.9</v>
      </c>
      <c r="F739">
        <v>1847.4</v>
      </c>
      <c r="G739">
        <v>1849.9</v>
      </c>
      <c r="H739">
        <v>1852.4</v>
      </c>
      <c r="I739">
        <v>1854.8</v>
      </c>
      <c r="J739">
        <v>246</v>
      </c>
    </row>
    <row r="740" spans="1:10">
      <c r="A740">
        <v>1466</v>
      </c>
      <c r="B740">
        <v>1840.3</v>
      </c>
      <c r="C740">
        <v>1842.8</v>
      </c>
      <c r="D740">
        <v>1845.2</v>
      </c>
      <c r="E740">
        <v>1847.7</v>
      </c>
      <c r="F740">
        <v>1850.2</v>
      </c>
      <c r="G740">
        <v>1852.7</v>
      </c>
      <c r="H740">
        <v>1855.1</v>
      </c>
      <c r="I740">
        <v>1857.6</v>
      </c>
      <c r="J740">
        <v>244</v>
      </c>
    </row>
    <row r="741" spans="1:10">
      <c r="A741">
        <v>1468</v>
      </c>
      <c r="B741">
        <v>1843.1</v>
      </c>
      <c r="C741">
        <v>1845.5</v>
      </c>
      <c r="D741">
        <v>1848</v>
      </c>
      <c r="E741">
        <v>1850.5</v>
      </c>
      <c r="F741">
        <v>1853</v>
      </c>
      <c r="G741">
        <v>1855.4</v>
      </c>
      <c r="H741">
        <v>1857.9</v>
      </c>
      <c r="I741">
        <v>1860.4</v>
      </c>
      <c r="J741">
        <v>242</v>
      </c>
    </row>
    <row r="742" spans="1:10">
      <c r="A742">
        <v>1470</v>
      </c>
      <c r="B742">
        <v>1845.9</v>
      </c>
      <c r="C742">
        <v>1848.3</v>
      </c>
      <c r="D742">
        <v>1850.8</v>
      </c>
      <c r="E742">
        <v>1853.3</v>
      </c>
      <c r="F742">
        <v>1855.8</v>
      </c>
      <c r="G742">
        <v>1858.2</v>
      </c>
      <c r="H742">
        <v>1860.7</v>
      </c>
      <c r="I742">
        <v>1863.2</v>
      </c>
      <c r="J742">
        <v>240</v>
      </c>
    </row>
    <row r="743" spans="1:10">
      <c r="A743">
        <v>1472</v>
      </c>
      <c r="B743">
        <v>1848.6</v>
      </c>
      <c r="C743">
        <v>1851.1</v>
      </c>
      <c r="D743">
        <v>1853.6</v>
      </c>
      <c r="E743">
        <v>1856.1</v>
      </c>
      <c r="F743">
        <v>1858.5</v>
      </c>
      <c r="G743">
        <v>1861</v>
      </c>
      <c r="H743">
        <v>1863.5</v>
      </c>
      <c r="I743">
        <v>1866</v>
      </c>
      <c r="J743">
        <v>238</v>
      </c>
    </row>
    <row r="744" spans="1:10">
      <c r="A744">
        <v>1474</v>
      </c>
      <c r="B744">
        <v>1851.4</v>
      </c>
      <c r="C744">
        <v>1853.9</v>
      </c>
      <c r="D744">
        <v>1856.4</v>
      </c>
      <c r="E744">
        <v>1858.8</v>
      </c>
      <c r="F744">
        <v>1861.3</v>
      </c>
      <c r="G744">
        <v>1863.8</v>
      </c>
      <c r="H744">
        <v>1866.3</v>
      </c>
      <c r="I744">
        <v>1868.7</v>
      </c>
      <c r="J744">
        <v>236</v>
      </c>
    </row>
    <row r="745" spans="1:10">
      <c r="A745">
        <v>1476</v>
      </c>
      <c r="B745">
        <v>1854.2</v>
      </c>
      <c r="C745">
        <v>1856.7</v>
      </c>
      <c r="D745">
        <v>1859.1</v>
      </c>
      <c r="E745">
        <v>1861.6</v>
      </c>
      <c r="F745">
        <v>1864.1</v>
      </c>
      <c r="G745">
        <v>1866.6</v>
      </c>
      <c r="H745">
        <v>1869</v>
      </c>
      <c r="I745">
        <v>1871.5</v>
      </c>
      <c r="J745">
        <v>234</v>
      </c>
    </row>
    <row r="746" spans="1:10">
      <c r="A746">
        <v>1478</v>
      </c>
      <c r="B746">
        <v>1857</v>
      </c>
      <c r="C746">
        <v>1859.4</v>
      </c>
      <c r="D746">
        <v>1861.9</v>
      </c>
      <c r="E746">
        <v>1864.4</v>
      </c>
      <c r="F746">
        <v>1866.9</v>
      </c>
      <c r="G746">
        <v>1869.3</v>
      </c>
      <c r="H746">
        <v>1871.8</v>
      </c>
      <c r="I746">
        <v>1874.3</v>
      </c>
      <c r="J746">
        <v>232</v>
      </c>
    </row>
    <row r="747" spans="1:10">
      <c r="A747">
        <v>1480</v>
      </c>
      <c r="B747">
        <v>1859.7</v>
      </c>
      <c r="C747">
        <v>1862.2</v>
      </c>
      <c r="D747">
        <v>1864.7</v>
      </c>
      <c r="E747">
        <v>1867.2</v>
      </c>
      <c r="F747">
        <v>1869.6</v>
      </c>
      <c r="G747">
        <v>1872.1</v>
      </c>
      <c r="H747">
        <v>1874.6</v>
      </c>
      <c r="I747">
        <v>1877.1</v>
      </c>
      <c r="J747">
        <v>230</v>
      </c>
    </row>
    <row r="748" spans="1:10">
      <c r="A748">
        <v>1482</v>
      </c>
      <c r="B748">
        <v>1862.5</v>
      </c>
      <c r="C748">
        <v>1865</v>
      </c>
      <c r="D748">
        <v>1867.5</v>
      </c>
      <c r="E748">
        <v>1870</v>
      </c>
      <c r="F748">
        <v>1872.4</v>
      </c>
      <c r="G748">
        <v>1874.9</v>
      </c>
      <c r="H748">
        <v>1877.4</v>
      </c>
      <c r="I748">
        <v>1879.9</v>
      </c>
      <c r="J748">
        <v>228</v>
      </c>
    </row>
    <row r="749" spans="1:10">
      <c r="A749">
        <v>1484</v>
      </c>
      <c r="B749">
        <v>1865.3</v>
      </c>
      <c r="C749">
        <v>1867.8</v>
      </c>
      <c r="D749">
        <v>1870.3</v>
      </c>
      <c r="E749">
        <v>1872.7</v>
      </c>
      <c r="F749">
        <v>1875.2</v>
      </c>
      <c r="G749">
        <v>1877.7</v>
      </c>
      <c r="H749">
        <v>1880.2</v>
      </c>
      <c r="I749">
        <v>1882.6</v>
      </c>
      <c r="J749">
        <v>226</v>
      </c>
    </row>
    <row r="750" spans="1:10">
      <c r="A750">
        <v>1486</v>
      </c>
      <c r="B750">
        <v>1868.1</v>
      </c>
      <c r="C750">
        <v>1870.6</v>
      </c>
      <c r="D750">
        <v>1873</v>
      </c>
      <c r="E750">
        <v>1875.5</v>
      </c>
      <c r="F750">
        <v>1878</v>
      </c>
      <c r="G750">
        <v>1880.5</v>
      </c>
      <c r="H750">
        <v>1882.9</v>
      </c>
      <c r="I750">
        <v>1885.4</v>
      </c>
      <c r="J750">
        <v>224</v>
      </c>
    </row>
    <row r="751" spans="1:10">
      <c r="A751">
        <v>1488</v>
      </c>
      <c r="B751">
        <v>1870.9</v>
      </c>
      <c r="C751">
        <v>1873.3</v>
      </c>
      <c r="D751">
        <v>1875.8</v>
      </c>
      <c r="E751">
        <v>1878.3</v>
      </c>
      <c r="F751">
        <v>1880.8</v>
      </c>
      <c r="G751">
        <v>1883.2</v>
      </c>
      <c r="H751">
        <v>1885.7</v>
      </c>
      <c r="I751">
        <v>1888.2</v>
      </c>
      <c r="J751">
        <v>222</v>
      </c>
    </row>
    <row r="752" spans="1:10">
      <c r="A752">
        <v>1490</v>
      </c>
      <c r="B752">
        <v>1873.6</v>
      </c>
      <c r="C752">
        <v>1876.1</v>
      </c>
      <c r="D752">
        <v>1878.6</v>
      </c>
      <c r="E752">
        <v>1881.1</v>
      </c>
      <c r="F752">
        <v>1883.5</v>
      </c>
      <c r="G752">
        <v>1886</v>
      </c>
      <c r="H752">
        <v>1888.5</v>
      </c>
      <c r="I752">
        <v>1891</v>
      </c>
      <c r="J752">
        <v>220</v>
      </c>
    </row>
    <row r="753" spans="1:10">
      <c r="A753">
        <v>1492</v>
      </c>
      <c r="B753">
        <v>1876.4</v>
      </c>
      <c r="C753">
        <v>1878.9</v>
      </c>
      <c r="D753">
        <v>1881.4</v>
      </c>
      <c r="E753">
        <v>1883.8</v>
      </c>
      <c r="F753">
        <v>1886.3</v>
      </c>
      <c r="G753">
        <v>1888.8</v>
      </c>
      <c r="H753">
        <v>1891.3</v>
      </c>
      <c r="I753">
        <v>1893.7</v>
      </c>
      <c r="J753">
        <v>218</v>
      </c>
    </row>
    <row r="754" spans="1:10">
      <c r="A754">
        <v>1494</v>
      </c>
      <c r="B754">
        <v>1879.2</v>
      </c>
      <c r="C754">
        <v>1881.7</v>
      </c>
      <c r="D754">
        <v>1884.2</v>
      </c>
      <c r="E754">
        <v>1886.6</v>
      </c>
      <c r="F754">
        <v>1889.1</v>
      </c>
      <c r="G754">
        <v>1891.6</v>
      </c>
      <c r="H754">
        <v>1894.1</v>
      </c>
      <c r="I754">
        <v>1896.5</v>
      </c>
      <c r="J754">
        <v>216</v>
      </c>
    </row>
    <row r="755" spans="1:10">
      <c r="A755">
        <v>1496</v>
      </c>
      <c r="B755">
        <v>1882</v>
      </c>
      <c r="C755">
        <v>1884.5</v>
      </c>
      <c r="D755">
        <v>1886.9</v>
      </c>
      <c r="E755">
        <v>1889.4</v>
      </c>
      <c r="F755">
        <v>1891.9</v>
      </c>
      <c r="G755">
        <v>1894.4</v>
      </c>
      <c r="H755">
        <v>1896.8</v>
      </c>
      <c r="I755">
        <v>1899.3</v>
      </c>
      <c r="J755">
        <v>214</v>
      </c>
    </row>
    <row r="756" spans="1:10">
      <c r="A756">
        <v>1498</v>
      </c>
      <c r="B756">
        <v>1884.8</v>
      </c>
      <c r="C756">
        <v>1887.2</v>
      </c>
      <c r="D756">
        <v>1889.7</v>
      </c>
      <c r="E756">
        <v>1892.2</v>
      </c>
      <c r="F756">
        <v>1894.7</v>
      </c>
      <c r="G756">
        <v>1897.1</v>
      </c>
      <c r="H756">
        <v>1899.6</v>
      </c>
      <c r="I756">
        <v>1902.1</v>
      </c>
      <c r="J756">
        <v>212</v>
      </c>
    </row>
    <row r="757" spans="1:10">
      <c r="A757">
        <v>1500</v>
      </c>
      <c r="B757">
        <v>1887.5</v>
      </c>
      <c r="C757">
        <v>1890</v>
      </c>
      <c r="D757">
        <v>1892.5</v>
      </c>
      <c r="E757">
        <v>1895</v>
      </c>
      <c r="F757">
        <v>1897.4</v>
      </c>
      <c r="G757">
        <v>1899.9</v>
      </c>
      <c r="H757">
        <v>1902.4</v>
      </c>
      <c r="I757">
        <v>1904.9</v>
      </c>
      <c r="J757">
        <v>210</v>
      </c>
    </row>
    <row r="758" spans="1:10">
      <c r="A758">
        <v>1502</v>
      </c>
      <c r="B758">
        <v>1890.3</v>
      </c>
      <c r="C758">
        <v>1892.8</v>
      </c>
      <c r="D758">
        <v>1895.3</v>
      </c>
      <c r="E758">
        <v>1897.7</v>
      </c>
      <c r="F758">
        <v>1900.2</v>
      </c>
      <c r="G758">
        <v>1902.7</v>
      </c>
      <c r="H758">
        <v>1905.2</v>
      </c>
      <c r="I758">
        <v>1907.6</v>
      </c>
      <c r="J758">
        <v>208</v>
      </c>
    </row>
    <row r="759" spans="1:10">
      <c r="A759">
        <v>1504</v>
      </c>
      <c r="B759">
        <v>1893.1</v>
      </c>
      <c r="C759">
        <v>1895.6</v>
      </c>
      <c r="D759">
        <v>1898</v>
      </c>
      <c r="E759">
        <v>1900.5</v>
      </c>
      <c r="F759">
        <v>1903</v>
      </c>
      <c r="G759">
        <v>1905.5</v>
      </c>
      <c r="H759">
        <v>1907.9</v>
      </c>
      <c r="I759">
        <v>1910.4</v>
      </c>
      <c r="J759">
        <v>206</v>
      </c>
    </row>
    <row r="760" spans="1:10">
      <c r="A760">
        <v>1506</v>
      </c>
      <c r="B760">
        <v>1895.9</v>
      </c>
      <c r="C760">
        <v>1898.4</v>
      </c>
      <c r="D760">
        <v>1900.8</v>
      </c>
      <c r="E760">
        <v>1903.3</v>
      </c>
      <c r="F760">
        <v>1905.8</v>
      </c>
      <c r="G760">
        <v>1908.3</v>
      </c>
      <c r="H760">
        <v>1910.7</v>
      </c>
      <c r="I760">
        <v>1913.2</v>
      </c>
      <c r="J760">
        <v>204</v>
      </c>
    </row>
    <row r="761" spans="1:10">
      <c r="A761">
        <v>1508</v>
      </c>
      <c r="B761">
        <v>1898.7</v>
      </c>
      <c r="C761">
        <v>1901.1</v>
      </c>
      <c r="D761">
        <v>1903.6</v>
      </c>
      <c r="E761">
        <v>1906.1</v>
      </c>
      <c r="F761">
        <v>1908.6</v>
      </c>
      <c r="G761">
        <v>1911</v>
      </c>
      <c r="H761">
        <v>1913.5</v>
      </c>
      <c r="I761">
        <v>1916</v>
      </c>
      <c r="J761">
        <v>202</v>
      </c>
    </row>
    <row r="762" spans="1:10">
      <c r="A762">
        <v>1510</v>
      </c>
      <c r="B762">
        <v>1901.4</v>
      </c>
      <c r="C762">
        <v>1903.9</v>
      </c>
      <c r="D762">
        <v>1906.4</v>
      </c>
      <c r="E762">
        <v>1908.9</v>
      </c>
      <c r="F762">
        <v>1911.3</v>
      </c>
      <c r="G762">
        <v>1913.8</v>
      </c>
      <c r="H762">
        <v>1916.3</v>
      </c>
      <c r="I762">
        <v>1918.8</v>
      </c>
      <c r="J762">
        <v>200</v>
      </c>
    </row>
    <row r="763" spans="1:10">
      <c r="A763">
        <v>1512</v>
      </c>
      <c r="B763">
        <v>1904.2</v>
      </c>
      <c r="C763">
        <v>1906.7</v>
      </c>
      <c r="D763">
        <v>1909.2</v>
      </c>
      <c r="E763">
        <v>1911.6</v>
      </c>
      <c r="F763">
        <v>1914.1</v>
      </c>
      <c r="G763">
        <v>1916.6</v>
      </c>
      <c r="H763">
        <v>1919.1</v>
      </c>
      <c r="I763">
        <v>1921.5</v>
      </c>
      <c r="J763">
        <v>198</v>
      </c>
    </row>
    <row r="764" spans="1:10">
      <c r="A764">
        <v>1514</v>
      </c>
      <c r="B764">
        <v>1907</v>
      </c>
      <c r="C764">
        <v>1909.5</v>
      </c>
      <c r="D764">
        <v>1911.9</v>
      </c>
      <c r="E764">
        <v>1914.4</v>
      </c>
      <c r="F764">
        <v>1916.9</v>
      </c>
      <c r="G764">
        <v>1919.4</v>
      </c>
      <c r="H764">
        <v>1921.8</v>
      </c>
      <c r="I764">
        <v>1924.3</v>
      </c>
      <c r="J764">
        <v>196</v>
      </c>
    </row>
    <row r="765" spans="1:10">
      <c r="A765">
        <v>1516</v>
      </c>
      <c r="B765">
        <v>1909.8</v>
      </c>
      <c r="C765">
        <v>1912.2</v>
      </c>
      <c r="D765">
        <v>1914.7</v>
      </c>
      <c r="E765">
        <v>1917.2</v>
      </c>
      <c r="F765">
        <v>1919.7</v>
      </c>
      <c r="G765">
        <v>1922.1</v>
      </c>
      <c r="H765">
        <v>1924.6</v>
      </c>
      <c r="I765">
        <v>1927.1</v>
      </c>
      <c r="J765">
        <v>194</v>
      </c>
    </row>
    <row r="766" spans="1:10">
      <c r="A766">
        <v>1518</v>
      </c>
      <c r="B766">
        <v>1912.6</v>
      </c>
      <c r="C766">
        <v>1915</v>
      </c>
      <c r="D766">
        <v>1917.5</v>
      </c>
      <c r="E766">
        <v>1920</v>
      </c>
      <c r="F766">
        <v>1922.4</v>
      </c>
      <c r="G766">
        <v>1924.9</v>
      </c>
      <c r="H766">
        <v>1927.4</v>
      </c>
      <c r="I766">
        <v>1929.9</v>
      </c>
      <c r="J766">
        <v>192</v>
      </c>
    </row>
    <row r="767" spans="1:10">
      <c r="A767">
        <v>1520</v>
      </c>
      <c r="B767">
        <v>1915.3</v>
      </c>
      <c r="C767">
        <v>1917.8</v>
      </c>
      <c r="D767">
        <v>1920.3</v>
      </c>
      <c r="E767">
        <v>1922.8</v>
      </c>
      <c r="F767">
        <v>1925.2</v>
      </c>
      <c r="G767">
        <v>1927.7</v>
      </c>
      <c r="H767">
        <v>1930.2</v>
      </c>
      <c r="I767">
        <v>1932.7</v>
      </c>
      <c r="J767">
        <v>190</v>
      </c>
    </row>
    <row r="768" spans="1:10">
      <c r="A768">
        <v>1522</v>
      </c>
      <c r="B768">
        <v>1918.1</v>
      </c>
      <c r="C768">
        <v>1920.6</v>
      </c>
      <c r="D768">
        <v>1923.1</v>
      </c>
      <c r="E768">
        <v>1925.5</v>
      </c>
      <c r="F768">
        <v>1928</v>
      </c>
      <c r="G768">
        <v>1930.5</v>
      </c>
      <c r="H768">
        <v>1933</v>
      </c>
      <c r="I768">
        <v>1935.4</v>
      </c>
      <c r="J768">
        <v>188</v>
      </c>
    </row>
    <row r="769" spans="1:10">
      <c r="A769">
        <v>1524</v>
      </c>
      <c r="B769">
        <v>1920.9</v>
      </c>
      <c r="C769">
        <v>1923.4</v>
      </c>
      <c r="D769">
        <v>1925.8</v>
      </c>
      <c r="E769">
        <v>1928.3</v>
      </c>
      <c r="F769">
        <v>1930.8</v>
      </c>
      <c r="G769">
        <v>1933.3</v>
      </c>
      <c r="H769">
        <v>1935.7</v>
      </c>
      <c r="I769">
        <v>1938.2</v>
      </c>
      <c r="J769">
        <v>186</v>
      </c>
    </row>
    <row r="770" spans="1:10">
      <c r="A770">
        <v>1526</v>
      </c>
      <c r="B770">
        <v>1923.7</v>
      </c>
      <c r="C770">
        <v>1926.1</v>
      </c>
      <c r="D770">
        <v>1928.6</v>
      </c>
      <c r="E770">
        <v>1931.1</v>
      </c>
      <c r="F770">
        <v>1933.6</v>
      </c>
      <c r="G770">
        <v>1936</v>
      </c>
      <c r="H770">
        <v>1938.5</v>
      </c>
      <c r="I770">
        <v>1941</v>
      </c>
      <c r="J770">
        <v>184</v>
      </c>
    </row>
    <row r="771" spans="1:10">
      <c r="A771">
        <v>1528</v>
      </c>
      <c r="B771">
        <v>1926.4</v>
      </c>
      <c r="C771">
        <v>1928.9</v>
      </c>
      <c r="D771">
        <v>1931.4</v>
      </c>
      <c r="E771">
        <v>1933.9</v>
      </c>
      <c r="F771">
        <v>1936.3</v>
      </c>
      <c r="G771">
        <v>1938.8</v>
      </c>
      <c r="H771">
        <v>1941.3</v>
      </c>
      <c r="I771">
        <v>1943.8</v>
      </c>
      <c r="J771">
        <v>182</v>
      </c>
    </row>
    <row r="772" spans="1:10">
      <c r="A772">
        <v>1530</v>
      </c>
      <c r="B772">
        <v>1929.2</v>
      </c>
      <c r="C772">
        <v>1931.7</v>
      </c>
      <c r="D772">
        <v>1934.2</v>
      </c>
      <c r="E772">
        <v>1936.7</v>
      </c>
      <c r="F772">
        <v>1939.1</v>
      </c>
      <c r="G772">
        <v>1941.6</v>
      </c>
      <c r="H772">
        <v>1944.1</v>
      </c>
      <c r="I772">
        <v>1946.5</v>
      </c>
      <c r="J772">
        <v>180</v>
      </c>
    </row>
    <row r="773" spans="1:10">
      <c r="A773">
        <v>1532</v>
      </c>
      <c r="B773">
        <v>1932</v>
      </c>
      <c r="C773">
        <v>1934.5</v>
      </c>
      <c r="D773">
        <v>1937</v>
      </c>
      <c r="E773">
        <v>1939.4</v>
      </c>
      <c r="F773">
        <v>1941.9</v>
      </c>
      <c r="G773">
        <v>1944.4</v>
      </c>
      <c r="H773">
        <v>1946.9</v>
      </c>
      <c r="I773">
        <v>1949.3</v>
      </c>
      <c r="J773">
        <v>178</v>
      </c>
    </row>
    <row r="774" spans="1:10">
      <c r="A774">
        <v>1534</v>
      </c>
      <c r="B774">
        <v>1934.8</v>
      </c>
      <c r="C774">
        <v>1937.3</v>
      </c>
      <c r="D774">
        <v>1939.7</v>
      </c>
      <c r="E774">
        <v>1942.2</v>
      </c>
      <c r="F774">
        <v>1944.7</v>
      </c>
      <c r="G774">
        <v>1947.2</v>
      </c>
      <c r="H774">
        <v>1949.6</v>
      </c>
      <c r="I774">
        <v>1952.1</v>
      </c>
      <c r="J774">
        <v>176</v>
      </c>
    </row>
    <row r="775" spans="1:10">
      <c r="A775">
        <v>1536</v>
      </c>
      <c r="B775">
        <v>1937.6</v>
      </c>
      <c r="C775">
        <v>1940</v>
      </c>
      <c r="D775">
        <v>1942.5</v>
      </c>
      <c r="E775">
        <v>1945</v>
      </c>
      <c r="F775">
        <v>1947.5</v>
      </c>
      <c r="G775">
        <v>1949.9</v>
      </c>
      <c r="H775">
        <v>1952.4</v>
      </c>
      <c r="I775">
        <v>1954.9</v>
      </c>
      <c r="J775">
        <v>174</v>
      </c>
    </row>
    <row r="776" spans="1:10">
      <c r="A776">
        <v>1538</v>
      </c>
      <c r="B776">
        <v>1940.3</v>
      </c>
      <c r="C776">
        <v>1942.8</v>
      </c>
      <c r="D776">
        <v>1945.3</v>
      </c>
      <c r="E776">
        <v>1947.8</v>
      </c>
      <c r="F776">
        <v>1950.2</v>
      </c>
      <c r="G776">
        <v>1952.7</v>
      </c>
      <c r="H776">
        <v>1955.2</v>
      </c>
      <c r="I776">
        <v>1957.7</v>
      </c>
      <c r="J776">
        <v>172</v>
      </c>
    </row>
    <row r="777" spans="1:10">
      <c r="A777">
        <v>1540</v>
      </c>
      <c r="B777">
        <v>1943.1</v>
      </c>
      <c r="C777">
        <v>1945.6</v>
      </c>
      <c r="D777">
        <v>1948.1</v>
      </c>
      <c r="E777">
        <v>1950.5</v>
      </c>
      <c r="F777">
        <v>1953</v>
      </c>
      <c r="G777">
        <v>1955.5</v>
      </c>
      <c r="H777">
        <v>1958</v>
      </c>
      <c r="I777">
        <v>1960.4</v>
      </c>
      <c r="J777">
        <v>170</v>
      </c>
    </row>
    <row r="778" spans="1:10">
      <c r="A778">
        <v>1542</v>
      </c>
      <c r="B778">
        <v>1945.9</v>
      </c>
      <c r="C778">
        <v>1948.4</v>
      </c>
      <c r="D778">
        <v>1950.8</v>
      </c>
      <c r="E778">
        <v>1953.3</v>
      </c>
      <c r="F778">
        <v>1955.8</v>
      </c>
      <c r="G778">
        <v>1958.3</v>
      </c>
      <c r="H778">
        <v>1960.7</v>
      </c>
      <c r="I778">
        <v>1963.2</v>
      </c>
      <c r="J778">
        <v>168</v>
      </c>
    </row>
    <row r="779" spans="1:10">
      <c r="A779">
        <v>1544</v>
      </c>
      <c r="B779">
        <v>1948.7</v>
      </c>
      <c r="C779">
        <v>1951.2</v>
      </c>
      <c r="D779">
        <v>1953.6</v>
      </c>
      <c r="E779">
        <v>1956.1</v>
      </c>
      <c r="F779">
        <v>1958.6</v>
      </c>
      <c r="G779">
        <v>1961.1</v>
      </c>
      <c r="H779">
        <v>1963.5</v>
      </c>
      <c r="I779">
        <v>1966</v>
      </c>
      <c r="J779">
        <v>166</v>
      </c>
    </row>
    <row r="780" spans="1:10">
      <c r="A780">
        <v>1546</v>
      </c>
      <c r="B780">
        <v>1951.5</v>
      </c>
      <c r="C780">
        <v>1953.9</v>
      </c>
      <c r="D780">
        <v>1956.4</v>
      </c>
      <c r="E780">
        <v>1958.9</v>
      </c>
      <c r="F780">
        <v>1961.4</v>
      </c>
      <c r="G780">
        <v>1963.8</v>
      </c>
      <c r="H780">
        <v>1966.3</v>
      </c>
      <c r="I780">
        <v>1968.8</v>
      </c>
      <c r="J780">
        <v>164</v>
      </c>
    </row>
    <row r="781" spans="1:10">
      <c r="A781">
        <v>1548</v>
      </c>
      <c r="B781">
        <v>1954.2</v>
      </c>
      <c r="C781">
        <v>1956.7</v>
      </c>
      <c r="D781">
        <v>1959.2</v>
      </c>
      <c r="E781">
        <v>1961.7</v>
      </c>
      <c r="F781">
        <v>1964.1</v>
      </c>
      <c r="G781">
        <v>1966.6</v>
      </c>
      <c r="H781">
        <v>1969.1</v>
      </c>
      <c r="I781">
        <v>1971.6</v>
      </c>
      <c r="J781">
        <v>162</v>
      </c>
    </row>
    <row r="782" spans="1:10">
      <c r="A782">
        <v>1550</v>
      </c>
      <c r="B782">
        <v>1957</v>
      </c>
      <c r="C782">
        <v>1959.5</v>
      </c>
      <c r="D782">
        <v>1962</v>
      </c>
      <c r="E782">
        <v>1964.4</v>
      </c>
      <c r="F782">
        <v>1966.9</v>
      </c>
      <c r="G782">
        <v>1969.4</v>
      </c>
      <c r="H782">
        <v>1971.9</v>
      </c>
      <c r="I782">
        <v>1974.3</v>
      </c>
      <c r="J782">
        <v>160</v>
      </c>
    </row>
    <row r="783" spans="1:10">
      <c r="A783">
        <v>1552</v>
      </c>
      <c r="B783">
        <v>1959.8</v>
      </c>
      <c r="C783">
        <v>1962.3</v>
      </c>
      <c r="D783">
        <v>1964.7</v>
      </c>
      <c r="E783">
        <v>1967.2</v>
      </c>
      <c r="F783">
        <v>1969.7</v>
      </c>
      <c r="G783">
        <v>1972.2</v>
      </c>
      <c r="H783">
        <v>1974.6</v>
      </c>
      <c r="I783">
        <v>1977.1</v>
      </c>
      <c r="J783">
        <v>158</v>
      </c>
    </row>
    <row r="784" spans="1:10">
      <c r="A784">
        <v>1554</v>
      </c>
      <c r="B784">
        <v>1962.6</v>
      </c>
      <c r="C784">
        <v>1965</v>
      </c>
      <c r="D784">
        <v>1967.5</v>
      </c>
      <c r="E784">
        <v>1970</v>
      </c>
      <c r="F784">
        <v>1972.5</v>
      </c>
      <c r="G784">
        <v>1974.9</v>
      </c>
      <c r="H784">
        <v>1977.4</v>
      </c>
      <c r="I784">
        <v>1979.9</v>
      </c>
      <c r="J784">
        <v>156</v>
      </c>
    </row>
    <row r="785" spans="1:10">
      <c r="A785">
        <v>1556</v>
      </c>
      <c r="B785">
        <v>1965.4</v>
      </c>
      <c r="C785">
        <v>1967.8</v>
      </c>
      <c r="D785">
        <v>1970.3</v>
      </c>
      <c r="E785">
        <v>1972.8</v>
      </c>
      <c r="F785">
        <v>1975.3</v>
      </c>
      <c r="G785">
        <v>1977.7</v>
      </c>
      <c r="H785">
        <v>1980.2</v>
      </c>
      <c r="I785">
        <v>1982.7</v>
      </c>
      <c r="J785">
        <v>154</v>
      </c>
    </row>
    <row r="786" spans="1:10">
      <c r="A786">
        <v>1558</v>
      </c>
      <c r="B786">
        <v>1968.1</v>
      </c>
      <c r="C786">
        <v>1970.6</v>
      </c>
      <c r="D786">
        <v>1973.1</v>
      </c>
      <c r="E786">
        <v>1975.6</v>
      </c>
      <c r="F786">
        <v>1978</v>
      </c>
      <c r="G786">
        <v>1980.5</v>
      </c>
      <c r="H786">
        <v>1983</v>
      </c>
      <c r="I786">
        <v>1985.5</v>
      </c>
      <c r="J786">
        <v>152</v>
      </c>
    </row>
    <row r="787" spans="1:10">
      <c r="A787">
        <v>1560</v>
      </c>
      <c r="B787">
        <v>1970.9</v>
      </c>
      <c r="C787">
        <v>1973.4</v>
      </c>
      <c r="D787">
        <v>1975.9</v>
      </c>
      <c r="E787">
        <v>1978.3</v>
      </c>
      <c r="F787">
        <v>1980.8</v>
      </c>
      <c r="G787">
        <v>1983.3</v>
      </c>
      <c r="H787">
        <v>1985.8</v>
      </c>
      <c r="I787">
        <v>1988.2</v>
      </c>
      <c r="J787">
        <v>150</v>
      </c>
    </row>
    <row r="788" spans="1:10">
      <c r="A788">
        <v>1562</v>
      </c>
      <c r="B788">
        <v>1973.7</v>
      </c>
      <c r="C788">
        <v>1976.2</v>
      </c>
      <c r="D788">
        <v>1978.6</v>
      </c>
      <c r="E788">
        <v>1981.1</v>
      </c>
      <c r="F788">
        <v>1983.6</v>
      </c>
      <c r="G788">
        <v>1986.1</v>
      </c>
      <c r="H788">
        <v>1988.5</v>
      </c>
      <c r="I788">
        <v>1991</v>
      </c>
      <c r="J788">
        <v>148</v>
      </c>
    </row>
    <row r="789" spans="1:10">
      <c r="A789">
        <v>1564</v>
      </c>
      <c r="B789">
        <v>1976.5</v>
      </c>
      <c r="C789">
        <v>1978.9</v>
      </c>
      <c r="D789">
        <v>1981.4</v>
      </c>
      <c r="E789">
        <v>1983.9</v>
      </c>
      <c r="F789">
        <v>1986.4</v>
      </c>
      <c r="G789">
        <v>1988.8</v>
      </c>
      <c r="H789">
        <v>1991.3</v>
      </c>
      <c r="I789">
        <v>1993.8</v>
      </c>
      <c r="J789">
        <v>146</v>
      </c>
    </row>
    <row r="790" spans="1:10">
      <c r="A790">
        <v>1566</v>
      </c>
      <c r="B790">
        <v>1979.2</v>
      </c>
      <c r="C790">
        <v>1981.7</v>
      </c>
      <c r="D790">
        <v>1984.2</v>
      </c>
      <c r="E790">
        <v>1986.7</v>
      </c>
      <c r="F790">
        <v>1989.1</v>
      </c>
      <c r="G790">
        <v>1991.6</v>
      </c>
      <c r="H790">
        <v>1994.1</v>
      </c>
      <c r="I790">
        <v>1996.6</v>
      </c>
      <c r="J790">
        <v>144</v>
      </c>
    </row>
    <row r="791" spans="1:10">
      <c r="A791">
        <v>1568</v>
      </c>
      <c r="B791">
        <v>1982</v>
      </c>
      <c r="C791">
        <v>1984.5</v>
      </c>
      <c r="D791">
        <v>1987</v>
      </c>
      <c r="E791">
        <v>1989.5</v>
      </c>
      <c r="F791">
        <v>1991.9</v>
      </c>
      <c r="G791">
        <v>1994.4</v>
      </c>
      <c r="H791">
        <v>1996.9</v>
      </c>
      <c r="I791">
        <v>1999.4</v>
      </c>
      <c r="J791">
        <v>142</v>
      </c>
    </row>
    <row r="792" spans="1:10">
      <c r="A792">
        <v>1570</v>
      </c>
      <c r="B792">
        <v>1984.8</v>
      </c>
      <c r="C792">
        <v>1987.3</v>
      </c>
      <c r="D792">
        <v>1989.8</v>
      </c>
      <c r="E792">
        <v>1992.2</v>
      </c>
      <c r="F792">
        <v>1994.7</v>
      </c>
      <c r="G792">
        <v>1997.2</v>
      </c>
      <c r="H792">
        <v>1999.7</v>
      </c>
      <c r="I792">
        <v>2002.1</v>
      </c>
      <c r="J792">
        <v>140</v>
      </c>
    </row>
    <row r="793" spans="1:10">
      <c r="A793">
        <v>1572</v>
      </c>
      <c r="B793">
        <v>1987.6</v>
      </c>
      <c r="C793">
        <v>1990.1</v>
      </c>
      <c r="D793">
        <v>1992.5</v>
      </c>
      <c r="E793">
        <v>1995</v>
      </c>
      <c r="F793">
        <v>1997.5</v>
      </c>
      <c r="G793">
        <v>2000</v>
      </c>
      <c r="H793">
        <v>2002.4</v>
      </c>
      <c r="I793">
        <v>2004.9</v>
      </c>
      <c r="J793">
        <v>138</v>
      </c>
    </row>
    <row r="794" spans="1:10">
      <c r="A794">
        <v>1574</v>
      </c>
      <c r="B794">
        <v>1990.4</v>
      </c>
      <c r="C794">
        <v>1992.8</v>
      </c>
      <c r="D794">
        <v>1995.3</v>
      </c>
      <c r="E794">
        <v>1997.8</v>
      </c>
      <c r="F794">
        <v>2000.3</v>
      </c>
      <c r="G794">
        <v>2002.7</v>
      </c>
      <c r="H794">
        <v>2005.2</v>
      </c>
      <c r="I794">
        <v>2007.6</v>
      </c>
      <c r="J794">
        <v>136</v>
      </c>
    </row>
    <row r="795" spans="1:10">
      <c r="A795">
        <v>1576</v>
      </c>
      <c r="B795">
        <v>1993.1</v>
      </c>
      <c r="C795">
        <v>1995.6</v>
      </c>
      <c r="D795">
        <v>1998.1</v>
      </c>
      <c r="E795">
        <v>2000.6</v>
      </c>
      <c r="F795">
        <v>2003</v>
      </c>
      <c r="G795">
        <v>2005.5</v>
      </c>
      <c r="H795">
        <v>2008</v>
      </c>
      <c r="I795">
        <v>2010.2</v>
      </c>
      <c r="J795">
        <v>134</v>
      </c>
    </row>
    <row r="796" spans="1:10">
      <c r="A796">
        <v>1578</v>
      </c>
      <c r="B796">
        <v>1995.9</v>
      </c>
      <c r="C796">
        <v>1998.4</v>
      </c>
      <c r="D796">
        <v>2000.9</v>
      </c>
      <c r="E796">
        <v>2003.3</v>
      </c>
      <c r="F796">
        <v>2005.8</v>
      </c>
      <c r="G796">
        <v>2008.3</v>
      </c>
      <c r="H796">
        <v>2010.7</v>
      </c>
      <c r="I796">
        <v>2012.8</v>
      </c>
      <c r="J796">
        <v>132</v>
      </c>
    </row>
    <row r="797" spans="1:10">
      <c r="A797">
        <v>1580</v>
      </c>
      <c r="B797">
        <v>1998.7</v>
      </c>
      <c r="C797">
        <v>2001.2</v>
      </c>
      <c r="D797">
        <v>2003.7</v>
      </c>
      <c r="E797">
        <v>2006.1</v>
      </c>
      <c r="F797">
        <v>2008.6</v>
      </c>
      <c r="G797">
        <v>2011.1</v>
      </c>
      <c r="H797">
        <v>2013.3</v>
      </c>
      <c r="I797">
        <v>2015.1</v>
      </c>
      <c r="J797">
        <v>130</v>
      </c>
    </row>
    <row r="798" spans="1:10">
      <c r="A798">
        <v>1582</v>
      </c>
      <c r="B798">
        <v>2001.5</v>
      </c>
      <c r="C798">
        <v>2004</v>
      </c>
      <c r="D798">
        <v>2006.4</v>
      </c>
      <c r="E798">
        <v>2008.9</v>
      </c>
      <c r="F798">
        <v>2011.4</v>
      </c>
      <c r="G798">
        <v>2013.8</v>
      </c>
      <c r="H798">
        <v>2015.7</v>
      </c>
      <c r="I798">
        <v>2017.4</v>
      </c>
      <c r="J798">
        <v>128</v>
      </c>
    </row>
    <row r="799" spans="1:10">
      <c r="A799">
        <v>1584</v>
      </c>
      <c r="B799">
        <v>2004.3</v>
      </c>
      <c r="C799">
        <v>2006.7</v>
      </c>
      <c r="D799">
        <v>2009.2</v>
      </c>
      <c r="E799">
        <v>2011.7</v>
      </c>
      <c r="F799">
        <v>2014.2</v>
      </c>
      <c r="G799">
        <v>2016.3</v>
      </c>
      <c r="H799">
        <v>2018</v>
      </c>
      <c r="I799">
        <v>2019.7</v>
      </c>
      <c r="J799">
        <v>126</v>
      </c>
    </row>
    <row r="800" spans="1:10">
      <c r="A800">
        <v>1586</v>
      </c>
      <c r="B800">
        <v>2007</v>
      </c>
      <c r="C800">
        <v>2009.5</v>
      </c>
      <c r="D800">
        <v>2012</v>
      </c>
      <c r="E800">
        <v>2014.5</v>
      </c>
      <c r="F800">
        <v>2016.9</v>
      </c>
      <c r="G800">
        <v>2018.6</v>
      </c>
      <c r="H800">
        <v>2020.3</v>
      </c>
      <c r="I800">
        <v>2021.8</v>
      </c>
      <c r="J800">
        <v>124</v>
      </c>
    </row>
    <row r="801" spans="1:10">
      <c r="A801">
        <v>1588</v>
      </c>
      <c r="B801">
        <v>2009.8</v>
      </c>
      <c r="C801">
        <v>2012.3</v>
      </c>
      <c r="D801">
        <v>2014.8</v>
      </c>
      <c r="E801">
        <v>2017.2</v>
      </c>
      <c r="F801">
        <v>2019.3</v>
      </c>
      <c r="G801">
        <v>2020.9</v>
      </c>
      <c r="H801">
        <v>2022.4</v>
      </c>
      <c r="I801">
        <v>2023.8</v>
      </c>
      <c r="J801">
        <v>122</v>
      </c>
    </row>
    <row r="802" spans="1:10">
      <c r="A802">
        <v>1590</v>
      </c>
      <c r="B802">
        <v>2012.6</v>
      </c>
      <c r="C802">
        <v>2015.1</v>
      </c>
      <c r="D802">
        <v>2017.5</v>
      </c>
      <c r="E802">
        <v>2019.9</v>
      </c>
      <c r="F802">
        <v>2021.5</v>
      </c>
      <c r="G802">
        <v>2022.9</v>
      </c>
      <c r="H802">
        <v>2024.4</v>
      </c>
      <c r="I802">
        <v>2025.7</v>
      </c>
      <c r="J802">
        <v>120</v>
      </c>
    </row>
    <row r="803" spans="1:10">
      <c r="A803">
        <v>1592</v>
      </c>
      <c r="B803">
        <v>2015.4</v>
      </c>
      <c r="C803">
        <v>2017.9</v>
      </c>
      <c r="D803">
        <v>2020.3</v>
      </c>
      <c r="E803">
        <v>2022.1</v>
      </c>
      <c r="F803">
        <v>2023.5</v>
      </c>
      <c r="G803">
        <v>2024.8</v>
      </c>
      <c r="H803">
        <v>2026.2</v>
      </c>
      <c r="I803">
        <v>2027.6</v>
      </c>
      <c r="J803">
        <v>118</v>
      </c>
    </row>
    <row r="804" spans="1:10">
      <c r="A804">
        <v>1594</v>
      </c>
      <c r="B804">
        <v>2018</v>
      </c>
      <c r="C804">
        <v>2020.5</v>
      </c>
      <c r="D804">
        <v>2022.4</v>
      </c>
      <c r="E804">
        <v>2023.8</v>
      </c>
      <c r="F804">
        <v>2025.2</v>
      </c>
      <c r="G804">
        <v>2026.6</v>
      </c>
      <c r="H804">
        <v>2027.9</v>
      </c>
      <c r="I804">
        <v>2029.3</v>
      </c>
      <c r="J804">
        <v>116</v>
      </c>
    </row>
    <row r="805" spans="1:10">
      <c r="A805">
        <v>1596</v>
      </c>
      <c r="B805">
        <v>2020.4</v>
      </c>
      <c r="C805">
        <v>2022.6</v>
      </c>
      <c r="D805">
        <v>2024.1</v>
      </c>
      <c r="E805">
        <v>2025.5</v>
      </c>
      <c r="F805">
        <v>2026.8</v>
      </c>
      <c r="G805">
        <v>2028.2</v>
      </c>
      <c r="H805">
        <v>2029.6</v>
      </c>
      <c r="I805">
        <v>2031</v>
      </c>
      <c r="J805">
        <v>114</v>
      </c>
    </row>
    <row r="806" spans="1:10">
      <c r="A806">
        <v>1598</v>
      </c>
      <c r="B806">
        <v>2022.6</v>
      </c>
      <c r="C806">
        <v>2024.3</v>
      </c>
      <c r="D806">
        <v>2025.7</v>
      </c>
      <c r="E806">
        <v>2027.1</v>
      </c>
      <c r="F806">
        <v>2028.5</v>
      </c>
      <c r="G806">
        <v>2029.9</v>
      </c>
      <c r="H806">
        <v>2031.3</v>
      </c>
      <c r="I806">
        <v>2032.6</v>
      </c>
      <c r="J806">
        <v>112</v>
      </c>
    </row>
    <row r="807" spans="1:10">
      <c r="A807">
        <v>1600</v>
      </c>
      <c r="B807">
        <v>2024.5</v>
      </c>
      <c r="C807">
        <v>2026</v>
      </c>
      <c r="D807">
        <v>2027.4</v>
      </c>
      <c r="E807">
        <v>2028.7</v>
      </c>
      <c r="F807">
        <v>2030.1</v>
      </c>
      <c r="G807">
        <v>2031.5</v>
      </c>
      <c r="H807">
        <v>2032.9</v>
      </c>
      <c r="I807">
        <v>2034.3</v>
      </c>
      <c r="J807">
        <v>110</v>
      </c>
    </row>
    <row r="808" spans="1:10">
      <c r="A808">
        <v>1602</v>
      </c>
      <c r="B808">
        <v>2026.2</v>
      </c>
      <c r="C808">
        <v>2027.6</v>
      </c>
      <c r="D808">
        <v>2029</v>
      </c>
      <c r="E808">
        <v>2030.4</v>
      </c>
      <c r="F808">
        <v>2031.8</v>
      </c>
      <c r="G808">
        <v>2033.2</v>
      </c>
      <c r="H808">
        <v>2034.5</v>
      </c>
      <c r="I808">
        <v>2035.9</v>
      </c>
      <c r="J808">
        <v>108</v>
      </c>
    </row>
    <row r="809" spans="1:10">
      <c r="A809">
        <v>1604</v>
      </c>
      <c r="B809">
        <v>2027.9</v>
      </c>
      <c r="C809">
        <v>2029.3</v>
      </c>
      <c r="D809">
        <v>2030.6</v>
      </c>
      <c r="E809">
        <v>2032</v>
      </c>
      <c r="F809">
        <v>2033.4</v>
      </c>
      <c r="G809">
        <v>2034.8</v>
      </c>
      <c r="H809">
        <v>2036.2</v>
      </c>
      <c r="I809">
        <v>2037.6</v>
      </c>
      <c r="J809">
        <v>106</v>
      </c>
    </row>
    <row r="810" spans="1:10">
      <c r="A810">
        <v>1606</v>
      </c>
      <c r="B810">
        <v>2029.5</v>
      </c>
      <c r="C810">
        <v>2030.9</v>
      </c>
      <c r="D810">
        <v>2032.3</v>
      </c>
      <c r="E810">
        <v>2033.7</v>
      </c>
      <c r="F810">
        <v>2035.1</v>
      </c>
      <c r="G810">
        <v>2036.5</v>
      </c>
      <c r="H810">
        <v>2037.8</v>
      </c>
      <c r="I810">
        <v>2039.2</v>
      </c>
      <c r="J810">
        <v>104</v>
      </c>
    </row>
    <row r="811" spans="1:10">
      <c r="A811">
        <v>1608</v>
      </c>
      <c r="B811">
        <v>2031.2</v>
      </c>
      <c r="C811">
        <v>2032.6</v>
      </c>
      <c r="D811">
        <v>2033.9</v>
      </c>
      <c r="E811">
        <v>2035.3</v>
      </c>
      <c r="F811">
        <v>2036.7</v>
      </c>
      <c r="G811">
        <v>2038.1</v>
      </c>
      <c r="H811">
        <v>2039.5</v>
      </c>
      <c r="I811">
        <v>2040.9</v>
      </c>
      <c r="J811">
        <v>102</v>
      </c>
    </row>
    <row r="812" spans="1:10">
      <c r="A812">
        <v>1610</v>
      </c>
      <c r="B812">
        <v>2032.8</v>
      </c>
      <c r="C812">
        <v>2034.2</v>
      </c>
      <c r="D812">
        <v>2035.6</v>
      </c>
      <c r="E812">
        <v>2037</v>
      </c>
      <c r="F812">
        <v>2038.4</v>
      </c>
      <c r="G812">
        <v>2039.7</v>
      </c>
      <c r="H812">
        <v>2041.1</v>
      </c>
      <c r="I812">
        <v>2042.5</v>
      </c>
      <c r="J812">
        <v>100</v>
      </c>
    </row>
    <row r="813" spans="1:10">
      <c r="A813">
        <v>1612</v>
      </c>
      <c r="B813">
        <v>2034.5</v>
      </c>
      <c r="C813">
        <v>2035.8</v>
      </c>
      <c r="D813">
        <v>2037.2</v>
      </c>
      <c r="E813">
        <v>2038.6</v>
      </c>
      <c r="F813">
        <v>2040</v>
      </c>
      <c r="G813">
        <v>2041.4</v>
      </c>
      <c r="H813">
        <v>2042.8</v>
      </c>
      <c r="I813">
        <v>2044.2</v>
      </c>
      <c r="J813">
        <v>98</v>
      </c>
    </row>
    <row r="814" spans="1:10">
      <c r="A814">
        <v>1614</v>
      </c>
      <c r="B814">
        <v>2036.1</v>
      </c>
      <c r="C814">
        <v>2037.5</v>
      </c>
      <c r="D814">
        <v>2038.9</v>
      </c>
      <c r="E814">
        <v>2040.3</v>
      </c>
      <c r="F814">
        <v>2041.6</v>
      </c>
      <c r="G814">
        <v>2043</v>
      </c>
      <c r="H814">
        <v>2044.4</v>
      </c>
      <c r="I814">
        <v>2045.8</v>
      </c>
      <c r="J814">
        <v>96</v>
      </c>
    </row>
    <row r="815" spans="1:10">
      <c r="A815">
        <v>1616</v>
      </c>
      <c r="B815">
        <v>2037.8</v>
      </c>
      <c r="C815">
        <v>2039.1</v>
      </c>
      <c r="D815">
        <v>2040.5</v>
      </c>
      <c r="E815">
        <v>2041.9</v>
      </c>
      <c r="F815">
        <v>2043.3</v>
      </c>
      <c r="G815">
        <v>2044.7</v>
      </c>
      <c r="H815">
        <v>2046.1</v>
      </c>
      <c r="I815">
        <v>2047.4</v>
      </c>
      <c r="J815">
        <v>94</v>
      </c>
    </row>
    <row r="816" spans="1:10">
      <c r="A816">
        <v>1618</v>
      </c>
      <c r="B816">
        <v>2039.4</v>
      </c>
      <c r="C816">
        <v>2040.8</v>
      </c>
      <c r="D816">
        <v>2042.2</v>
      </c>
      <c r="E816">
        <v>2043.6</v>
      </c>
      <c r="F816">
        <v>2044.9</v>
      </c>
      <c r="G816">
        <v>2046.3</v>
      </c>
      <c r="H816">
        <v>2047.7</v>
      </c>
      <c r="I816">
        <v>2049.1</v>
      </c>
      <c r="J816">
        <v>92</v>
      </c>
    </row>
    <row r="817" spans="1:10">
      <c r="A817">
        <v>1620</v>
      </c>
      <c r="B817">
        <v>2041</v>
      </c>
      <c r="C817">
        <v>2042.4</v>
      </c>
      <c r="D817">
        <v>2043.8</v>
      </c>
      <c r="E817">
        <v>2045.2</v>
      </c>
      <c r="F817">
        <v>2046.6</v>
      </c>
      <c r="G817">
        <v>2048</v>
      </c>
      <c r="H817">
        <v>2049.4</v>
      </c>
      <c r="I817">
        <v>2050.6999999999998</v>
      </c>
      <c r="J817">
        <v>90</v>
      </c>
    </row>
    <row r="818" spans="1:10">
      <c r="A818">
        <v>1622</v>
      </c>
      <c r="B818">
        <v>2042.7</v>
      </c>
      <c r="C818">
        <v>2044.1</v>
      </c>
      <c r="D818">
        <v>2045.5</v>
      </c>
      <c r="E818">
        <v>2046.8</v>
      </c>
      <c r="F818">
        <v>2048.1999999999998</v>
      </c>
      <c r="G818">
        <v>2049.6</v>
      </c>
      <c r="H818">
        <v>2051</v>
      </c>
      <c r="I818">
        <v>2052.4</v>
      </c>
      <c r="J818">
        <v>88</v>
      </c>
    </row>
    <row r="819" spans="1:10">
      <c r="A819">
        <v>1624</v>
      </c>
      <c r="B819">
        <v>2044.3</v>
      </c>
      <c r="C819">
        <v>2045.7</v>
      </c>
      <c r="D819">
        <v>2047.1</v>
      </c>
      <c r="E819">
        <v>2048.5</v>
      </c>
      <c r="F819">
        <v>2049.9</v>
      </c>
      <c r="G819">
        <v>2051.3000000000002</v>
      </c>
      <c r="H819">
        <v>2052.6</v>
      </c>
      <c r="I819">
        <v>2054</v>
      </c>
      <c r="J819">
        <v>86</v>
      </c>
    </row>
    <row r="820" spans="1:10">
      <c r="A820">
        <v>1626</v>
      </c>
      <c r="B820">
        <v>2046</v>
      </c>
      <c r="C820">
        <v>2047.4</v>
      </c>
      <c r="D820">
        <v>2048.6999999999998</v>
      </c>
      <c r="E820">
        <v>2050.1</v>
      </c>
      <c r="F820">
        <v>2051.5</v>
      </c>
      <c r="G820">
        <v>2052.9</v>
      </c>
      <c r="H820">
        <v>2054.3000000000002</v>
      </c>
      <c r="I820">
        <v>2055.6999999999998</v>
      </c>
      <c r="J820">
        <v>84</v>
      </c>
    </row>
    <row r="821" spans="1:10">
      <c r="A821">
        <v>1628</v>
      </c>
      <c r="B821">
        <v>2047.6</v>
      </c>
      <c r="C821">
        <v>2049</v>
      </c>
      <c r="D821">
        <v>2050.4</v>
      </c>
      <c r="E821">
        <v>2051.8000000000002</v>
      </c>
      <c r="F821">
        <v>2053.1999999999998</v>
      </c>
      <c r="G821">
        <v>2054.6</v>
      </c>
      <c r="H821">
        <v>2055.9</v>
      </c>
      <c r="I821">
        <v>2057.3000000000002</v>
      </c>
      <c r="J821">
        <v>82</v>
      </c>
    </row>
    <row r="822" spans="1:10">
      <c r="A822">
        <v>1630</v>
      </c>
      <c r="B822">
        <v>2049.3000000000002</v>
      </c>
      <c r="C822">
        <v>2050.6999999999998</v>
      </c>
      <c r="D822">
        <v>2052</v>
      </c>
      <c r="E822">
        <v>2053.4</v>
      </c>
      <c r="F822">
        <v>2054.8000000000002</v>
      </c>
      <c r="G822">
        <v>2056.1999999999998</v>
      </c>
      <c r="H822">
        <v>2057.6</v>
      </c>
      <c r="I822">
        <v>2059</v>
      </c>
      <c r="J822">
        <v>80</v>
      </c>
    </row>
    <row r="823" spans="1:10">
      <c r="A823">
        <v>1632</v>
      </c>
      <c r="B823">
        <v>2050.9</v>
      </c>
      <c r="C823">
        <v>2052.3000000000002</v>
      </c>
      <c r="D823">
        <v>2053.6999999999998</v>
      </c>
      <c r="E823">
        <v>2055.1</v>
      </c>
      <c r="F823">
        <v>2056.5</v>
      </c>
      <c r="G823">
        <v>2057.8000000000002</v>
      </c>
      <c r="H823">
        <v>2059.1999999999998</v>
      </c>
      <c r="I823">
        <v>2060.6</v>
      </c>
      <c r="J823">
        <v>78</v>
      </c>
    </row>
    <row r="824" spans="1:10">
      <c r="A824">
        <v>1634</v>
      </c>
      <c r="B824">
        <v>2052.6</v>
      </c>
      <c r="C824">
        <v>2053.9</v>
      </c>
      <c r="D824">
        <v>2055.3000000000002</v>
      </c>
      <c r="E824">
        <v>2056.6999999999998</v>
      </c>
      <c r="F824">
        <v>2058.1</v>
      </c>
      <c r="G824">
        <v>2059.5</v>
      </c>
      <c r="H824">
        <v>2060.9</v>
      </c>
      <c r="I824">
        <v>2062.3000000000002</v>
      </c>
      <c r="J824">
        <v>76</v>
      </c>
    </row>
    <row r="825" spans="1:10">
      <c r="A825">
        <v>1636</v>
      </c>
      <c r="B825">
        <v>2054.1999999999998</v>
      </c>
      <c r="C825">
        <v>2055.6</v>
      </c>
      <c r="D825">
        <v>2057</v>
      </c>
      <c r="E825">
        <v>2058.4</v>
      </c>
      <c r="F825">
        <v>2059.6999999999998</v>
      </c>
      <c r="G825">
        <v>2061.1</v>
      </c>
      <c r="H825">
        <v>2062.5</v>
      </c>
      <c r="I825">
        <v>2063.9</v>
      </c>
      <c r="J825">
        <v>74</v>
      </c>
    </row>
    <row r="826" spans="1:10">
      <c r="A826">
        <v>1638</v>
      </c>
      <c r="B826">
        <v>2055.9</v>
      </c>
      <c r="C826">
        <v>2057.1999999999998</v>
      </c>
      <c r="D826">
        <v>2058.6</v>
      </c>
      <c r="E826">
        <v>2060</v>
      </c>
      <c r="F826">
        <v>2061.4</v>
      </c>
      <c r="G826">
        <v>2062.8000000000002</v>
      </c>
      <c r="H826">
        <v>2064.1999999999998</v>
      </c>
      <c r="I826">
        <v>2065.5</v>
      </c>
      <c r="J826">
        <v>72</v>
      </c>
    </row>
    <row r="827" spans="1:10">
      <c r="A827">
        <v>1640</v>
      </c>
      <c r="B827">
        <v>2057.5</v>
      </c>
      <c r="C827">
        <v>2058.9</v>
      </c>
      <c r="D827">
        <v>2060.3000000000002</v>
      </c>
      <c r="E827">
        <v>2061.6999999999998</v>
      </c>
      <c r="F827">
        <v>2063</v>
      </c>
      <c r="G827">
        <v>2064.4</v>
      </c>
      <c r="H827">
        <v>2065.8000000000002</v>
      </c>
      <c r="I827">
        <v>2067</v>
      </c>
      <c r="J827">
        <v>70</v>
      </c>
    </row>
    <row r="828" spans="1:10">
      <c r="A828">
        <v>1642</v>
      </c>
      <c r="B828">
        <v>2059.1</v>
      </c>
      <c r="C828">
        <v>2060.5</v>
      </c>
      <c r="D828">
        <v>2061.9</v>
      </c>
      <c r="E828">
        <v>2063.3000000000002</v>
      </c>
      <c r="F828">
        <v>2064.6999999999998</v>
      </c>
      <c r="G828">
        <v>2066</v>
      </c>
      <c r="H828">
        <v>2067.3000000000002</v>
      </c>
      <c r="I828">
        <v>2068.5</v>
      </c>
      <c r="J828">
        <v>68</v>
      </c>
    </row>
    <row r="829" spans="1:10">
      <c r="A829">
        <v>1644</v>
      </c>
      <c r="B829">
        <v>2060.6999999999998</v>
      </c>
      <c r="C829">
        <v>2062.1</v>
      </c>
      <c r="D829">
        <v>2063.5</v>
      </c>
      <c r="E829">
        <v>2064.9</v>
      </c>
      <c r="F829">
        <v>2066.3000000000002</v>
      </c>
      <c r="G829">
        <v>2067.6</v>
      </c>
      <c r="H829">
        <v>2068.8000000000002</v>
      </c>
      <c r="I829">
        <v>2069.8000000000002</v>
      </c>
      <c r="J829">
        <v>66</v>
      </c>
    </row>
    <row r="830" spans="1:10">
      <c r="A830">
        <v>1646</v>
      </c>
      <c r="B830">
        <v>2062.3000000000002</v>
      </c>
      <c r="C830">
        <v>2063.6999999999998</v>
      </c>
      <c r="D830">
        <v>2065.1</v>
      </c>
      <c r="E830">
        <v>2066.4</v>
      </c>
      <c r="F830">
        <v>2067.8000000000002</v>
      </c>
      <c r="G830">
        <v>2069</v>
      </c>
      <c r="H830">
        <v>2070.1</v>
      </c>
      <c r="I830">
        <v>2071</v>
      </c>
      <c r="J830">
        <v>64</v>
      </c>
    </row>
    <row r="831" spans="1:10">
      <c r="A831">
        <v>1648</v>
      </c>
      <c r="B831">
        <v>2063.9</v>
      </c>
      <c r="C831">
        <v>2065.1999999999998</v>
      </c>
      <c r="D831">
        <v>2066.6</v>
      </c>
      <c r="E831">
        <v>2067.9</v>
      </c>
      <c r="F831">
        <v>2069.1999999999998</v>
      </c>
      <c r="G831">
        <v>2070.3000000000002</v>
      </c>
      <c r="H831">
        <v>2071.3000000000002</v>
      </c>
      <c r="I831">
        <v>2072.1</v>
      </c>
      <c r="J831">
        <v>62</v>
      </c>
    </row>
    <row r="832" spans="1:10">
      <c r="A832">
        <v>1650</v>
      </c>
      <c r="B832">
        <v>2065.4</v>
      </c>
      <c r="C832">
        <v>2066.6999999999998</v>
      </c>
      <c r="D832">
        <v>2068</v>
      </c>
      <c r="E832">
        <v>2069.3000000000002</v>
      </c>
      <c r="F832">
        <v>2070.5</v>
      </c>
      <c r="G832">
        <v>2071.5</v>
      </c>
      <c r="H832">
        <v>2072.4</v>
      </c>
      <c r="I832">
        <v>2073.1</v>
      </c>
      <c r="J832">
        <v>60</v>
      </c>
    </row>
    <row r="833" spans="1:10">
      <c r="A833">
        <v>1652</v>
      </c>
      <c r="B833">
        <v>2066.8000000000002</v>
      </c>
      <c r="C833">
        <v>2068.1</v>
      </c>
      <c r="D833">
        <v>2069.4</v>
      </c>
      <c r="E833">
        <v>2070.6</v>
      </c>
      <c r="F833">
        <v>2071.6999999999998</v>
      </c>
      <c r="G833">
        <v>2072.6</v>
      </c>
      <c r="H833">
        <v>2073.4</v>
      </c>
      <c r="I833">
        <v>2074</v>
      </c>
      <c r="J833">
        <v>58</v>
      </c>
    </row>
    <row r="834" spans="1:10">
      <c r="A834">
        <v>1654</v>
      </c>
      <c r="B834">
        <v>2068.1999999999998</v>
      </c>
      <c r="C834">
        <v>2069.5</v>
      </c>
      <c r="D834">
        <v>2070.6999999999998</v>
      </c>
      <c r="E834">
        <v>2071.8000000000002</v>
      </c>
      <c r="F834">
        <v>2072.8000000000002</v>
      </c>
      <c r="G834">
        <v>2073.6</v>
      </c>
      <c r="H834">
        <v>2074.3000000000002</v>
      </c>
      <c r="I834">
        <v>2074.6999999999998</v>
      </c>
      <c r="J834">
        <v>56</v>
      </c>
    </row>
    <row r="835" spans="1:10">
      <c r="A835">
        <v>1656</v>
      </c>
      <c r="B835">
        <v>2069.5</v>
      </c>
      <c r="C835">
        <v>2070.8000000000002</v>
      </c>
      <c r="D835">
        <v>2071.9</v>
      </c>
      <c r="E835">
        <v>2072.9</v>
      </c>
      <c r="F835">
        <v>2073.8000000000002</v>
      </c>
      <c r="G835">
        <v>2074.5</v>
      </c>
      <c r="H835">
        <v>2075</v>
      </c>
      <c r="I835">
        <v>2075.4</v>
      </c>
      <c r="J835">
        <v>54</v>
      </c>
    </row>
    <row r="836" spans="1:10">
      <c r="A836">
        <v>1658</v>
      </c>
      <c r="B836">
        <v>2070.8000000000002</v>
      </c>
      <c r="C836">
        <v>2071.9</v>
      </c>
      <c r="D836">
        <v>2073</v>
      </c>
      <c r="E836">
        <v>2073.9</v>
      </c>
      <c r="F836">
        <v>2074.6</v>
      </c>
      <c r="G836">
        <v>2075.1999999999998</v>
      </c>
      <c r="H836">
        <v>2075.6999999999998</v>
      </c>
      <c r="I836">
        <v>2076</v>
      </c>
      <c r="J836">
        <v>52</v>
      </c>
    </row>
    <row r="837" spans="1:10">
      <c r="A837">
        <v>1660</v>
      </c>
      <c r="B837">
        <v>2071.9</v>
      </c>
      <c r="C837">
        <v>2073</v>
      </c>
      <c r="D837">
        <v>2073.9</v>
      </c>
      <c r="E837">
        <v>2074.6999999999998</v>
      </c>
      <c r="F837">
        <v>2075.4</v>
      </c>
      <c r="G837">
        <v>2075.9</v>
      </c>
      <c r="H837">
        <v>2076.1999999999998</v>
      </c>
      <c r="I837">
        <v>2076.6999999999998</v>
      </c>
      <c r="J837">
        <v>50</v>
      </c>
    </row>
    <row r="838" spans="1:10">
      <c r="A838">
        <v>1662</v>
      </c>
      <c r="B838">
        <v>2073</v>
      </c>
      <c r="C838">
        <v>2074</v>
      </c>
      <c r="D838">
        <v>2074.8000000000002</v>
      </c>
      <c r="E838">
        <v>2075.5</v>
      </c>
      <c r="F838">
        <v>2076</v>
      </c>
      <c r="G838">
        <v>2076.4</v>
      </c>
      <c r="H838">
        <v>2076.8000000000002</v>
      </c>
      <c r="I838">
        <v>2077.1</v>
      </c>
      <c r="J838">
        <v>48</v>
      </c>
    </row>
    <row r="839" spans="1:10">
      <c r="A839">
        <v>1664</v>
      </c>
      <c r="B839">
        <v>2073.9</v>
      </c>
      <c r="C839">
        <v>2074.8000000000002</v>
      </c>
      <c r="D839">
        <v>2075.5</v>
      </c>
      <c r="E839">
        <v>2076.1</v>
      </c>
      <c r="F839">
        <v>2076.5</v>
      </c>
      <c r="G839">
        <v>2076.8000000000002</v>
      </c>
      <c r="H839">
        <v>2077.3000000000002</v>
      </c>
      <c r="I839">
        <v>2077</v>
      </c>
      <c r="J839">
        <v>46</v>
      </c>
    </row>
    <row r="840" spans="1:10">
      <c r="A840">
        <v>1666</v>
      </c>
      <c r="B840">
        <v>2074.8000000000002</v>
      </c>
      <c r="C840">
        <v>2075.5</v>
      </c>
      <c r="D840">
        <v>2076.1999999999998</v>
      </c>
      <c r="E840">
        <v>2076.6</v>
      </c>
      <c r="F840">
        <v>2077</v>
      </c>
      <c r="G840">
        <v>2077.5</v>
      </c>
      <c r="H840">
        <v>2077.3000000000002</v>
      </c>
      <c r="I840">
        <v>2077.3000000000002</v>
      </c>
      <c r="J840">
        <v>44</v>
      </c>
    </row>
    <row r="841" spans="1:10">
      <c r="A841">
        <v>1668</v>
      </c>
      <c r="B841">
        <v>2075.5</v>
      </c>
      <c r="C841">
        <v>2076.1999999999998</v>
      </c>
      <c r="D841">
        <v>2076.6999999999998</v>
      </c>
      <c r="E841">
        <v>2077.1</v>
      </c>
      <c r="F841">
        <v>2077.3000000000002</v>
      </c>
      <c r="G841">
        <v>2077.5</v>
      </c>
      <c r="H841">
        <v>2077.4</v>
      </c>
      <c r="I841">
        <v>2077.4</v>
      </c>
      <c r="J841">
        <v>42</v>
      </c>
    </row>
    <row r="842" spans="1:10">
      <c r="A842">
        <v>1670</v>
      </c>
      <c r="B842">
        <v>2076.1</v>
      </c>
      <c r="C842">
        <v>2076.6999999999998</v>
      </c>
      <c r="D842">
        <v>2077.1</v>
      </c>
      <c r="E842">
        <v>2077.3000000000002</v>
      </c>
      <c r="F842">
        <v>2077.9</v>
      </c>
      <c r="G842">
        <v>2077.5</v>
      </c>
      <c r="H842">
        <v>2077.5</v>
      </c>
      <c r="I842">
        <v>2077.5</v>
      </c>
      <c r="J842">
        <v>40</v>
      </c>
    </row>
    <row r="843" spans="1:10">
      <c r="A843">
        <v>1672</v>
      </c>
      <c r="B843">
        <v>2076.6</v>
      </c>
      <c r="C843">
        <v>2077.1</v>
      </c>
      <c r="D843">
        <v>2077.4</v>
      </c>
      <c r="E843">
        <v>2077.5</v>
      </c>
      <c r="F843">
        <v>2077.6</v>
      </c>
      <c r="G843">
        <v>2077.6</v>
      </c>
      <c r="H843">
        <v>2077.6</v>
      </c>
      <c r="I843">
        <v>2077.6</v>
      </c>
      <c r="J843">
        <v>38</v>
      </c>
    </row>
    <row r="844" spans="1:10">
      <c r="A844">
        <v>1674</v>
      </c>
      <c r="B844">
        <v>2077</v>
      </c>
      <c r="C844">
        <v>2077.4</v>
      </c>
      <c r="D844">
        <v>2077.6</v>
      </c>
      <c r="E844">
        <v>2077.6</v>
      </c>
      <c r="F844">
        <v>2077.6</v>
      </c>
      <c r="G844">
        <v>2077.6</v>
      </c>
      <c r="H844">
        <v>2077.6</v>
      </c>
      <c r="I844">
        <v>2077.6</v>
      </c>
      <c r="J844">
        <v>36</v>
      </c>
    </row>
    <row r="845" spans="1:10">
      <c r="A845">
        <v>1676</v>
      </c>
      <c r="B845">
        <v>2077.3000000000002</v>
      </c>
      <c r="C845">
        <v>2077.5</v>
      </c>
      <c r="D845">
        <v>2077.6</v>
      </c>
      <c r="E845">
        <v>2077.6</v>
      </c>
      <c r="F845">
        <v>2077.6</v>
      </c>
      <c r="G845">
        <v>2077.6</v>
      </c>
      <c r="H845">
        <v>2077.6</v>
      </c>
      <c r="I845">
        <v>2077.6</v>
      </c>
      <c r="J845">
        <v>34</v>
      </c>
    </row>
    <row r="846" spans="1:10">
      <c r="A846">
        <v>1678</v>
      </c>
      <c r="B846">
        <v>2077.5</v>
      </c>
      <c r="C846">
        <v>2077.6</v>
      </c>
      <c r="D846">
        <v>2077.6</v>
      </c>
      <c r="E846">
        <v>2077.6</v>
      </c>
      <c r="F846">
        <v>2077.6</v>
      </c>
      <c r="G846">
        <v>2077.6</v>
      </c>
      <c r="H846">
        <v>2077.6</v>
      </c>
      <c r="I846">
        <v>2077.6</v>
      </c>
      <c r="J846">
        <v>32</v>
      </c>
    </row>
    <row r="847" spans="1:10">
      <c r="A847">
        <v>1680</v>
      </c>
      <c r="B847">
        <v>2077.6</v>
      </c>
      <c r="C847">
        <v>2077.6999999999998</v>
      </c>
      <c r="D847">
        <v>2077.6</v>
      </c>
      <c r="E847">
        <v>2077.6</v>
      </c>
      <c r="F847">
        <v>2077.6</v>
      </c>
      <c r="G847">
        <v>2077.6</v>
      </c>
      <c r="H847">
        <v>2077.6</v>
      </c>
      <c r="I847">
        <v>2077.6</v>
      </c>
      <c r="J84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N1139"/>
  <sheetViews>
    <sheetView workbookViewId="0">
      <selection activeCell="A9" sqref="A9:J1138"/>
    </sheetView>
  </sheetViews>
  <sheetFormatPr defaultColWidth="9.140625" defaultRowHeight="15"/>
  <cols>
    <col min="1" max="16384" width="9.140625" style="10"/>
  </cols>
  <sheetData>
    <row r="1" spans="1:14">
      <c r="A1" s="10" t="s">
        <v>52</v>
      </c>
      <c r="B1" s="10" t="s">
        <v>51</v>
      </c>
      <c r="C1" s="10" t="s">
        <v>50</v>
      </c>
      <c r="D1" s="10" t="s">
        <v>49</v>
      </c>
    </row>
    <row r="2" spans="1:14">
      <c r="A2" s="10" t="s">
        <v>48</v>
      </c>
      <c r="B2" s="10" t="s">
        <v>47</v>
      </c>
    </row>
    <row r="3" spans="1:14">
      <c r="A3" s="10" t="s">
        <v>46</v>
      </c>
      <c r="B3" s="10" t="s">
        <v>45</v>
      </c>
      <c r="C3" s="10" t="s">
        <v>44</v>
      </c>
      <c r="D3" s="10" t="s">
        <v>53</v>
      </c>
      <c r="E3" s="10" t="s">
        <v>36</v>
      </c>
      <c r="F3" s="10" t="s">
        <v>27</v>
      </c>
      <c r="G3" s="10" t="s">
        <v>39</v>
      </c>
      <c r="H3" s="10" t="s">
        <v>41</v>
      </c>
      <c r="I3" s="10" t="s">
        <v>40</v>
      </c>
      <c r="J3" s="10" t="s">
        <v>27</v>
      </c>
      <c r="K3" s="10" t="s">
        <v>39</v>
      </c>
      <c r="L3" s="10" t="s">
        <v>38</v>
      </c>
      <c r="M3" s="10" t="s">
        <v>37</v>
      </c>
      <c r="N3" s="10" t="s">
        <v>36</v>
      </c>
    </row>
    <row r="4" spans="1:14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4">
      <c r="A5" s="10" t="s">
        <v>17</v>
      </c>
    </row>
    <row r="6" spans="1:14">
      <c r="A6" s="10" t="s">
        <v>28</v>
      </c>
      <c r="B6" s="10" t="s">
        <v>27</v>
      </c>
      <c r="C6" s="10" t="s">
        <v>3</v>
      </c>
    </row>
    <row r="7" spans="1:14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  <c r="J7" s="10" t="s">
        <v>18</v>
      </c>
    </row>
    <row r="8" spans="1:14">
      <c r="A8" s="10" t="s">
        <v>17</v>
      </c>
    </row>
    <row r="9" spans="1:14">
      <c r="A9">
        <v>0</v>
      </c>
      <c r="B9">
        <v>0.8</v>
      </c>
      <c r="C9">
        <v>0.7</v>
      </c>
      <c r="D9">
        <v>0.7</v>
      </c>
      <c r="E9">
        <v>0.7</v>
      </c>
      <c r="F9">
        <v>0.6</v>
      </c>
      <c r="G9">
        <v>0.6</v>
      </c>
      <c r="H9">
        <v>0.5</v>
      </c>
      <c r="I9">
        <v>0.5</v>
      </c>
      <c r="J9">
        <v>2258</v>
      </c>
    </row>
    <row r="10" spans="1:14">
      <c r="A10">
        <v>2</v>
      </c>
      <c r="B10">
        <v>1.1000000000000001</v>
      </c>
      <c r="C10">
        <v>1.1000000000000001</v>
      </c>
      <c r="D10">
        <v>1</v>
      </c>
      <c r="E10">
        <v>1</v>
      </c>
      <c r="F10">
        <v>0.9</v>
      </c>
      <c r="G10">
        <v>0.9</v>
      </c>
      <c r="H10">
        <v>0.8</v>
      </c>
      <c r="I10">
        <v>0.8</v>
      </c>
      <c r="J10">
        <v>2256</v>
      </c>
    </row>
    <row r="11" spans="1:14">
      <c r="A11">
        <v>4</v>
      </c>
      <c r="B11">
        <v>1.5</v>
      </c>
      <c r="C11">
        <v>1.4</v>
      </c>
      <c r="D11">
        <v>1.4</v>
      </c>
      <c r="E11">
        <v>1.3</v>
      </c>
      <c r="F11">
        <v>1.3</v>
      </c>
      <c r="G11">
        <v>1.2</v>
      </c>
      <c r="H11">
        <v>1.2</v>
      </c>
      <c r="I11">
        <v>1.1000000000000001</v>
      </c>
      <c r="J11">
        <v>2254</v>
      </c>
    </row>
    <row r="12" spans="1:14">
      <c r="A12">
        <v>6</v>
      </c>
      <c r="B12">
        <v>1.8</v>
      </c>
      <c r="C12">
        <v>1.7</v>
      </c>
      <c r="D12">
        <v>1.7</v>
      </c>
      <c r="E12">
        <v>1.6</v>
      </c>
      <c r="F12">
        <v>1.6</v>
      </c>
      <c r="G12">
        <v>1.5</v>
      </c>
      <c r="H12">
        <v>1.5</v>
      </c>
      <c r="I12">
        <v>1.5</v>
      </c>
      <c r="J12">
        <v>2252</v>
      </c>
    </row>
    <row r="13" spans="1:14">
      <c r="A13">
        <v>8</v>
      </c>
      <c r="B13">
        <v>2.1</v>
      </c>
      <c r="C13">
        <v>2.1</v>
      </c>
      <c r="D13">
        <v>2</v>
      </c>
      <c r="E13">
        <v>2</v>
      </c>
      <c r="F13">
        <v>1.9</v>
      </c>
      <c r="G13">
        <v>1.9</v>
      </c>
      <c r="H13">
        <v>1.8</v>
      </c>
      <c r="I13">
        <v>1.8</v>
      </c>
      <c r="J13">
        <v>2250</v>
      </c>
    </row>
    <row r="14" spans="1:14">
      <c r="A14">
        <v>10</v>
      </c>
      <c r="B14">
        <v>2.4</v>
      </c>
      <c r="C14">
        <v>2.4</v>
      </c>
      <c r="D14">
        <v>2.4</v>
      </c>
      <c r="E14">
        <v>2.2999999999999998</v>
      </c>
      <c r="F14">
        <v>2.2999999999999998</v>
      </c>
      <c r="G14">
        <v>2.2000000000000002</v>
      </c>
      <c r="H14">
        <v>2.2000000000000002</v>
      </c>
      <c r="I14">
        <v>2.1</v>
      </c>
      <c r="J14">
        <v>2248</v>
      </c>
    </row>
    <row r="15" spans="1:14">
      <c r="A15">
        <v>12</v>
      </c>
      <c r="B15">
        <v>2.8</v>
      </c>
      <c r="C15">
        <v>2.7</v>
      </c>
      <c r="D15">
        <v>2.7</v>
      </c>
      <c r="E15">
        <v>2.6</v>
      </c>
      <c r="F15">
        <v>2.6</v>
      </c>
      <c r="G15">
        <v>2.5</v>
      </c>
      <c r="H15">
        <v>2.5</v>
      </c>
      <c r="I15">
        <v>2.4</v>
      </c>
      <c r="J15">
        <v>2246</v>
      </c>
    </row>
    <row r="16" spans="1:14">
      <c r="A16">
        <v>14</v>
      </c>
      <c r="B16">
        <v>3.1</v>
      </c>
      <c r="C16">
        <v>3.1</v>
      </c>
      <c r="D16">
        <v>3</v>
      </c>
      <c r="E16">
        <v>3</v>
      </c>
      <c r="F16">
        <v>2.9</v>
      </c>
      <c r="G16">
        <v>2.9</v>
      </c>
      <c r="H16">
        <v>2.8</v>
      </c>
      <c r="I16">
        <v>2.8</v>
      </c>
      <c r="J16">
        <v>2244</v>
      </c>
    </row>
    <row r="17" spans="1:10">
      <c r="A17">
        <v>16</v>
      </c>
      <c r="B17">
        <v>3.5</v>
      </c>
      <c r="C17">
        <v>3.4</v>
      </c>
      <c r="D17">
        <v>3.4</v>
      </c>
      <c r="E17">
        <v>3.3</v>
      </c>
      <c r="F17">
        <v>3.3</v>
      </c>
      <c r="G17">
        <v>3.2</v>
      </c>
      <c r="H17">
        <v>3.2</v>
      </c>
      <c r="I17">
        <v>3.1</v>
      </c>
      <c r="J17">
        <v>2242</v>
      </c>
    </row>
    <row r="18" spans="1:10">
      <c r="A18">
        <v>18</v>
      </c>
      <c r="B18">
        <v>3.8</v>
      </c>
      <c r="C18">
        <v>3.7</v>
      </c>
      <c r="D18">
        <v>3.7</v>
      </c>
      <c r="E18">
        <v>3.6</v>
      </c>
      <c r="F18">
        <v>3.6</v>
      </c>
      <c r="G18">
        <v>3.5</v>
      </c>
      <c r="H18">
        <v>3.5</v>
      </c>
      <c r="I18">
        <v>3.5</v>
      </c>
      <c r="J18">
        <v>2240</v>
      </c>
    </row>
    <row r="19" spans="1:10">
      <c r="A19">
        <v>20</v>
      </c>
      <c r="B19">
        <v>4.0999999999999996</v>
      </c>
      <c r="C19">
        <v>4.0999999999999996</v>
      </c>
      <c r="D19">
        <v>4</v>
      </c>
      <c r="E19">
        <v>4</v>
      </c>
      <c r="F19">
        <v>3.9</v>
      </c>
      <c r="G19">
        <v>3.9</v>
      </c>
      <c r="H19">
        <v>3.8</v>
      </c>
      <c r="I19">
        <v>3.8</v>
      </c>
      <c r="J19">
        <v>2238</v>
      </c>
    </row>
    <row r="20" spans="1:10">
      <c r="A20">
        <v>22</v>
      </c>
      <c r="B20">
        <v>4.5</v>
      </c>
      <c r="C20">
        <v>4.4000000000000004</v>
      </c>
      <c r="D20">
        <v>4.4000000000000004</v>
      </c>
      <c r="E20">
        <v>4.3</v>
      </c>
      <c r="F20">
        <v>4.3</v>
      </c>
      <c r="G20">
        <v>4.2</v>
      </c>
      <c r="H20">
        <v>4.2</v>
      </c>
      <c r="I20">
        <v>4.0999999999999996</v>
      </c>
      <c r="J20">
        <v>2236</v>
      </c>
    </row>
    <row r="21" spans="1:10">
      <c r="A21">
        <v>24</v>
      </c>
      <c r="B21">
        <v>4.8</v>
      </c>
      <c r="C21">
        <v>4.8</v>
      </c>
      <c r="D21">
        <v>4.7</v>
      </c>
      <c r="E21">
        <v>4.7</v>
      </c>
      <c r="F21">
        <v>4.5999999999999996</v>
      </c>
      <c r="G21">
        <v>4.5999999999999996</v>
      </c>
      <c r="H21">
        <v>4.5</v>
      </c>
      <c r="I21">
        <v>4.5</v>
      </c>
      <c r="J21">
        <v>2234</v>
      </c>
    </row>
    <row r="22" spans="1:10">
      <c r="A22">
        <v>26</v>
      </c>
      <c r="B22">
        <v>5.0999999999999996</v>
      </c>
      <c r="C22">
        <v>5.0999999999999996</v>
      </c>
      <c r="D22">
        <v>5</v>
      </c>
      <c r="E22">
        <v>5</v>
      </c>
      <c r="F22">
        <v>4.9000000000000004</v>
      </c>
      <c r="G22">
        <v>4.9000000000000004</v>
      </c>
      <c r="H22">
        <v>4.9000000000000004</v>
      </c>
      <c r="I22">
        <v>4.8</v>
      </c>
      <c r="J22">
        <v>2232</v>
      </c>
    </row>
    <row r="23" spans="1:10">
      <c r="A23">
        <v>28</v>
      </c>
      <c r="B23">
        <v>5.5</v>
      </c>
      <c r="C23">
        <v>5.4</v>
      </c>
      <c r="D23">
        <v>5.4</v>
      </c>
      <c r="E23">
        <v>5.3</v>
      </c>
      <c r="F23">
        <v>5.3</v>
      </c>
      <c r="G23">
        <v>5.2</v>
      </c>
      <c r="H23">
        <v>5.2</v>
      </c>
      <c r="I23">
        <v>5.0999999999999996</v>
      </c>
      <c r="J23">
        <v>2230</v>
      </c>
    </row>
    <row r="24" spans="1:10">
      <c r="A24">
        <v>30</v>
      </c>
      <c r="B24">
        <v>5.8</v>
      </c>
      <c r="C24">
        <v>5.8</v>
      </c>
      <c r="D24">
        <v>5.7</v>
      </c>
      <c r="E24">
        <v>5.7</v>
      </c>
      <c r="F24">
        <v>5.6</v>
      </c>
      <c r="G24">
        <v>5.6</v>
      </c>
      <c r="H24">
        <v>5.5</v>
      </c>
      <c r="I24">
        <v>5.5</v>
      </c>
      <c r="J24">
        <v>2228</v>
      </c>
    </row>
    <row r="25" spans="1:10">
      <c r="A25">
        <v>32</v>
      </c>
      <c r="B25">
        <v>6.2</v>
      </c>
      <c r="C25">
        <v>6.1</v>
      </c>
      <c r="D25">
        <v>6.1</v>
      </c>
      <c r="E25">
        <v>6</v>
      </c>
      <c r="F25">
        <v>6</v>
      </c>
      <c r="G25">
        <v>5.9</v>
      </c>
      <c r="H25">
        <v>5.9</v>
      </c>
      <c r="I25">
        <v>5.8</v>
      </c>
      <c r="J25">
        <v>2226</v>
      </c>
    </row>
    <row r="26" spans="1:10">
      <c r="A26">
        <v>34</v>
      </c>
      <c r="B26">
        <v>6.5</v>
      </c>
      <c r="C26">
        <v>6.5</v>
      </c>
      <c r="D26">
        <v>6.4</v>
      </c>
      <c r="E26">
        <v>6.4</v>
      </c>
      <c r="F26">
        <v>6.3</v>
      </c>
      <c r="G26">
        <v>6.3</v>
      </c>
      <c r="H26">
        <v>6.2</v>
      </c>
      <c r="I26">
        <v>6.2</v>
      </c>
      <c r="J26">
        <v>2224</v>
      </c>
    </row>
    <row r="27" spans="1:10">
      <c r="A27">
        <v>36</v>
      </c>
      <c r="B27">
        <v>6.9</v>
      </c>
      <c r="C27">
        <v>6.8</v>
      </c>
      <c r="D27">
        <v>6.8</v>
      </c>
      <c r="E27">
        <v>6.7</v>
      </c>
      <c r="F27">
        <v>6.7</v>
      </c>
      <c r="G27">
        <v>6.6</v>
      </c>
      <c r="H27">
        <v>6.6</v>
      </c>
      <c r="I27">
        <v>6.5</v>
      </c>
      <c r="J27">
        <v>2222</v>
      </c>
    </row>
    <row r="28" spans="1:10">
      <c r="A28">
        <v>38</v>
      </c>
      <c r="B28">
        <v>7.2</v>
      </c>
      <c r="C28">
        <v>7.2</v>
      </c>
      <c r="D28">
        <v>7.1</v>
      </c>
      <c r="E28">
        <v>7.1</v>
      </c>
      <c r="F28">
        <v>7</v>
      </c>
      <c r="G28">
        <v>7</v>
      </c>
      <c r="H28">
        <v>6.9</v>
      </c>
      <c r="I28">
        <v>6.9</v>
      </c>
      <c r="J28">
        <v>2220</v>
      </c>
    </row>
    <row r="29" spans="1:10">
      <c r="A29">
        <v>40</v>
      </c>
      <c r="B29">
        <v>7.5</v>
      </c>
      <c r="C29">
        <v>7.5</v>
      </c>
      <c r="D29">
        <v>7.4</v>
      </c>
      <c r="E29">
        <v>7.4</v>
      </c>
      <c r="F29">
        <v>7.4</v>
      </c>
      <c r="G29">
        <v>7.3</v>
      </c>
      <c r="H29">
        <v>7.3</v>
      </c>
      <c r="I29">
        <v>7.2</v>
      </c>
      <c r="J29">
        <v>2218</v>
      </c>
    </row>
    <row r="30" spans="1:10">
      <c r="A30">
        <v>42</v>
      </c>
      <c r="B30">
        <v>7.9</v>
      </c>
      <c r="C30">
        <v>7.8</v>
      </c>
      <c r="D30">
        <v>7.8</v>
      </c>
      <c r="E30">
        <v>7.7</v>
      </c>
      <c r="F30">
        <v>7.7</v>
      </c>
      <c r="G30">
        <v>7.6</v>
      </c>
      <c r="H30">
        <v>7.6</v>
      </c>
      <c r="I30">
        <v>7.5</v>
      </c>
      <c r="J30">
        <v>2216</v>
      </c>
    </row>
    <row r="31" spans="1:10">
      <c r="A31">
        <v>44</v>
      </c>
      <c r="B31">
        <v>8.1999999999999993</v>
      </c>
      <c r="C31">
        <v>8.1999999999999993</v>
      </c>
      <c r="D31">
        <v>8.1</v>
      </c>
      <c r="E31">
        <v>8.1</v>
      </c>
      <c r="F31">
        <v>8</v>
      </c>
      <c r="G31">
        <v>8</v>
      </c>
      <c r="H31">
        <v>7.9</v>
      </c>
      <c r="I31">
        <v>7.9</v>
      </c>
      <c r="J31">
        <v>2214</v>
      </c>
    </row>
    <row r="32" spans="1:10">
      <c r="A32">
        <v>46</v>
      </c>
      <c r="B32">
        <v>8.6</v>
      </c>
      <c r="C32">
        <v>8.5</v>
      </c>
      <c r="D32">
        <v>8.5</v>
      </c>
      <c r="E32">
        <v>8.4</v>
      </c>
      <c r="F32">
        <v>8.4</v>
      </c>
      <c r="G32">
        <v>8.3000000000000007</v>
      </c>
      <c r="H32">
        <v>8.3000000000000007</v>
      </c>
      <c r="I32">
        <v>8.1999999999999993</v>
      </c>
      <c r="J32">
        <v>2212</v>
      </c>
    </row>
    <row r="33" spans="1:10">
      <c r="A33">
        <v>48</v>
      </c>
      <c r="B33">
        <v>8.9</v>
      </c>
      <c r="C33">
        <v>8.9</v>
      </c>
      <c r="D33">
        <v>8.8000000000000007</v>
      </c>
      <c r="E33">
        <v>8.8000000000000007</v>
      </c>
      <c r="F33">
        <v>8.6999999999999993</v>
      </c>
      <c r="G33">
        <v>8.6999999999999993</v>
      </c>
      <c r="H33">
        <v>8.6</v>
      </c>
      <c r="I33">
        <v>8.6</v>
      </c>
      <c r="J33">
        <v>2210</v>
      </c>
    </row>
    <row r="34" spans="1:10">
      <c r="A34">
        <v>50</v>
      </c>
      <c r="B34">
        <v>9.3000000000000007</v>
      </c>
      <c r="C34">
        <v>9.1999999999999993</v>
      </c>
      <c r="D34">
        <v>9.1999999999999993</v>
      </c>
      <c r="E34">
        <v>9.1</v>
      </c>
      <c r="F34">
        <v>9.1</v>
      </c>
      <c r="G34">
        <v>9</v>
      </c>
      <c r="H34">
        <v>9</v>
      </c>
      <c r="I34">
        <v>8.9</v>
      </c>
      <c r="J34">
        <v>2208</v>
      </c>
    </row>
    <row r="35" spans="1:10">
      <c r="A35">
        <v>52</v>
      </c>
      <c r="B35">
        <v>9.6</v>
      </c>
      <c r="C35">
        <v>9.6</v>
      </c>
      <c r="D35">
        <v>9.5</v>
      </c>
      <c r="E35">
        <v>9.5</v>
      </c>
      <c r="F35">
        <v>9.4</v>
      </c>
      <c r="G35">
        <v>9.4</v>
      </c>
      <c r="H35">
        <v>9.3000000000000007</v>
      </c>
      <c r="I35">
        <v>9.3000000000000007</v>
      </c>
      <c r="J35">
        <v>2206</v>
      </c>
    </row>
    <row r="36" spans="1:10">
      <c r="A36">
        <v>54</v>
      </c>
      <c r="B36">
        <v>10</v>
      </c>
      <c r="C36">
        <v>10</v>
      </c>
      <c r="D36">
        <v>9.9</v>
      </c>
      <c r="E36">
        <v>9.9</v>
      </c>
      <c r="F36">
        <v>9.8000000000000007</v>
      </c>
      <c r="G36">
        <v>9.8000000000000007</v>
      </c>
      <c r="H36">
        <v>9.6999999999999993</v>
      </c>
      <c r="I36">
        <v>9.6999999999999993</v>
      </c>
      <c r="J36">
        <v>2204</v>
      </c>
    </row>
    <row r="37" spans="1:10">
      <c r="A37">
        <v>56</v>
      </c>
      <c r="B37">
        <v>10.4</v>
      </c>
      <c r="C37">
        <v>10.3</v>
      </c>
      <c r="D37">
        <v>10.3</v>
      </c>
      <c r="E37">
        <v>10.199999999999999</v>
      </c>
      <c r="F37">
        <v>10.199999999999999</v>
      </c>
      <c r="G37">
        <v>10.1</v>
      </c>
      <c r="H37">
        <v>10.1</v>
      </c>
      <c r="I37">
        <v>10</v>
      </c>
      <c r="J37">
        <v>2202</v>
      </c>
    </row>
    <row r="38" spans="1:10">
      <c r="A38">
        <v>58</v>
      </c>
      <c r="B38">
        <v>10.7</v>
      </c>
      <c r="C38">
        <v>10.7</v>
      </c>
      <c r="D38">
        <v>10.6</v>
      </c>
      <c r="E38">
        <v>10.6</v>
      </c>
      <c r="F38">
        <v>10.5</v>
      </c>
      <c r="G38">
        <v>10.5</v>
      </c>
      <c r="H38">
        <v>10.4</v>
      </c>
      <c r="I38">
        <v>10.4</v>
      </c>
      <c r="J38">
        <v>2200</v>
      </c>
    </row>
    <row r="39" spans="1:10">
      <c r="A39">
        <v>60</v>
      </c>
      <c r="B39">
        <v>11.1</v>
      </c>
      <c r="C39">
        <v>11</v>
      </c>
      <c r="D39">
        <v>11</v>
      </c>
      <c r="E39">
        <v>10.9</v>
      </c>
      <c r="F39">
        <v>10.9</v>
      </c>
      <c r="G39">
        <v>10.8</v>
      </c>
      <c r="H39">
        <v>10.8</v>
      </c>
      <c r="I39">
        <v>10.7</v>
      </c>
      <c r="J39">
        <v>2198</v>
      </c>
    </row>
    <row r="40" spans="1:10">
      <c r="A40">
        <v>62</v>
      </c>
      <c r="B40">
        <v>11.4</v>
      </c>
      <c r="C40">
        <v>11.4</v>
      </c>
      <c r="D40">
        <v>11.3</v>
      </c>
      <c r="E40">
        <v>11.3</v>
      </c>
      <c r="F40">
        <v>11.2</v>
      </c>
      <c r="G40">
        <v>11.2</v>
      </c>
      <c r="H40">
        <v>11.1</v>
      </c>
      <c r="I40">
        <v>11.1</v>
      </c>
      <c r="J40">
        <v>2196</v>
      </c>
    </row>
    <row r="41" spans="1:10">
      <c r="A41">
        <v>64</v>
      </c>
      <c r="B41">
        <v>11.8</v>
      </c>
      <c r="C41">
        <v>11.7</v>
      </c>
      <c r="D41">
        <v>11.7</v>
      </c>
      <c r="E41">
        <v>11.6</v>
      </c>
      <c r="F41">
        <v>11.6</v>
      </c>
      <c r="G41">
        <v>11.5</v>
      </c>
      <c r="H41">
        <v>11.5</v>
      </c>
      <c r="I41">
        <v>11.4</v>
      </c>
      <c r="J41">
        <v>2194</v>
      </c>
    </row>
    <row r="42" spans="1:10">
      <c r="A42">
        <v>66</v>
      </c>
      <c r="B42">
        <v>12.1</v>
      </c>
      <c r="C42">
        <v>12.1</v>
      </c>
      <c r="D42">
        <v>12</v>
      </c>
      <c r="E42">
        <v>12</v>
      </c>
      <c r="F42">
        <v>11.9</v>
      </c>
      <c r="G42">
        <v>11.9</v>
      </c>
      <c r="H42">
        <v>11.8</v>
      </c>
      <c r="I42">
        <v>11.8</v>
      </c>
      <c r="J42">
        <v>2192</v>
      </c>
    </row>
    <row r="43" spans="1:10">
      <c r="A43">
        <v>68</v>
      </c>
      <c r="B43">
        <v>12.5</v>
      </c>
      <c r="C43">
        <v>12.5</v>
      </c>
      <c r="D43">
        <v>12.4</v>
      </c>
      <c r="E43">
        <v>12.4</v>
      </c>
      <c r="F43">
        <v>12.3</v>
      </c>
      <c r="G43">
        <v>12.2</v>
      </c>
      <c r="H43">
        <v>12.2</v>
      </c>
      <c r="I43">
        <v>12.1</v>
      </c>
      <c r="J43">
        <v>2190</v>
      </c>
    </row>
    <row r="44" spans="1:10">
      <c r="A44">
        <v>70</v>
      </c>
      <c r="B44">
        <v>12.9</v>
      </c>
      <c r="C44">
        <v>12.8</v>
      </c>
      <c r="D44">
        <v>12.8</v>
      </c>
      <c r="E44">
        <v>12.7</v>
      </c>
      <c r="F44">
        <v>12.7</v>
      </c>
      <c r="G44">
        <v>12.6</v>
      </c>
      <c r="H44">
        <v>12.6</v>
      </c>
      <c r="I44">
        <v>12.5</v>
      </c>
      <c r="J44">
        <v>2188</v>
      </c>
    </row>
    <row r="45" spans="1:10">
      <c r="A45">
        <v>72</v>
      </c>
      <c r="B45">
        <v>13.2</v>
      </c>
      <c r="C45">
        <v>13.2</v>
      </c>
      <c r="D45">
        <v>13.1</v>
      </c>
      <c r="E45">
        <v>13.1</v>
      </c>
      <c r="F45">
        <v>13</v>
      </c>
      <c r="G45">
        <v>13</v>
      </c>
      <c r="H45">
        <v>12.9</v>
      </c>
      <c r="I45">
        <v>12.9</v>
      </c>
      <c r="J45">
        <v>2186</v>
      </c>
    </row>
    <row r="46" spans="1:10">
      <c r="A46">
        <v>74</v>
      </c>
      <c r="B46">
        <v>13.6</v>
      </c>
      <c r="C46">
        <v>13.5</v>
      </c>
      <c r="D46">
        <v>13.5</v>
      </c>
      <c r="E46">
        <v>13.4</v>
      </c>
      <c r="F46">
        <v>13.4</v>
      </c>
      <c r="G46">
        <v>13.3</v>
      </c>
      <c r="H46">
        <v>13.3</v>
      </c>
      <c r="I46">
        <v>13.2</v>
      </c>
      <c r="J46">
        <v>2184</v>
      </c>
    </row>
    <row r="47" spans="1:10">
      <c r="A47">
        <v>76</v>
      </c>
      <c r="B47">
        <v>14</v>
      </c>
      <c r="C47">
        <v>13.9</v>
      </c>
      <c r="D47">
        <v>13.9</v>
      </c>
      <c r="E47">
        <v>13.8</v>
      </c>
      <c r="F47">
        <v>13.7</v>
      </c>
      <c r="G47">
        <v>13.7</v>
      </c>
      <c r="H47">
        <v>13.6</v>
      </c>
      <c r="I47">
        <v>13.6</v>
      </c>
      <c r="J47">
        <v>2182</v>
      </c>
    </row>
    <row r="48" spans="1:10">
      <c r="A48">
        <v>78</v>
      </c>
      <c r="B48">
        <v>14.3</v>
      </c>
      <c r="C48">
        <v>14.3</v>
      </c>
      <c r="D48">
        <v>14.2</v>
      </c>
      <c r="E48">
        <v>14.2</v>
      </c>
      <c r="F48">
        <v>14.1</v>
      </c>
      <c r="G48">
        <v>14.1</v>
      </c>
      <c r="H48">
        <v>14</v>
      </c>
      <c r="I48">
        <v>14</v>
      </c>
      <c r="J48">
        <v>2180</v>
      </c>
    </row>
    <row r="49" spans="1:10">
      <c r="A49">
        <v>80</v>
      </c>
      <c r="B49">
        <v>14.7</v>
      </c>
      <c r="C49">
        <v>14.6</v>
      </c>
      <c r="D49">
        <v>14.6</v>
      </c>
      <c r="E49">
        <v>14.5</v>
      </c>
      <c r="F49">
        <v>14.5</v>
      </c>
      <c r="G49">
        <v>14.4</v>
      </c>
      <c r="H49">
        <v>14.4</v>
      </c>
      <c r="I49">
        <v>14.3</v>
      </c>
      <c r="J49">
        <v>2178</v>
      </c>
    </row>
    <row r="50" spans="1:10">
      <c r="A50">
        <v>82</v>
      </c>
      <c r="B50">
        <v>15.1</v>
      </c>
      <c r="C50">
        <v>15</v>
      </c>
      <c r="D50">
        <v>15</v>
      </c>
      <c r="E50">
        <v>14.9</v>
      </c>
      <c r="F50">
        <v>14.8</v>
      </c>
      <c r="G50">
        <v>14.8</v>
      </c>
      <c r="H50">
        <v>14.7</v>
      </c>
      <c r="I50">
        <v>14.7</v>
      </c>
      <c r="J50">
        <v>2176</v>
      </c>
    </row>
    <row r="51" spans="1:10">
      <c r="A51">
        <v>84</v>
      </c>
      <c r="B51">
        <v>15.4</v>
      </c>
      <c r="C51">
        <v>15.4</v>
      </c>
      <c r="D51">
        <v>15.3</v>
      </c>
      <c r="E51">
        <v>15.3</v>
      </c>
      <c r="F51">
        <v>15.2</v>
      </c>
      <c r="G51">
        <v>15.2</v>
      </c>
      <c r="H51">
        <v>15.1</v>
      </c>
      <c r="I51">
        <v>15.1</v>
      </c>
      <c r="J51">
        <v>2174</v>
      </c>
    </row>
    <row r="52" spans="1:10">
      <c r="A52">
        <v>86</v>
      </c>
      <c r="B52">
        <v>15.8</v>
      </c>
      <c r="C52">
        <v>15.7</v>
      </c>
      <c r="D52">
        <v>15.7</v>
      </c>
      <c r="E52">
        <v>15.6</v>
      </c>
      <c r="F52">
        <v>15.6</v>
      </c>
      <c r="G52">
        <v>15.5</v>
      </c>
      <c r="H52">
        <v>15.5</v>
      </c>
      <c r="I52">
        <v>15.4</v>
      </c>
      <c r="J52">
        <v>2172</v>
      </c>
    </row>
    <row r="53" spans="1:10">
      <c r="A53">
        <v>88</v>
      </c>
      <c r="B53">
        <v>16.2</v>
      </c>
      <c r="C53">
        <v>16.100000000000001</v>
      </c>
      <c r="D53">
        <v>16.100000000000001</v>
      </c>
      <c r="E53">
        <v>16</v>
      </c>
      <c r="F53">
        <v>16</v>
      </c>
      <c r="G53">
        <v>15.9</v>
      </c>
      <c r="H53">
        <v>15.8</v>
      </c>
      <c r="I53">
        <v>15.8</v>
      </c>
      <c r="J53">
        <v>2170</v>
      </c>
    </row>
    <row r="54" spans="1:10">
      <c r="A54">
        <v>90</v>
      </c>
      <c r="B54">
        <v>16.5</v>
      </c>
      <c r="C54">
        <v>16.5</v>
      </c>
      <c r="D54">
        <v>16.399999999999999</v>
      </c>
      <c r="E54">
        <v>16.399999999999999</v>
      </c>
      <c r="F54">
        <v>16.3</v>
      </c>
      <c r="G54">
        <v>16.3</v>
      </c>
      <c r="H54">
        <v>16.2</v>
      </c>
      <c r="I54">
        <v>16.2</v>
      </c>
      <c r="J54">
        <v>2168</v>
      </c>
    </row>
    <row r="55" spans="1:10">
      <c r="A55">
        <v>92</v>
      </c>
      <c r="B55">
        <v>16.899999999999999</v>
      </c>
      <c r="C55">
        <v>16.899999999999999</v>
      </c>
      <c r="D55">
        <v>16.8</v>
      </c>
      <c r="E55">
        <v>16.7</v>
      </c>
      <c r="F55">
        <v>16.7</v>
      </c>
      <c r="G55">
        <v>16.600000000000001</v>
      </c>
      <c r="H55">
        <v>16.600000000000001</v>
      </c>
      <c r="I55">
        <v>16.5</v>
      </c>
      <c r="J55">
        <v>2166</v>
      </c>
    </row>
    <row r="56" spans="1:10">
      <c r="A56">
        <v>94</v>
      </c>
      <c r="B56">
        <v>17.3</v>
      </c>
      <c r="C56">
        <v>17.2</v>
      </c>
      <c r="D56">
        <v>17.2</v>
      </c>
      <c r="E56">
        <v>17.100000000000001</v>
      </c>
      <c r="F56">
        <v>17.100000000000001</v>
      </c>
      <c r="G56">
        <v>17</v>
      </c>
      <c r="H56">
        <v>17</v>
      </c>
      <c r="I56">
        <v>16.899999999999999</v>
      </c>
      <c r="J56">
        <v>2164</v>
      </c>
    </row>
    <row r="57" spans="1:10">
      <c r="A57">
        <v>96</v>
      </c>
      <c r="B57">
        <v>17.7</v>
      </c>
      <c r="C57">
        <v>17.600000000000001</v>
      </c>
      <c r="D57">
        <v>17.5</v>
      </c>
      <c r="E57">
        <v>17.5</v>
      </c>
      <c r="F57">
        <v>17.399999999999999</v>
      </c>
      <c r="G57">
        <v>17.399999999999999</v>
      </c>
      <c r="H57">
        <v>17.3</v>
      </c>
      <c r="I57">
        <v>17.3</v>
      </c>
      <c r="J57">
        <v>2162</v>
      </c>
    </row>
    <row r="58" spans="1:10">
      <c r="A58">
        <v>98</v>
      </c>
      <c r="B58">
        <v>18</v>
      </c>
      <c r="C58">
        <v>18</v>
      </c>
      <c r="D58">
        <v>17.899999999999999</v>
      </c>
      <c r="E58">
        <v>17.899999999999999</v>
      </c>
      <c r="F58">
        <v>17.8</v>
      </c>
      <c r="G58">
        <v>17.8</v>
      </c>
      <c r="H58">
        <v>17.7</v>
      </c>
      <c r="I58">
        <v>17.7</v>
      </c>
      <c r="J58">
        <v>2160</v>
      </c>
    </row>
    <row r="59" spans="1:10">
      <c r="A59">
        <v>100</v>
      </c>
      <c r="B59">
        <v>18.399999999999999</v>
      </c>
      <c r="C59">
        <v>18.3</v>
      </c>
      <c r="D59">
        <v>18.3</v>
      </c>
      <c r="E59">
        <v>18.2</v>
      </c>
      <c r="F59">
        <v>18.2</v>
      </c>
      <c r="G59">
        <v>18.100000000000001</v>
      </c>
      <c r="H59">
        <v>18.100000000000001</v>
      </c>
      <c r="I59">
        <v>18</v>
      </c>
      <c r="J59">
        <v>2158</v>
      </c>
    </row>
    <row r="60" spans="1:10">
      <c r="A60">
        <v>102</v>
      </c>
      <c r="B60">
        <v>18.8</v>
      </c>
      <c r="C60">
        <v>18.7</v>
      </c>
      <c r="D60">
        <v>18.7</v>
      </c>
      <c r="E60">
        <v>18.600000000000001</v>
      </c>
      <c r="F60">
        <v>18.600000000000001</v>
      </c>
      <c r="G60">
        <v>18.5</v>
      </c>
      <c r="H60">
        <v>18.5</v>
      </c>
      <c r="I60">
        <v>18.399999999999999</v>
      </c>
      <c r="J60">
        <v>2156</v>
      </c>
    </row>
    <row r="61" spans="1:10">
      <c r="A61">
        <v>104</v>
      </c>
      <c r="B61">
        <v>19.2</v>
      </c>
      <c r="C61">
        <v>19.100000000000001</v>
      </c>
      <c r="D61">
        <v>19</v>
      </c>
      <c r="E61">
        <v>19</v>
      </c>
      <c r="F61">
        <v>18.899999999999999</v>
      </c>
      <c r="G61">
        <v>18.899999999999999</v>
      </c>
      <c r="H61">
        <v>18.8</v>
      </c>
      <c r="I61">
        <v>18.8</v>
      </c>
      <c r="J61">
        <v>2154</v>
      </c>
    </row>
    <row r="62" spans="1:10">
      <c r="A62">
        <v>106</v>
      </c>
      <c r="B62">
        <v>19.5</v>
      </c>
      <c r="C62">
        <v>19.5</v>
      </c>
      <c r="D62">
        <v>19.399999999999999</v>
      </c>
      <c r="E62">
        <v>19.399999999999999</v>
      </c>
      <c r="F62">
        <v>19.3</v>
      </c>
      <c r="G62">
        <v>19.3</v>
      </c>
      <c r="H62">
        <v>19.2</v>
      </c>
      <c r="I62">
        <v>19.2</v>
      </c>
      <c r="J62">
        <v>2152</v>
      </c>
    </row>
    <row r="63" spans="1:10">
      <c r="A63">
        <v>108</v>
      </c>
      <c r="B63">
        <v>19.899999999999999</v>
      </c>
      <c r="C63">
        <v>19.899999999999999</v>
      </c>
      <c r="D63">
        <v>19.8</v>
      </c>
      <c r="E63">
        <v>19.8</v>
      </c>
      <c r="F63">
        <v>19.7</v>
      </c>
      <c r="G63">
        <v>19.600000000000001</v>
      </c>
      <c r="H63">
        <v>19.600000000000001</v>
      </c>
      <c r="I63">
        <v>19.5</v>
      </c>
      <c r="J63">
        <v>2150</v>
      </c>
    </row>
    <row r="64" spans="1:10">
      <c r="A64">
        <v>110</v>
      </c>
      <c r="B64">
        <v>20.3</v>
      </c>
      <c r="C64">
        <v>20.2</v>
      </c>
      <c r="D64">
        <v>20.2</v>
      </c>
      <c r="E64">
        <v>20.100000000000001</v>
      </c>
      <c r="F64">
        <v>20.100000000000001</v>
      </c>
      <c r="G64">
        <v>20</v>
      </c>
      <c r="H64">
        <v>20</v>
      </c>
      <c r="I64">
        <v>19.899999999999999</v>
      </c>
      <c r="J64">
        <v>2148</v>
      </c>
    </row>
    <row r="65" spans="1:10">
      <c r="A65">
        <v>112</v>
      </c>
      <c r="B65">
        <v>20.7</v>
      </c>
      <c r="C65">
        <v>20.6</v>
      </c>
      <c r="D65">
        <v>20.6</v>
      </c>
      <c r="E65">
        <v>20.5</v>
      </c>
      <c r="F65">
        <v>20.5</v>
      </c>
      <c r="G65">
        <v>20.399999999999999</v>
      </c>
      <c r="H65">
        <v>20.399999999999999</v>
      </c>
      <c r="I65">
        <v>20.3</v>
      </c>
      <c r="J65">
        <v>2146</v>
      </c>
    </row>
    <row r="66" spans="1:10">
      <c r="A66">
        <v>114</v>
      </c>
      <c r="B66">
        <v>21.1</v>
      </c>
      <c r="C66">
        <v>21</v>
      </c>
      <c r="D66">
        <v>21</v>
      </c>
      <c r="E66">
        <v>20.9</v>
      </c>
      <c r="F66">
        <v>20.8</v>
      </c>
      <c r="G66">
        <v>20.8</v>
      </c>
      <c r="H66">
        <v>20.7</v>
      </c>
      <c r="I66">
        <v>20.7</v>
      </c>
      <c r="J66">
        <v>2144</v>
      </c>
    </row>
    <row r="67" spans="1:10">
      <c r="A67">
        <v>116</v>
      </c>
      <c r="B67">
        <v>21.4</v>
      </c>
      <c r="C67">
        <v>21.4</v>
      </c>
      <c r="D67">
        <v>21.3</v>
      </c>
      <c r="E67">
        <v>21.3</v>
      </c>
      <c r="F67">
        <v>21.2</v>
      </c>
      <c r="G67">
        <v>21.2</v>
      </c>
      <c r="H67">
        <v>21.1</v>
      </c>
      <c r="I67">
        <v>21.1</v>
      </c>
      <c r="J67">
        <v>2142</v>
      </c>
    </row>
    <row r="68" spans="1:10">
      <c r="A68">
        <v>118</v>
      </c>
      <c r="B68">
        <v>21.8</v>
      </c>
      <c r="C68">
        <v>21.8</v>
      </c>
      <c r="D68">
        <v>21.7</v>
      </c>
      <c r="E68">
        <v>21.7</v>
      </c>
      <c r="F68">
        <v>21.6</v>
      </c>
      <c r="G68">
        <v>21.6</v>
      </c>
      <c r="H68">
        <v>21.5</v>
      </c>
      <c r="I68">
        <v>21.4</v>
      </c>
      <c r="J68">
        <v>2140</v>
      </c>
    </row>
    <row r="69" spans="1:10">
      <c r="A69">
        <v>120</v>
      </c>
      <c r="B69">
        <v>22.2</v>
      </c>
      <c r="C69">
        <v>22.2</v>
      </c>
      <c r="D69">
        <v>22.1</v>
      </c>
      <c r="E69">
        <v>22</v>
      </c>
      <c r="F69">
        <v>22</v>
      </c>
      <c r="G69">
        <v>21.9</v>
      </c>
      <c r="H69">
        <v>21.9</v>
      </c>
      <c r="I69">
        <v>21.8</v>
      </c>
      <c r="J69">
        <v>2138</v>
      </c>
    </row>
    <row r="70" spans="1:10">
      <c r="A70">
        <v>122</v>
      </c>
      <c r="B70">
        <v>22.6</v>
      </c>
      <c r="C70">
        <v>22.5</v>
      </c>
      <c r="D70">
        <v>22.5</v>
      </c>
      <c r="E70">
        <v>22.4</v>
      </c>
      <c r="F70">
        <v>22.4</v>
      </c>
      <c r="G70">
        <v>22.3</v>
      </c>
      <c r="H70">
        <v>22.3</v>
      </c>
      <c r="I70">
        <v>22.2</v>
      </c>
      <c r="J70">
        <v>2136</v>
      </c>
    </row>
    <row r="71" spans="1:10">
      <c r="A71">
        <v>124</v>
      </c>
      <c r="B71">
        <v>23</v>
      </c>
      <c r="C71">
        <v>22.9</v>
      </c>
      <c r="D71">
        <v>22.9</v>
      </c>
      <c r="E71">
        <v>22.8</v>
      </c>
      <c r="F71">
        <v>22.8</v>
      </c>
      <c r="G71">
        <v>22.7</v>
      </c>
      <c r="H71">
        <v>22.7</v>
      </c>
      <c r="I71">
        <v>22.6</v>
      </c>
      <c r="J71">
        <v>2134</v>
      </c>
    </row>
    <row r="72" spans="1:10">
      <c r="A72">
        <v>126</v>
      </c>
      <c r="B72">
        <v>23.4</v>
      </c>
      <c r="C72">
        <v>23.3</v>
      </c>
      <c r="D72">
        <v>23.3</v>
      </c>
      <c r="E72">
        <v>23.2</v>
      </c>
      <c r="F72">
        <v>23.2</v>
      </c>
      <c r="G72">
        <v>23.1</v>
      </c>
      <c r="H72">
        <v>23</v>
      </c>
      <c r="I72">
        <v>23</v>
      </c>
      <c r="J72">
        <v>2132</v>
      </c>
    </row>
    <row r="73" spans="1:10">
      <c r="A73">
        <v>128</v>
      </c>
      <c r="B73">
        <v>23.8</v>
      </c>
      <c r="C73">
        <v>23.7</v>
      </c>
      <c r="D73">
        <v>23.7</v>
      </c>
      <c r="E73">
        <v>23.6</v>
      </c>
      <c r="F73">
        <v>23.5</v>
      </c>
      <c r="G73">
        <v>23.5</v>
      </c>
      <c r="H73">
        <v>23.4</v>
      </c>
      <c r="I73">
        <v>23.4</v>
      </c>
      <c r="J73">
        <v>2130</v>
      </c>
    </row>
    <row r="74" spans="1:10">
      <c r="A74">
        <v>130</v>
      </c>
      <c r="B74">
        <v>24.2</v>
      </c>
      <c r="C74">
        <v>24.1</v>
      </c>
      <c r="D74">
        <v>24</v>
      </c>
      <c r="E74">
        <v>24</v>
      </c>
      <c r="F74">
        <v>23.9</v>
      </c>
      <c r="G74">
        <v>23.9</v>
      </c>
      <c r="H74">
        <v>23.8</v>
      </c>
      <c r="I74">
        <v>23.8</v>
      </c>
      <c r="J74">
        <v>2128</v>
      </c>
    </row>
    <row r="75" spans="1:10">
      <c r="A75">
        <v>132</v>
      </c>
      <c r="B75">
        <v>24.5</v>
      </c>
      <c r="C75">
        <v>24.5</v>
      </c>
      <c r="D75">
        <v>24.4</v>
      </c>
      <c r="E75">
        <v>24.4</v>
      </c>
      <c r="F75">
        <v>24.3</v>
      </c>
      <c r="G75">
        <v>24.3</v>
      </c>
      <c r="H75">
        <v>24.2</v>
      </c>
      <c r="I75">
        <v>24.2</v>
      </c>
      <c r="J75">
        <v>2126</v>
      </c>
    </row>
    <row r="76" spans="1:10">
      <c r="A76">
        <v>134</v>
      </c>
      <c r="B76">
        <v>24.9</v>
      </c>
      <c r="C76">
        <v>24.9</v>
      </c>
      <c r="D76">
        <v>24.8</v>
      </c>
      <c r="E76">
        <v>24.8</v>
      </c>
      <c r="F76">
        <v>24.7</v>
      </c>
      <c r="G76">
        <v>24.7</v>
      </c>
      <c r="H76">
        <v>24.6</v>
      </c>
      <c r="I76">
        <v>24.6</v>
      </c>
      <c r="J76">
        <v>2124</v>
      </c>
    </row>
    <row r="77" spans="1:10">
      <c r="A77">
        <v>136</v>
      </c>
      <c r="B77">
        <v>25.3</v>
      </c>
      <c r="C77">
        <v>25.3</v>
      </c>
      <c r="D77">
        <v>25.2</v>
      </c>
      <c r="E77">
        <v>25.2</v>
      </c>
      <c r="F77">
        <v>25.1</v>
      </c>
      <c r="G77">
        <v>25.1</v>
      </c>
      <c r="H77">
        <v>25</v>
      </c>
      <c r="I77">
        <v>24.9</v>
      </c>
      <c r="J77">
        <v>2122</v>
      </c>
    </row>
    <row r="78" spans="1:10">
      <c r="A78">
        <v>138</v>
      </c>
      <c r="B78">
        <v>25.7</v>
      </c>
      <c r="C78">
        <v>25.7</v>
      </c>
      <c r="D78">
        <v>25.6</v>
      </c>
      <c r="E78">
        <v>25.6</v>
      </c>
      <c r="F78">
        <v>25.5</v>
      </c>
      <c r="G78">
        <v>25.4</v>
      </c>
      <c r="H78">
        <v>25.4</v>
      </c>
      <c r="I78">
        <v>25.3</v>
      </c>
      <c r="J78">
        <v>2120</v>
      </c>
    </row>
    <row r="79" spans="1:10">
      <c r="A79">
        <v>140</v>
      </c>
      <c r="B79">
        <v>26.1</v>
      </c>
      <c r="C79">
        <v>26.1</v>
      </c>
      <c r="D79">
        <v>26</v>
      </c>
      <c r="E79">
        <v>26</v>
      </c>
      <c r="F79">
        <v>25.9</v>
      </c>
      <c r="G79">
        <v>25.8</v>
      </c>
      <c r="H79">
        <v>25.8</v>
      </c>
      <c r="I79">
        <v>25.7</v>
      </c>
      <c r="J79">
        <v>2118</v>
      </c>
    </row>
    <row r="80" spans="1:10">
      <c r="A80">
        <v>142</v>
      </c>
      <c r="B80">
        <v>26.5</v>
      </c>
      <c r="C80">
        <v>26.5</v>
      </c>
      <c r="D80">
        <v>26.4</v>
      </c>
      <c r="E80">
        <v>26.3</v>
      </c>
      <c r="F80">
        <v>26.3</v>
      </c>
      <c r="G80">
        <v>26.2</v>
      </c>
      <c r="H80">
        <v>26.2</v>
      </c>
      <c r="I80">
        <v>26.1</v>
      </c>
      <c r="J80">
        <v>2116</v>
      </c>
    </row>
    <row r="81" spans="1:10">
      <c r="A81">
        <v>144</v>
      </c>
      <c r="B81">
        <v>26.9</v>
      </c>
      <c r="C81">
        <v>26.9</v>
      </c>
      <c r="D81">
        <v>26.8</v>
      </c>
      <c r="E81">
        <v>26.7</v>
      </c>
      <c r="F81">
        <v>26.7</v>
      </c>
      <c r="G81">
        <v>26.6</v>
      </c>
      <c r="H81">
        <v>26.6</v>
      </c>
      <c r="I81">
        <v>26.5</v>
      </c>
      <c r="J81">
        <v>2114</v>
      </c>
    </row>
    <row r="82" spans="1:10">
      <c r="A82">
        <v>146</v>
      </c>
      <c r="B82">
        <v>27.3</v>
      </c>
      <c r="C82">
        <v>27.3</v>
      </c>
      <c r="D82">
        <v>27.2</v>
      </c>
      <c r="E82">
        <v>27.1</v>
      </c>
      <c r="F82">
        <v>27.1</v>
      </c>
      <c r="G82">
        <v>27</v>
      </c>
      <c r="H82">
        <v>27</v>
      </c>
      <c r="I82">
        <v>26.9</v>
      </c>
      <c r="J82">
        <v>2112</v>
      </c>
    </row>
    <row r="83" spans="1:10">
      <c r="A83">
        <v>148</v>
      </c>
      <c r="B83">
        <v>27.7</v>
      </c>
      <c r="C83">
        <v>27.7</v>
      </c>
      <c r="D83">
        <v>27.6</v>
      </c>
      <c r="E83">
        <v>27.5</v>
      </c>
      <c r="F83">
        <v>27.5</v>
      </c>
      <c r="G83">
        <v>27.4</v>
      </c>
      <c r="H83">
        <v>27.4</v>
      </c>
      <c r="I83">
        <v>27.3</v>
      </c>
      <c r="J83">
        <v>2110</v>
      </c>
    </row>
    <row r="84" spans="1:10">
      <c r="A84">
        <v>150</v>
      </c>
      <c r="B84">
        <v>28.1</v>
      </c>
      <c r="C84">
        <v>28.1</v>
      </c>
      <c r="D84">
        <v>28</v>
      </c>
      <c r="E84">
        <v>27.9</v>
      </c>
      <c r="F84">
        <v>27.9</v>
      </c>
      <c r="G84">
        <v>27.8</v>
      </c>
      <c r="H84">
        <v>27.8</v>
      </c>
      <c r="I84">
        <v>27.7</v>
      </c>
      <c r="J84">
        <v>2108</v>
      </c>
    </row>
    <row r="85" spans="1:10">
      <c r="A85">
        <v>152</v>
      </c>
      <c r="B85">
        <v>28.5</v>
      </c>
      <c r="C85">
        <v>28.5</v>
      </c>
      <c r="D85">
        <v>28.4</v>
      </c>
      <c r="E85">
        <v>28.3</v>
      </c>
      <c r="F85">
        <v>28.3</v>
      </c>
      <c r="G85">
        <v>28.2</v>
      </c>
      <c r="H85">
        <v>28.2</v>
      </c>
      <c r="I85">
        <v>28.1</v>
      </c>
      <c r="J85">
        <v>2106</v>
      </c>
    </row>
    <row r="86" spans="1:10">
      <c r="A86">
        <v>154</v>
      </c>
      <c r="B86">
        <v>28.9</v>
      </c>
      <c r="C86">
        <v>28.9</v>
      </c>
      <c r="D86">
        <v>28.8</v>
      </c>
      <c r="E86">
        <v>28.7</v>
      </c>
      <c r="F86">
        <v>28.7</v>
      </c>
      <c r="G86">
        <v>28.6</v>
      </c>
      <c r="H86">
        <v>28.6</v>
      </c>
      <c r="I86">
        <v>28.5</v>
      </c>
      <c r="J86">
        <v>2104</v>
      </c>
    </row>
    <row r="87" spans="1:10">
      <c r="A87">
        <v>156</v>
      </c>
      <c r="B87">
        <v>29.3</v>
      </c>
      <c r="C87">
        <v>29.3</v>
      </c>
      <c r="D87">
        <v>29.2</v>
      </c>
      <c r="E87">
        <v>29.1</v>
      </c>
      <c r="F87">
        <v>29.1</v>
      </c>
      <c r="G87">
        <v>29</v>
      </c>
      <c r="H87">
        <v>29</v>
      </c>
      <c r="I87">
        <v>28.9</v>
      </c>
      <c r="J87">
        <v>2102</v>
      </c>
    </row>
    <row r="88" spans="1:10">
      <c r="A88">
        <v>158</v>
      </c>
      <c r="B88">
        <v>29.7</v>
      </c>
      <c r="C88">
        <v>29.7</v>
      </c>
      <c r="D88">
        <v>29.6</v>
      </c>
      <c r="E88">
        <v>29.6</v>
      </c>
      <c r="F88">
        <v>29.5</v>
      </c>
      <c r="G88">
        <v>29.4</v>
      </c>
      <c r="H88">
        <v>29.4</v>
      </c>
      <c r="I88">
        <v>29.3</v>
      </c>
      <c r="J88">
        <v>2100</v>
      </c>
    </row>
    <row r="89" spans="1:10">
      <c r="A89">
        <v>160</v>
      </c>
      <c r="B89">
        <v>30.1</v>
      </c>
      <c r="C89">
        <v>30.1</v>
      </c>
      <c r="D89">
        <v>30</v>
      </c>
      <c r="E89">
        <v>30</v>
      </c>
      <c r="F89">
        <v>29.9</v>
      </c>
      <c r="G89">
        <v>29.8</v>
      </c>
      <c r="H89">
        <v>29.8</v>
      </c>
      <c r="I89">
        <v>29.7</v>
      </c>
      <c r="J89">
        <v>2098</v>
      </c>
    </row>
    <row r="90" spans="1:10">
      <c r="A90">
        <v>162</v>
      </c>
      <c r="B90">
        <v>30.5</v>
      </c>
      <c r="C90">
        <v>30.5</v>
      </c>
      <c r="D90">
        <v>30.4</v>
      </c>
      <c r="E90">
        <v>30.4</v>
      </c>
      <c r="F90">
        <v>30.3</v>
      </c>
      <c r="G90">
        <v>30.2</v>
      </c>
      <c r="H90">
        <v>30.2</v>
      </c>
      <c r="I90">
        <v>30.1</v>
      </c>
      <c r="J90">
        <v>2096</v>
      </c>
    </row>
    <row r="91" spans="1:10">
      <c r="A91">
        <v>164</v>
      </c>
      <c r="B91">
        <v>30.9</v>
      </c>
      <c r="C91">
        <v>30.9</v>
      </c>
      <c r="D91">
        <v>30.8</v>
      </c>
      <c r="E91">
        <v>30.8</v>
      </c>
      <c r="F91">
        <v>30.7</v>
      </c>
      <c r="G91">
        <v>30.7</v>
      </c>
      <c r="H91">
        <v>30.6</v>
      </c>
      <c r="I91">
        <v>30.5</v>
      </c>
      <c r="J91">
        <v>2094</v>
      </c>
    </row>
    <row r="92" spans="1:10">
      <c r="A92">
        <v>166</v>
      </c>
      <c r="B92">
        <v>31.3</v>
      </c>
      <c r="C92">
        <v>31.3</v>
      </c>
      <c r="D92">
        <v>31.2</v>
      </c>
      <c r="E92">
        <v>31.2</v>
      </c>
      <c r="F92">
        <v>31.1</v>
      </c>
      <c r="G92">
        <v>31.1</v>
      </c>
      <c r="H92">
        <v>31</v>
      </c>
      <c r="I92">
        <v>30.9</v>
      </c>
      <c r="J92">
        <v>2092</v>
      </c>
    </row>
    <row r="93" spans="1:10">
      <c r="A93">
        <v>168</v>
      </c>
      <c r="B93">
        <v>31.8</v>
      </c>
      <c r="C93">
        <v>31.7</v>
      </c>
      <c r="D93">
        <v>31.6</v>
      </c>
      <c r="E93">
        <v>31.6</v>
      </c>
      <c r="F93">
        <v>31.5</v>
      </c>
      <c r="G93">
        <v>31.5</v>
      </c>
      <c r="H93">
        <v>31.4</v>
      </c>
      <c r="I93">
        <v>31.4</v>
      </c>
      <c r="J93">
        <v>2090</v>
      </c>
    </row>
    <row r="94" spans="1:10">
      <c r="A94">
        <v>170</v>
      </c>
      <c r="B94">
        <v>32.200000000000003</v>
      </c>
      <c r="C94">
        <v>32.1</v>
      </c>
      <c r="D94">
        <v>32.1</v>
      </c>
      <c r="E94">
        <v>32</v>
      </c>
      <c r="F94">
        <v>31.9</v>
      </c>
      <c r="G94">
        <v>31.9</v>
      </c>
      <c r="H94">
        <v>31.8</v>
      </c>
      <c r="I94">
        <v>31.8</v>
      </c>
      <c r="J94">
        <v>2088</v>
      </c>
    </row>
    <row r="95" spans="1:10">
      <c r="A95">
        <v>172</v>
      </c>
      <c r="B95">
        <v>32.6</v>
      </c>
      <c r="C95">
        <v>32.5</v>
      </c>
      <c r="D95">
        <v>32.5</v>
      </c>
      <c r="E95">
        <v>32.4</v>
      </c>
      <c r="F95">
        <v>32.299999999999997</v>
      </c>
      <c r="G95">
        <v>32.299999999999997</v>
      </c>
      <c r="H95">
        <v>32.200000000000003</v>
      </c>
      <c r="I95">
        <v>32.200000000000003</v>
      </c>
      <c r="J95">
        <v>2086</v>
      </c>
    </row>
    <row r="96" spans="1:10">
      <c r="A96">
        <v>174</v>
      </c>
      <c r="B96">
        <v>33</v>
      </c>
      <c r="C96">
        <v>32.9</v>
      </c>
      <c r="D96">
        <v>32.9</v>
      </c>
      <c r="E96">
        <v>32.799999999999997</v>
      </c>
      <c r="F96">
        <v>32.799999999999997</v>
      </c>
      <c r="G96">
        <v>32.700000000000003</v>
      </c>
      <c r="H96">
        <v>32.6</v>
      </c>
      <c r="I96">
        <v>32.6</v>
      </c>
      <c r="J96">
        <v>2084</v>
      </c>
    </row>
    <row r="97" spans="1:10">
      <c r="A97">
        <v>176</v>
      </c>
      <c r="B97">
        <v>33.4</v>
      </c>
      <c r="C97">
        <v>33.299999999999997</v>
      </c>
      <c r="D97">
        <v>33.299999999999997</v>
      </c>
      <c r="E97">
        <v>33.200000000000003</v>
      </c>
      <c r="F97">
        <v>33.200000000000003</v>
      </c>
      <c r="G97">
        <v>33.1</v>
      </c>
      <c r="H97">
        <v>33.1</v>
      </c>
      <c r="I97">
        <v>33</v>
      </c>
      <c r="J97">
        <v>2082</v>
      </c>
    </row>
    <row r="98" spans="1:10">
      <c r="A98">
        <v>178</v>
      </c>
      <c r="B98">
        <v>33.799999999999997</v>
      </c>
      <c r="C98">
        <v>33.799999999999997</v>
      </c>
      <c r="D98">
        <v>33.700000000000003</v>
      </c>
      <c r="E98">
        <v>33.6</v>
      </c>
      <c r="F98">
        <v>33.6</v>
      </c>
      <c r="G98">
        <v>33.5</v>
      </c>
      <c r="H98">
        <v>33.5</v>
      </c>
      <c r="I98">
        <v>33.4</v>
      </c>
      <c r="J98">
        <v>2080</v>
      </c>
    </row>
    <row r="99" spans="1:10">
      <c r="A99">
        <v>180</v>
      </c>
      <c r="B99">
        <v>34.200000000000003</v>
      </c>
      <c r="C99">
        <v>34.200000000000003</v>
      </c>
      <c r="D99">
        <v>34.1</v>
      </c>
      <c r="E99">
        <v>34.1</v>
      </c>
      <c r="F99">
        <v>34</v>
      </c>
      <c r="G99">
        <v>33.9</v>
      </c>
      <c r="H99">
        <v>33.9</v>
      </c>
      <c r="I99">
        <v>33.799999999999997</v>
      </c>
      <c r="J99">
        <v>2078</v>
      </c>
    </row>
    <row r="100" spans="1:10">
      <c r="A100">
        <v>182</v>
      </c>
      <c r="B100">
        <v>34.6</v>
      </c>
      <c r="C100">
        <v>34.6</v>
      </c>
      <c r="D100">
        <v>34.5</v>
      </c>
      <c r="E100">
        <v>34.5</v>
      </c>
      <c r="F100">
        <v>34.4</v>
      </c>
      <c r="G100">
        <v>34.4</v>
      </c>
      <c r="H100">
        <v>34.299999999999997</v>
      </c>
      <c r="I100">
        <v>34.200000000000003</v>
      </c>
      <c r="J100">
        <v>2076</v>
      </c>
    </row>
    <row r="101" spans="1:10">
      <c r="A101">
        <v>184</v>
      </c>
      <c r="B101">
        <v>35.1</v>
      </c>
      <c r="C101">
        <v>35</v>
      </c>
      <c r="D101">
        <v>34.9</v>
      </c>
      <c r="E101">
        <v>34.9</v>
      </c>
      <c r="F101">
        <v>34.799999999999997</v>
      </c>
      <c r="G101">
        <v>34.799999999999997</v>
      </c>
      <c r="H101">
        <v>34.700000000000003</v>
      </c>
      <c r="I101">
        <v>34.6</v>
      </c>
      <c r="J101">
        <v>2074</v>
      </c>
    </row>
    <row r="102" spans="1:10">
      <c r="A102">
        <v>186</v>
      </c>
      <c r="B102">
        <v>35.5</v>
      </c>
      <c r="C102">
        <v>35.4</v>
      </c>
      <c r="D102">
        <v>35.4</v>
      </c>
      <c r="E102">
        <v>35.299999999999997</v>
      </c>
      <c r="F102">
        <v>35.200000000000003</v>
      </c>
      <c r="G102">
        <v>35.200000000000003</v>
      </c>
      <c r="H102">
        <v>35.1</v>
      </c>
      <c r="I102">
        <v>35.1</v>
      </c>
      <c r="J102">
        <v>2072</v>
      </c>
    </row>
    <row r="103" spans="1:10">
      <c r="A103">
        <v>188</v>
      </c>
      <c r="B103">
        <v>35.9</v>
      </c>
      <c r="C103">
        <v>35.799999999999997</v>
      </c>
      <c r="D103">
        <v>35.799999999999997</v>
      </c>
      <c r="E103">
        <v>35.700000000000003</v>
      </c>
      <c r="F103">
        <v>35.700000000000003</v>
      </c>
      <c r="G103">
        <v>35.6</v>
      </c>
      <c r="H103">
        <v>35.5</v>
      </c>
      <c r="I103">
        <v>35.5</v>
      </c>
      <c r="J103">
        <v>2070</v>
      </c>
    </row>
    <row r="104" spans="1:10">
      <c r="A104">
        <v>190</v>
      </c>
      <c r="B104">
        <v>36.299999999999997</v>
      </c>
      <c r="C104">
        <v>36.299999999999997</v>
      </c>
      <c r="D104">
        <v>36.200000000000003</v>
      </c>
      <c r="E104">
        <v>36.1</v>
      </c>
      <c r="F104">
        <v>36.1</v>
      </c>
      <c r="G104">
        <v>36</v>
      </c>
      <c r="H104">
        <v>36</v>
      </c>
      <c r="I104">
        <v>35.9</v>
      </c>
      <c r="J104">
        <v>2068</v>
      </c>
    </row>
    <row r="105" spans="1:10">
      <c r="A105">
        <v>192</v>
      </c>
      <c r="B105">
        <v>36.700000000000003</v>
      </c>
      <c r="C105">
        <v>36.700000000000003</v>
      </c>
      <c r="D105">
        <v>36.6</v>
      </c>
      <c r="E105">
        <v>36.6</v>
      </c>
      <c r="F105">
        <v>36.5</v>
      </c>
      <c r="G105">
        <v>36.4</v>
      </c>
      <c r="H105">
        <v>36.4</v>
      </c>
      <c r="I105">
        <v>36.299999999999997</v>
      </c>
      <c r="J105">
        <v>2066</v>
      </c>
    </row>
    <row r="106" spans="1:10">
      <c r="A106">
        <v>194</v>
      </c>
      <c r="B106">
        <v>37.200000000000003</v>
      </c>
      <c r="C106">
        <v>37.1</v>
      </c>
      <c r="D106">
        <v>37</v>
      </c>
      <c r="E106">
        <v>37</v>
      </c>
      <c r="F106">
        <v>36.9</v>
      </c>
      <c r="G106">
        <v>36.9</v>
      </c>
      <c r="H106">
        <v>36.799999999999997</v>
      </c>
      <c r="I106">
        <v>36.700000000000003</v>
      </c>
      <c r="J106">
        <v>2064</v>
      </c>
    </row>
    <row r="107" spans="1:10">
      <c r="A107">
        <v>196</v>
      </c>
      <c r="B107">
        <v>37.6</v>
      </c>
      <c r="C107">
        <v>37.5</v>
      </c>
      <c r="D107">
        <v>37.5</v>
      </c>
      <c r="E107">
        <v>37.4</v>
      </c>
      <c r="F107">
        <v>37.299999999999997</v>
      </c>
      <c r="G107">
        <v>37.299999999999997</v>
      </c>
      <c r="H107">
        <v>37.200000000000003</v>
      </c>
      <c r="I107">
        <v>37.200000000000003</v>
      </c>
      <c r="J107">
        <v>2062</v>
      </c>
    </row>
    <row r="108" spans="1:10">
      <c r="A108">
        <v>198</v>
      </c>
      <c r="B108">
        <v>38</v>
      </c>
      <c r="C108">
        <v>37.9</v>
      </c>
      <c r="D108">
        <v>37.9</v>
      </c>
      <c r="E108">
        <v>37.799999999999997</v>
      </c>
      <c r="F108">
        <v>37.799999999999997</v>
      </c>
      <c r="G108">
        <v>37.700000000000003</v>
      </c>
      <c r="H108">
        <v>37.6</v>
      </c>
      <c r="I108">
        <v>37.6</v>
      </c>
      <c r="J108">
        <v>2060</v>
      </c>
    </row>
    <row r="109" spans="1:10">
      <c r="A109">
        <v>200</v>
      </c>
      <c r="B109">
        <v>38.4</v>
      </c>
      <c r="C109">
        <v>38.4</v>
      </c>
      <c r="D109">
        <v>38.299999999999997</v>
      </c>
      <c r="E109">
        <v>38.200000000000003</v>
      </c>
      <c r="F109">
        <v>38.200000000000003</v>
      </c>
      <c r="G109">
        <v>38.1</v>
      </c>
      <c r="H109">
        <v>38.1</v>
      </c>
      <c r="I109">
        <v>38</v>
      </c>
      <c r="J109">
        <v>2058</v>
      </c>
    </row>
    <row r="110" spans="1:10">
      <c r="A110">
        <v>202</v>
      </c>
      <c r="B110">
        <v>38.9</v>
      </c>
      <c r="C110">
        <v>38.799999999999997</v>
      </c>
      <c r="D110">
        <v>38.700000000000003</v>
      </c>
      <c r="E110">
        <v>38.700000000000003</v>
      </c>
      <c r="F110">
        <v>38.6</v>
      </c>
      <c r="G110">
        <v>38.6</v>
      </c>
      <c r="H110">
        <v>38.5</v>
      </c>
      <c r="I110">
        <v>38.4</v>
      </c>
      <c r="J110">
        <v>2056</v>
      </c>
    </row>
    <row r="111" spans="1:10">
      <c r="A111">
        <v>204</v>
      </c>
      <c r="B111">
        <v>39.299999999999997</v>
      </c>
      <c r="C111">
        <v>39.200000000000003</v>
      </c>
      <c r="D111">
        <v>39.200000000000003</v>
      </c>
      <c r="E111">
        <v>39.1</v>
      </c>
      <c r="F111">
        <v>39</v>
      </c>
      <c r="G111">
        <v>39</v>
      </c>
      <c r="H111">
        <v>38.9</v>
      </c>
      <c r="I111">
        <v>38.9</v>
      </c>
      <c r="J111">
        <v>2054</v>
      </c>
    </row>
    <row r="112" spans="1:10">
      <c r="A112">
        <v>206</v>
      </c>
      <c r="B112">
        <v>39.700000000000003</v>
      </c>
      <c r="C112">
        <v>39.6</v>
      </c>
      <c r="D112">
        <v>39.6</v>
      </c>
      <c r="E112">
        <v>39.5</v>
      </c>
      <c r="F112">
        <v>39.5</v>
      </c>
      <c r="G112">
        <v>39.4</v>
      </c>
      <c r="H112">
        <v>39.299999999999997</v>
      </c>
      <c r="I112">
        <v>39.299999999999997</v>
      </c>
      <c r="J112">
        <v>2052</v>
      </c>
    </row>
    <row r="113" spans="1:10">
      <c r="A113">
        <v>208</v>
      </c>
      <c r="B113">
        <v>40.1</v>
      </c>
      <c r="C113">
        <v>40.1</v>
      </c>
      <c r="D113">
        <v>40</v>
      </c>
      <c r="E113">
        <v>40</v>
      </c>
      <c r="F113">
        <v>39.9</v>
      </c>
      <c r="G113">
        <v>39.799999999999997</v>
      </c>
      <c r="H113">
        <v>39.799999999999997</v>
      </c>
      <c r="I113">
        <v>39.700000000000003</v>
      </c>
      <c r="J113">
        <v>2050</v>
      </c>
    </row>
    <row r="114" spans="1:10">
      <c r="A114">
        <v>210</v>
      </c>
      <c r="B114">
        <v>40.6</v>
      </c>
      <c r="C114">
        <v>40.5</v>
      </c>
      <c r="D114">
        <v>40.4</v>
      </c>
      <c r="E114">
        <v>40.4</v>
      </c>
      <c r="F114">
        <v>40.299999999999997</v>
      </c>
      <c r="G114">
        <v>40.299999999999997</v>
      </c>
      <c r="H114">
        <v>40.200000000000003</v>
      </c>
      <c r="I114">
        <v>40.1</v>
      </c>
      <c r="J114">
        <v>2048</v>
      </c>
    </row>
    <row r="115" spans="1:10">
      <c r="A115">
        <v>212</v>
      </c>
      <c r="B115">
        <v>41</v>
      </c>
      <c r="C115">
        <v>40.9</v>
      </c>
      <c r="D115">
        <v>40.9</v>
      </c>
      <c r="E115">
        <v>40.799999999999997</v>
      </c>
      <c r="F115">
        <v>40.700000000000003</v>
      </c>
      <c r="G115">
        <v>40.700000000000003</v>
      </c>
      <c r="H115">
        <v>40.6</v>
      </c>
      <c r="I115">
        <v>40.6</v>
      </c>
      <c r="J115">
        <v>2046</v>
      </c>
    </row>
    <row r="116" spans="1:10">
      <c r="A116">
        <v>214</v>
      </c>
      <c r="B116">
        <v>41.4</v>
      </c>
      <c r="C116">
        <v>41.4</v>
      </c>
      <c r="D116">
        <v>41.3</v>
      </c>
      <c r="E116">
        <v>41.2</v>
      </c>
      <c r="F116">
        <v>41.2</v>
      </c>
      <c r="G116">
        <v>41.1</v>
      </c>
      <c r="H116">
        <v>41.1</v>
      </c>
      <c r="I116">
        <v>41</v>
      </c>
      <c r="J116">
        <v>2044</v>
      </c>
    </row>
    <row r="117" spans="1:10">
      <c r="A117">
        <v>216</v>
      </c>
      <c r="B117">
        <v>41.9</v>
      </c>
      <c r="C117">
        <v>41.8</v>
      </c>
      <c r="D117">
        <v>41.7</v>
      </c>
      <c r="E117">
        <v>41.7</v>
      </c>
      <c r="F117">
        <v>41.6</v>
      </c>
      <c r="G117">
        <v>41.6</v>
      </c>
      <c r="H117">
        <v>41.5</v>
      </c>
      <c r="I117">
        <v>41.4</v>
      </c>
      <c r="J117">
        <v>2042</v>
      </c>
    </row>
    <row r="118" spans="1:10">
      <c r="A118">
        <v>218</v>
      </c>
      <c r="B118">
        <v>42.3</v>
      </c>
      <c r="C118">
        <v>42.2</v>
      </c>
      <c r="D118">
        <v>42.2</v>
      </c>
      <c r="E118">
        <v>42.1</v>
      </c>
      <c r="F118">
        <v>42</v>
      </c>
      <c r="G118">
        <v>42</v>
      </c>
      <c r="H118">
        <v>41.9</v>
      </c>
      <c r="I118">
        <v>41.9</v>
      </c>
      <c r="J118">
        <v>2040</v>
      </c>
    </row>
    <row r="119" spans="1:10">
      <c r="A119">
        <v>220</v>
      </c>
      <c r="B119">
        <v>42.7</v>
      </c>
      <c r="C119">
        <v>42.7</v>
      </c>
      <c r="D119">
        <v>42.6</v>
      </c>
      <c r="E119">
        <v>42.5</v>
      </c>
      <c r="F119">
        <v>42.5</v>
      </c>
      <c r="G119">
        <v>42.4</v>
      </c>
      <c r="H119">
        <v>42.4</v>
      </c>
      <c r="I119">
        <v>42.3</v>
      </c>
      <c r="J119">
        <v>2038</v>
      </c>
    </row>
    <row r="120" spans="1:10">
      <c r="A120">
        <v>222</v>
      </c>
      <c r="B120">
        <v>43.2</v>
      </c>
      <c r="C120">
        <v>43.1</v>
      </c>
      <c r="D120">
        <v>43</v>
      </c>
      <c r="E120">
        <v>43</v>
      </c>
      <c r="F120">
        <v>42.9</v>
      </c>
      <c r="G120">
        <v>42.9</v>
      </c>
      <c r="H120">
        <v>42.8</v>
      </c>
      <c r="I120">
        <v>42.7</v>
      </c>
      <c r="J120">
        <v>2036</v>
      </c>
    </row>
    <row r="121" spans="1:10">
      <c r="A121">
        <v>224</v>
      </c>
      <c r="B121">
        <v>43.6</v>
      </c>
      <c r="C121">
        <v>43.5</v>
      </c>
      <c r="D121">
        <v>43.5</v>
      </c>
      <c r="E121">
        <v>43.4</v>
      </c>
      <c r="F121">
        <v>43.3</v>
      </c>
      <c r="G121">
        <v>43.3</v>
      </c>
      <c r="H121">
        <v>43.2</v>
      </c>
      <c r="I121">
        <v>43.2</v>
      </c>
      <c r="J121">
        <v>2034</v>
      </c>
    </row>
    <row r="122" spans="1:10">
      <c r="A122">
        <v>226</v>
      </c>
      <c r="B122">
        <v>44</v>
      </c>
      <c r="C122">
        <v>44</v>
      </c>
      <c r="D122">
        <v>43.9</v>
      </c>
      <c r="E122">
        <v>43.8</v>
      </c>
      <c r="F122">
        <v>43.8</v>
      </c>
      <c r="G122">
        <v>43.7</v>
      </c>
      <c r="H122">
        <v>43.7</v>
      </c>
      <c r="I122">
        <v>43.6</v>
      </c>
      <c r="J122">
        <v>2032</v>
      </c>
    </row>
    <row r="123" spans="1:10">
      <c r="A123">
        <v>228</v>
      </c>
      <c r="B123">
        <v>44.5</v>
      </c>
      <c r="C123">
        <v>44.4</v>
      </c>
      <c r="D123">
        <v>44.3</v>
      </c>
      <c r="E123">
        <v>44.3</v>
      </c>
      <c r="F123">
        <v>44.2</v>
      </c>
      <c r="G123">
        <v>44.2</v>
      </c>
      <c r="H123">
        <v>44.1</v>
      </c>
      <c r="I123">
        <v>44</v>
      </c>
      <c r="J123">
        <v>2030</v>
      </c>
    </row>
    <row r="124" spans="1:10">
      <c r="A124">
        <v>230</v>
      </c>
      <c r="B124">
        <v>44.9</v>
      </c>
      <c r="C124">
        <v>44.8</v>
      </c>
      <c r="D124">
        <v>44.8</v>
      </c>
      <c r="E124">
        <v>44.7</v>
      </c>
      <c r="F124">
        <v>44.7</v>
      </c>
      <c r="G124">
        <v>44.6</v>
      </c>
      <c r="H124">
        <v>44.5</v>
      </c>
      <c r="I124">
        <v>44.5</v>
      </c>
      <c r="J124">
        <v>2028</v>
      </c>
    </row>
    <row r="125" spans="1:10">
      <c r="A125">
        <v>232</v>
      </c>
      <c r="B125">
        <v>45.3</v>
      </c>
      <c r="C125">
        <v>45.3</v>
      </c>
      <c r="D125">
        <v>45.2</v>
      </c>
      <c r="E125">
        <v>45.2</v>
      </c>
      <c r="F125">
        <v>45.1</v>
      </c>
      <c r="G125">
        <v>45</v>
      </c>
      <c r="H125">
        <v>45</v>
      </c>
      <c r="I125">
        <v>44.9</v>
      </c>
      <c r="J125">
        <v>2026</v>
      </c>
    </row>
    <row r="126" spans="1:10">
      <c r="A126">
        <v>234</v>
      </c>
      <c r="B126">
        <v>45.8</v>
      </c>
      <c r="C126">
        <v>45.7</v>
      </c>
      <c r="D126">
        <v>45.7</v>
      </c>
      <c r="E126">
        <v>45.6</v>
      </c>
      <c r="F126">
        <v>45.5</v>
      </c>
      <c r="G126">
        <v>45.5</v>
      </c>
      <c r="H126">
        <v>45.4</v>
      </c>
      <c r="I126">
        <v>45.4</v>
      </c>
      <c r="J126">
        <v>2024</v>
      </c>
    </row>
    <row r="127" spans="1:10">
      <c r="A127">
        <v>236</v>
      </c>
      <c r="B127">
        <v>46.2</v>
      </c>
      <c r="C127">
        <v>46.2</v>
      </c>
      <c r="D127">
        <v>46.1</v>
      </c>
      <c r="E127">
        <v>46</v>
      </c>
      <c r="F127">
        <v>46</v>
      </c>
      <c r="G127">
        <v>45.9</v>
      </c>
      <c r="H127">
        <v>45.9</v>
      </c>
      <c r="I127">
        <v>45.8</v>
      </c>
      <c r="J127">
        <v>2022</v>
      </c>
    </row>
    <row r="128" spans="1:10">
      <c r="A128">
        <v>238</v>
      </c>
      <c r="B128">
        <v>46.7</v>
      </c>
      <c r="C128">
        <v>46.6</v>
      </c>
      <c r="D128">
        <v>46.5</v>
      </c>
      <c r="E128">
        <v>46.5</v>
      </c>
      <c r="F128">
        <v>46.4</v>
      </c>
      <c r="G128">
        <v>46.4</v>
      </c>
      <c r="H128">
        <v>46.3</v>
      </c>
      <c r="I128">
        <v>46.2</v>
      </c>
      <c r="J128">
        <v>2020</v>
      </c>
    </row>
    <row r="129" spans="1:10">
      <c r="A129">
        <v>240</v>
      </c>
      <c r="B129">
        <v>47.1</v>
      </c>
      <c r="C129">
        <v>47.1</v>
      </c>
      <c r="D129">
        <v>47</v>
      </c>
      <c r="E129">
        <v>46.9</v>
      </c>
      <c r="F129">
        <v>46.9</v>
      </c>
      <c r="G129">
        <v>46.8</v>
      </c>
      <c r="H129">
        <v>46.7</v>
      </c>
      <c r="I129">
        <v>46.7</v>
      </c>
      <c r="J129">
        <v>2018</v>
      </c>
    </row>
    <row r="130" spans="1:10">
      <c r="A130">
        <v>242</v>
      </c>
      <c r="B130">
        <v>47.6</v>
      </c>
      <c r="C130">
        <v>47.5</v>
      </c>
      <c r="D130">
        <v>47.4</v>
      </c>
      <c r="E130">
        <v>47.4</v>
      </c>
      <c r="F130">
        <v>47.3</v>
      </c>
      <c r="G130">
        <v>47.2</v>
      </c>
      <c r="H130">
        <v>47.2</v>
      </c>
      <c r="I130">
        <v>47.1</v>
      </c>
      <c r="J130">
        <v>2016</v>
      </c>
    </row>
    <row r="131" spans="1:10">
      <c r="A131">
        <v>244</v>
      </c>
      <c r="B131">
        <v>48</v>
      </c>
      <c r="C131">
        <v>47.9</v>
      </c>
      <c r="D131">
        <v>47.9</v>
      </c>
      <c r="E131">
        <v>47.8</v>
      </c>
      <c r="F131">
        <v>47.8</v>
      </c>
      <c r="G131">
        <v>47.7</v>
      </c>
      <c r="H131">
        <v>47.6</v>
      </c>
      <c r="I131">
        <v>47.6</v>
      </c>
      <c r="J131">
        <v>2014</v>
      </c>
    </row>
    <row r="132" spans="1:10">
      <c r="A132">
        <v>246</v>
      </c>
      <c r="B132">
        <v>48.5</v>
      </c>
      <c r="C132">
        <v>48.4</v>
      </c>
      <c r="D132">
        <v>48.3</v>
      </c>
      <c r="E132">
        <v>48.3</v>
      </c>
      <c r="F132">
        <v>48.2</v>
      </c>
      <c r="G132">
        <v>48.1</v>
      </c>
      <c r="H132">
        <v>48.1</v>
      </c>
      <c r="I132">
        <v>48</v>
      </c>
      <c r="J132">
        <v>2012</v>
      </c>
    </row>
    <row r="133" spans="1:10">
      <c r="A133">
        <v>248</v>
      </c>
      <c r="B133">
        <v>48.9</v>
      </c>
      <c r="C133">
        <v>48.8</v>
      </c>
      <c r="D133">
        <v>48.8</v>
      </c>
      <c r="E133">
        <v>48.7</v>
      </c>
      <c r="F133">
        <v>48.6</v>
      </c>
      <c r="G133">
        <v>48.6</v>
      </c>
      <c r="H133">
        <v>48.5</v>
      </c>
      <c r="I133">
        <v>48.5</v>
      </c>
      <c r="J133">
        <v>2010</v>
      </c>
    </row>
    <row r="134" spans="1:10">
      <c r="A134">
        <v>250</v>
      </c>
      <c r="B134">
        <v>49.3</v>
      </c>
      <c r="C134">
        <v>49.3</v>
      </c>
      <c r="D134">
        <v>49.2</v>
      </c>
      <c r="E134">
        <v>49.2</v>
      </c>
      <c r="F134">
        <v>49.1</v>
      </c>
      <c r="G134">
        <v>49</v>
      </c>
      <c r="H134">
        <v>49</v>
      </c>
      <c r="I134">
        <v>48.9</v>
      </c>
      <c r="J134">
        <v>2008</v>
      </c>
    </row>
    <row r="135" spans="1:10">
      <c r="A135">
        <v>252</v>
      </c>
      <c r="B135">
        <v>49.8</v>
      </c>
      <c r="C135">
        <v>49.7</v>
      </c>
      <c r="D135">
        <v>49.7</v>
      </c>
      <c r="E135">
        <v>49.6</v>
      </c>
      <c r="F135">
        <v>49.5</v>
      </c>
      <c r="G135">
        <v>49.5</v>
      </c>
      <c r="H135">
        <v>49.4</v>
      </c>
      <c r="I135">
        <v>49.4</v>
      </c>
      <c r="J135">
        <v>2006</v>
      </c>
    </row>
    <row r="136" spans="1:10">
      <c r="A136">
        <v>254</v>
      </c>
      <c r="B136">
        <v>50.2</v>
      </c>
      <c r="C136">
        <v>50.2</v>
      </c>
      <c r="D136">
        <v>50.1</v>
      </c>
      <c r="E136">
        <v>50.1</v>
      </c>
      <c r="F136">
        <v>50</v>
      </c>
      <c r="G136">
        <v>49.9</v>
      </c>
      <c r="H136">
        <v>49.9</v>
      </c>
      <c r="I136">
        <v>49.8</v>
      </c>
      <c r="J136">
        <v>2004</v>
      </c>
    </row>
    <row r="137" spans="1:10">
      <c r="A137">
        <v>256</v>
      </c>
      <c r="B137">
        <v>50.7</v>
      </c>
      <c r="C137">
        <v>50.6</v>
      </c>
      <c r="D137">
        <v>50.6</v>
      </c>
      <c r="E137">
        <v>50.5</v>
      </c>
      <c r="F137">
        <v>50.4</v>
      </c>
      <c r="G137">
        <v>50.4</v>
      </c>
      <c r="H137">
        <v>50.3</v>
      </c>
      <c r="I137">
        <v>50.3</v>
      </c>
      <c r="J137">
        <v>2002</v>
      </c>
    </row>
    <row r="138" spans="1:10">
      <c r="A138">
        <v>258</v>
      </c>
      <c r="B138">
        <v>51.2</v>
      </c>
      <c r="C138">
        <v>51.1</v>
      </c>
      <c r="D138">
        <v>51</v>
      </c>
      <c r="E138">
        <v>51</v>
      </c>
      <c r="F138">
        <v>50.9</v>
      </c>
      <c r="G138">
        <v>50.8</v>
      </c>
      <c r="H138">
        <v>50.8</v>
      </c>
      <c r="I138">
        <v>50.7</v>
      </c>
      <c r="J138">
        <v>2000</v>
      </c>
    </row>
    <row r="139" spans="1:10">
      <c r="A139">
        <v>260</v>
      </c>
      <c r="B139">
        <v>51.6</v>
      </c>
      <c r="C139">
        <v>51.5</v>
      </c>
      <c r="D139">
        <v>51.5</v>
      </c>
      <c r="E139">
        <v>51.4</v>
      </c>
      <c r="F139">
        <v>51.3</v>
      </c>
      <c r="G139">
        <v>51.3</v>
      </c>
      <c r="H139">
        <v>51.2</v>
      </c>
      <c r="I139">
        <v>51.2</v>
      </c>
      <c r="J139">
        <v>1998</v>
      </c>
    </row>
    <row r="140" spans="1:10">
      <c r="A140">
        <v>262</v>
      </c>
      <c r="B140">
        <v>52.1</v>
      </c>
      <c r="C140">
        <v>52</v>
      </c>
      <c r="D140">
        <v>51.9</v>
      </c>
      <c r="E140">
        <v>51.9</v>
      </c>
      <c r="F140">
        <v>51.8</v>
      </c>
      <c r="G140">
        <v>51.7</v>
      </c>
      <c r="H140">
        <v>51.7</v>
      </c>
      <c r="I140">
        <v>51.6</v>
      </c>
      <c r="J140">
        <v>1996</v>
      </c>
    </row>
    <row r="141" spans="1:10">
      <c r="A141">
        <v>264</v>
      </c>
      <c r="B141">
        <v>52.5</v>
      </c>
      <c r="C141">
        <v>52.4</v>
      </c>
      <c r="D141">
        <v>52.4</v>
      </c>
      <c r="E141">
        <v>52.3</v>
      </c>
      <c r="F141">
        <v>52.3</v>
      </c>
      <c r="G141">
        <v>52.2</v>
      </c>
      <c r="H141">
        <v>52.1</v>
      </c>
      <c r="I141">
        <v>52.1</v>
      </c>
      <c r="J141">
        <v>1994</v>
      </c>
    </row>
    <row r="142" spans="1:10">
      <c r="A142">
        <v>266</v>
      </c>
      <c r="B142">
        <v>53</v>
      </c>
      <c r="C142">
        <v>52.9</v>
      </c>
      <c r="D142">
        <v>52.8</v>
      </c>
      <c r="E142">
        <v>52.8</v>
      </c>
      <c r="F142">
        <v>52.7</v>
      </c>
      <c r="G142">
        <v>52.6</v>
      </c>
      <c r="H142">
        <v>52.6</v>
      </c>
      <c r="I142">
        <v>52.5</v>
      </c>
      <c r="J142">
        <v>1992</v>
      </c>
    </row>
    <row r="143" spans="1:10">
      <c r="A143">
        <v>268</v>
      </c>
      <c r="B143">
        <v>53.4</v>
      </c>
      <c r="C143">
        <v>53.4</v>
      </c>
      <c r="D143">
        <v>53.3</v>
      </c>
      <c r="E143">
        <v>53.2</v>
      </c>
      <c r="F143">
        <v>53.2</v>
      </c>
      <c r="G143">
        <v>53.1</v>
      </c>
      <c r="H143">
        <v>53</v>
      </c>
      <c r="I143">
        <v>53</v>
      </c>
      <c r="J143">
        <v>1990</v>
      </c>
    </row>
    <row r="144" spans="1:10">
      <c r="A144">
        <v>270</v>
      </c>
      <c r="B144">
        <v>53.9</v>
      </c>
      <c r="C144">
        <v>53.8</v>
      </c>
      <c r="D144">
        <v>53.8</v>
      </c>
      <c r="E144">
        <v>53.7</v>
      </c>
      <c r="F144">
        <v>53.6</v>
      </c>
      <c r="G144">
        <v>53.6</v>
      </c>
      <c r="H144">
        <v>53.5</v>
      </c>
      <c r="I144">
        <v>53.4</v>
      </c>
      <c r="J144">
        <v>1988</v>
      </c>
    </row>
    <row r="145" spans="1:10">
      <c r="A145">
        <v>272</v>
      </c>
      <c r="B145">
        <v>54.3</v>
      </c>
      <c r="C145">
        <v>54.3</v>
      </c>
      <c r="D145">
        <v>54.2</v>
      </c>
      <c r="E145">
        <v>54.1</v>
      </c>
      <c r="F145">
        <v>54.1</v>
      </c>
      <c r="G145">
        <v>54</v>
      </c>
      <c r="H145">
        <v>54</v>
      </c>
      <c r="I145">
        <v>53.9</v>
      </c>
      <c r="J145">
        <v>1986</v>
      </c>
    </row>
    <row r="146" spans="1:10">
      <c r="A146">
        <v>274</v>
      </c>
      <c r="B146">
        <v>54.8</v>
      </c>
      <c r="C146">
        <v>54.7</v>
      </c>
      <c r="D146">
        <v>54.7</v>
      </c>
      <c r="E146">
        <v>54.6</v>
      </c>
      <c r="F146">
        <v>54.5</v>
      </c>
      <c r="G146">
        <v>54.5</v>
      </c>
      <c r="H146">
        <v>54.4</v>
      </c>
      <c r="I146">
        <v>54.3</v>
      </c>
      <c r="J146">
        <v>1984</v>
      </c>
    </row>
    <row r="147" spans="1:10">
      <c r="A147">
        <v>276</v>
      </c>
      <c r="B147">
        <v>55.3</v>
      </c>
      <c r="C147">
        <v>55.2</v>
      </c>
      <c r="D147">
        <v>55.1</v>
      </c>
      <c r="E147">
        <v>55.1</v>
      </c>
      <c r="F147">
        <v>55</v>
      </c>
      <c r="G147">
        <v>54.9</v>
      </c>
      <c r="H147">
        <v>54.9</v>
      </c>
      <c r="I147">
        <v>54.8</v>
      </c>
      <c r="J147">
        <v>1982</v>
      </c>
    </row>
    <row r="148" spans="1:10">
      <c r="A148">
        <v>278</v>
      </c>
      <c r="B148">
        <v>55.7</v>
      </c>
      <c r="C148">
        <v>55.7</v>
      </c>
      <c r="D148">
        <v>55.6</v>
      </c>
      <c r="E148">
        <v>55.5</v>
      </c>
      <c r="F148">
        <v>55.5</v>
      </c>
      <c r="G148">
        <v>55.4</v>
      </c>
      <c r="H148">
        <v>55.3</v>
      </c>
      <c r="I148">
        <v>55.3</v>
      </c>
      <c r="J148">
        <v>1980</v>
      </c>
    </row>
    <row r="149" spans="1:10">
      <c r="A149">
        <v>280</v>
      </c>
      <c r="B149">
        <v>56.2</v>
      </c>
      <c r="C149">
        <v>56.1</v>
      </c>
      <c r="D149">
        <v>56.1</v>
      </c>
      <c r="E149">
        <v>56</v>
      </c>
      <c r="F149">
        <v>55.9</v>
      </c>
      <c r="G149">
        <v>55.9</v>
      </c>
      <c r="H149">
        <v>55.8</v>
      </c>
      <c r="I149">
        <v>55.7</v>
      </c>
      <c r="J149">
        <v>1978</v>
      </c>
    </row>
    <row r="150" spans="1:10">
      <c r="A150">
        <v>282</v>
      </c>
      <c r="B150">
        <v>56.7</v>
      </c>
      <c r="C150">
        <v>56.6</v>
      </c>
      <c r="D150">
        <v>56.5</v>
      </c>
      <c r="E150">
        <v>56.5</v>
      </c>
      <c r="F150">
        <v>56.4</v>
      </c>
      <c r="G150">
        <v>56.3</v>
      </c>
      <c r="H150">
        <v>56.3</v>
      </c>
      <c r="I150">
        <v>56.2</v>
      </c>
      <c r="J150">
        <v>1976</v>
      </c>
    </row>
    <row r="151" spans="1:10">
      <c r="A151">
        <v>284</v>
      </c>
      <c r="B151">
        <v>57.1</v>
      </c>
      <c r="C151">
        <v>57.1</v>
      </c>
      <c r="D151">
        <v>57</v>
      </c>
      <c r="E151">
        <v>56.9</v>
      </c>
      <c r="F151">
        <v>56.9</v>
      </c>
      <c r="G151">
        <v>56.8</v>
      </c>
      <c r="H151">
        <v>56.7</v>
      </c>
      <c r="I151">
        <v>56.7</v>
      </c>
      <c r="J151">
        <v>1974</v>
      </c>
    </row>
    <row r="152" spans="1:10">
      <c r="A152">
        <v>286</v>
      </c>
      <c r="B152">
        <v>57.6</v>
      </c>
      <c r="C152">
        <v>57.5</v>
      </c>
      <c r="D152">
        <v>57.5</v>
      </c>
      <c r="E152">
        <v>57.4</v>
      </c>
      <c r="F152">
        <v>57.3</v>
      </c>
      <c r="G152">
        <v>57.3</v>
      </c>
      <c r="H152">
        <v>57.2</v>
      </c>
      <c r="I152">
        <v>57.1</v>
      </c>
      <c r="J152">
        <v>1972</v>
      </c>
    </row>
    <row r="153" spans="1:10">
      <c r="A153">
        <v>288</v>
      </c>
      <c r="B153">
        <v>58.1</v>
      </c>
      <c r="C153">
        <v>58</v>
      </c>
      <c r="D153">
        <v>57.9</v>
      </c>
      <c r="E153">
        <v>57.9</v>
      </c>
      <c r="F153">
        <v>57.8</v>
      </c>
      <c r="G153">
        <v>57.7</v>
      </c>
      <c r="H153">
        <v>57.7</v>
      </c>
      <c r="I153">
        <v>57.6</v>
      </c>
      <c r="J153">
        <v>1970</v>
      </c>
    </row>
    <row r="154" spans="1:10">
      <c r="A154">
        <v>290</v>
      </c>
      <c r="B154">
        <v>58.5</v>
      </c>
      <c r="C154">
        <v>58.5</v>
      </c>
      <c r="D154">
        <v>58.4</v>
      </c>
      <c r="E154">
        <v>58.3</v>
      </c>
      <c r="F154">
        <v>58.3</v>
      </c>
      <c r="G154">
        <v>58.2</v>
      </c>
      <c r="H154">
        <v>58.1</v>
      </c>
      <c r="I154">
        <v>58.1</v>
      </c>
      <c r="J154">
        <v>1968</v>
      </c>
    </row>
    <row r="155" spans="1:10">
      <c r="A155">
        <v>292</v>
      </c>
      <c r="B155">
        <v>59</v>
      </c>
      <c r="C155">
        <v>58.9</v>
      </c>
      <c r="D155">
        <v>58.9</v>
      </c>
      <c r="E155">
        <v>58.8</v>
      </c>
      <c r="F155">
        <v>58.7</v>
      </c>
      <c r="G155">
        <v>58.7</v>
      </c>
      <c r="H155">
        <v>58.6</v>
      </c>
      <c r="I155">
        <v>58.5</v>
      </c>
      <c r="J155">
        <v>1966</v>
      </c>
    </row>
    <row r="156" spans="1:10">
      <c r="A156">
        <v>294</v>
      </c>
      <c r="B156">
        <v>59.5</v>
      </c>
      <c r="C156">
        <v>59.4</v>
      </c>
      <c r="D156">
        <v>59.3</v>
      </c>
      <c r="E156">
        <v>59.3</v>
      </c>
      <c r="F156">
        <v>59.2</v>
      </c>
      <c r="G156">
        <v>59.1</v>
      </c>
      <c r="H156">
        <v>59.1</v>
      </c>
      <c r="I156">
        <v>59</v>
      </c>
      <c r="J156">
        <v>1964</v>
      </c>
    </row>
    <row r="157" spans="1:10">
      <c r="A157">
        <v>296</v>
      </c>
      <c r="B157">
        <v>59.9</v>
      </c>
      <c r="C157">
        <v>59.9</v>
      </c>
      <c r="D157">
        <v>59.8</v>
      </c>
      <c r="E157">
        <v>59.7</v>
      </c>
      <c r="F157">
        <v>59.7</v>
      </c>
      <c r="G157">
        <v>59.6</v>
      </c>
      <c r="H157">
        <v>59.5</v>
      </c>
      <c r="I157">
        <v>59.5</v>
      </c>
      <c r="J157">
        <v>1962</v>
      </c>
    </row>
    <row r="158" spans="1:10">
      <c r="A158">
        <v>298</v>
      </c>
      <c r="B158">
        <v>60.4</v>
      </c>
      <c r="C158">
        <v>60.3</v>
      </c>
      <c r="D158">
        <v>60.3</v>
      </c>
      <c r="E158">
        <v>60.2</v>
      </c>
      <c r="F158">
        <v>60.1</v>
      </c>
      <c r="G158">
        <v>60.1</v>
      </c>
      <c r="H158">
        <v>60</v>
      </c>
      <c r="I158">
        <v>59.9</v>
      </c>
      <c r="J158">
        <v>1960</v>
      </c>
    </row>
    <row r="159" spans="1:10">
      <c r="A159">
        <v>300</v>
      </c>
      <c r="B159">
        <v>60.9</v>
      </c>
      <c r="C159">
        <v>60.8</v>
      </c>
      <c r="D159">
        <v>60.7</v>
      </c>
      <c r="E159">
        <v>60.7</v>
      </c>
      <c r="F159">
        <v>60.6</v>
      </c>
      <c r="G159">
        <v>60.5</v>
      </c>
      <c r="H159">
        <v>60.5</v>
      </c>
      <c r="I159">
        <v>60.4</v>
      </c>
      <c r="J159">
        <v>1958</v>
      </c>
    </row>
    <row r="160" spans="1:10">
      <c r="A160">
        <v>302</v>
      </c>
      <c r="B160">
        <v>61.3</v>
      </c>
      <c r="C160">
        <v>61.3</v>
      </c>
      <c r="D160">
        <v>61.2</v>
      </c>
      <c r="E160">
        <v>61.1</v>
      </c>
      <c r="F160">
        <v>61.1</v>
      </c>
      <c r="G160">
        <v>61</v>
      </c>
      <c r="H160">
        <v>60.9</v>
      </c>
      <c r="I160">
        <v>60.9</v>
      </c>
      <c r="J160">
        <v>1956</v>
      </c>
    </row>
    <row r="161" spans="1:10">
      <c r="A161">
        <v>304</v>
      </c>
      <c r="B161">
        <v>61.8</v>
      </c>
      <c r="C161">
        <v>61.8</v>
      </c>
      <c r="D161">
        <v>61.7</v>
      </c>
      <c r="E161">
        <v>61.6</v>
      </c>
      <c r="F161">
        <v>61.6</v>
      </c>
      <c r="G161">
        <v>61.5</v>
      </c>
      <c r="H161">
        <v>61.4</v>
      </c>
      <c r="I161">
        <v>61.4</v>
      </c>
      <c r="J161">
        <v>1954</v>
      </c>
    </row>
    <row r="162" spans="1:10">
      <c r="A162">
        <v>306</v>
      </c>
      <c r="B162">
        <v>62.3</v>
      </c>
      <c r="C162">
        <v>62.2</v>
      </c>
      <c r="D162">
        <v>62.2</v>
      </c>
      <c r="E162">
        <v>62.1</v>
      </c>
      <c r="F162">
        <v>62</v>
      </c>
      <c r="G162">
        <v>62</v>
      </c>
      <c r="H162">
        <v>61.9</v>
      </c>
      <c r="I162">
        <v>61.8</v>
      </c>
      <c r="J162">
        <v>1952</v>
      </c>
    </row>
    <row r="163" spans="1:10">
      <c r="A163">
        <v>308</v>
      </c>
      <c r="B163">
        <v>62.8</v>
      </c>
      <c r="C163">
        <v>62.7</v>
      </c>
      <c r="D163">
        <v>62.6</v>
      </c>
      <c r="E163">
        <v>62.6</v>
      </c>
      <c r="F163">
        <v>62.5</v>
      </c>
      <c r="G163">
        <v>62.4</v>
      </c>
      <c r="H163">
        <v>62.4</v>
      </c>
      <c r="I163">
        <v>62.3</v>
      </c>
      <c r="J163">
        <v>1950</v>
      </c>
    </row>
    <row r="164" spans="1:10">
      <c r="A164">
        <v>310</v>
      </c>
      <c r="B164">
        <v>63.3</v>
      </c>
      <c r="C164">
        <v>63.2</v>
      </c>
      <c r="D164">
        <v>63.1</v>
      </c>
      <c r="E164">
        <v>63</v>
      </c>
      <c r="F164">
        <v>63</v>
      </c>
      <c r="G164">
        <v>62.9</v>
      </c>
      <c r="H164">
        <v>62.8</v>
      </c>
      <c r="I164">
        <v>62.8</v>
      </c>
      <c r="J164">
        <v>1948</v>
      </c>
    </row>
    <row r="165" spans="1:10">
      <c r="A165">
        <v>312</v>
      </c>
      <c r="B165">
        <v>63.7</v>
      </c>
      <c r="C165">
        <v>63.7</v>
      </c>
      <c r="D165">
        <v>63.6</v>
      </c>
      <c r="E165">
        <v>63.5</v>
      </c>
      <c r="F165">
        <v>63.5</v>
      </c>
      <c r="G165">
        <v>63.4</v>
      </c>
      <c r="H165">
        <v>63.3</v>
      </c>
      <c r="I165">
        <v>63.3</v>
      </c>
      <c r="J165">
        <v>1946</v>
      </c>
    </row>
    <row r="166" spans="1:10">
      <c r="A166">
        <v>314</v>
      </c>
      <c r="B166">
        <v>64.2</v>
      </c>
      <c r="C166">
        <v>64.099999999999994</v>
      </c>
      <c r="D166">
        <v>64.099999999999994</v>
      </c>
      <c r="E166">
        <v>64</v>
      </c>
      <c r="F166">
        <v>63.9</v>
      </c>
      <c r="G166">
        <v>63.9</v>
      </c>
      <c r="H166">
        <v>63.8</v>
      </c>
      <c r="I166">
        <v>63.7</v>
      </c>
      <c r="J166">
        <v>1944</v>
      </c>
    </row>
    <row r="167" spans="1:10">
      <c r="A167">
        <v>316</v>
      </c>
      <c r="B167">
        <v>64.7</v>
      </c>
      <c r="C167">
        <v>64.599999999999994</v>
      </c>
      <c r="D167">
        <v>64.599999999999994</v>
      </c>
      <c r="E167">
        <v>64.5</v>
      </c>
      <c r="F167">
        <v>64.400000000000006</v>
      </c>
      <c r="G167">
        <v>64.3</v>
      </c>
      <c r="H167">
        <v>64.3</v>
      </c>
      <c r="I167">
        <v>64.2</v>
      </c>
      <c r="J167">
        <v>1942</v>
      </c>
    </row>
    <row r="168" spans="1:10">
      <c r="A168">
        <v>318</v>
      </c>
      <c r="B168">
        <v>65.2</v>
      </c>
      <c r="C168">
        <v>65.099999999999994</v>
      </c>
      <c r="D168">
        <v>65</v>
      </c>
      <c r="E168">
        <v>65</v>
      </c>
      <c r="F168">
        <v>64.900000000000006</v>
      </c>
      <c r="G168">
        <v>64.8</v>
      </c>
      <c r="H168">
        <v>64.8</v>
      </c>
      <c r="I168">
        <v>64.7</v>
      </c>
      <c r="J168">
        <v>1940</v>
      </c>
    </row>
    <row r="169" spans="1:10">
      <c r="A169">
        <v>320</v>
      </c>
      <c r="B169">
        <v>65.7</v>
      </c>
      <c r="C169">
        <v>65.599999999999994</v>
      </c>
      <c r="D169">
        <v>65.5</v>
      </c>
      <c r="E169">
        <v>65.400000000000006</v>
      </c>
      <c r="F169">
        <v>65.400000000000006</v>
      </c>
      <c r="G169">
        <v>65.3</v>
      </c>
      <c r="H169">
        <v>65.2</v>
      </c>
      <c r="I169">
        <v>65.2</v>
      </c>
      <c r="J169">
        <v>1938</v>
      </c>
    </row>
    <row r="170" spans="1:10">
      <c r="A170">
        <v>322</v>
      </c>
      <c r="B170">
        <v>66.099999999999994</v>
      </c>
      <c r="C170">
        <v>66.099999999999994</v>
      </c>
      <c r="D170">
        <v>66</v>
      </c>
      <c r="E170">
        <v>65.900000000000006</v>
      </c>
      <c r="F170">
        <v>65.900000000000006</v>
      </c>
      <c r="G170">
        <v>65.8</v>
      </c>
      <c r="H170">
        <v>65.7</v>
      </c>
      <c r="I170">
        <v>65.7</v>
      </c>
      <c r="J170">
        <v>1936</v>
      </c>
    </row>
    <row r="171" spans="1:10">
      <c r="A171">
        <v>324</v>
      </c>
      <c r="B171">
        <v>66.599999999999994</v>
      </c>
      <c r="C171">
        <v>66.599999999999994</v>
      </c>
      <c r="D171">
        <v>66.5</v>
      </c>
      <c r="E171">
        <v>66.400000000000006</v>
      </c>
      <c r="F171">
        <v>66.3</v>
      </c>
      <c r="G171">
        <v>66.3</v>
      </c>
      <c r="H171">
        <v>66.2</v>
      </c>
      <c r="I171">
        <v>66.099999999999994</v>
      </c>
      <c r="J171">
        <v>1934</v>
      </c>
    </row>
    <row r="172" spans="1:10">
      <c r="A172">
        <v>326</v>
      </c>
      <c r="B172">
        <v>67.099999999999994</v>
      </c>
      <c r="C172">
        <v>67</v>
      </c>
      <c r="D172">
        <v>67</v>
      </c>
      <c r="E172">
        <v>66.900000000000006</v>
      </c>
      <c r="F172">
        <v>66.8</v>
      </c>
      <c r="G172">
        <v>66.8</v>
      </c>
      <c r="H172">
        <v>66.7</v>
      </c>
      <c r="I172">
        <v>66.599999999999994</v>
      </c>
      <c r="J172">
        <v>1932</v>
      </c>
    </row>
    <row r="173" spans="1:10">
      <c r="A173">
        <v>328</v>
      </c>
      <c r="B173">
        <v>67.599999999999994</v>
      </c>
      <c r="C173">
        <v>67.5</v>
      </c>
      <c r="D173">
        <v>67.5</v>
      </c>
      <c r="E173">
        <v>67.400000000000006</v>
      </c>
      <c r="F173">
        <v>67.3</v>
      </c>
      <c r="G173">
        <v>67.2</v>
      </c>
      <c r="H173">
        <v>67.2</v>
      </c>
      <c r="I173">
        <v>67.099999999999994</v>
      </c>
      <c r="J173">
        <v>1930</v>
      </c>
    </row>
    <row r="174" spans="1:10">
      <c r="A174">
        <v>330</v>
      </c>
      <c r="B174">
        <v>68.099999999999994</v>
      </c>
      <c r="C174">
        <v>68</v>
      </c>
      <c r="D174">
        <v>67.900000000000006</v>
      </c>
      <c r="E174">
        <v>67.900000000000006</v>
      </c>
      <c r="F174">
        <v>67.8</v>
      </c>
      <c r="G174">
        <v>67.7</v>
      </c>
      <c r="H174">
        <v>67.7</v>
      </c>
      <c r="I174">
        <v>67.599999999999994</v>
      </c>
      <c r="J174">
        <v>1928</v>
      </c>
    </row>
    <row r="175" spans="1:10">
      <c r="A175">
        <v>332</v>
      </c>
      <c r="B175">
        <v>68.599999999999994</v>
      </c>
      <c r="C175">
        <v>68.5</v>
      </c>
      <c r="D175">
        <v>68.400000000000006</v>
      </c>
      <c r="E175">
        <v>68.400000000000006</v>
      </c>
      <c r="F175">
        <v>68.3</v>
      </c>
      <c r="G175">
        <v>68.2</v>
      </c>
      <c r="H175">
        <v>68.2</v>
      </c>
      <c r="I175">
        <v>68.099999999999994</v>
      </c>
      <c r="J175">
        <v>1926</v>
      </c>
    </row>
    <row r="176" spans="1:10">
      <c r="A176">
        <v>334</v>
      </c>
      <c r="B176">
        <v>69.099999999999994</v>
      </c>
      <c r="C176">
        <v>69</v>
      </c>
      <c r="D176">
        <v>68.900000000000006</v>
      </c>
      <c r="E176">
        <v>68.8</v>
      </c>
      <c r="F176">
        <v>68.8</v>
      </c>
      <c r="G176">
        <v>68.7</v>
      </c>
      <c r="H176">
        <v>68.599999999999994</v>
      </c>
      <c r="I176">
        <v>68.599999999999994</v>
      </c>
      <c r="J176">
        <v>1924</v>
      </c>
    </row>
    <row r="177" spans="1:10">
      <c r="A177">
        <v>336</v>
      </c>
      <c r="B177">
        <v>69.5</v>
      </c>
      <c r="C177">
        <v>69.5</v>
      </c>
      <c r="D177">
        <v>69.400000000000006</v>
      </c>
      <c r="E177">
        <v>69.3</v>
      </c>
      <c r="F177">
        <v>69.3</v>
      </c>
      <c r="G177">
        <v>69.2</v>
      </c>
      <c r="H177">
        <v>69.099999999999994</v>
      </c>
      <c r="I177">
        <v>69.099999999999994</v>
      </c>
      <c r="J177">
        <v>1922</v>
      </c>
    </row>
    <row r="178" spans="1:10">
      <c r="A178">
        <v>338</v>
      </c>
      <c r="B178">
        <v>70</v>
      </c>
      <c r="C178">
        <v>70</v>
      </c>
      <c r="D178">
        <v>69.900000000000006</v>
      </c>
      <c r="E178">
        <v>69.8</v>
      </c>
      <c r="F178">
        <v>69.8</v>
      </c>
      <c r="G178">
        <v>69.7</v>
      </c>
      <c r="H178">
        <v>69.599999999999994</v>
      </c>
      <c r="I178">
        <v>69.5</v>
      </c>
      <c r="J178">
        <v>1920</v>
      </c>
    </row>
    <row r="179" spans="1:10">
      <c r="A179">
        <v>340</v>
      </c>
      <c r="B179">
        <v>70.5</v>
      </c>
      <c r="C179">
        <v>70.5</v>
      </c>
      <c r="D179">
        <v>70.400000000000006</v>
      </c>
      <c r="E179">
        <v>70.3</v>
      </c>
      <c r="F179">
        <v>70.2</v>
      </c>
      <c r="G179">
        <v>70.2</v>
      </c>
      <c r="H179">
        <v>70.099999999999994</v>
      </c>
      <c r="I179">
        <v>70</v>
      </c>
      <c r="J179">
        <v>1918</v>
      </c>
    </row>
    <row r="180" spans="1:10">
      <c r="A180">
        <v>342</v>
      </c>
      <c r="B180">
        <v>71</v>
      </c>
      <c r="C180">
        <v>71</v>
      </c>
      <c r="D180">
        <v>70.900000000000006</v>
      </c>
      <c r="E180">
        <v>70.8</v>
      </c>
      <c r="F180">
        <v>70.7</v>
      </c>
      <c r="G180">
        <v>70.7</v>
      </c>
      <c r="H180">
        <v>70.599999999999994</v>
      </c>
      <c r="I180">
        <v>70.5</v>
      </c>
      <c r="J180">
        <v>1916</v>
      </c>
    </row>
    <row r="181" spans="1:10">
      <c r="A181">
        <v>344</v>
      </c>
      <c r="B181">
        <v>71.5</v>
      </c>
      <c r="C181">
        <v>71.400000000000006</v>
      </c>
      <c r="D181">
        <v>71.400000000000006</v>
      </c>
      <c r="E181">
        <v>71.3</v>
      </c>
      <c r="F181">
        <v>71.2</v>
      </c>
      <c r="G181">
        <v>71.2</v>
      </c>
      <c r="H181">
        <v>71.099999999999994</v>
      </c>
      <c r="I181">
        <v>71</v>
      </c>
      <c r="J181">
        <v>1914</v>
      </c>
    </row>
    <row r="182" spans="1:10">
      <c r="A182">
        <v>346</v>
      </c>
      <c r="B182">
        <v>72</v>
      </c>
      <c r="C182">
        <v>71.900000000000006</v>
      </c>
      <c r="D182">
        <v>71.900000000000006</v>
      </c>
      <c r="E182">
        <v>71.8</v>
      </c>
      <c r="F182">
        <v>71.7</v>
      </c>
      <c r="G182">
        <v>71.7</v>
      </c>
      <c r="H182">
        <v>71.599999999999994</v>
      </c>
      <c r="I182">
        <v>71.5</v>
      </c>
      <c r="J182">
        <v>1912</v>
      </c>
    </row>
    <row r="183" spans="1:10">
      <c r="A183">
        <v>348</v>
      </c>
      <c r="B183">
        <v>72.5</v>
      </c>
      <c r="C183">
        <v>72.400000000000006</v>
      </c>
      <c r="D183">
        <v>72.400000000000006</v>
      </c>
      <c r="E183">
        <v>72.3</v>
      </c>
      <c r="F183">
        <v>72.2</v>
      </c>
      <c r="G183">
        <v>72.2</v>
      </c>
      <c r="H183">
        <v>72.099999999999994</v>
      </c>
      <c r="I183">
        <v>72</v>
      </c>
      <c r="J183">
        <v>1910</v>
      </c>
    </row>
    <row r="184" spans="1:10">
      <c r="A184">
        <v>350</v>
      </c>
      <c r="B184">
        <v>73</v>
      </c>
      <c r="C184">
        <v>72.900000000000006</v>
      </c>
      <c r="D184">
        <v>72.900000000000006</v>
      </c>
      <c r="E184">
        <v>72.8</v>
      </c>
      <c r="F184">
        <v>72.7</v>
      </c>
      <c r="G184">
        <v>72.7</v>
      </c>
      <c r="H184">
        <v>72.599999999999994</v>
      </c>
      <c r="I184">
        <v>72.5</v>
      </c>
      <c r="J184">
        <v>1908</v>
      </c>
    </row>
    <row r="185" spans="1:10">
      <c r="A185">
        <v>352</v>
      </c>
      <c r="B185">
        <v>73.5</v>
      </c>
      <c r="C185">
        <v>73.400000000000006</v>
      </c>
      <c r="D185">
        <v>73.400000000000006</v>
      </c>
      <c r="E185">
        <v>73.3</v>
      </c>
      <c r="F185">
        <v>73.2</v>
      </c>
      <c r="G185">
        <v>73.099999999999994</v>
      </c>
      <c r="H185">
        <v>73.099999999999994</v>
      </c>
      <c r="I185">
        <v>73</v>
      </c>
      <c r="J185">
        <v>1906</v>
      </c>
    </row>
    <row r="186" spans="1:10">
      <c r="A186">
        <v>354</v>
      </c>
      <c r="B186">
        <v>74</v>
      </c>
      <c r="C186">
        <v>73.900000000000006</v>
      </c>
      <c r="D186">
        <v>73.900000000000006</v>
      </c>
      <c r="E186">
        <v>73.8</v>
      </c>
      <c r="F186">
        <v>73.7</v>
      </c>
      <c r="G186">
        <v>73.599999999999994</v>
      </c>
      <c r="H186">
        <v>73.599999999999994</v>
      </c>
      <c r="I186">
        <v>73.5</v>
      </c>
      <c r="J186">
        <v>1904</v>
      </c>
    </row>
    <row r="187" spans="1:10">
      <c r="A187">
        <v>356</v>
      </c>
      <c r="B187">
        <v>74.5</v>
      </c>
      <c r="C187">
        <v>74.400000000000006</v>
      </c>
      <c r="D187">
        <v>74.400000000000006</v>
      </c>
      <c r="E187">
        <v>74.3</v>
      </c>
      <c r="F187">
        <v>74.2</v>
      </c>
      <c r="G187">
        <v>74.099999999999994</v>
      </c>
      <c r="H187">
        <v>74.099999999999994</v>
      </c>
      <c r="I187">
        <v>74</v>
      </c>
      <c r="J187">
        <v>1902</v>
      </c>
    </row>
    <row r="188" spans="1:10">
      <c r="A188">
        <v>358</v>
      </c>
      <c r="B188">
        <v>75</v>
      </c>
      <c r="C188">
        <v>74.900000000000006</v>
      </c>
      <c r="D188">
        <v>74.900000000000006</v>
      </c>
      <c r="E188">
        <v>74.8</v>
      </c>
      <c r="F188">
        <v>74.7</v>
      </c>
      <c r="G188">
        <v>74.599999999999994</v>
      </c>
      <c r="H188">
        <v>74.599999999999994</v>
      </c>
      <c r="I188">
        <v>74.5</v>
      </c>
      <c r="J188">
        <v>1900</v>
      </c>
    </row>
    <row r="189" spans="1:10">
      <c r="A189">
        <v>360</v>
      </c>
      <c r="B189">
        <v>75.5</v>
      </c>
      <c r="C189">
        <v>75.400000000000006</v>
      </c>
      <c r="D189">
        <v>75.400000000000006</v>
      </c>
      <c r="E189">
        <v>75.3</v>
      </c>
      <c r="F189">
        <v>75.2</v>
      </c>
      <c r="G189">
        <v>75.099999999999994</v>
      </c>
      <c r="H189">
        <v>75.099999999999994</v>
      </c>
      <c r="I189">
        <v>75</v>
      </c>
      <c r="J189">
        <v>1898</v>
      </c>
    </row>
    <row r="190" spans="1:10">
      <c r="A190">
        <v>362</v>
      </c>
      <c r="B190">
        <v>76</v>
      </c>
      <c r="C190">
        <v>75.900000000000006</v>
      </c>
      <c r="D190">
        <v>75.900000000000006</v>
      </c>
      <c r="E190">
        <v>75.8</v>
      </c>
      <c r="F190">
        <v>75.7</v>
      </c>
      <c r="G190">
        <v>75.599999999999994</v>
      </c>
      <c r="H190">
        <v>75.599999999999994</v>
      </c>
      <c r="I190">
        <v>75.5</v>
      </c>
      <c r="J190">
        <v>1896</v>
      </c>
    </row>
    <row r="191" spans="1:10">
      <c r="A191">
        <v>364</v>
      </c>
      <c r="B191">
        <v>76.5</v>
      </c>
      <c r="C191">
        <v>76.400000000000006</v>
      </c>
      <c r="D191">
        <v>76.400000000000006</v>
      </c>
      <c r="E191">
        <v>76.3</v>
      </c>
      <c r="F191">
        <v>76.2</v>
      </c>
      <c r="G191">
        <v>76.099999999999994</v>
      </c>
      <c r="H191">
        <v>76.099999999999994</v>
      </c>
      <c r="I191">
        <v>76</v>
      </c>
      <c r="J191">
        <v>1894</v>
      </c>
    </row>
    <row r="192" spans="1:10">
      <c r="A192">
        <v>366</v>
      </c>
      <c r="B192">
        <v>77</v>
      </c>
      <c r="C192">
        <v>76.900000000000006</v>
      </c>
      <c r="D192">
        <v>76.900000000000006</v>
      </c>
      <c r="E192">
        <v>76.8</v>
      </c>
      <c r="F192">
        <v>76.7</v>
      </c>
      <c r="G192">
        <v>76.7</v>
      </c>
      <c r="H192">
        <v>76.599999999999994</v>
      </c>
      <c r="I192">
        <v>76.5</v>
      </c>
      <c r="J192">
        <v>1892</v>
      </c>
    </row>
    <row r="193" spans="1:10">
      <c r="A193">
        <v>368</v>
      </c>
      <c r="B193">
        <v>77.5</v>
      </c>
      <c r="C193">
        <v>77.400000000000006</v>
      </c>
      <c r="D193">
        <v>77.400000000000006</v>
      </c>
      <c r="E193">
        <v>77.3</v>
      </c>
      <c r="F193">
        <v>77.2</v>
      </c>
      <c r="G193">
        <v>77.2</v>
      </c>
      <c r="H193">
        <v>77.099999999999994</v>
      </c>
      <c r="I193">
        <v>77</v>
      </c>
      <c r="J193">
        <v>1890</v>
      </c>
    </row>
    <row r="194" spans="1:10">
      <c r="A194">
        <v>370</v>
      </c>
      <c r="B194">
        <v>78</v>
      </c>
      <c r="C194">
        <v>78</v>
      </c>
      <c r="D194">
        <v>77.900000000000006</v>
      </c>
      <c r="E194">
        <v>77.8</v>
      </c>
      <c r="F194">
        <v>77.7</v>
      </c>
      <c r="G194">
        <v>77.7</v>
      </c>
      <c r="H194">
        <v>77.599999999999994</v>
      </c>
      <c r="I194">
        <v>77.5</v>
      </c>
      <c r="J194">
        <v>1888</v>
      </c>
    </row>
    <row r="195" spans="1:10">
      <c r="A195">
        <v>372</v>
      </c>
      <c r="B195">
        <v>78.5</v>
      </c>
      <c r="C195">
        <v>78.5</v>
      </c>
      <c r="D195">
        <v>78.400000000000006</v>
      </c>
      <c r="E195">
        <v>78.3</v>
      </c>
      <c r="F195">
        <v>78.2</v>
      </c>
      <c r="G195">
        <v>78.2</v>
      </c>
      <c r="H195">
        <v>78.099999999999994</v>
      </c>
      <c r="I195">
        <v>78</v>
      </c>
      <c r="J195">
        <v>1886</v>
      </c>
    </row>
    <row r="196" spans="1:10">
      <c r="A196">
        <v>374</v>
      </c>
      <c r="B196">
        <v>79</v>
      </c>
      <c r="C196">
        <v>79</v>
      </c>
      <c r="D196">
        <v>78.900000000000006</v>
      </c>
      <c r="E196">
        <v>78.8</v>
      </c>
      <c r="F196">
        <v>78.8</v>
      </c>
      <c r="G196">
        <v>78.7</v>
      </c>
      <c r="H196">
        <v>78.599999999999994</v>
      </c>
      <c r="I196">
        <v>78.5</v>
      </c>
      <c r="J196">
        <v>1884</v>
      </c>
    </row>
    <row r="197" spans="1:10">
      <c r="A197">
        <v>376</v>
      </c>
      <c r="B197">
        <v>79.5</v>
      </c>
      <c r="C197">
        <v>79.5</v>
      </c>
      <c r="D197">
        <v>79.400000000000006</v>
      </c>
      <c r="E197">
        <v>79.3</v>
      </c>
      <c r="F197">
        <v>79.3</v>
      </c>
      <c r="G197">
        <v>79.2</v>
      </c>
      <c r="H197">
        <v>79.099999999999994</v>
      </c>
      <c r="I197">
        <v>79</v>
      </c>
      <c r="J197">
        <v>1882</v>
      </c>
    </row>
    <row r="198" spans="1:10">
      <c r="A198">
        <v>378</v>
      </c>
      <c r="B198">
        <v>80.099999999999994</v>
      </c>
      <c r="C198">
        <v>80</v>
      </c>
      <c r="D198">
        <v>79.900000000000006</v>
      </c>
      <c r="E198">
        <v>79.8</v>
      </c>
      <c r="F198">
        <v>79.8</v>
      </c>
      <c r="G198">
        <v>79.7</v>
      </c>
      <c r="H198">
        <v>79.599999999999994</v>
      </c>
      <c r="I198">
        <v>79.599999999999994</v>
      </c>
      <c r="J198">
        <v>1880</v>
      </c>
    </row>
    <row r="199" spans="1:10">
      <c r="A199">
        <v>380</v>
      </c>
      <c r="B199">
        <v>80.599999999999994</v>
      </c>
      <c r="C199">
        <v>80.5</v>
      </c>
      <c r="D199">
        <v>80.400000000000006</v>
      </c>
      <c r="E199">
        <v>80.400000000000006</v>
      </c>
      <c r="F199">
        <v>80.3</v>
      </c>
      <c r="G199">
        <v>80.2</v>
      </c>
      <c r="H199">
        <v>80.099999999999994</v>
      </c>
      <c r="I199">
        <v>80.099999999999994</v>
      </c>
      <c r="J199">
        <v>1878</v>
      </c>
    </row>
    <row r="200" spans="1:10">
      <c r="A200">
        <v>382</v>
      </c>
      <c r="B200">
        <v>81.099999999999994</v>
      </c>
      <c r="C200">
        <v>81</v>
      </c>
      <c r="D200">
        <v>80.900000000000006</v>
      </c>
      <c r="E200">
        <v>80.900000000000006</v>
      </c>
      <c r="F200">
        <v>80.8</v>
      </c>
      <c r="G200">
        <v>80.7</v>
      </c>
      <c r="H200">
        <v>80.599999999999994</v>
      </c>
      <c r="I200">
        <v>80.599999999999994</v>
      </c>
      <c r="J200">
        <v>1876</v>
      </c>
    </row>
    <row r="201" spans="1:10">
      <c r="A201">
        <v>384</v>
      </c>
      <c r="B201">
        <v>81.599999999999994</v>
      </c>
      <c r="C201">
        <v>81.5</v>
      </c>
      <c r="D201">
        <v>81.400000000000006</v>
      </c>
      <c r="E201">
        <v>81.400000000000006</v>
      </c>
      <c r="F201">
        <v>81.3</v>
      </c>
      <c r="G201">
        <v>81.2</v>
      </c>
      <c r="H201">
        <v>81.2</v>
      </c>
      <c r="I201">
        <v>81.099999999999994</v>
      </c>
      <c r="J201">
        <v>1874</v>
      </c>
    </row>
    <row r="202" spans="1:10">
      <c r="A202">
        <v>386</v>
      </c>
      <c r="B202">
        <v>82.1</v>
      </c>
      <c r="C202">
        <v>82</v>
      </c>
      <c r="D202">
        <v>82</v>
      </c>
      <c r="E202">
        <v>81.900000000000006</v>
      </c>
      <c r="F202">
        <v>81.8</v>
      </c>
      <c r="G202">
        <v>81.7</v>
      </c>
      <c r="H202">
        <v>81.7</v>
      </c>
      <c r="I202">
        <v>81.599999999999994</v>
      </c>
      <c r="J202">
        <v>1872</v>
      </c>
    </row>
    <row r="203" spans="1:10">
      <c r="A203">
        <v>388</v>
      </c>
      <c r="B203">
        <v>82.6</v>
      </c>
      <c r="C203">
        <v>82.6</v>
      </c>
      <c r="D203">
        <v>82.5</v>
      </c>
      <c r="E203">
        <v>82.4</v>
      </c>
      <c r="F203">
        <v>82.3</v>
      </c>
      <c r="G203">
        <v>82.3</v>
      </c>
      <c r="H203">
        <v>82.2</v>
      </c>
      <c r="I203">
        <v>82.1</v>
      </c>
      <c r="J203">
        <v>1870</v>
      </c>
    </row>
    <row r="204" spans="1:10">
      <c r="A204">
        <v>390</v>
      </c>
      <c r="B204">
        <v>83.1</v>
      </c>
      <c r="C204">
        <v>83.1</v>
      </c>
      <c r="D204">
        <v>83</v>
      </c>
      <c r="E204">
        <v>82.9</v>
      </c>
      <c r="F204">
        <v>82.8</v>
      </c>
      <c r="G204">
        <v>82.8</v>
      </c>
      <c r="H204">
        <v>82.7</v>
      </c>
      <c r="I204">
        <v>82.6</v>
      </c>
      <c r="J204">
        <v>1868</v>
      </c>
    </row>
    <row r="205" spans="1:10">
      <c r="A205">
        <v>392</v>
      </c>
      <c r="B205">
        <v>83.7</v>
      </c>
      <c r="C205">
        <v>83.6</v>
      </c>
      <c r="D205">
        <v>83.5</v>
      </c>
      <c r="E205">
        <v>83.4</v>
      </c>
      <c r="F205">
        <v>83.4</v>
      </c>
      <c r="G205">
        <v>83.3</v>
      </c>
      <c r="H205">
        <v>83.2</v>
      </c>
      <c r="I205">
        <v>83.1</v>
      </c>
      <c r="J205">
        <v>1866</v>
      </c>
    </row>
    <row r="206" spans="1:10">
      <c r="A206">
        <v>394</v>
      </c>
      <c r="B206">
        <v>84.2</v>
      </c>
      <c r="C206">
        <v>84.1</v>
      </c>
      <c r="D206">
        <v>84</v>
      </c>
      <c r="E206">
        <v>84</v>
      </c>
      <c r="F206">
        <v>83.9</v>
      </c>
      <c r="G206">
        <v>83.8</v>
      </c>
      <c r="H206">
        <v>83.7</v>
      </c>
      <c r="I206">
        <v>83.7</v>
      </c>
      <c r="J206">
        <v>1864</v>
      </c>
    </row>
    <row r="207" spans="1:10">
      <c r="A207">
        <v>396</v>
      </c>
      <c r="B207">
        <v>84.7</v>
      </c>
      <c r="C207">
        <v>84.6</v>
      </c>
      <c r="D207">
        <v>84.5</v>
      </c>
      <c r="E207">
        <v>84.5</v>
      </c>
      <c r="F207">
        <v>84.4</v>
      </c>
      <c r="G207">
        <v>84.3</v>
      </c>
      <c r="H207">
        <v>84.3</v>
      </c>
      <c r="I207">
        <v>84.2</v>
      </c>
      <c r="J207">
        <v>1862</v>
      </c>
    </row>
    <row r="208" spans="1:10" ht="18" customHeight="1">
      <c r="A208">
        <v>398</v>
      </c>
      <c r="B208">
        <v>85.2</v>
      </c>
      <c r="C208">
        <v>85.1</v>
      </c>
      <c r="D208">
        <v>85.1</v>
      </c>
      <c r="E208">
        <v>85</v>
      </c>
      <c r="F208">
        <v>84.9</v>
      </c>
      <c r="G208">
        <v>84.8</v>
      </c>
      <c r="H208">
        <v>84.8</v>
      </c>
      <c r="I208">
        <v>84.7</v>
      </c>
      <c r="J208">
        <v>1860</v>
      </c>
    </row>
    <row r="209" spans="1:10">
      <c r="A209">
        <v>400</v>
      </c>
      <c r="B209">
        <v>85.7</v>
      </c>
      <c r="C209">
        <v>85.7</v>
      </c>
      <c r="D209">
        <v>85.6</v>
      </c>
      <c r="E209">
        <v>85.5</v>
      </c>
      <c r="F209">
        <v>85.4</v>
      </c>
      <c r="G209">
        <v>85.4</v>
      </c>
      <c r="H209">
        <v>85.3</v>
      </c>
      <c r="I209">
        <v>85.2</v>
      </c>
      <c r="J209">
        <v>1858</v>
      </c>
    </row>
    <row r="210" spans="1:10">
      <c r="A210">
        <v>402</v>
      </c>
      <c r="B210">
        <v>86.3</v>
      </c>
      <c r="C210">
        <v>86.2</v>
      </c>
      <c r="D210">
        <v>86.1</v>
      </c>
      <c r="E210">
        <v>86</v>
      </c>
      <c r="F210">
        <v>86</v>
      </c>
      <c r="G210">
        <v>85.9</v>
      </c>
      <c r="H210">
        <v>85.8</v>
      </c>
      <c r="I210">
        <v>85.7</v>
      </c>
      <c r="J210">
        <v>1856</v>
      </c>
    </row>
    <row r="211" spans="1:10">
      <c r="A211">
        <v>404</v>
      </c>
      <c r="B211">
        <v>86.8</v>
      </c>
      <c r="C211">
        <v>86.7</v>
      </c>
      <c r="D211">
        <v>86.6</v>
      </c>
      <c r="E211">
        <v>86.6</v>
      </c>
      <c r="F211">
        <v>86.5</v>
      </c>
      <c r="G211">
        <v>86.4</v>
      </c>
      <c r="H211">
        <v>86.3</v>
      </c>
      <c r="I211">
        <v>86.3</v>
      </c>
      <c r="J211">
        <v>1854</v>
      </c>
    </row>
    <row r="212" spans="1:10">
      <c r="A212">
        <v>406</v>
      </c>
      <c r="B212">
        <v>87.3</v>
      </c>
      <c r="C212">
        <v>87.2</v>
      </c>
      <c r="D212">
        <v>87.2</v>
      </c>
      <c r="E212">
        <v>87.1</v>
      </c>
      <c r="F212">
        <v>87</v>
      </c>
      <c r="G212">
        <v>86.9</v>
      </c>
      <c r="H212">
        <v>86.9</v>
      </c>
      <c r="I212">
        <v>86.8</v>
      </c>
      <c r="J212">
        <v>1852</v>
      </c>
    </row>
    <row r="213" spans="1:10">
      <c r="A213">
        <v>408</v>
      </c>
      <c r="B213">
        <v>87.8</v>
      </c>
      <c r="C213">
        <v>87.8</v>
      </c>
      <c r="D213">
        <v>87.7</v>
      </c>
      <c r="E213">
        <v>87.6</v>
      </c>
      <c r="F213">
        <v>87.5</v>
      </c>
      <c r="G213">
        <v>87.5</v>
      </c>
      <c r="H213">
        <v>87.4</v>
      </c>
      <c r="I213">
        <v>87.3</v>
      </c>
      <c r="J213">
        <v>1850</v>
      </c>
    </row>
    <row r="214" spans="1:10">
      <c r="A214">
        <v>410</v>
      </c>
      <c r="B214">
        <v>88.4</v>
      </c>
      <c r="C214">
        <v>88.3</v>
      </c>
      <c r="D214">
        <v>88.2</v>
      </c>
      <c r="E214">
        <v>88.1</v>
      </c>
      <c r="F214">
        <v>88.1</v>
      </c>
      <c r="G214">
        <v>88</v>
      </c>
      <c r="H214">
        <v>87.9</v>
      </c>
      <c r="I214">
        <v>87.8</v>
      </c>
      <c r="J214">
        <v>1848</v>
      </c>
    </row>
    <row r="215" spans="1:10">
      <c r="A215">
        <v>412</v>
      </c>
      <c r="B215">
        <v>88.9</v>
      </c>
      <c r="C215">
        <v>88.8</v>
      </c>
      <c r="D215">
        <v>88.7</v>
      </c>
      <c r="E215">
        <v>88.7</v>
      </c>
      <c r="F215">
        <v>88.6</v>
      </c>
      <c r="G215">
        <v>88.5</v>
      </c>
      <c r="H215">
        <v>88.4</v>
      </c>
      <c r="I215">
        <v>88.4</v>
      </c>
      <c r="J215">
        <v>1846</v>
      </c>
    </row>
    <row r="216" spans="1:10">
      <c r="A216">
        <v>414</v>
      </c>
      <c r="B216">
        <v>89.4</v>
      </c>
      <c r="C216">
        <v>89.3</v>
      </c>
      <c r="D216">
        <v>89.3</v>
      </c>
      <c r="E216">
        <v>89.2</v>
      </c>
      <c r="F216">
        <v>89.1</v>
      </c>
      <c r="G216">
        <v>89</v>
      </c>
      <c r="H216">
        <v>89</v>
      </c>
      <c r="I216">
        <v>88.9</v>
      </c>
      <c r="J216">
        <v>1844</v>
      </c>
    </row>
    <row r="217" spans="1:10">
      <c r="A217">
        <v>416</v>
      </c>
      <c r="B217">
        <v>89.9</v>
      </c>
      <c r="C217">
        <v>89.9</v>
      </c>
      <c r="D217">
        <v>89.8</v>
      </c>
      <c r="E217">
        <v>89.7</v>
      </c>
      <c r="F217">
        <v>89.6</v>
      </c>
      <c r="G217">
        <v>89.6</v>
      </c>
      <c r="H217">
        <v>89.5</v>
      </c>
      <c r="I217">
        <v>89.4</v>
      </c>
      <c r="J217">
        <v>1842</v>
      </c>
    </row>
    <row r="218" spans="1:10">
      <c r="A218">
        <v>418</v>
      </c>
      <c r="B218">
        <v>90.5</v>
      </c>
      <c r="C218">
        <v>90.4</v>
      </c>
      <c r="D218">
        <v>90.3</v>
      </c>
      <c r="E218">
        <v>90.2</v>
      </c>
      <c r="F218">
        <v>90.2</v>
      </c>
      <c r="G218">
        <v>90.1</v>
      </c>
      <c r="H218">
        <v>90</v>
      </c>
      <c r="I218">
        <v>89.9</v>
      </c>
      <c r="J218">
        <v>1840</v>
      </c>
    </row>
    <row r="219" spans="1:10">
      <c r="A219">
        <v>420</v>
      </c>
      <c r="B219">
        <v>91</v>
      </c>
      <c r="C219">
        <v>90.9</v>
      </c>
      <c r="D219">
        <v>90.8</v>
      </c>
      <c r="E219">
        <v>90.8</v>
      </c>
      <c r="F219">
        <v>90.7</v>
      </c>
      <c r="G219">
        <v>90.6</v>
      </c>
      <c r="H219">
        <v>90.5</v>
      </c>
      <c r="I219">
        <v>90.5</v>
      </c>
      <c r="J219">
        <v>1838</v>
      </c>
    </row>
    <row r="220" spans="1:10">
      <c r="A220">
        <v>422</v>
      </c>
      <c r="B220">
        <v>91.5</v>
      </c>
      <c r="C220">
        <v>91.5</v>
      </c>
      <c r="D220">
        <v>91.4</v>
      </c>
      <c r="E220">
        <v>91.3</v>
      </c>
      <c r="F220">
        <v>91.2</v>
      </c>
      <c r="G220">
        <v>91.2</v>
      </c>
      <c r="H220">
        <v>91.1</v>
      </c>
      <c r="I220">
        <v>91</v>
      </c>
      <c r="J220">
        <v>1836</v>
      </c>
    </row>
    <row r="221" spans="1:10">
      <c r="A221">
        <v>424</v>
      </c>
      <c r="B221">
        <v>92.1</v>
      </c>
      <c r="C221">
        <v>92</v>
      </c>
      <c r="D221">
        <v>91.9</v>
      </c>
      <c r="E221">
        <v>91.8</v>
      </c>
      <c r="F221">
        <v>91.8</v>
      </c>
      <c r="G221">
        <v>91.7</v>
      </c>
      <c r="H221">
        <v>91.6</v>
      </c>
      <c r="I221">
        <v>91.5</v>
      </c>
      <c r="J221">
        <v>1834</v>
      </c>
    </row>
    <row r="222" spans="1:10">
      <c r="A222">
        <v>426</v>
      </c>
      <c r="B222">
        <v>92.6</v>
      </c>
      <c r="C222">
        <v>92.5</v>
      </c>
      <c r="D222">
        <v>92.4</v>
      </c>
      <c r="E222">
        <v>92.4</v>
      </c>
      <c r="F222">
        <v>92.3</v>
      </c>
      <c r="G222">
        <v>92.2</v>
      </c>
      <c r="H222">
        <v>92.1</v>
      </c>
      <c r="I222">
        <v>92.1</v>
      </c>
      <c r="J222">
        <v>1832</v>
      </c>
    </row>
    <row r="223" spans="1:10">
      <c r="A223">
        <v>428</v>
      </c>
      <c r="B223">
        <v>93.1</v>
      </c>
      <c r="C223">
        <v>93.1</v>
      </c>
      <c r="D223">
        <v>93</v>
      </c>
      <c r="E223">
        <v>92.9</v>
      </c>
      <c r="F223">
        <v>92.8</v>
      </c>
      <c r="G223">
        <v>92.8</v>
      </c>
      <c r="H223">
        <v>92.7</v>
      </c>
      <c r="I223">
        <v>92.6</v>
      </c>
      <c r="J223">
        <v>1830</v>
      </c>
    </row>
    <row r="224" spans="1:10">
      <c r="A224">
        <v>430</v>
      </c>
      <c r="B224">
        <v>93.7</v>
      </c>
      <c r="C224">
        <v>93.6</v>
      </c>
      <c r="D224">
        <v>93.5</v>
      </c>
      <c r="E224">
        <v>93.4</v>
      </c>
      <c r="F224">
        <v>93.4</v>
      </c>
      <c r="G224">
        <v>93.3</v>
      </c>
      <c r="H224">
        <v>93.2</v>
      </c>
      <c r="I224">
        <v>93.1</v>
      </c>
      <c r="J224">
        <v>1828</v>
      </c>
    </row>
    <row r="225" spans="1:10">
      <c r="A225">
        <v>432</v>
      </c>
      <c r="B225">
        <v>94.2</v>
      </c>
      <c r="C225">
        <v>94.1</v>
      </c>
      <c r="D225">
        <v>94.1</v>
      </c>
      <c r="E225">
        <v>94</v>
      </c>
      <c r="F225">
        <v>93.9</v>
      </c>
      <c r="G225">
        <v>93.8</v>
      </c>
      <c r="H225">
        <v>93.7</v>
      </c>
      <c r="I225">
        <v>93.7</v>
      </c>
      <c r="J225">
        <v>1826</v>
      </c>
    </row>
    <row r="226" spans="1:10">
      <c r="A226">
        <v>434</v>
      </c>
      <c r="B226">
        <v>94.7</v>
      </c>
      <c r="C226">
        <v>94.7</v>
      </c>
      <c r="D226">
        <v>94.6</v>
      </c>
      <c r="E226">
        <v>94.5</v>
      </c>
      <c r="F226">
        <v>94.4</v>
      </c>
      <c r="G226">
        <v>94.4</v>
      </c>
      <c r="H226">
        <v>94.3</v>
      </c>
      <c r="I226">
        <v>94.2</v>
      </c>
      <c r="J226">
        <v>1824</v>
      </c>
    </row>
    <row r="227" spans="1:10">
      <c r="A227">
        <v>436</v>
      </c>
      <c r="B227">
        <v>95.3</v>
      </c>
      <c r="C227">
        <v>95.2</v>
      </c>
      <c r="D227">
        <v>95.1</v>
      </c>
      <c r="E227">
        <v>95</v>
      </c>
      <c r="F227">
        <v>95</v>
      </c>
      <c r="G227">
        <v>94.9</v>
      </c>
      <c r="H227">
        <v>94.8</v>
      </c>
      <c r="I227">
        <v>94.7</v>
      </c>
      <c r="J227">
        <v>1822</v>
      </c>
    </row>
    <row r="228" spans="1:10">
      <c r="A228">
        <v>438</v>
      </c>
      <c r="B228">
        <v>95.8</v>
      </c>
      <c r="C228">
        <v>95.7</v>
      </c>
      <c r="D228">
        <v>95.7</v>
      </c>
      <c r="E228">
        <v>95.6</v>
      </c>
      <c r="F228">
        <v>95.5</v>
      </c>
      <c r="G228">
        <v>95.4</v>
      </c>
      <c r="H228">
        <v>95.4</v>
      </c>
      <c r="I228">
        <v>95.3</v>
      </c>
      <c r="J228">
        <v>1820</v>
      </c>
    </row>
    <row r="229" spans="1:10">
      <c r="A229">
        <v>440</v>
      </c>
      <c r="B229">
        <v>96.4</v>
      </c>
      <c r="C229">
        <v>96.3</v>
      </c>
      <c r="D229">
        <v>96.2</v>
      </c>
      <c r="E229">
        <v>96.1</v>
      </c>
      <c r="F229">
        <v>96.1</v>
      </c>
      <c r="G229">
        <v>96</v>
      </c>
      <c r="H229">
        <v>95.9</v>
      </c>
      <c r="I229">
        <v>95.8</v>
      </c>
      <c r="J229">
        <v>1818</v>
      </c>
    </row>
    <row r="230" spans="1:10">
      <c r="A230">
        <v>442</v>
      </c>
      <c r="B230">
        <v>96.9</v>
      </c>
      <c r="C230">
        <v>96.8</v>
      </c>
      <c r="D230">
        <v>96.7</v>
      </c>
      <c r="E230">
        <v>96.7</v>
      </c>
      <c r="F230">
        <v>96.6</v>
      </c>
      <c r="G230">
        <v>96.5</v>
      </c>
      <c r="H230">
        <v>96.4</v>
      </c>
      <c r="I230">
        <v>96.4</v>
      </c>
      <c r="J230">
        <v>1816</v>
      </c>
    </row>
    <row r="231" spans="1:10">
      <c r="A231">
        <v>444</v>
      </c>
      <c r="B231">
        <v>97.4</v>
      </c>
      <c r="C231">
        <v>97.4</v>
      </c>
      <c r="D231">
        <v>97.3</v>
      </c>
      <c r="E231">
        <v>97.2</v>
      </c>
      <c r="F231">
        <v>97.1</v>
      </c>
      <c r="G231">
        <v>97.1</v>
      </c>
      <c r="H231">
        <v>97</v>
      </c>
      <c r="I231">
        <v>96.9</v>
      </c>
      <c r="J231">
        <v>1814</v>
      </c>
    </row>
    <row r="232" spans="1:10">
      <c r="A232">
        <v>446</v>
      </c>
      <c r="B232">
        <v>98</v>
      </c>
      <c r="C232">
        <v>97.9</v>
      </c>
      <c r="D232">
        <v>97.8</v>
      </c>
      <c r="E232">
        <v>97.8</v>
      </c>
      <c r="F232">
        <v>97.7</v>
      </c>
      <c r="G232">
        <v>97.6</v>
      </c>
      <c r="H232">
        <v>97.5</v>
      </c>
      <c r="I232">
        <v>97.4</v>
      </c>
      <c r="J232">
        <v>1812</v>
      </c>
    </row>
    <row r="233" spans="1:10">
      <c r="A233">
        <v>448</v>
      </c>
      <c r="B233">
        <v>98.5</v>
      </c>
      <c r="C233">
        <v>98.5</v>
      </c>
      <c r="D233">
        <v>98.4</v>
      </c>
      <c r="E233">
        <v>98.3</v>
      </c>
      <c r="F233">
        <v>98.2</v>
      </c>
      <c r="G233">
        <v>98.1</v>
      </c>
      <c r="H233">
        <v>98.1</v>
      </c>
      <c r="I233">
        <v>98</v>
      </c>
      <c r="J233">
        <v>1810</v>
      </c>
    </row>
    <row r="234" spans="1:10">
      <c r="A234">
        <v>450</v>
      </c>
      <c r="B234">
        <v>99.1</v>
      </c>
      <c r="C234">
        <v>99</v>
      </c>
      <c r="D234">
        <v>98.9</v>
      </c>
      <c r="E234">
        <v>98.8</v>
      </c>
      <c r="F234">
        <v>98.8</v>
      </c>
      <c r="G234">
        <v>98.7</v>
      </c>
      <c r="H234">
        <v>98.6</v>
      </c>
      <c r="I234">
        <v>98.5</v>
      </c>
      <c r="J234">
        <v>1808</v>
      </c>
    </row>
    <row r="235" spans="1:10">
      <c r="A235">
        <v>452</v>
      </c>
      <c r="B235">
        <v>99.6</v>
      </c>
      <c r="C235">
        <v>99.5</v>
      </c>
      <c r="D235">
        <v>99.5</v>
      </c>
      <c r="E235">
        <v>99.4</v>
      </c>
      <c r="F235">
        <v>99.3</v>
      </c>
      <c r="G235">
        <v>99.2</v>
      </c>
      <c r="H235">
        <v>99.2</v>
      </c>
      <c r="I235">
        <v>99.1</v>
      </c>
      <c r="J235">
        <v>1806</v>
      </c>
    </row>
    <row r="236" spans="1:10">
      <c r="A236">
        <v>454</v>
      </c>
      <c r="B236">
        <v>100.2</v>
      </c>
      <c r="C236">
        <v>100.1</v>
      </c>
      <c r="D236">
        <v>100</v>
      </c>
      <c r="E236">
        <v>99.9</v>
      </c>
      <c r="F236">
        <v>99.9</v>
      </c>
      <c r="G236">
        <v>99.8</v>
      </c>
      <c r="H236">
        <v>99.7</v>
      </c>
      <c r="I236">
        <v>99.6</v>
      </c>
      <c r="J236">
        <v>1804</v>
      </c>
    </row>
    <row r="237" spans="1:10">
      <c r="A237">
        <v>456</v>
      </c>
      <c r="B237">
        <v>100.7</v>
      </c>
      <c r="C237">
        <v>100.6</v>
      </c>
      <c r="D237">
        <v>100.6</v>
      </c>
      <c r="E237">
        <v>100.5</v>
      </c>
      <c r="F237">
        <v>100.4</v>
      </c>
      <c r="G237">
        <v>100.3</v>
      </c>
      <c r="H237">
        <v>100.3</v>
      </c>
      <c r="I237">
        <v>100.2</v>
      </c>
      <c r="J237">
        <v>1802</v>
      </c>
    </row>
    <row r="238" spans="1:10">
      <c r="A238">
        <v>458</v>
      </c>
      <c r="B238">
        <v>101.3</v>
      </c>
      <c r="C238">
        <v>101.2</v>
      </c>
      <c r="D238">
        <v>101.1</v>
      </c>
      <c r="E238">
        <v>101</v>
      </c>
      <c r="F238">
        <v>101</v>
      </c>
      <c r="G238">
        <v>100.9</v>
      </c>
      <c r="H238">
        <v>100.8</v>
      </c>
      <c r="I238">
        <v>100.7</v>
      </c>
      <c r="J238">
        <v>1800</v>
      </c>
    </row>
    <row r="239" spans="1:10">
      <c r="A239">
        <v>460</v>
      </c>
      <c r="B239">
        <v>101.8</v>
      </c>
      <c r="C239">
        <v>101.7</v>
      </c>
      <c r="D239">
        <v>101.7</v>
      </c>
      <c r="E239">
        <v>101.6</v>
      </c>
      <c r="F239">
        <v>101.5</v>
      </c>
      <c r="G239">
        <v>101.4</v>
      </c>
      <c r="H239">
        <v>101.3</v>
      </c>
      <c r="I239">
        <v>101.3</v>
      </c>
      <c r="J239">
        <v>1798</v>
      </c>
    </row>
    <row r="240" spans="1:10">
      <c r="A240">
        <v>462</v>
      </c>
      <c r="B240">
        <v>102.4</v>
      </c>
      <c r="C240">
        <v>102.3</v>
      </c>
      <c r="D240">
        <v>102.2</v>
      </c>
      <c r="E240">
        <v>102.1</v>
      </c>
      <c r="F240">
        <v>102.1</v>
      </c>
      <c r="G240">
        <v>102</v>
      </c>
      <c r="H240">
        <v>101.9</v>
      </c>
      <c r="I240">
        <v>101.8</v>
      </c>
      <c r="J240">
        <v>1796</v>
      </c>
    </row>
    <row r="241" spans="1:10">
      <c r="A241">
        <v>464</v>
      </c>
      <c r="B241">
        <v>102.9</v>
      </c>
      <c r="C241">
        <v>102.8</v>
      </c>
      <c r="D241">
        <v>102.8</v>
      </c>
      <c r="E241">
        <v>102.7</v>
      </c>
      <c r="F241">
        <v>102.6</v>
      </c>
      <c r="G241">
        <v>102.5</v>
      </c>
      <c r="H241">
        <v>102.4</v>
      </c>
      <c r="I241">
        <v>102.4</v>
      </c>
      <c r="J241">
        <v>1794</v>
      </c>
    </row>
    <row r="242" spans="1:10">
      <c r="A242">
        <v>466</v>
      </c>
      <c r="B242">
        <v>103.5</v>
      </c>
      <c r="C242">
        <v>103.4</v>
      </c>
      <c r="D242">
        <v>103.3</v>
      </c>
      <c r="E242">
        <v>103.2</v>
      </c>
      <c r="F242">
        <v>103.2</v>
      </c>
      <c r="G242">
        <v>103.1</v>
      </c>
      <c r="H242">
        <v>103</v>
      </c>
      <c r="I242">
        <v>102.9</v>
      </c>
      <c r="J242">
        <v>1792</v>
      </c>
    </row>
    <row r="243" spans="1:10">
      <c r="A243">
        <v>468</v>
      </c>
      <c r="B243">
        <v>104</v>
      </c>
      <c r="C243">
        <v>103.9</v>
      </c>
      <c r="D243">
        <v>103.9</v>
      </c>
      <c r="E243">
        <v>103.8</v>
      </c>
      <c r="F243">
        <v>103.7</v>
      </c>
      <c r="G243">
        <v>103.6</v>
      </c>
      <c r="H243">
        <v>103.6</v>
      </c>
      <c r="I243">
        <v>103.5</v>
      </c>
      <c r="J243">
        <v>1790</v>
      </c>
    </row>
    <row r="244" spans="1:10">
      <c r="A244">
        <v>470</v>
      </c>
      <c r="B244">
        <v>104.6</v>
      </c>
      <c r="C244">
        <v>104.5</v>
      </c>
      <c r="D244">
        <v>104.4</v>
      </c>
      <c r="E244">
        <v>104.3</v>
      </c>
      <c r="F244">
        <v>104.3</v>
      </c>
      <c r="G244">
        <v>104.2</v>
      </c>
      <c r="H244">
        <v>104.1</v>
      </c>
      <c r="I244">
        <v>104</v>
      </c>
      <c r="J244">
        <v>1788</v>
      </c>
    </row>
    <row r="245" spans="1:10">
      <c r="A245">
        <v>472</v>
      </c>
      <c r="B245">
        <v>105.1</v>
      </c>
      <c r="C245">
        <v>105.1</v>
      </c>
      <c r="D245">
        <v>105</v>
      </c>
      <c r="E245">
        <v>104.9</v>
      </c>
      <c r="F245">
        <v>104.8</v>
      </c>
      <c r="G245">
        <v>104.7</v>
      </c>
      <c r="H245">
        <v>104.7</v>
      </c>
      <c r="I245">
        <v>104.6</v>
      </c>
      <c r="J245">
        <v>1786</v>
      </c>
    </row>
    <row r="246" spans="1:10">
      <c r="A246">
        <v>474</v>
      </c>
      <c r="B246">
        <v>105.7</v>
      </c>
      <c r="C246">
        <v>105.6</v>
      </c>
      <c r="D246">
        <v>105.5</v>
      </c>
      <c r="E246">
        <v>105.5</v>
      </c>
      <c r="F246">
        <v>105.4</v>
      </c>
      <c r="G246">
        <v>105.3</v>
      </c>
      <c r="H246">
        <v>105.2</v>
      </c>
      <c r="I246">
        <v>105.1</v>
      </c>
      <c r="J246">
        <v>1784</v>
      </c>
    </row>
    <row r="247" spans="1:10">
      <c r="A247">
        <v>476</v>
      </c>
      <c r="B247">
        <v>106.2</v>
      </c>
      <c r="C247">
        <v>106.2</v>
      </c>
      <c r="D247">
        <v>106.1</v>
      </c>
      <c r="E247">
        <v>106</v>
      </c>
      <c r="F247">
        <v>105.9</v>
      </c>
      <c r="G247">
        <v>105.9</v>
      </c>
      <c r="H247">
        <v>105.8</v>
      </c>
      <c r="I247">
        <v>105.7</v>
      </c>
      <c r="J247">
        <v>1782</v>
      </c>
    </row>
    <row r="248" spans="1:10">
      <c r="A248">
        <v>478</v>
      </c>
      <c r="B248">
        <v>106.8</v>
      </c>
      <c r="C248">
        <v>106.7</v>
      </c>
      <c r="D248">
        <v>106.6</v>
      </c>
      <c r="E248">
        <v>106.6</v>
      </c>
      <c r="F248">
        <v>106.5</v>
      </c>
      <c r="G248">
        <v>106.4</v>
      </c>
      <c r="H248">
        <v>106.3</v>
      </c>
      <c r="I248">
        <v>106.3</v>
      </c>
      <c r="J248">
        <v>1780</v>
      </c>
    </row>
    <row r="249" spans="1:10">
      <c r="A249">
        <v>480</v>
      </c>
      <c r="B249">
        <v>107.4</v>
      </c>
      <c r="C249">
        <v>107.3</v>
      </c>
      <c r="D249">
        <v>107.2</v>
      </c>
      <c r="E249">
        <v>107.1</v>
      </c>
      <c r="F249">
        <v>107.1</v>
      </c>
      <c r="G249">
        <v>107</v>
      </c>
      <c r="H249">
        <v>106.9</v>
      </c>
      <c r="I249">
        <v>106.8</v>
      </c>
      <c r="J249">
        <v>1778</v>
      </c>
    </row>
    <row r="250" spans="1:10">
      <c r="A250">
        <v>482</v>
      </c>
      <c r="B250">
        <v>107.9</v>
      </c>
      <c r="C250">
        <v>107.8</v>
      </c>
      <c r="D250">
        <v>107.8</v>
      </c>
      <c r="E250">
        <v>107.7</v>
      </c>
      <c r="F250">
        <v>107.6</v>
      </c>
      <c r="G250">
        <v>107.5</v>
      </c>
      <c r="H250">
        <v>107.5</v>
      </c>
      <c r="I250">
        <v>107.4</v>
      </c>
      <c r="J250">
        <v>1776</v>
      </c>
    </row>
    <row r="251" spans="1:10">
      <c r="A251">
        <v>484</v>
      </c>
      <c r="B251">
        <v>108.5</v>
      </c>
      <c r="C251">
        <v>108.4</v>
      </c>
      <c r="D251">
        <v>108.3</v>
      </c>
      <c r="E251">
        <v>108.3</v>
      </c>
      <c r="F251">
        <v>108.2</v>
      </c>
      <c r="G251">
        <v>108.1</v>
      </c>
      <c r="H251">
        <v>108</v>
      </c>
      <c r="I251">
        <v>107.9</v>
      </c>
      <c r="J251">
        <v>1774</v>
      </c>
    </row>
    <row r="252" spans="1:10">
      <c r="A252">
        <v>486</v>
      </c>
      <c r="B252">
        <v>109.1</v>
      </c>
      <c r="C252">
        <v>109</v>
      </c>
      <c r="D252">
        <v>108.9</v>
      </c>
      <c r="E252">
        <v>108.8</v>
      </c>
      <c r="F252">
        <v>108.7</v>
      </c>
      <c r="G252">
        <v>108.7</v>
      </c>
      <c r="H252">
        <v>108.6</v>
      </c>
      <c r="I252">
        <v>108.5</v>
      </c>
      <c r="J252">
        <v>1772</v>
      </c>
    </row>
    <row r="253" spans="1:10">
      <c r="A253">
        <v>488</v>
      </c>
      <c r="B253">
        <v>109.6</v>
      </c>
      <c r="C253">
        <v>109.5</v>
      </c>
      <c r="D253">
        <v>109.5</v>
      </c>
      <c r="E253">
        <v>109.4</v>
      </c>
      <c r="F253">
        <v>109.3</v>
      </c>
      <c r="G253">
        <v>109.2</v>
      </c>
      <c r="H253">
        <v>109.1</v>
      </c>
      <c r="I253">
        <v>109.1</v>
      </c>
      <c r="J253">
        <v>1770</v>
      </c>
    </row>
    <row r="254" spans="1:10">
      <c r="A254">
        <v>490</v>
      </c>
      <c r="B254">
        <v>110.2</v>
      </c>
      <c r="C254">
        <v>110.1</v>
      </c>
      <c r="D254">
        <v>110</v>
      </c>
      <c r="E254">
        <v>109.9</v>
      </c>
      <c r="F254">
        <v>109.9</v>
      </c>
      <c r="G254">
        <v>109.8</v>
      </c>
      <c r="H254">
        <v>109.7</v>
      </c>
      <c r="I254">
        <v>109.6</v>
      </c>
      <c r="J254">
        <v>1768</v>
      </c>
    </row>
    <row r="255" spans="1:10">
      <c r="A255">
        <v>492</v>
      </c>
      <c r="B255">
        <v>110.7</v>
      </c>
      <c r="C255">
        <v>110.7</v>
      </c>
      <c r="D255">
        <v>110.6</v>
      </c>
      <c r="E255">
        <v>110.5</v>
      </c>
      <c r="F255">
        <v>110.4</v>
      </c>
      <c r="G255">
        <v>110.3</v>
      </c>
      <c r="H255">
        <v>110.3</v>
      </c>
      <c r="I255">
        <v>110.2</v>
      </c>
      <c r="J255">
        <v>1766</v>
      </c>
    </row>
    <row r="256" spans="1:10">
      <c r="A256">
        <v>494</v>
      </c>
      <c r="B256">
        <v>111.3</v>
      </c>
      <c r="C256">
        <v>111.2</v>
      </c>
      <c r="D256">
        <v>111.2</v>
      </c>
      <c r="E256">
        <v>111.1</v>
      </c>
      <c r="F256">
        <v>111</v>
      </c>
      <c r="G256">
        <v>110.9</v>
      </c>
      <c r="H256">
        <v>110.8</v>
      </c>
      <c r="I256">
        <v>110.8</v>
      </c>
      <c r="J256">
        <v>1764</v>
      </c>
    </row>
    <row r="257" spans="1:10">
      <c r="A257">
        <v>496</v>
      </c>
      <c r="B257">
        <v>111.9</v>
      </c>
      <c r="C257">
        <v>111.8</v>
      </c>
      <c r="D257">
        <v>111.7</v>
      </c>
      <c r="E257">
        <v>111.6</v>
      </c>
      <c r="F257">
        <v>111.6</v>
      </c>
      <c r="G257">
        <v>111.5</v>
      </c>
      <c r="H257">
        <v>111.4</v>
      </c>
      <c r="I257">
        <v>111.3</v>
      </c>
      <c r="J257">
        <v>1762</v>
      </c>
    </row>
    <row r="258" spans="1:10">
      <c r="A258">
        <v>498</v>
      </c>
      <c r="B258">
        <v>112.4</v>
      </c>
      <c r="C258">
        <v>112.4</v>
      </c>
      <c r="D258">
        <v>112.3</v>
      </c>
      <c r="E258">
        <v>112.2</v>
      </c>
      <c r="F258">
        <v>112.1</v>
      </c>
      <c r="G258">
        <v>112</v>
      </c>
      <c r="H258">
        <v>112</v>
      </c>
      <c r="I258">
        <v>111.9</v>
      </c>
      <c r="J258">
        <v>1760</v>
      </c>
    </row>
    <row r="259" spans="1:10">
      <c r="A259">
        <v>500</v>
      </c>
      <c r="B259">
        <v>113</v>
      </c>
      <c r="C259">
        <v>112.9</v>
      </c>
      <c r="D259">
        <v>112.9</v>
      </c>
      <c r="E259">
        <v>112.8</v>
      </c>
      <c r="F259">
        <v>112.7</v>
      </c>
      <c r="G259">
        <v>112.6</v>
      </c>
      <c r="H259">
        <v>112.5</v>
      </c>
      <c r="I259">
        <v>112.5</v>
      </c>
      <c r="J259">
        <v>1758</v>
      </c>
    </row>
    <row r="260" spans="1:10">
      <c r="A260">
        <v>502</v>
      </c>
      <c r="B260">
        <v>113.6</v>
      </c>
      <c r="C260">
        <v>113.5</v>
      </c>
      <c r="D260">
        <v>113.4</v>
      </c>
      <c r="E260">
        <v>113.3</v>
      </c>
      <c r="F260">
        <v>113.3</v>
      </c>
      <c r="G260">
        <v>113.2</v>
      </c>
      <c r="H260">
        <v>113.1</v>
      </c>
      <c r="I260">
        <v>113</v>
      </c>
      <c r="J260">
        <v>1756</v>
      </c>
    </row>
    <row r="261" spans="1:10">
      <c r="A261">
        <v>504</v>
      </c>
      <c r="B261">
        <v>114.2</v>
      </c>
      <c r="C261">
        <v>114.1</v>
      </c>
      <c r="D261">
        <v>114</v>
      </c>
      <c r="E261">
        <v>113.9</v>
      </c>
      <c r="F261">
        <v>113.8</v>
      </c>
      <c r="G261">
        <v>113.8</v>
      </c>
      <c r="H261">
        <v>113.7</v>
      </c>
      <c r="I261">
        <v>113.6</v>
      </c>
      <c r="J261">
        <v>1754</v>
      </c>
    </row>
    <row r="262" spans="1:10">
      <c r="A262">
        <v>506</v>
      </c>
      <c r="B262">
        <v>114.7</v>
      </c>
      <c r="C262">
        <v>114.7</v>
      </c>
      <c r="D262">
        <v>114.6</v>
      </c>
      <c r="E262">
        <v>114.5</v>
      </c>
      <c r="F262">
        <v>114.4</v>
      </c>
      <c r="G262">
        <v>114.3</v>
      </c>
      <c r="H262">
        <v>114.2</v>
      </c>
      <c r="I262">
        <v>114.2</v>
      </c>
      <c r="J262">
        <v>1752</v>
      </c>
    </row>
    <row r="263" spans="1:10">
      <c r="A263">
        <v>508</v>
      </c>
      <c r="B263">
        <v>115.3</v>
      </c>
      <c r="C263">
        <v>115.2</v>
      </c>
      <c r="D263">
        <v>115.1</v>
      </c>
      <c r="E263">
        <v>115.1</v>
      </c>
      <c r="F263">
        <v>115</v>
      </c>
      <c r="G263">
        <v>114.9</v>
      </c>
      <c r="H263">
        <v>114.8</v>
      </c>
      <c r="I263">
        <v>114.7</v>
      </c>
      <c r="J263">
        <v>1750</v>
      </c>
    </row>
    <row r="264" spans="1:10">
      <c r="A264">
        <v>510</v>
      </c>
      <c r="B264">
        <v>115.9</v>
      </c>
      <c r="C264">
        <v>115.8</v>
      </c>
      <c r="D264">
        <v>115.7</v>
      </c>
      <c r="E264">
        <v>115.6</v>
      </c>
      <c r="F264">
        <v>115.6</v>
      </c>
      <c r="G264">
        <v>115.5</v>
      </c>
      <c r="H264">
        <v>115.4</v>
      </c>
      <c r="I264">
        <v>115.3</v>
      </c>
      <c r="J264">
        <v>1748</v>
      </c>
    </row>
    <row r="265" spans="1:10">
      <c r="A265">
        <v>512</v>
      </c>
      <c r="B265">
        <v>116.5</v>
      </c>
      <c r="C265">
        <v>116.4</v>
      </c>
      <c r="D265">
        <v>116.3</v>
      </c>
      <c r="E265">
        <v>116.2</v>
      </c>
      <c r="F265">
        <v>116.1</v>
      </c>
      <c r="G265">
        <v>116</v>
      </c>
      <c r="H265">
        <v>116</v>
      </c>
      <c r="I265">
        <v>115.9</v>
      </c>
      <c r="J265">
        <v>1746</v>
      </c>
    </row>
    <row r="266" spans="1:10">
      <c r="A266">
        <v>514</v>
      </c>
      <c r="B266">
        <v>117</v>
      </c>
      <c r="C266">
        <v>116.9</v>
      </c>
      <c r="D266">
        <v>116.9</v>
      </c>
      <c r="E266">
        <v>116.8</v>
      </c>
      <c r="F266">
        <v>116.7</v>
      </c>
      <c r="G266">
        <v>116.6</v>
      </c>
      <c r="H266">
        <v>116.5</v>
      </c>
      <c r="I266">
        <v>116.5</v>
      </c>
      <c r="J266">
        <v>1744</v>
      </c>
    </row>
    <row r="267" spans="1:10">
      <c r="A267">
        <v>516</v>
      </c>
      <c r="B267">
        <v>117.6</v>
      </c>
      <c r="C267">
        <v>117.5</v>
      </c>
      <c r="D267">
        <v>117.4</v>
      </c>
      <c r="E267">
        <v>117.4</v>
      </c>
      <c r="F267">
        <v>117.3</v>
      </c>
      <c r="G267">
        <v>117.2</v>
      </c>
      <c r="H267">
        <v>117.1</v>
      </c>
      <c r="I267">
        <v>117</v>
      </c>
      <c r="J267">
        <v>1742</v>
      </c>
    </row>
    <row r="268" spans="1:10">
      <c r="A268">
        <v>518</v>
      </c>
      <c r="B268">
        <v>118.2</v>
      </c>
      <c r="C268">
        <v>118.1</v>
      </c>
      <c r="D268">
        <v>118</v>
      </c>
      <c r="E268">
        <v>117.9</v>
      </c>
      <c r="F268">
        <v>117.9</v>
      </c>
      <c r="G268">
        <v>117.8</v>
      </c>
      <c r="H268">
        <v>117.7</v>
      </c>
      <c r="I268">
        <v>117.6</v>
      </c>
      <c r="J268">
        <v>1740</v>
      </c>
    </row>
    <row r="269" spans="1:10">
      <c r="A269">
        <v>520</v>
      </c>
      <c r="B269">
        <v>118.8</v>
      </c>
      <c r="C269">
        <v>118.7</v>
      </c>
      <c r="D269">
        <v>118.6</v>
      </c>
      <c r="E269">
        <v>118.5</v>
      </c>
      <c r="F269">
        <v>118.4</v>
      </c>
      <c r="G269">
        <v>118.4</v>
      </c>
      <c r="H269">
        <v>118.3</v>
      </c>
      <c r="I269">
        <v>118.2</v>
      </c>
      <c r="J269">
        <v>1738</v>
      </c>
    </row>
    <row r="270" spans="1:10">
      <c r="A270">
        <v>522</v>
      </c>
      <c r="B270">
        <v>119.3</v>
      </c>
      <c r="C270">
        <v>119.3</v>
      </c>
      <c r="D270">
        <v>119.2</v>
      </c>
      <c r="E270">
        <v>119.1</v>
      </c>
      <c r="F270">
        <v>119</v>
      </c>
      <c r="G270">
        <v>118.9</v>
      </c>
      <c r="H270">
        <v>118.9</v>
      </c>
      <c r="I270">
        <v>118.8</v>
      </c>
      <c r="J270">
        <v>1736</v>
      </c>
    </row>
    <row r="271" spans="1:10">
      <c r="A271">
        <v>524</v>
      </c>
      <c r="B271">
        <v>119.9</v>
      </c>
      <c r="C271">
        <v>119.8</v>
      </c>
      <c r="D271">
        <v>119.8</v>
      </c>
      <c r="E271">
        <v>119.7</v>
      </c>
      <c r="F271">
        <v>119.6</v>
      </c>
      <c r="G271">
        <v>119.5</v>
      </c>
      <c r="H271">
        <v>119.4</v>
      </c>
      <c r="I271">
        <v>119.4</v>
      </c>
      <c r="J271">
        <v>1734</v>
      </c>
    </row>
    <row r="272" spans="1:10">
      <c r="A272">
        <v>526</v>
      </c>
      <c r="B272">
        <v>120.5</v>
      </c>
      <c r="C272">
        <v>120.4</v>
      </c>
      <c r="D272">
        <v>120.3</v>
      </c>
      <c r="E272">
        <v>120.3</v>
      </c>
      <c r="F272">
        <v>120.2</v>
      </c>
      <c r="G272">
        <v>120.1</v>
      </c>
      <c r="H272">
        <v>120</v>
      </c>
      <c r="I272">
        <v>119.9</v>
      </c>
      <c r="J272">
        <v>1732</v>
      </c>
    </row>
    <row r="273" spans="1:10">
      <c r="A273">
        <v>528</v>
      </c>
      <c r="B273">
        <v>121.1</v>
      </c>
      <c r="C273">
        <v>121</v>
      </c>
      <c r="D273">
        <v>120.9</v>
      </c>
      <c r="E273">
        <v>120.8</v>
      </c>
      <c r="F273">
        <v>120.8</v>
      </c>
      <c r="G273">
        <v>120.7</v>
      </c>
      <c r="H273">
        <v>120.6</v>
      </c>
      <c r="I273">
        <v>120.5</v>
      </c>
      <c r="J273">
        <v>1730</v>
      </c>
    </row>
    <row r="274" spans="1:10">
      <c r="A274">
        <v>530</v>
      </c>
      <c r="B274">
        <v>121.7</v>
      </c>
      <c r="C274">
        <v>121.6</v>
      </c>
      <c r="D274">
        <v>121.5</v>
      </c>
      <c r="E274">
        <v>121.4</v>
      </c>
      <c r="F274">
        <v>121.3</v>
      </c>
      <c r="G274">
        <v>121.3</v>
      </c>
      <c r="H274">
        <v>121.2</v>
      </c>
      <c r="I274">
        <v>121.1</v>
      </c>
      <c r="J274">
        <v>1728</v>
      </c>
    </row>
    <row r="275" spans="1:10">
      <c r="A275">
        <v>532</v>
      </c>
      <c r="B275">
        <v>122.3</v>
      </c>
      <c r="C275">
        <v>122.2</v>
      </c>
      <c r="D275">
        <v>122.1</v>
      </c>
      <c r="E275">
        <v>122</v>
      </c>
      <c r="F275">
        <v>121.9</v>
      </c>
      <c r="G275">
        <v>121.8</v>
      </c>
      <c r="H275">
        <v>121.8</v>
      </c>
      <c r="I275">
        <v>121.7</v>
      </c>
      <c r="J275">
        <v>1726</v>
      </c>
    </row>
    <row r="276" spans="1:10">
      <c r="A276">
        <v>534</v>
      </c>
      <c r="B276">
        <v>122.8</v>
      </c>
      <c r="C276">
        <v>122.8</v>
      </c>
      <c r="D276">
        <v>122.7</v>
      </c>
      <c r="E276">
        <v>122.6</v>
      </c>
      <c r="F276">
        <v>122.5</v>
      </c>
      <c r="G276">
        <v>122.4</v>
      </c>
      <c r="H276">
        <v>122.3</v>
      </c>
      <c r="I276">
        <v>122.3</v>
      </c>
      <c r="J276">
        <v>1724</v>
      </c>
    </row>
    <row r="277" spans="1:10">
      <c r="A277">
        <v>536</v>
      </c>
      <c r="B277">
        <v>123.4</v>
      </c>
      <c r="C277">
        <v>123.3</v>
      </c>
      <c r="D277">
        <v>123.3</v>
      </c>
      <c r="E277">
        <v>123.2</v>
      </c>
      <c r="F277">
        <v>123.1</v>
      </c>
      <c r="G277">
        <v>123</v>
      </c>
      <c r="H277">
        <v>122.9</v>
      </c>
      <c r="I277">
        <v>122.9</v>
      </c>
      <c r="J277">
        <v>1722</v>
      </c>
    </row>
    <row r="278" spans="1:10">
      <c r="A278">
        <v>538</v>
      </c>
      <c r="B278">
        <v>124</v>
      </c>
      <c r="C278">
        <v>123.9</v>
      </c>
      <c r="D278">
        <v>123.9</v>
      </c>
      <c r="E278">
        <v>123.8</v>
      </c>
      <c r="F278">
        <v>123.7</v>
      </c>
      <c r="G278">
        <v>123.6</v>
      </c>
      <c r="H278">
        <v>123.5</v>
      </c>
      <c r="I278">
        <v>123.4</v>
      </c>
      <c r="J278">
        <v>1720</v>
      </c>
    </row>
    <row r="279" spans="1:10">
      <c r="A279">
        <v>540</v>
      </c>
      <c r="B279">
        <v>124.6</v>
      </c>
      <c r="C279">
        <v>124.5</v>
      </c>
      <c r="D279">
        <v>124.4</v>
      </c>
      <c r="E279">
        <v>124.4</v>
      </c>
      <c r="F279">
        <v>124.3</v>
      </c>
      <c r="G279">
        <v>124.2</v>
      </c>
      <c r="H279">
        <v>124.1</v>
      </c>
      <c r="I279">
        <v>124</v>
      </c>
      <c r="J279">
        <v>1718</v>
      </c>
    </row>
    <row r="280" spans="1:10">
      <c r="A280">
        <v>542</v>
      </c>
      <c r="B280">
        <v>125.2</v>
      </c>
      <c r="C280">
        <v>125.1</v>
      </c>
      <c r="D280">
        <v>125</v>
      </c>
      <c r="E280">
        <v>124.9</v>
      </c>
      <c r="F280">
        <v>124.9</v>
      </c>
      <c r="G280">
        <v>124.8</v>
      </c>
      <c r="H280">
        <v>124.7</v>
      </c>
      <c r="I280">
        <v>124.6</v>
      </c>
      <c r="J280">
        <v>1716</v>
      </c>
    </row>
    <row r="281" spans="1:10">
      <c r="A281">
        <v>544</v>
      </c>
      <c r="B281">
        <v>125.8</v>
      </c>
      <c r="C281">
        <v>125.7</v>
      </c>
      <c r="D281">
        <v>125.6</v>
      </c>
      <c r="E281">
        <v>125.5</v>
      </c>
      <c r="F281">
        <v>125.5</v>
      </c>
      <c r="G281">
        <v>125.4</v>
      </c>
      <c r="H281">
        <v>125.3</v>
      </c>
      <c r="I281">
        <v>125.2</v>
      </c>
      <c r="J281">
        <v>1714</v>
      </c>
    </row>
    <row r="282" spans="1:10">
      <c r="A282">
        <v>546</v>
      </c>
      <c r="B282">
        <v>126.4</v>
      </c>
      <c r="C282">
        <v>126.3</v>
      </c>
      <c r="D282">
        <v>126.2</v>
      </c>
      <c r="E282">
        <v>126.1</v>
      </c>
      <c r="F282">
        <v>126</v>
      </c>
      <c r="G282">
        <v>126</v>
      </c>
      <c r="H282">
        <v>125.9</v>
      </c>
      <c r="I282">
        <v>125.8</v>
      </c>
      <c r="J282">
        <v>1712</v>
      </c>
    </row>
    <row r="283" spans="1:10">
      <c r="A283">
        <v>548</v>
      </c>
      <c r="B283">
        <v>127</v>
      </c>
      <c r="C283">
        <v>126.9</v>
      </c>
      <c r="D283">
        <v>126.8</v>
      </c>
      <c r="E283">
        <v>126.7</v>
      </c>
      <c r="F283">
        <v>126.6</v>
      </c>
      <c r="G283">
        <v>126.6</v>
      </c>
      <c r="H283">
        <v>126.5</v>
      </c>
      <c r="I283">
        <v>126.4</v>
      </c>
      <c r="J283">
        <v>1710</v>
      </c>
    </row>
    <row r="284" spans="1:10">
      <c r="A284">
        <v>550</v>
      </c>
      <c r="B284">
        <v>127.6</v>
      </c>
      <c r="C284">
        <v>127.5</v>
      </c>
      <c r="D284">
        <v>127.4</v>
      </c>
      <c r="E284">
        <v>127.3</v>
      </c>
      <c r="F284">
        <v>127.2</v>
      </c>
      <c r="G284">
        <v>127.1</v>
      </c>
      <c r="H284">
        <v>127.1</v>
      </c>
      <c r="I284">
        <v>127</v>
      </c>
      <c r="J284">
        <v>1708</v>
      </c>
    </row>
    <row r="285" spans="1:10">
      <c r="A285">
        <v>552</v>
      </c>
      <c r="B285">
        <v>128.19999999999999</v>
      </c>
      <c r="C285">
        <v>128.1</v>
      </c>
      <c r="D285">
        <v>128</v>
      </c>
      <c r="E285">
        <v>127.9</v>
      </c>
      <c r="F285">
        <v>127.8</v>
      </c>
      <c r="G285">
        <v>127.7</v>
      </c>
      <c r="H285">
        <v>127.7</v>
      </c>
      <c r="I285">
        <v>127.6</v>
      </c>
      <c r="J285">
        <v>1706</v>
      </c>
    </row>
    <row r="286" spans="1:10">
      <c r="A286">
        <v>554</v>
      </c>
      <c r="B286">
        <v>128.80000000000001</v>
      </c>
      <c r="C286">
        <v>128.69999999999999</v>
      </c>
      <c r="D286">
        <v>128.6</v>
      </c>
      <c r="E286">
        <v>128.5</v>
      </c>
      <c r="F286">
        <v>128.4</v>
      </c>
      <c r="G286">
        <v>128.30000000000001</v>
      </c>
      <c r="H286">
        <v>128.30000000000001</v>
      </c>
      <c r="I286">
        <v>128.19999999999999</v>
      </c>
      <c r="J286">
        <v>1704</v>
      </c>
    </row>
    <row r="287" spans="1:10">
      <c r="A287">
        <v>556</v>
      </c>
      <c r="B287">
        <v>129.4</v>
      </c>
      <c r="C287">
        <v>129.30000000000001</v>
      </c>
      <c r="D287">
        <v>129.19999999999999</v>
      </c>
      <c r="E287">
        <v>129.1</v>
      </c>
      <c r="F287">
        <v>129</v>
      </c>
      <c r="G287">
        <v>128.9</v>
      </c>
      <c r="H287">
        <v>128.80000000000001</v>
      </c>
      <c r="I287">
        <v>128.80000000000001</v>
      </c>
      <c r="J287">
        <v>1702</v>
      </c>
    </row>
    <row r="288" spans="1:10">
      <c r="A288">
        <v>558</v>
      </c>
      <c r="B288">
        <v>129.9</v>
      </c>
      <c r="C288">
        <v>129.9</v>
      </c>
      <c r="D288">
        <v>129.80000000000001</v>
      </c>
      <c r="E288">
        <v>129.69999999999999</v>
      </c>
      <c r="F288">
        <v>129.6</v>
      </c>
      <c r="G288">
        <v>129.5</v>
      </c>
      <c r="H288">
        <v>129.4</v>
      </c>
      <c r="I288">
        <v>129.4</v>
      </c>
      <c r="J288">
        <v>1700</v>
      </c>
    </row>
    <row r="289" spans="1:10">
      <c r="A289">
        <v>560</v>
      </c>
      <c r="B289">
        <v>130.5</v>
      </c>
      <c r="C289">
        <v>130.5</v>
      </c>
      <c r="D289">
        <v>130.4</v>
      </c>
      <c r="E289">
        <v>130.30000000000001</v>
      </c>
      <c r="F289">
        <v>130.19999999999999</v>
      </c>
      <c r="G289">
        <v>130.1</v>
      </c>
      <c r="H289">
        <v>130</v>
      </c>
      <c r="I289">
        <v>130</v>
      </c>
      <c r="J289">
        <v>1698</v>
      </c>
    </row>
    <row r="290" spans="1:10">
      <c r="A290">
        <v>562</v>
      </c>
      <c r="B290">
        <v>131.1</v>
      </c>
      <c r="C290">
        <v>131.1</v>
      </c>
      <c r="D290">
        <v>131</v>
      </c>
      <c r="E290">
        <v>130.9</v>
      </c>
      <c r="F290">
        <v>130.80000000000001</v>
      </c>
      <c r="G290">
        <v>130.69999999999999</v>
      </c>
      <c r="H290">
        <v>130.6</v>
      </c>
      <c r="I290">
        <v>130.6</v>
      </c>
      <c r="J290">
        <v>1696</v>
      </c>
    </row>
    <row r="291" spans="1:10">
      <c r="A291">
        <v>564</v>
      </c>
      <c r="B291">
        <v>131.69999999999999</v>
      </c>
      <c r="C291">
        <v>131.69999999999999</v>
      </c>
      <c r="D291">
        <v>131.6</v>
      </c>
      <c r="E291">
        <v>131.5</v>
      </c>
      <c r="F291">
        <v>131.4</v>
      </c>
      <c r="G291">
        <v>131.30000000000001</v>
      </c>
      <c r="H291">
        <v>131.19999999999999</v>
      </c>
      <c r="I291">
        <v>131.19999999999999</v>
      </c>
      <c r="J291">
        <v>1694</v>
      </c>
    </row>
    <row r="292" spans="1:10">
      <c r="A292">
        <v>566</v>
      </c>
      <c r="B292">
        <v>132.30000000000001</v>
      </c>
      <c r="C292">
        <v>132.30000000000001</v>
      </c>
      <c r="D292">
        <v>132.19999999999999</v>
      </c>
      <c r="E292">
        <v>132.1</v>
      </c>
      <c r="F292">
        <v>132</v>
      </c>
      <c r="G292">
        <v>131.9</v>
      </c>
      <c r="H292">
        <v>131.80000000000001</v>
      </c>
      <c r="I292">
        <v>131.80000000000001</v>
      </c>
      <c r="J292">
        <v>1692</v>
      </c>
    </row>
    <row r="293" spans="1:10">
      <c r="A293">
        <v>568</v>
      </c>
      <c r="B293">
        <v>133</v>
      </c>
      <c r="C293">
        <v>132.9</v>
      </c>
      <c r="D293">
        <v>132.80000000000001</v>
      </c>
      <c r="E293">
        <v>132.69999999999999</v>
      </c>
      <c r="F293">
        <v>132.6</v>
      </c>
      <c r="G293">
        <v>132.5</v>
      </c>
      <c r="H293">
        <v>132.4</v>
      </c>
      <c r="I293">
        <v>132.4</v>
      </c>
      <c r="J293">
        <v>1690</v>
      </c>
    </row>
    <row r="294" spans="1:10">
      <c r="A294">
        <v>570</v>
      </c>
      <c r="B294">
        <v>133.6</v>
      </c>
      <c r="C294">
        <v>133.5</v>
      </c>
      <c r="D294">
        <v>133.4</v>
      </c>
      <c r="E294">
        <v>133.30000000000001</v>
      </c>
      <c r="F294">
        <v>133.19999999999999</v>
      </c>
      <c r="G294">
        <v>133.1</v>
      </c>
      <c r="H294">
        <v>133</v>
      </c>
      <c r="I294">
        <v>133</v>
      </c>
      <c r="J294">
        <v>1688</v>
      </c>
    </row>
    <row r="295" spans="1:10">
      <c r="A295">
        <v>572</v>
      </c>
      <c r="B295">
        <v>134.19999999999999</v>
      </c>
      <c r="C295">
        <v>134.1</v>
      </c>
      <c r="D295">
        <v>134</v>
      </c>
      <c r="E295">
        <v>133.9</v>
      </c>
      <c r="F295">
        <v>133.80000000000001</v>
      </c>
      <c r="G295">
        <v>133.69999999999999</v>
      </c>
      <c r="H295">
        <v>133.6</v>
      </c>
      <c r="I295">
        <v>133.6</v>
      </c>
      <c r="J295">
        <v>1686</v>
      </c>
    </row>
    <row r="296" spans="1:10">
      <c r="A296">
        <v>574</v>
      </c>
      <c r="B296">
        <v>134.80000000000001</v>
      </c>
      <c r="C296">
        <v>134.69999999999999</v>
      </c>
      <c r="D296">
        <v>134.6</v>
      </c>
      <c r="E296">
        <v>134.5</v>
      </c>
      <c r="F296">
        <v>134.4</v>
      </c>
      <c r="G296">
        <v>134.30000000000001</v>
      </c>
      <c r="H296">
        <v>134.30000000000001</v>
      </c>
      <c r="I296">
        <v>134.19999999999999</v>
      </c>
      <c r="J296">
        <v>1684</v>
      </c>
    </row>
    <row r="297" spans="1:10">
      <c r="A297">
        <v>576</v>
      </c>
      <c r="B297">
        <v>135.4</v>
      </c>
      <c r="C297">
        <v>135.30000000000001</v>
      </c>
      <c r="D297">
        <v>135.19999999999999</v>
      </c>
      <c r="E297">
        <v>135.1</v>
      </c>
      <c r="F297">
        <v>135</v>
      </c>
      <c r="G297">
        <v>134.9</v>
      </c>
      <c r="H297">
        <v>134.9</v>
      </c>
      <c r="I297">
        <v>134.80000000000001</v>
      </c>
      <c r="J297">
        <v>1682</v>
      </c>
    </row>
    <row r="298" spans="1:10">
      <c r="A298">
        <v>578</v>
      </c>
      <c r="B298">
        <v>136</v>
      </c>
      <c r="C298">
        <v>135.9</v>
      </c>
      <c r="D298">
        <v>135.80000000000001</v>
      </c>
      <c r="E298">
        <v>135.69999999999999</v>
      </c>
      <c r="F298">
        <v>135.6</v>
      </c>
      <c r="G298">
        <v>135.5</v>
      </c>
      <c r="H298">
        <v>135.5</v>
      </c>
      <c r="I298">
        <v>135.4</v>
      </c>
      <c r="J298">
        <v>1680</v>
      </c>
    </row>
    <row r="299" spans="1:10">
      <c r="A299">
        <v>580</v>
      </c>
      <c r="B299">
        <v>136.6</v>
      </c>
      <c r="C299">
        <v>136.5</v>
      </c>
      <c r="D299">
        <v>136.4</v>
      </c>
      <c r="E299">
        <v>136.30000000000001</v>
      </c>
      <c r="F299">
        <v>136.19999999999999</v>
      </c>
      <c r="G299">
        <v>136.19999999999999</v>
      </c>
      <c r="H299">
        <v>136.1</v>
      </c>
      <c r="I299">
        <v>136</v>
      </c>
      <c r="J299">
        <v>1678</v>
      </c>
    </row>
    <row r="300" spans="1:10">
      <c r="A300">
        <v>582</v>
      </c>
      <c r="B300">
        <v>137.19999999999999</v>
      </c>
      <c r="C300">
        <v>137.1</v>
      </c>
      <c r="D300">
        <v>137</v>
      </c>
      <c r="E300">
        <v>136.9</v>
      </c>
      <c r="F300">
        <v>136.80000000000001</v>
      </c>
      <c r="G300">
        <v>136.80000000000001</v>
      </c>
      <c r="H300">
        <v>136.69999999999999</v>
      </c>
      <c r="I300">
        <v>136.6</v>
      </c>
      <c r="J300">
        <v>1676</v>
      </c>
    </row>
    <row r="301" spans="1:10">
      <c r="A301">
        <v>584</v>
      </c>
      <c r="B301">
        <v>137.80000000000001</v>
      </c>
      <c r="C301">
        <v>137.69999999999999</v>
      </c>
      <c r="D301">
        <v>137.6</v>
      </c>
      <c r="E301">
        <v>137.5</v>
      </c>
      <c r="F301">
        <v>137.5</v>
      </c>
      <c r="G301">
        <v>137.4</v>
      </c>
      <c r="H301">
        <v>137.30000000000001</v>
      </c>
      <c r="I301">
        <v>137.19999999999999</v>
      </c>
      <c r="J301">
        <v>1674</v>
      </c>
    </row>
    <row r="302" spans="1:10">
      <c r="A302">
        <v>586</v>
      </c>
      <c r="B302">
        <v>138.4</v>
      </c>
      <c r="C302">
        <v>138.30000000000001</v>
      </c>
      <c r="D302">
        <v>138.19999999999999</v>
      </c>
      <c r="E302">
        <v>138.19999999999999</v>
      </c>
      <c r="F302">
        <v>138.1</v>
      </c>
      <c r="G302">
        <v>138</v>
      </c>
      <c r="H302">
        <v>137.9</v>
      </c>
      <c r="I302">
        <v>137.80000000000001</v>
      </c>
      <c r="J302">
        <v>1672</v>
      </c>
    </row>
    <row r="303" spans="1:10">
      <c r="A303">
        <v>588</v>
      </c>
      <c r="B303">
        <v>139</v>
      </c>
      <c r="C303">
        <v>138.9</v>
      </c>
      <c r="D303">
        <v>138.9</v>
      </c>
      <c r="E303">
        <v>138.80000000000001</v>
      </c>
      <c r="F303">
        <v>138.69999999999999</v>
      </c>
      <c r="G303">
        <v>138.6</v>
      </c>
      <c r="H303">
        <v>138.5</v>
      </c>
      <c r="I303">
        <v>138.4</v>
      </c>
      <c r="J303">
        <v>1670</v>
      </c>
    </row>
    <row r="304" spans="1:10">
      <c r="A304">
        <v>590</v>
      </c>
      <c r="B304">
        <v>139.6</v>
      </c>
      <c r="C304">
        <v>139.6</v>
      </c>
      <c r="D304">
        <v>139.5</v>
      </c>
      <c r="E304">
        <v>139.4</v>
      </c>
      <c r="F304">
        <v>139.30000000000001</v>
      </c>
      <c r="G304">
        <v>139.19999999999999</v>
      </c>
      <c r="H304">
        <v>139.1</v>
      </c>
      <c r="I304">
        <v>139</v>
      </c>
      <c r="J304">
        <v>1668</v>
      </c>
    </row>
    <row r="305" spans="1:10">
      <c r="A305">
        <v>592</v>
      </c>
      <c r="B305">
        <v>140.30000000000001</v>
      </c>
      <c r="C305">
        <v>140.19999999999999</v>
      </c>
      <c r="D305">
        <v>140.1</v>
      </c>
      <c r="E305">
        <v>140</v>
      </c>
      <c r="F305">
        <v>139.9</v>
      </c>
      <c r="G305">
        <v>139.80000000000001</v>
      </c>
      <c r="H305">
        <v>139.69999999999999</v>
      </c>
      <c r="I305">
        <v>139.6</v>
      </c>
      <c r="J305">
        <v>1666</v>
      </c>
    </row>
    <row r="306" spans="1:10">
      <c r="A306">
        <v>594</v>
      </c>
      <c r="B306">
        <v>140.9</v>
      </c>
      <c r="C306">
        <v>140.80000000000001</v>
      </c>
      <c r="D306">
        <v>140.69999999999999</v>
      </c>
      <c r="E306">
        <v>140.6</v>
      </c>
      <c r="F306">
        <v>140.5</v>
      </c>
      <c r="G306">
        <v>140.4</v>
      </c>
      <c r="H306">
        <v>140.30000000000001</v>
      </c>
      <c r="I306">
        <v>140.30000000000001</v>
      </c>
      <c r="J306">
        <v>1664</v>
      </c>
    </row>
    <row r="307" spans="1:10">
      <c r="A307">
        <v>596</v>
      </c>
      <c r="B307">
        <v>141.5</v>
      </c>
      <c r="C307">
        <v>141.4</v>
      </c>
      <c r="D307">
        <v>141.30000000000001</v>
      </c>
      <c r="E307">
        <v>141.19999999999999</v>
      </c>
      <c r="F307">
        <v>141.1</v>
      </c>
      <c r="G307">
        <v>141</v>
      </c>
      <c r="H307">
        <v>141</v>
      </c>
      <c r="I307">
        <v>140.9</v>
      </c>
      <c r="J307">
        <v>1662</v>
      </c>
    </row>
    <row r="308" spans="1:10">
      <c r="A308">
        <v>598</v>
      </c>
      <c r="B308">
        <v>142.1</v>
      </c>
      <c r="C308">
        <v>142</v>
      </c>
      <c r="D308">
        <v>141.9</v>
      </c>
      <c r="E308">
        <v>141.80000000000001</v>
      </c>
      <c r="F308">
        <v>141.80000000000001</v>
      </c>
      <c r="G308">
        <v>141.69999999999999</v>
      </c>
      <c r="H308">
        <v>141.6</v>
      </c>
      <c r="I308">
        <v>141.5</v>
      </c>
      <c r="J308">
        <v>1660</v>
      </c>
    </row>
    <row r="309" spans="1:10">
      <c r="A309">
        <v>600</v>
      </c>
      <c r="B309">
        <v>142.69999999999999</v>
      </c>
      <c r="C309">
        <v>142.6</v>
      </c>
      <c r="D309">
        <v>142.5</v>
      </c>
      <c r="E309">
        <v>142.5</v>
      </c>
      <c r="F309">
        <v>142.4</v>
      </c>
      <c r="G309">
        <v>142.30000000000001</v>
      </c>
      <c r="H309">
        <v>142.19999999999999</v>
      </c>
      <c r="I309">
        <v>142.1</v>
      </c>
      <c r="J309">
        <v>1658</v>
      </c>
    </row>
    <row r="310" spans="1:10">
      <c r="A310">
        <v>602</v>
      </c>
      <c r="B310">
        <v>143.30000000000001</v>
      </c>
      <c r="C310">
        <v>143.19999999999999</v>
      </c>
      <c r="D310">
        <v>143.19999999999999</v>
      </c>
      <c r="E310">
        <v>143.1</v>
      </c>
      <c r="F310">
        <v>143</v>
      </c>
      <c r="G310">
        <v>142.9</v>
      </c>
      <c r="H310">
        <v>142.80000000000001</v>
      </c>
      <c r="I310">
        <v>142.69999999999999</v>
      </c>
      <c r="J310">
        <v>1656</v>
      </c>
    </row>
    <row r="311" spans="1:10">
      <c r="A311">
        <v>604</v>
      </c>
      <c r="B311">
        <v>144</v>
      </c>
      <c r="C311">
        <v>143.9</v>
      </c>
      <c r="D311">
        <v>143.80000000000001</v>
      </c>
      <c r="E311">
        <v>143.69999999999999</v>
      </c>
      <c r="F311">
        <v>143.6</v>
      </c>
      <c r="G311">
        <v>143.5</v>
      </c>
      <c r="H311">
        <v>143.4</v>
      </c>
      <c r="I311">
        <v>143.30000000000001</v>
      </c>
      <c r="J311">
        <v>1654</v>
      </c>
    </row>
    <row r="312" spans="1:10">
      <c r="A312">
        <v>606</v>
      </c>
      <c r="B312">
        <v>144.6</v>
      </c>
      <c r="C312">
        <v>144.5</v>
      </c>
      <c r="D312">
        <v>144.4</v>
      </c>
      <c r="E312">
        <v>144.30000000000001</v>
      </c>
      <c r="F312">
        <v>144.19999999999999</v>
      </c>
      <c r="G312">
        <v>144.1</v>
      </c>
      <c r="H312">
        <v>144.1</v>
      </c>
      <c r="I312">
        <v>144</v>
      </c>
      <c r="J312">
        <v>1652</v>
      </c>
    </row>
    <row r="313" spans="1:10">
      <c r="A313">
        <v>608</v>
      </c>
      <c r="B313">
        <v>145.19999999999999</v>
      </c>
      <c r="C313">
        <v>145.1</v>
      </c>
      <c r="D313">
        <v>145</v>
      </c>
      <c r="E313">
        <v>144.9</v>
      </c>
      <c r="F313">
        <v>144.80000000000001</v>
      </c>
      <c r="G313">
        <v>144.80000000000001</v>
      </c>
      <c r="H313">
        <v>144.69999999999999</v>
      </c>
      <c r="I313">
        <v>144.6</v>
      </c>
      <c r="J313">
        <v>1650</v>
      </c>
    </row>
    <row r="314" spans="1:10">
      <c r="A314">
        <v>610</v>
      </c>
      <c r="B314">
        <v>145.80000000000001</v>
      </c>
      <c r="C314">
        <v>145.69999999999999</v>
      </c>
      <c r="D314">
        <v>145.6</v>
      </c>
      <c r="E314">
        <v>145.6</v>
      </c>
      <c r="F314">
        <v>145.5</v>
      </c>
      <c r="G314">
        <v>145.4</v>
      </c>
      <c r="H314">
        <v>145.30000000000001</v>
      </c>
      <c r="I314">
        <v>145.19999999999999</v>
      </c>
      <c r="J314">
        <v>1648</v>
      </c>
    </row>
    <row r="315" spans="1:10">
      <c r="A315">
        <v>612</v>
      </c>
      <c r="B315">
        <v>146.4</v>
      </c>
      <c r="C315">
        <v>146.4</v>
      </c>
      <c r="D315">
        <v>146.30000000000001</v>
      </c>
      <c r="E315">
        <v>146.19999999999999</v>
      </c>
      <c r="F315">
        <v>146.1</v>
      </c>
      <c r="G315">
        <v>146</v>
      </c>
      <c r="H315">
        <v>145.9</v>
      </c>
      <c r="I315">
        <v>145.80000000000001</v>
      </c>
      <c r="J315">
        <v>1646</v>
      </c>
    </row>
    <row r="316" spans="1:10">
      <c r="A316">
        <v>614</v>
      </c>
      <c r="B316">
        <v>147.1</v>
      </c>
      <c r="C316">
        <v>147</v>
      </c>
      <c r="D316">
        <v>146.9</v>
      </c>
      <c r="E316">
        <v>146.80000000000001</v>
      </c>
      <c r="F316">
        <v>146.69999999999999</v>
      </c>
      <c r="G316">
        <v>146.6</v>
      </c>
      <c r="H316">
        <v>146.5</v>
      </c>
      <c r="I316">
        <v>146.5</v>
      </c>
      <c r="J316">
        <v>1644</v>
      </c>
    </row>
    <row r="317" spans="1:10">
      <c r="A317">
        <v>616</v>
      </c>
      <c r="B317">
        <v>147.69999999999999</v>
      </c>
      <c r="C317">
        <v>147.6</v>
      </c>
      <c r="D317">
        <v>147.5</v>
      </c>
      <c r="E317">
        <v>147.4</v>
      </c>
      <c r="F317">
        <v>147.30000000000001</v>
      </c>
      <c r="G317">
        <v>147.30000000000001</v>
      </c>
      <c r="H317">
        <v>147.19999999999999</v>
      </c>
      <c r="I317">
        <v>147.1</v>
      </c>
      <c r="J317">
        <v>1642</v>
      </c>
    </row>
    <row r="318" spans="1:10">
      <c r="A318">
        <v>618</v>
      </c>
      <c r="B318">
        <v>148.30000000000001</v>
      </c>
      <c r="C318">
        <v>148.19999999999999</v>
      </c>
      <c r="D318">
        <v>148.1</v>
      </c>
      <c r="E318">
        <v>148.1</v>
      </c>
      <c r="F318">
        <v>148</v>
      </c>
      <c r="G318">
        <v>147.9</v>
      </c>
      <c r="H318">
        <v>147.80000000000001</v>
      </c>
      <c r="I318">
        <v>147.69999999999999</v>
      </c>
      <c r="J318">
        <v>1640</v>
      </c>
    </row>
    <row r="319" spans="1:10">
      <c r="A319">
        <v>620</v>
      </c>
      <c r="B319">
        <v>148.9</v>
      </c>
      <c r="C319">
        <v>148.9</v>
      </c>
      <c r="D319">
        <v>148.80000000000001</v>
      </c>
      <c r="E319">
        <v>148.69999999999999</v>
      </c>
      <c r="F319">
        <v>148.6</v>
      </c>
      <c r="G319">
        <v>148.5</v>
      </c>
      <c r="H319">
        <v>148.4</v>
      </c>
      <c r="I319">
        <v>148.30000000000001</v>
      </c>
      <c r="J319">
        <v>1638</v>
      </c>
    </row>
    <row r="320" spans="1:10">
      <c r="A320">
        <v>622</v>
      </c>
      <c r="B320">
        <v>149.6</v>
      </c>
      <c r="C320">
        <v>149.5</v>
      </c>
      <c r="D320">
        <v>149.4</v>
      </c>
      <c r="E320">
        <v>149.30000000000001</v>
      </c>
      <c r="F320">
        <v>149.19999999999999</v>
      </c>
      <c r="G320">
        <v>149.1</v>
      </c>
      <c r="H320">
        <v>149</v>
      </c>
      <c r="I320">
        <v>149</v>
      </c>
      <c r="J320">
        <v>1636</v>
      </c>
    </row>
    <row r="321" spans="1:10">
      <c r="A321">
        <v>624</v>
      </c>
      <c r="B321">
        <v>150.19999999999999</v>
      </c>
      <c r="C321">
        <v>150.1</v>
      </c>
      <c r="D321">
        <v>150</v>
      </c>
      <c r="E321">
        <v>149.9</v>
      </c>
      <c r="F321">
        <v>149.9</v>
      </c>
      <c r="G321">
        <v>149.80000000000001</v>
      </c>
      <c r="H321">
        <v>149.69999999999999</v>
      </c>
      <c r="I321">
        <v>149.6</v>
      </c>
      <c r="J321">
        <v>1634</v>
      </c>
    </row>
    <row r="322" spans="1:10">
      <c r="A322">
        <v>626</v>
      </c>
      <c r="B322">
        <v>150.80000000000001</v>
      </c>
      <c r="C322">
        <v>150.69999999999999</v>
      </c>
      <c r="D322">
        <v>150.69999999999999</v>
      </c>
      <c r="E322">
        <v>150.6</v>
      </c>
      <c r="F322">
        <v>150.5</v>
      </c>
      <c r="G322">
        <v>150.4</v>
      </c>
      <c r="H322">
        <v>150.30000000000001</v>
      </c>
      <c r="I322">
        <v>150.19999999999999</v>
      </c>
      <c r="J322">
        <v>1632</v>
      </c>
    </row>
    <row r="323" spans="1:10">
      <c r="A323">
        <v>628</v>
      </c>
      <c r="B323">
        <v>151.5</v>
      </c>
      <c r="C323">
        <v>151.4</v>
      </c>
      <c r="D323">
        <v>151.30000000000001</v>
      </c>
      <c r="E323">
        <v>151.19999999999999</v>
      </c>
      <c r="F323">
        <v>151.1</v>
      </c>
      <c r="G323">
        <v>151</v>
      </c>
      <c r="H323">
        <v>150.9</v>
      </c>
      <c r="I323">
        <v>150.80000000000001</v>
      </c>
      <c r="J323">
        <v>1630</v>
      </c>
    </row>
    <row r="324" spans="1:10">
      <c r="A324">
        <v>630</v>
      </c>
      <c r="B324">
        <v>152.1</v>
      </c>
      <c r="C324">
        <v>152</v>
      </c>
      <c r="D324">
        <v>151.9</v>
      </c>
      <c r="E324">
        <v>151.80000000000001</v>
      </c>
      <c r="F324">
        <v>151.69999999999999</v>
      </c>
      <c r="G324">
        <v>151.69999999999999</v>
      </c>
      <c r="H324">
        <v>151.6</v>
      </c>
      <c r="I324">
        <v>151.5</v>
      </c>
      <c r="J324">
        <v>1628</v>
      </c>
    </row>
    <row r="325" spans="1:10">
      <c r="A325">
        <v>632</v>
      </c>
      <c r="B325">
        <v>152.69999999999999</v>
      </c>
      <c r="C325">
        <v>152.6</v>
      </c>
      <c r="D325">
        <v>152.6</v>
      </c>
      <c r="E325">
        <v>152.5</v>
      </c>
      <c r="F325">
        <v>152.4</v>
      </c>
      <c r="G325">
        <v>152.30000000000001</v>
      </c>
      <c r="H325">
        <v>152.19999999999999</v>
      </c>
      <c r="I325">
        <v>152.1</v>
      </c>
      <c r="J325">
        <v>1626</v>
      </c>
    </row>
    <row r="326" spans="1:10">
      <c r="A326">
        <v>634</v>
      </c>
      <c r="B326">
        <v>153.4</v>
      </c>
      <c r="C326">
        <v>153.30000000000001</v>
      </c>
      <c r="D326">
        <v>153.19999999999999</v>
      </c>
      <c r="E326">
        <v>153.1</v>
      </c>
      <c r="F326">
        <v>153</v>
      </c>
      <c r="G326">
        <v>152.9</v>
      </c>
      <c r="H326">
        <v>152.80000000000001</v>
      </c>
      <c r="I326">
        <v>152.69999999999999</v>
      </c>
      <c r="J326">
        <v>1624</v>
      </c>
    </row>
    <row r="327" spans="1:10">
      <c r="A327">
        <v>636</v>
      </c>
      <c r="B327">
        <v>154</v>
      </c>
      <c r="C327">
        <v>153.9</v>
      </c>
      <c r="D327">
        <v>153.80000000000001</v>
      </c>
      <c r="E327">
        <v>153.69999999999999</v>
      </c>
      <c r="F327">
        <v>153.6</v>
      </c>
      <c r="G327">
        <v>153.6</v>
      </c>
      <c r="H327">
        <v>153.5</v>
      </c>
      <c r="I327">
        <v>153.4</v>
      </c>
      <c r="J327">
        <v>1622</v>
      </c>
    </row>
    <row r="328" spans="1:10">
      <c r="A328">
        <v>638</v>
      </c>
      <c r="B328">
        <v>154.6</v>
      </c>
      <c r="C328">
        <v>154.5</v>
      </c>
      <c r="D328">
        <v>154.5</v>
      </c>
      <c r="E328">
        <v>154.4</v>
      </c>
      <c r="F328">
        <v>154.30000000000001</v>
      </c>
      <c r="G328">
        <v>154.19999999999999</v>
      </c>
      <c r="H328">
        <v>154.1</v>
      </c>
      <c r="I328">
        <v>154</v>
      </c>
      <c r="J328">
        <v>1620</v>
      </c>
    </row>
    <row r="329" spans="1:10">
      <c r="A329">
        <v>640</v>
      </c>
      <c r="B329">
        <v>155.30000000000001</v>
      </c>
      <c r="C329">
        <v>155.19999999999999</v>
      </c>
      <c r="D329">
        <v>155.1</v>
      </c>
      <c r="E329">
        <v>155</v>
      </c>
      <c r="F329">
        <v>154.9</v>
      </c>
      <c r="G329">
        <v>154.80000000000001</v>
      </c>
      <c r="H329">
        <v>154.69999999999999</v>
      </c>
      <c r="I329">
        <v>154.6</v>
      </c>
      <c r="J329">
        <v>1618</v>
      </c>
    </row>
    <row r="330" spans="1:10">
      <c r="A330">
        <v>642</v>
      </c>
      <c r="B330">
        <v>155.9</v>
      </c>
      <c r="C330">
        <v>155.80000000000001</v>
      </c>
      <c r="D330">
        <v>155.69999999999999</v>
      </c>
      <c r="E330">
        <v>155.6</v>
      </c>
      <c r="F330">
        <v>155.6</v>
      </c>
      <c r="G330">
        <v>155.5</v>
      </c>
      <c r="H330">
        <v>155.4</v>
      </c>
      <c r="I330">
        <v>155.30000000000001</v>
      </c>
      <c r="J330">
        <v>1616</v>
      </c>
    </row>
    <row r="331" spans="1:10">
      <c r="A331">
        <v>644</v>
      </c>
      <c r="B331">
        <v>156.6</v>
      </c>
      <c r="C331">
        <v>156.5</v>
      </c>
      <c r="D331">
        <v>156.4</v>
      </c>
      <c r="E331">
        <v>156.30000000000001</v>
      </c>
      <c r="F331">
        <v>156.19999999999999</v>
      </c>
      <c r="G331">
        <v>156.1</v>
      </c>
      <c r="H331">
        <v>156</v>
      </c>
      <c r="I331">
        <v>155.9</v>
      </c>
      <c r="J331">
        <v>1614</v>
      </c>
    </row>
    <row r="332" spans="1:10">
      <c r="A332">
        <v>646</v>
      </c>
      <c r="B332">
        <v>157.19999999999999</v>
      </c>
      <c r="C332">
        <v>157.1</v>
      </c>
      <c r="D332">
        <v>157</v>
      </c>
      <c r="E332">
        <v>156.9</v>
      </c>
      <c r="F332">
        <v>156.80000000000001</v>
      </c>
      <c r="G332">
        <v>156.69999999999999</v>
      </c>
      <c r="H332">
        <v>156.69999999999999</v>
      </c>
      <c r="I332">
        <v>156.6</v>
      </c>
      <c r="J332">
        <v>1612</v>
      </c>
    </row>
    <row r="333" spans="1:10">
      <c r="A333">
        <v>648</v>
      </c>
      <c r="B333">
        <v>157.80000000000001</v>
      </c>
      <c r="C333">
        <v>157.69999999999999</v>
      </c>
      <c r="D333">
        <v>157.69999999999999</v>
      </c>
      <c r="E333">
        <v>157.6</v>
      </c>
      <c r="F333">
        <v>157.5</v>
      </c>
      <c r="G333">
        <v>157.4</v>
      </c>
      <c r="H333">
        <v>157.30000000000001</v>
      </c>
      <c r="I333">
        <v>157.19999999999999</v>
      </c>
      <c r="J333">
        <v>1610</v>
      </c>
    </row>
    <row r="334" spans="1:10">
      <c r="A334">
        <v>650</v>
      </c>
      <c r="B334">
        <v>158.5</v>
      </c>
      <c r="C334">
        <v>158.4</v>
      </c>
      <c r="D334">
        <v>158.30000000000001</v>
      </c>
      <c r="E334">
        <v>158.19999999999999</v>
      </c>
      <c r="F334">
        <v>158.1</v>
      </c>
      <c r="G334">
        <v>158</v>
      </c>
      <c r="H334">
        <v>157.9</v>
      </c>
      <c r="I334">
        <v>157.80000000000001</v>
      </c>
      <c r="J334">
        <v>1608</v>
      </c>
    </row>
    <row r="335" spans="1:10">
      <c r="A335">
        <v>652</v>
      </c>
      <c r="B335">
        <v>159.1</v>
      </c>
      <c r="C335">
        <v>159</v>
      </c>
      <c r="D335">
        <v>158.9</v>
      </c>
      <c r="E335">
        <v>158.80000000000001</v>
      </c>
      <c r="F335">
        <v>158.80000000000001</v>
      </c>
      <c r="G335">
        <v>158.69999999999999</v>
      </c>
      <c r="H335">
        <v>158.6</v>
      </c>
      <c r="I335">
        <v>158.5</v>
      </c>
      <c r="J335">
        <v>1606</v>
      </c>
    </row>
    <row r="336" spans="1:10">
      <c r="A336">
        <v>654</v>
      </c>
      <c r="B336">
        <v>159.80000000000001</v>
      </c>
      <c r="C336">
        <v>159.69999999999999</v>
      </c>
      <c r="D336">
        <v>159.6</v>
      </c>
      <c r="E336">
        <v>159.5</v>
      </c>
      <c r="F336">
        <v>159.4</v>
      </c>
      <c r="G336">
        <v>159.30000000000001</v>
      </c>
      <c r="H336">
        <v>159.19999999999999</v>
      </c>
      <c r="I336">
        <v>159.1</v>
      </c>
      <c r="J336">
        <v>1604</v>
      </c>
    </row>
    <row r="337" spans="1:10">
      <c r="A337">
        <v>656</v>
      </c>
      <c r="B337">
        <v>160.4</v>
      </c>
      <c r="C337">
        <v>160.30000000000001</v>
      </c>
      <c r="D337">
        <v>160.19999999999999</v>
      </c>
      <c r="E337">
        <v>160.1</v>
      </c>
      <c r="F337">
        <v>160</v>
      </c>
      <c r="G337">
        <v>160</v>
      </c>
      <c r="H337">
        <v>159.9</v>
      </c>
      <c r="I337">
        <v>159.80000000000001</v>
      </c>
      <c r="J337">
        <v>1602</v>
      </c>
    </row>
    <row r="338" spans="1:10">
      <c r="A338">
        <v>658</v>
      </c>
      <c r="B338">
        <v>161.1</v>
      </c>
      <c r="C338">
        <v>161</v>
      </c>
      <c r="D338">
        <v>160.9</v>
      </c>
      <c r="E338">
        <v>160.80000000000001</v>
      </c>
      <c r="F338">
        <v>160.69999999999999</v>
      </c>
      <c r="G338">
        <v>160.6</v>
      </c>
      <c r="H338">
        <v>160.5</v>
      </c>
      <c r="I338">
        <v>160.4</v>
      </c>
      <c r="J338">
        <v>1600</v>
      </c>
    </row>
    <row r="339" spans="1:10">
      <c r="A339">
        <v>660</v>
      </c>
      <c r="B339">
        <v>161.69999999999999</v>
      </c>
      <c r="C339">
        <v>161.6</v>
      </c>
      <c r="D339">
        <v>161.5</v>
      </c>
      <c r="E339">
        <v>161.4</v>
      </c>
      <c r="F339">
        <v>161.30000000000001</v>
      </c>
      <c r="G339">
        <v>161.19999999999999</v>
      </c>
      <c r="H339">
        <v>161.19999999999999</v>
      </c>
      <c r="I339">
        <v>161.1</v>
      </c>
      <c r="J339">
        <v>1598</v>
      </c>
    </row>
    <row r="340" spans="1:10">
      <c r="A340">
        <v>662</v>
      </c>
      <c r="B340">
        <v>162.30000000000001</v>
      </c>
      <c r="C340">
        <v>162.30000000000001</v>
      </c>
      <c r="D340">
        <v>162.19999999999999</v>
      </c>
      <c r="E340">
        <v>162.1</v>
      </c>
      <c r="F340">
        <v>162</v>
      </c>
      <c r="G340">
        <v>161.9</v>
      </c>
      <c r="H340">
        <v>161.80000000000001</v>
      </c>
      <c r="I340">
        <v>161.69999999999999</v>
      </c>
      <c r="J340">
        <v>1596</v>
      </c>
    </row>
    <row r="341" spans="1:10">
      <c r="A341">
        <v>664</v>
      </c>
      <c r="B341">
        <v>163</v>
      </c>
      <c r="C341">
        <v>162.9</v>
      </c>
      <c r="D341">
        <v>162.80000000000001</v>
      </c>
      <c r="E341">
        <v>162.69999999999999</v>
      </c>
      <c r="F341">
        <v>162.6</v>
      </c>
      <c r="G341">
        <v>162.5</v>
      </c>
      <c r="H341">
        <v>162.4</v>
      </c>
      <c r="I341">
        <v>162.4</v>
      </c>
      <c r="J341">
        <v>1594</v>
      </c>
    </row>
    <row r="342" spans="1:10">
      <c r="A342">
        <v>666</v>
      </c>
      <c r="B342">
        <v>163.6</v>
      </c>
      <c r="C342">
        <v>163.6</v>
      </c>
      <c r="D342">
        <v>163.5</v>
      </c>
      <c r="E342">
        <v>163.4</v>
      </c>
      <c r="F342">
        <v>163.30000000000001</v>
      </c>
      <c r="G342">
        <v>163.19999999999999</v>
      </c>
      <c r="H342">
        <v>163.1</v>
      </c>
      <c r="I342">
        <v>163</v>
      </c>
      <c r="J342">
        <v>1592</v>
      </c>
    </row>
    <row r="343" spans="1:10">
      <c r="A343">
        <v>668</v>
      </c>
      <c r="B343">
        <v>164.3</v>
      </c>
      <c r="C343">
        <v>164.2</v>
      </c>
      <c r="D343">
        <v>164.1</v>
      </c>
      <c r="E343">
        <v>164</v>
      </c>
      <c r="F343">
        <v>163.9</v>
      </c>
      <c r="G343">
        <v>163.80000000000001</v>
      </c>
      <c r="H343">
        <v>163.69999999999999</v>
      </c>
      <c r="I343">
        <v>163.69999999999999</v>
      </c>
      <c r="J343">
        <v>1590</v>
      </c>
    </row>
    <row r="344" spans="1:10">
      <c r="A344">
        <v>670</v>
      </c>
      <c r="B344">
        <v>164.9</v>
      </c>
      <c r="C344">
        <v>164.9</v>
      </c>
      <c r="D344">
        <v>164.8</v>
      </c>
      <c r="E344">
        <v>164.7</v>
      </c>
      <c r="F344">
        <v>164.6</v>
      </c>
      <c r="G344">
        <v>164.5</v>
      </c>
      <c r="H344">
        <v>164.4</v>
      </c>
      <c r="I344">
        <v>164.3</v>
      </c>
      <c r="J344">
        <v>1588</v>
      </c>
    </row>
    <row r="345" spans="1:10">
      <c r="A345">
        <v>672</v>
      </c>
      <c r="B345">
        <v>165.6</v>
      </c>
      <c r="C345">
        <v>165.5</v>
      </c>
      <c r="D345">
        <v>165.4</v>
      </c>
      <c r="E345">
        <v>165.3</v>
      </c>
      <c r="F345">
        <v>165.2</v>
      </c>
      <c r="G345">
        <v>165.1</v>
      </c>
      <c r="H345">
        <v>165</v>
      </c>
      <c r="I345">
        <v>165</v>
      </c>
      <c r="J345">
        <v>1586</v>
      </c>
    </row>
    <row r="346" spans="1:10">
      <c r="A346">
        <v>674</v>
      </c>
      <c r="B346">
        <v>166.3</v>
      </c>
      <c r="C346">
        <v>166.2</v>
      </c>
      <c r="D346">
        <v>166.1</v>
      </c>
      <c r="E346">
        <v>166</v>
      </c>
      <c r="F346">
        <v>165.9</v>
      </c>
      <c r="G346">
        <v>165.8</v>
      </c>
      <c r="H346">
        <v>165.7</v>
      </c>
      <c r="I346">
        <v>165.6</v>
      </c>
      <c r="J346">
        <v>1584</v>
      </c>
    </row>
    <row r="347" spans="1:10">
      <c r="A347">
        <v>676</v>
      </c>
      <c r="B347">
        <v>166.9</v>
      </c>
      <c r="C347">
        <v>166.8</v>
      </c>
      <c r="D347">
        <v>166.7</v>
      </c>
      <c r="E347">
        <v>166.6</v>
      </c>
      <c r="F347">
        <v>166.5</v>
      </c>
      <c r="G347">
        <v>166.4</v>
      </c>
      <c r="H347">
        <v>166.4</v>
      </c>
      <c r="I347">
        <v>166.3</v>
      </c>
      <c r="J347">
        <v>1582</v>
      </c>
    </row>
    <row r="348" spans="1:10">
      <c r="A348">
        <v>678</v>
      </c>
      <c r="B348">
        <v>167.6</v>
      </c>
      <c r="C348">
        <v>167.5</v>
      </c>
      <c r="D348">
        <v>167.4</v>
      </c>
      <c r="E348">
        <v>167.3</v>
      </c>
      <c r="F348">
        <v>167.2</v>
      </c>
      <c r="G348">
        <v>167.1</v>
      </c>
      <c r="H348">
        <v>167</v>
      </c>
      <c r="I348">
        <v>166.9</v>
      </c>
      <c r="J348">
        <v>1580</v>
      </c>
    </row>
    <row r="349" spans="1:10">
      <c r="A349">
        <v>680</v>
      </c>
      <c r="B349">
        <v>168.2</v>
      </c>
      <c r="C349">
        <v>168.1</v>
      </c>
      <c r="D349">
        <v>168</v>
      </c>
      <c r="E349">
        <v>167.9</v>
      </c>
      <c r="F349">
        <v>167.8</v>
      </c>
      <c r="G349">
        <v>167.8</v>
      </c>
      <c r="H349">
        <v>167.7</v>
      </c>
      <c r="I349">
        <v>167.6</v>
      </c>
      <c r="J349">
        <v>1578</v>
      </c>
    </row>
    <row r="350" spans="1:10">
      <c r="A350">
        <v>682</v>
      </c>
      <c r="B350">
        <v>168.9</v>
      </c>
      <c r="C350">
        <v>168.8</v>
      </c>
      <c r="D350">
        <v>168.7</v>
      </c>
      <c r="E350">
        <v>168.6</v>
      </c>
      <c r="F350">
        <v>168.5</v>
      </c>
      <c r="G350">
        <v>168.4</v>
      </c>
      <c r="H350">
        <v>168.3</v>
      </c>
      <c r="I350">
        <v>168.2</v>
      </c>
      <c r="J350">
        <v>1576</v>
      </c>
    </row>
    <row r="351" spans="1:10">
      <c r="A351">
        <v>684</v>
      </c>
      <c r="B351">
        <v>169.5</v>
      </c>
      <c r="C351">
        <v>169.4</v>
      </c>
      <c r="D351">
        <v>169.3</v>
      </c>
      <c r="E351">
        <v>169.3</v>
      </c>
      <c r="F351">
        <v>169.2</v>
      </c>
      <c r="G351">
        <v>169.1</v>
      </c>
      <c r="H351">
        <v>169</v>
      </c>
      <c r="I351">
        <v>168.9</v>
      </c>
      <c r="J351">
        <v>1574</v>
      </c>
    </row>
    <row r="352" spans="1:10">
      <c r="A352">
        <v>686</v>
      </c>
      <c r="B352">
        <v>170.2</v>
      </c>
      <c r="C352">
        <v>170.1</v>
      </c>
      <c r="D352">
        <v>170</v>
      </c>
      <c r="E352">
        <v>169.9</v>
      </c>
      <c r="F352">
        <v>169.8</v>
      </c>
      <c r="G352">
        <v>169.7</v>
      </c>
      <c r="H352">
        <v>169.6</v>
      </c>
      <c r="I352">
        <v>169.5</v>
      </c>
      <c r="J352">
        <v>1572</v>
      </c>
    </row>
    <row r="353" spans="1:10">
      <c r="A353">
        <v>688</v>
      </c>
      <c r="B353">
        <v>170.9</v>
      </c>
      <c r="C353">
        <v>170.8</v>
      </c>
      <c r="D353">
        <v>170.7</v>
      </c>
      <c r="E353">
        <v>170.6</v>
      </c>
      <c r="F353">
        <v>170.5</v>
      </c>
      <c r="G353">
        <v>170.4</v>
      </c>
      <c r="H353">
        <v>170.3</v>
      </c>
      <c r="I353">
        <v>170.2</v>
      </c>
      <c r="J353">
        <v>1570</v>
      </c>
    </row>
    <row r="354" spans="1:10">
      <c r="A354">
        <v>690</v>
      </c>
      <c r="B354">
        <v>171.5</v>
      </c>
      <c r="C354">
        <v>171.4</v>
      </c>
      <c r="D354">
        <v>171.3</v>
      </c>
      <c r="E354">
        <v>171.2</v>
      </c>
      <c r="F354">
        <v>171.1</v>
      </c>
      <c r="G354">
        <v>171</v>
      </c>
      <c r="H354">
        <v>171</v>
      </c>
      <c r="I354">
        <v>170.9</v>
      </c>
      <c r="J354">
        <v>1568</v>
      </c>
    </row>
    <row r="355" spans="1:10">
      <c r="A355">
        <v>692</v>
      </c>
      <c r="B355">
        <v>172.2</v>
      </c>
      <c r="C355">
        <v>172.1</v>
      </c>
      <c r="D355">
        <v>172</v>
      </c>
      <c r="E355">
        <v>171.9</v>
      </c>
      <c r="F355">
        <v>171.8</v>
      </c>
      <c r="G355">
        <v>171.7</v>
      </c>
      <c r="H355">
        <v>171.6</v>
      </c>
      <c r="I355">
        <v>171.5</v>
      </c>
      <c r="J355">
        <v>1566</v>
      </c>
    </row>
    <row r="356" spans="1:10">
      <c r="A356">
        <v>694</v>
      </c>
      <c r="B356">
        <v>172.8</v>
      </c>
      <c r="C356">
        <v>172.7</v>
      </c>
      <c r="D356">
        <v>172.7</v>
      </c>
      <c r="E356">
        <v>172.6</v>
      </c>
      <c r="F356">
        <v>172.5</v>
      </c>
      <c r="G356">
        <v>172.4</v>
      </c>
      <c r="H356">
        <v>172.3</v>
      </c>
      <c r="I356">
        <v>172.2</v>
      </c>
      <c r="J356">
        <v>1564</v>
      </c>
    </row>
    <row r="357" spans="1:10">
      <c r="A357">
        <v>696</v>
      </c>
      <c r="B357">
        <v>173.5</v>
      </c>
      <c r="C357">
        <v>173.4</v>
      </c>
      <c r="D357">
        <v>173.3</v>
      </c>
      <c r="E357">
        <v>173.2</v>
      </c>
      <c r="F357">
        <v>173.1</v>
      </c>
      <c r="G357">
        <v>173</v>
      </c>
      <c r="H357">
        <v>172.9</v>
      </c>
      <c r="I357">
        <v>172.8</v>
      </c>
      <c r="J357">
        <v>1562</v>
      </c>
    </row>
    <row r="358" spans="1:10">
      <c r="A358">
        <v>698</v>
      </c>
      <c r="B358">
        <v>174.2</v>
      </c>
      <c r="C358">
        <v>174.1</v>
      </c>
      <c r="D358">
        <v>174</v>
      </c>
      <c r="E358">
        <v>173.9</v>
      </c>
      <c r="F358">
        <v>173.8</v>
      </c>
      <c r="G358">
        <v>173.7</v>
      </c>
      <c r="H358">
        <v>173.6</v>
      </c>
      <c r="I358">
        <v>173.5</v>
      </c>
      <c r="J358">
        <v>1560</v>
      </c>
    </row>
    <row r="359" spans="1:10">
      <c r="A359">
        <v>700</v>
      </c>
      <c r="B359">
        <v>174.8</v>
      </c>
      <c r="C359">
        <v>174.7</v>
      </c>
      <c r="D359">
        <v>174.6</v>
      </c>
      <c r="E359">
        <v>174.6</v>
      </c>
      <c r="F359">
        <v>174.5</v>
      </c>
      <c r="G359">
        <v>174.4</v>
      </c>
      <c r="H359">
        <v>174.3</v>
      </c>
      <c r="I359">
        <v>174.2</v>
      </c>
      <c r="J359">
        <v>1558</v>
      </c>
    </row>
    <row r="360" spans="1:10">
      <c r="A360">
        <v>702</v>
      </c>
      <c r="B360">
        <v>175.5</v>
      </c>
      <c r="C360">
        <v>175.4</v>
      </c>
      <c r="D360">
        <v>175.3</v>
      </c>
      <c r="E360">
        <v>175.2</v>
      </c>
      <c r="F360">
        <v>175.1</v>
      </c>
      <c r="G360">
        <v>175</v>
      </c>
      <c r="H360">
        <v>174.9</v>
      </c>
      <c r="I360">
        <v>174.8</v>
      </c>
      <c r="J360">
        <v>1556</v>
      </c>
    </row>
    <row r="361" spans="1:10">
      <c r="A361">
        <v>704</v>
      </c>
      <c r="B361">
        <v>176.2</v>
      </c>
      <c r="C361">
        <v>176.1</v>
      </c>
      <c r="D361">
        <v>176</v>
      </c>
      <c r="E361">
        <v>175.9</v>
      </c>
      <c r="F361">
        <v>175.8</v>
      </c>
      <c r="G361">
        <v>175.7</v>
      </c>
      <c r="H361">
        <v>175.6</v>
      </c>
      <c r="I361">
        <v>175.5</v>
      </c>
      <c r="J361">
        <v>1554</v>
      </c>
    </row>
    <row r="362" spans="1:10">
      <c r="A362">
        <v>706</v>
      </c>
      <c r="B362">
        <v>176.8</v>
      </c>
      <c r="C362">
        <v>176.7</v>
      </c>
      <c r="D362">
        <v>176.7</v>
      </c>
      <c r="E362">
        <v>176.6</v>
      </c>
      <c r="F362">
        <v>176.5</v>
      </c>
      <c r="G362">
        <v>176.4</v>
      </c>
      <c r="H362">
        <v>176.3</v>
      </c>
      <c r="I362">
        <v>176.2</v>
      </c>
      <c r="J362">
        <v>1552</v>
      </c>
    </row>
    <row r="363" spans="1:10">
      <c r="A363">
        <v>708</v>
      </c>
      <c r="B363">
        <v>177.5</v>
      </c>
      <c r="C363">
        <v>177.4</v>
      </c>
      <c r="D363">
        <v>177.3</v>
      </c>
      <c r="E363">
        <v>177.2</v>
      </c>
      <c r="F363">
        <v>177.1</v>
      </c>
      <c r="G363">
        <v>177</v>
      </c>
      <c r="H363">
        <v>176.9</v>
      </c>
      <c r="I363">
        <v>176.8</v>
      </c>
      <c r="J363">
        <v>1550</v>
      </c>
    </row>
    <row r="364" spans="1:10">
      <c r="A364">
        <v>710</v>
      </c>
      <c r="B364">
        <v>178.2</v>
      </c>
      <c r="C364">
        <v>178.1</v>
      </c>
      <c r="D364">
        <v>178</v>
      </c>
      <c r="E364">
        <v>177.9</v>
      </c>
      <c r="F364">
        <v>177.8</v>
      </c>
      <c r="G364">
        <v>177.7</v>
      </c>
      <c r="H364">
        <v>177.6</v>
      </c>
      <c r="I364">
        <v>177.5</v>
      </c>
      <c r="J364">
        <v>1548</v>
      </c>
    </row>
    <row r="365" spans="1:10">
      <c r="A365">
        <v>712</v>
      </c>
      <c r="B365">
        <v>178.9</v>
      </c>
      <c r="C365">
        <v>178.8</v>
      </c>
      <c r="D365">
        <v>178.7</v>
      </c>
      <c r="E365">
        <v>178.6</v>
      </c>
      <c r="F365">
        <v>178.5</v>
      </c>
      <c r="G365">
        <v>178.4</v>
      </c>
      <c r="H365">
        <v>178.3</v>
      </c>
      <c r="I365">
        <v>178.2</v>
      </c>
      <c r="J365">
        <v>1546</v>
      </c>
    </row>
    <row r="366" spans="1:10">
      <c r="A366">
        <v>714</v>
      </c>
      <c r="B366">
        <v>179.5</v>
      </c>
      <c r="C366">
        <v>179.4</v>
      </c>
      <c r="D366">
        <v>179.3</v>
      </c>
      <c r="E366">
        <v>179.2</v>
      </c>
      <c r="F366">
        <v>179.1</v>
      </c>
      <c r="G366">
        <v>179.1</v>
      </c>
      <c r="H366">
        <v>179</v>
      </c>
      <c r="I366">
        <v>178.9</v>
      </c>
      <c r="J366">
        <v>1544</v>
      </c>
    </row>
    <row r="367" spans="1:10">
      <c r="A367">
        <v>716</v>
      </c>
      <c r="B367">
        <v>180.2</v>
      </c>
      <c r="C367">
        <v>180.1</v>
      </c>
      <c r="D367">
        <v>180</v>
      </c>
      <c r="E367">
        <v>179.9</v>
      </c>
      <c r="F367">
        <v>179.8</v>
      </c>
      <c r="G367">
        <v>179.7</v>
      </c>
      <c r="H367">
        <v>179.6</v>
      </c>
      <c r="I367">
        <v>179.5</v>
      </c>
      <c r="J367">
        <v>1542</v>
      </c>
    </row>
    <row r="368" spans="1:10">
      <c r="A368">
        <v>718</v>
      </c>
      <c r="B368">
        <v>180.9</v>
      </c>
      <c r="C368">
        <v>180.8</v>
      </c>
      <c r="D368">
        <v>180.7</v>
      </c>
      <c r="E368">
        <v>180.6</v>
      </c>
      <c r="F368">
        <v>180.5</v>
      </c>
      <c r="G368">
        <v>180.4</v>
      </c>
      <c r="H368">
        <v>180.3</v>
      </c>
      <c r="I368">
        <v>180.2</v>
      </c>
      <c r="J368">
        <v>1540</v>
      </c>
    </row>
    <row r="369" spans="1:10">
      <c r="A369">
        <v>720</v>
      </c>
      <c r="B369">
        <v>181.6</v>
      </c>
      <c r="C369">
        <v>181.5</v>
      </c>
      <c r="D369">
        <v>181.4</v>
      </c>
      <c r="E369">
        <v>181.3</v>
      </c>
      <c r="F369">
        <v>181.2</v>
      </c>
      <c r="G369">
        <v>181.1</v>
      </c>
      <c r="H369">
        <v>181</v>
      </c>
      <c r="I369">
        <v>180.9</v>
      </c>
      <c r="J369">
        <v>1538</v>
      </c>
    </row>
    <row r="370" spans="1:10">
      <c r="A370">
        <v>722</v>
      </c>
      <c r="B370">
        <v>182.2</v>
      </c>
      <c r="C370">
        <v>182.1</v>
      </c>
      <c r="D370">
        <v>182</v>
      </c>
      <c r="E370">
        <v>181.9</v>
      </c>
      <c r="F370">
        <v>181.8</v>
      </c>
      <c r="G370">
        <v>181.8</v>
      </c>
      <c r="H370">
        <v>181.7</v>
      </c>
      <c r="I370">
        <v>181.6</v>
      </c>
      <c r="J370">
        <v>1536</v>
      </c>
    </row>
    <row r="371" spans="1:10">
      <c r="A371">
        <v>724</v>
      </c>
      <c r="B371">
        <v>182.9</v>
      </c>
      <c r="C371">
        <v>182.8</v>
      </c>
      <c r="D371">
        <v>182.7</v>
      </c>
      <c r="E371">
        <v>182.6</v>
      </c>
      <c r="F371">
        <v>182.5</v>
      </c>
      <c r="G371">
        <v>182.4</v>
      </c>
      <c r="H371">
        <v>182.3</v>
      </c>
      <c r="I371">
        <v>182.2</v>
      </c>
      <c r="J371">
        <v>1534</v>
      </c>
    </row>
    <row r="372" spans="1:10">
      <c r="A372">
        <v>726</v>
      </c>
      <c r="B372">
        <v>183.6</v>
      </c>
      <c r="C372">
        <v>183.5</v>
      </c>
      <c r="D372">
        <v>183.4</v>
      </c>
      <c r="E372">
        <v>183.3</v>
      </c>
      <c r="F372">
        <v>183.2</v>
      </c>
      <c r="G372">
        <v>183.1</v>
      </c>
      <c r="H372">
        <v>183</v>
      </c>
      <c r="I372">
        <v>182.9</v>
      </c>
      <c r="J372">
        <v>1532</v>
      </c>
    </row>
    <row r="373" spans="1:10">
      <c r="A373">
        <v>728</v>
      </c>
      <c r="B373">
        <v>184.3</v>
      </c>
      <c r="C373">
        <v>184.2</v>
      </c>
      <c r="D373">
        <v>184.1</v>
      </c>
      <c r="E373">
        <v>184</v>
      </c>
      <c r="F373">
        <v>183.9</v>
      </c>
      <c r="G373">
        <v>183.8</v>
      </c>
      <c r="H373">
        <v>183.7</v>
      </c>
      <c r="I373">
        <v>183.6</v>
      </c>
      <c r="J373">
        <v>1530</v>
      </c>
    </row>
    <row r="374" spans="1:10">
      <c r="A374">
        <v>730</v>
      </c>
      <c r="B374">
        <v>184.9</v>
      </c>
      <c r="C374">
        <v>184.8</v>
      </c>
      <c r="D374">
        <v>184.8</v>
      </c>
      <c r="E374">
        <v>184.7</v>
      </c>
      <c r="F374">
        <v>184.6</v>
      </c>
      <c r="G374">
        <v>184.5</v>
      </c>
      <c r="H374">
        <v>184.4</v>
      </c>
      <c r="I374">
        <v>184.3</v>
      </c>
      <c r="J374">
        <v>1528</v>
      </c>
    </row>
    <row r="375" spans="1:10">
      <c r="A375">
        <v>732</v>
      </c>
      <c r="B375">
        <v>185.6</v>
      </c>
      <c r="C375">
        <v>185.5</v>
      </c>
      <c r="D375">
        <v>185.4</v>
      </c>
      <c r="E375">
        <v>185.3</v>
      </c>
      <c r="F375">
        <v>185.2</v>
      </c>
      <c r="G375">
        <v>185.1</v>
      </c>
      <c r="H375">
        <v>185</v>
      </c>
      <c r="I375">
        <v>185</v>
      </c>
      <c r="J375">
        <v>1526</v>
      </c>
    </row>
    <row r="376" spans="1:10">
      <c r="A376">
        <v>734</v>
      </c>
      <c r="B376">
        <v>186.3</v>
      </c>
      <c r="C376">
        <v>186.2</v>
      </c>
      <c r="D376">
        <v>186.1</v>
      </c>
      <c r="E376">
        <v>186</v>
      </c>
      <c r="F376">
        <v>185.9</v>
      </c>
      <c r="G376">
        <v>185.8</v>
      </c>
      <c r="H376">
        <v>185.7</v>
      </c>
      <c r="I376">
        <v>185.6</v>
      </c>
      <c r="J376">
        <v>1524</v>
      </c>
    </row>
    <row r="377" spans="1:10">
      <c r="A377">
        <v>736</v>
      </c>
      <c r="B377">
        <v>187</v>
      </c>
      <c r="C377">
        <v>186.9</v>
      </c>
      <c r="D377">
        <v>186.8</v>
      </c>
      <c r="E377">
        <v>186.7</v>
      </c>
      <c r="F377">
        <v>186.6</v>
      </c>
      <c r="G377">
        <v>186.5</v>
      </c>
      <c r="H377">
        <v>186.4</v>
      </c>
      <c r="I377">
        <v>186.3</v>
      </c>
      <c r="J377">
        <v>1522</v>
      </c>
    </row>
    <row r="378" spans="1:10">
      <c r="A378">
        <v>738</v>
      </c>
      <c r="B378">
        <v>187.7</v>
      </c>
      <c r="C378">
        <v>187.6</v>
      </c>
      <c r="D378">
        <v>187.5</v>
      </c>
      <c r="E378">
        <v>187.4</v>
      </c>
      <c r="F378">
        <v>187.3</v>
      </c>
      <c r="G378">
        <v>187.2</v>
      </c>
      <c r="H378">
        <v>187.1</v>
      </c>
      <c r="I378">
        <v>187</v>
      </c>
      <c r="J378">
        <v>1520</v>
      </c>
    </row>
    <row r="379" spans="1:10">
      <c r="A379">
        <v>740</v>
      </c>
      <c r="B379">
        <v>188.4</v>
      </c>
      <c r="C379">
        <v>188.3</v>
      </c>
      <c r="D379">
        <v>188.2</v>
      </c>
      <c r="E379">
        <v>188.1</v>
      </c>
      <c r="F379">
        <v>188</v>
      </c>
      <c r="G379">
        <v>187.9</v>
      </c>
      <c r="H379">
        <v>187.8</v>
      </c>
      <c r="I379">
        <v>187.7</v>
      </c>
      <c r="J379">
        <v>1518</v>
      </c>
    </row>
    <row r="380" spans="1:10">
      <c r="A380">
        <v>742</v>
      </c>
      <c r="B380">
        <v>189</v>
      </c>
      <c r="C380">
        <v>189</v>
      </c>
      <c r="D380">
        <v>188.9</v>
      </c>
      <c r="E380">
        <v>188.8</v>
      </c>
      <c r="F380">
        <v>188.7</v>
      </c>
      <c r="G380">
        <v>188.6</v>
      </c>
      <c r="H380">
        <v>188.5</v>
      </c>
      <c r="I380">
        <v>188.4</v>
      </c>
      <c r="J380">
        <v>1516</v>
      </c>
    </row>
    <row r="381" spans="1:10">
      <c r="A381">
        <v>744</v>
      </c>
      <c r="B381">
        <v>189.7</v>
      </c>
      <c r="C381">
        <v>189.6</v>
      </c>
      <c r="D381">
        <v>189.5</v>
      </c>
      <c r="E381">
        <v>189.4</v>
      </c>
      <c r="F381">
        <v>189.3</v>
      </c>
      <c r="G381">
        <v>189.3</v>
      </c>
      <c r="H381">
        <v>189.2</v>
      </c>
      <c r="I381">
        <v>189.1</v>
      </c>
      <c r="J381">
        <v>1514</v>
      </c>
    </row>
    <row r="382" spans="1:10">
      <c r="A382">
        <v>746</v>
      </c>
      <c r="B382">
        <v>190.4</v>
      </c>
      <c r="C382">
        <v>190.3</v>
      </c>
      <c r="D382">
        <v>190.2</v>
      </c>
      <c r="E382">
        <v>190.1</v>
      </c>
      <c r="F382">
        <v>190</v>
      </c>
      <c r="G382">
        <v>189.9</v>
      </c>
      <c r="H382">
        <v>189.8</v>
      </c>
      <c r="I382">
        <v>189.7</v>
      </c>
      <c r="J382">
        <v>1512</v>
      </c>
    </row>
    <row r="383" spans="1:10">
      <c r="A383">
        <v>748</v>
      </c>
      <c r="B383">
        <v>191.1</v>
      </c>
      <c r="C383">
        <v>191</v>
      </c>
      <c r="D383">
        <v>190.9</v>
      </c>
      <c r="E383">
        <v>190.8</v>
      </c>
      <c r="F383">
        <v>190.7</v>
      </c>
      <c r="G383">
        <v>190.6</v>
      </c>
      <c r="H383">
        <v>190.5</v>
      </c>
      <c r="I383">
        <v>190.4</v>
      </c>
      <c r="J383">
        <v>1510</v>
      </c>
    </row>
    <row r="384" spans="1:10">
      <c r="A384">
        <v>750</v>
      </c>
      <c r="B384">
        <v>191.8</v>
      </c>
      <c r="C384">
        <v>191.7</v>
      </c>
      <c r="D384">
        <v>191.6</v>
      </c>
      <c r="E384">
        <v>191.5</v>
      </c>
      <c r="F384">
        <v>191.4</v>
      </c>
      <c r="G384">
        <v>191.3</v>
      </c>
      <c r="H384">
        <v>191.2</v>
      </c>
      <c r="I384">
        <v>191.1</v>
      </c>
      <c r="J384">
        <v>1508</v>
      </c>
    </row>
    <row r="385" spans="1:10">
      <c r="A385">
        <v>752</v>
      </c>
      <c r="B385">
        <v>192.5</v>
      </c>
      <c r="C385">
        <v>192.4</v>
      </c>
      <c r="D385">
        <v>192.3</v>
      </c>
      <c r="E385">
        <v>192.2</v>
      </c>
      <c r="F385">
        <v>192.1</v>
      </c>
      <c r="G385">
        <v>192</v>
      </c>
      <c r="H385">
        <v>191.9</v>
      </c>
      <c r="I385">
        <v>191.8</v>
      </c>
      <c r="J385">
        <v>1506</v>
      </c>
    </row>
    <row r="386" spans="1:10">
      <c r="A386">
        <v>754</v>
      </c>
      <c r="B386">
        <v>193.2</v>
      </c>
      <c r="C386">
        <v>193.1</v>
      </c>
      <c r="D386">
        <v>193</v>
      </c>
      <c r="E386">
        <v>192.9</v>
      </c>
      <c r="F386">
        <v>192.8</v>
      </c>
      <c r="G386">
        <v>192.7</v>
      </c>
      <c r="H386">
        <v>192.6</v>
      </c>
      <c r="I386">
        <v>192.5</v>
      </c>
      <c r="J386">
        <v>1504</v>
      </c>
    </row>
    <row r="387" spans="1:10">
      <c r="A387">
        <v>756</v>
      </c>
      <c r="B387">
        <v>193.9</v>
      </c>
      <c r="C387">
        <v>193.8</v>
      </c>
      <c r="D387">
        <v>193.7</v>
      </c>
      <c r="E387">
        <v>193.6</v>
      </c>
      <c r="F387">
        <v>193.5</v>
      </c>
      <c r="G387">
        <v>193.4</v>
      </c>
      <c r="H387">
        <v>193.3</v>
      </c>
      <c r="I387">
        <v>193.2</v>
      </c>
      <c r="J387">
        <v>1502</v>
      </c>
    </row>
    <row r="388" spans="1:10">
      <c r="A388">
        <v>758</v>
      </c>
      <c r="B388">
        <v>194.6</v>
      </c>
      <c r="C388">
        <v>194.5</v>
      </c>
      <c r="D388">
        <v>194.4</v>
      </c>
      <c r="E388">
        <v>194.3</v>
      </c>
      <c r="F388">
        <v>194.2</v>
      </c>
      <c r="G388">
        <v>194.1</v>
      </c>
      <c r="H388">
        <v>194</v>
      </c>
      <c r="I388">
        <v>193.9</v>
      </c>
      <c r="J388">
        <v>1500</v>
      </c>
    </row>
    <row r="389" spans="1:10">
      <c r="A389">
        <v>760</v>
      </c>
      <c r="B389">
        <v>195.3</v>
      </c>
      <c r="C389">
        <v>195.2</v>
      </c>
      <c r="D389">
        <v>195.1</v>
      </c>
      <c r="E389">
        <v>195</v>
      </c>
      <c r="F389">
        <v>194.9</v>
      </c>
      <c r="G389">
        <v>194.8</v>
      </c>
      <c r="H389">
        <v>194.7</v>
      </c>
      <c r="I389">
        <v>194.6</v>
      </c>
      <c r="J389">
        <v>1498</v>
      </c>
    </row>
    <row r="390" spans="1:10">
      <c r="A390">
        <v>762</v>
      </c>
      <c r="B390">
        <v>196</v>
      </c>
      <c r="C390">
        <v>195.9</v>
      </c>
      <c r="D390">
        <v>195.8</v>
      </c>
      <c r="E390">
        <v>195.7</v>
      </c>
      <c r="F390">
        <v>195.6</v>
      </c>
      <c r="G390">
        <v>195.5</v>
      </c>
      <c r="H390">
        <v>195.4</v>
      </c>
      <c r="I390">
        <v>195.3</v>
      </c>
      <c r="J390">
        <v>1496</v>
      </c>
    </row>
    <row r="391" spans="1:10">
      <c r="A391">
        <v>764</v>
      </c>
      <c r="B391">
        <v>196.7</v>
      </c>
      <c r="C391">
        <v>196.6</v>
      </c>
      <c r="D391">
        <v>196.5</v>
      </c>
      <c r="E391">
        <v>196.4</v>
      </c>
      <c r="F391">
        <v>196.3</v>
      </c>
      <c r="G391">
        <v>196.2</v>
      </c>
      <c r="H391">
        <v>196.1</v>
      </c>
      <c r="I391">
        <v>196</v>
      </c>
      <c r="J391">
        <v>1494</v>
      </c>
    </row>
    <row r="392" spans="1:10">
      <c r="A392">
        <v>766</v>
      </c>
      <c r="B392">
        <v>197.4</v>
      </c>
      <c r="C392">
        <v>197.3</v>
      </c>
      <c r="D392">
        <v>197.2</v>
      </c>
      <c r="E392">
        <v>197.1</v>
      </c>
      <c r="F392">
        <v>197</v>
      </c>
      <c r="G392">
        <v>196.9</v>
      </c>
      <c r="H392">
        <v>196.8</v>
      </c>
      <c r="I392">
        <v>196.7</v>
      </c>
      <c r="J392">
        <v>1492</v>
      </c>
    </row>
    <row r="393" spans="1:10">
      <c r="A393">
        <v>768</v>
      </c>
      <c r="B393">
        <v>198.1</v>
      </c>
      <c r="C393">
        <v>198</v>
      </c>
      <c r="D393">
        <v>197.9</v>
      </c>
      <c r="E393">
        <v>197.8</v>
      </c>
      <c r="F393">
        <v>197.7</v>
      </c>
      <c r="G393">
        <v>197.6</v>
      </c>
      <c r="H393">
        <v>197.5</v>
      </c>
      <c r="I393">
        <v>197.4</v>
      </c>
      <c r="J393">
        <v>1490</v>
      </c>
    </row>
    <row r="394" spans="1:10">
      <c r="A394">
        <v>770</v>
      </c>
      <c r="B394">
        <v>198.8</v>
      </c>
      <c r="C394">
        <v>198.7</v>
      </c>
      <c r="D394">
        <v>198.6</v>
      </c>
      <c r="E394">
        <v>198.5</v>
      </c>
      <c r="F394">
        <v>198.4</v>
      </c>
      <c r="G394">
        <v>198.3</v>
      </c>
      <c r="H394">
        <v>198.2</v>
      </c>
      <c r="I394">
        <v>198.1</v>
      </c>
      <c r="J394">
        <v>1488</v>
      </c>
    </row>
    <row r="395" spans="1:10">
      <c r="A395">
        <v>772</v>
      </c>
      <c r="B395">
        <v>199.5</v>
      </c>
      <c r="C395">
        <v>199.4</v>
      </c>
      <c r="D395">
        <v>199.3</v>
      </c>
      <c r="E395">
        <v>199.2</v>
      </c>
      <c r="F395">
        <v>199.1</v>
      </c>
      <c r="G395">
        <v>199</v>
      </c>
      <c r="H395">
        <v>198.9</v>
      </c>
      <c r="I395">
        <v>198.8</v>
      </c>
      <c r="J395">
        <v>1486</v>
      </c>
    </row>
    <row r="396" spans="1:10">
      <c r="A396">
        <v>774</v>
      </c>
      <c r="B396">
        <v>200.2</v>
      </c>
      <c r="C396">
        <v>200.1</v>
      </c>
      <c r="D396">
        <v>200</v>
      </c>
      <c r="E396">
        <v>199.9</v>
      </c>
      <c r="F396">
        <v>199.8</v>
      </c>
      <c r="G396">
        <v>199.7</v>
      </c>
      <c r="H396">
        <v>199.6</v>
      </c>
      <c r="I396">
        <v>199.5</v>
      </c>
      <c r="J396">
        <v>1484</v>
      </c>
    </row>
    <row r="397" spans="1:10">
      <c r="A397">
        <v>776</v>
      </c>
      <c r="B397">
        <v>200.9</v>
      </c>
      <c r="C397">
        <v>200.8</v>
      </c>
      <c r="D397">
        <v>200.7</v>
      </c>
      <c r="E397">
        <v>200.6</v>
      </c>
      <c r="F397">
        <v>200.5</v>
      </c>
      <c r="G397">
        <v>200.4</v>
      </c>
      <c r="H397">
        <v>200.3</v>
      </c>
      <c r="I397">
        <v>200.2</v>
      </c>
      <c r="J397">
        <v>1482</v>
      </c>
    </row>
    <row r="398" spans="1:10">
      <c r="A398">
        <v>778</v>
      </c>
      <c r="B398">
        <v>201.6</v>
      </c>
      <c r="C398">
        <v>201.5</v>
      </c>
      <c r="D398">
        <v>201.4</v>
      </c>
      <c r="E398">
        <v>201.3</v>
      </c>
      <c r="F398">
        <v>201.2</v>
      </c>
      <c r="G398">
        <v>201.1</v>
      </c>
      <c r="H398">
        <v>201</v>
      </c>
      <c r="I398">
        <v>200.9</v>
      </c>
      <c r="J398">
        <v>1480</v>
      </c>
    </row>
    <row r="399" spans="1:10">
      <c r="A399">
        <v>780</v>
      </c>
      <c r="B399">
        <v>202.3</v>
      </c>
      <c r="C399">
        <v>202.2</v>
      </c>
      <c r="D399">
        <v>202.1</v>
      </c>
      <c r="E399">
        <v>202</v>
      </c>
      <c r="F399">
        <v>201.9</v>
      </c>
      <c r="G399">
        <v>201.8</v>
      </c>
      <c r="H399">
        <v>201.7</v>
      </c>
      <c r="I399">
        <v>201.6</v>
      </c>
      <c r="J399">
        <v>1478</v>
      </c>
    </row>
    <row r="400" spans="1:10">
      <c r="A400">
        <v>782</v>
      </c>
      <c r="B400">
        <v>203</v>
      </c>
      <c r="C400">
        <v>202.9</v>
      </c>
      <c r="D400">
        <v>202.8</v>
      </c>
      <c r="E400">
        <v>202.7</v>
      </c>
      <c r="F400">
        <v>202.6</v>
      </c>
      <c r="G400">
        <v>202.5</v>
      </c>
      <c r="H400">
        <v>202.4</v>
      </c>
      <c r="I400">
        <v>202.3</v>
      </c>
      <c r="J400">
        <v>1476</v>
      </c>
    </row>
    <row r="401" spans="1:10">
      <c r="A401">
        <v>784</v>
      </c>
      <c r="B401">
        <v>203.7</v>
      </c>
      <c r="C401">
        <v>203.6</v>
      </c>
      <c r="D401">
        <v>203.5</v>
      </c>
      <c r="E401">
        <v>203.4</v>
      </c>
      <c r="F401">
        <v>203.3</v>
      </c>
      <c r="G401">
        <v>203.2</v>
      </c>
      <c r="H401">
        <v>203.1</v>
      </c>
      <c r="I401">
        <v>203</v>
      </c>
      <c r="J401">
        <v>1474</v>
      </c>
    </row>
    <row r="402" spans="1:10">
      <c r="A402">
        <v>786</v>
      </c>
      <c r="B402">
        <v>204.4</v>
      </c>
      <c r="C402">
        <v>204.3</v>
      </c>
      <c r="D402">
        <v>204.2</v>
      </c>
      <c r="E402">
        <v>204.1</v>
      </c>
      <c r="F402">
        <v>204</v>
      </c>
      <c r="G402">
        <v>203.9</v>
      </c>
      <c r="H402">
        <v>203.8</v>
      </c>
      <c r="I402">
        <v>203.7</v>
      </c>
      <c r="J402">
        <v>1472</v>
      </c>
    </row>
    <row r="403" spans="1:10">
      <c r="A403">
        <v>788</v>
      </c>
      <c r="B403">
        <v>205.1</v>
      </c>
      <c r="C403">
        <v>205</v>
      </c>
      <c r="D403">
        <v>204.9</v>
      </c>
      <c r="E403">
        <v>204.8</v>
      </c>
      <c r="F403">
        <v>204.7</v>
      </c>
      <c r="G403">
        <v>204.6</v>
      </c>
      <c r="H403">
        <v>204.5</v>
      </c>
      <c r="I403">
        <v>204.4</v>
      </c>
      <c r="J403">
        <v>1470</v>
      </c>
    </row>
    <row r="404" spans="1:10">
      <c r="A404">
        <v>790</v>
      </c>
      <c r="B404">
        <v>205.8</v>
      </c>
      <c r="C404">
        <v>205.7</v>
      </c>
      <c r="D404">
        <v>205.6</v>
      </c>
      <c r="E404">
        <v>205.5</v>
      </c>
      <c r="F404">
        <v>205.4</v>
      </c>
      <c r="G404">
        <v>205.3</v>
      </c>
      <c r="H404">
        <v>205.2</v>
      </c>
      <c r="I404">
        <v>205.1</v>
      </c>
      <c r="J404">
        <v>1468</v>
      </c>
    </row>
    <row r="405" spans="1:10">
      <c r="A405">
        <v>792</v>
      </c>
      <c r="B405">
        <v>206.5</v>
      </c>
      <c r="C405">
        <v>206.4</v>
      </c>
      <c r="D405">
        <v>206.3</v>
      </c>
      <c r="E405">
        <v>206.2</v>
      </c>
      <c r="F405">
        <v>206.1</v>
      </c>
      <c r="G405">
        <v>206</v>
      </c>
      <c r="H405">
        <v>205.9</v>
      </c>
      <c r="I405">
        <v>205.8</v>
      </c>
      <c r="J405">
        <v>1466</v>
      </c>
    </row>
    <row r="406" spans="1:10">
      <c r="A406">
        <v>794</v>
      </c>
      <c r="B406">
        <v>207.2</v>
      </c>
      <c r="C406">
        <v>207.1</v>
      </c>
      <c r="D406">
        <v>207</v>
      </c>
      <c r="E406">
        <v>206.9</v>
      </c>
      <c r="F406">
        <v>206.8</v>
      </c>
      <c r="G406">
        <v>206.7</v>
      </c>
      <c r="H406">
        <v>206.6</v>
      </c>
      <c r="I406">
        <v>206.5</v>
      </c>
      <c r="J406">
        <v>1464</v>
      </c>
    </row>
    <row r="407" spans="1:10">
      <c r="A407">
        <v>796</v>
      </c>
      <c r="B407">
        <v>207.9</v>
      </c>
      <c r="C407">
        <v>207.8</v>
      </c>
      <c r="D407">
        <v>207.7</v>
      </c>
      <c r="E407">
        <v>207.6</v>
      </c>
      <c r="F407">
        <v>207.5</v>
      </c>
      <c r="G407">
        <v>207.4</v>
      </c>
      <c r="H407">
        <v>207.3</v>
      </c>
      <c r="I407">
        <v>207.2</v>
      </c>
      <c r="J407">
        <v>1462</v>
      </c>
    </row>
    <row r="408" spans="1:10">
      <c r="A408">
        <v>798</v>
      </c>
      <c r="B408">
        <v>208.7</v>
      </c>
      <c r="C408">
        <v>208.6</v>
      </c>
      <c r="D408">
        <v>208.5</v>
      </c>
      <c r="E408">
        <v>208.4</v>
      </c>
      <c r="F408">
        <v>208.3</v>
      </c>
      <c r="G408">
        <v>208.2</v>
      </c>
      <c r="H408">
        <v>208.1</v>
      </c>
      <c r="I408">
        <v>208</v>
      </c>
      <c r="J408">
        <v>1460</v>
      </c>
    </row>
    <row r="409" spans="1:10">
      <c r="A409">
        <v>800</v>
      </c>
      <c r="B409">
        <v>209.4</v>
      </c>
      <c r="C409">
        <v>209.3</v>
      </c>
      <c r="D409">
        <v>209.2</v>
      </c>
      <c r="E409">
        <v>209.1</v>
      </c>
      <c r="F409">
        <v>209</v>
      </c>
      <c r="G409">
        <v>208.9</v>
      </c>
      <c r="H409">
        <v>208.8</v>
      </c>
      <c r="I409">
        <v>208.7</v>
      </c>
      <c r="J409">
        <v>1458</v>
      </c>
    </row>
    <row r="410" spans="1:10">
      <c r="A410">
        <v>802</v>
      </c>
      <c r="B410">
        <v>210.1</v>
      </c>
      <c r="C410">
        <v>210</v>
      </c>
      <c r="D410">
        <v>209.9</v>
      </c>
      <c r="E410">
        <v>209.8</v>
      </c>
      <c r="F410">
        <v>209.7</v>
      </c>
      <c r="G410">
        <v>209.6</v>
      </c>
      <c r="H410">
        <v>209.5</v>
      </c>
      <c r="I410">
        <v>209.4</v>
      </c>
      <c r="J410">
        <v>1456</v>
      </c>
    </row>
    <row r="411" spans="1:10">
      <c r="A411">
        <v>804</v>
      </c>
      <c r="B411">
        <v>210.8</v>
      </c>
      <c r="C411">
        <v>210.7</v>
      </c>
      <c r="D411">
        <v>210.6</v>
      </c>
      <c r="E411">
        <v>210.5</v>
      </c>
      <c r="F411">
        <v>210.4</v>
      </c>
      <c r="G411">
        <v>210.3</v>
      </c>
      <c r="H411">
        <v>210.2</v>
      </c>
      <c r="I411">
        <v>210.1</v>
      </c>
      <c r="J411">
        <v>1454</v>
      </c>
    </row>
    <row r="412" spans="1:10">
      <c r="A412">
        <v>806</v>
      </c>
      <c r="B412">
        <v>211.5</v>
      </c>
      <c r="C412">
        <v>211.4</v>
      </c>
      <c r="D412">
        <v>211.3</v>
      </c>
      <c r="E412">
        <v>211.2</v>
      </c>
      <c r="F412">
        <v>211.1</v>
      </c>
      <c r="G412">
        <v>211</v>
      </c>
      <c r="H412">
        <v>210.9</v>
      </c>
      <c r="I412">
        <v>210.8</v>
      </c>
      <c r="J412">
        <v>1452</v>
      </c>
    </row>
    <row r="413" spans="1:10">
      <c r="A413">
        <v>808</v>
      </c>
      <c r="B413">
        <v>212.2</v>
      </c>
      <c r="C413">
        <v>212.1</v>
      </c>
      <c r="D413">
        <v>212</v>
      </c>
      <c r="E413">
        <v>211.9</v>
      </c>
      <c r="F413">
        <v>211.8</v>
      </c>
      <c r="G413">
        <v>211.7</v>
      </c>
      <c r="H413">
        <v>211.6</v>
      </c>
      <c r="I413">
        <v>211.5</v>
      </c>
      <c r="J413">
        <v>1450</v>
      </c>
    </row>
    <row r="414" spans="1:10">
      <c r="A414">
        <v>810</v>
      </c>
      <c r="B414">
        <v>213</v>
      </c>
      <c r="C414">
        <v>212.9</v>
      </c>
      <c r="D414">
        <v>212.8</v>
      </c>
      <c r="E414">
        <v>212.7</v>
      </c>
      <c r="F414">
        <v>212.6</v>
      </c>
      <c r="G414">
        <v>212.5</v>
      </c>
      <c r="H414">
        <v>212.4</v>
      </c>
      <c r="I414">
        <v>212.3</v>
      </c>
      <c r="J414">
        <v>1448</v>
      </c>
    </row>
    <row r="415" spans="1:10">
      <c r="A415">
        <v>812</v>
      </c>
      <c r="B415">
        <v>213.7</v>
      </c>
      <c r="C415">
        <v>213.6</v>
      </c>
      <c r="D415">
        <v>213.5</v>
      </c>
      <c r="E415">
        <v>213.4</v>
      </c>
      <c r="F415">
        <v>213.3</v>
      </c>
      <c r="G415">
        <v>213.2</v>
      </c>
      <c r="H415">
        <v>213.1</v>
      </c>
      <c r="I415">
        <v>213</v>
      </c>
      <c r="J415">
        <v>1446</v>
      </c>
    </row>
    <row r="416" spans="1:10">
      <c r="A416">
        <v>814</v>
      </c>
      <c r="B416">
        <v>214.4</v>
      </c>
      <c r="C416">
        <v>214.3</v>
      </c>
      <c r="D416">
        <v>214.2</v>
      </c>
      <c r="E416">
        <v>214.1</v>
      </c>
      <c r="F416">
        <v>214</v>
      </c>
      <c r="G416">
        <v>213.9</v>
      </c>
      <c r="H416">
        <v>213.8</v>
      </c>
      <c r="I416">
        <v>213.7</v>
      </c>
      <c r="J416">
        <v>1444</v>
      </c>
    </row>
    <row r="417" spans="1:10">
      <c r="A417">
        <v>816</v>
      </c>
      <c r="B417">
        <v>215.1</v>
      </c>
      <c r="C417">
        <v>215</v>
      </c>
      <c r="D417">
        <v>214.9</v>
      </c>
      <c r="E417">
        <v>214.8</v>
      </c>
      <c r="F417">
        <v>214.7</v>
      </c>
      <c r="G417">
        <v>214.6</v>
      </c>
      <c r="H417">
        <v>214.5</v>
      </c>
      <c r="I417">
        <v>214.4</v>
      </c>
      <c r="J417">
        <v>1442</v>
      </c>
    </row>
    <row r="418" spans="1:10">
      <c r="A418">
        <v>818</v>
      </c>
      <c r="B418">
        <v>215.8</v>
      </c>
      <c r="C418">
        <v>215.7</v>
      </c>
      <c r="D418">
        <v>215.6</v>
      </c>
      <c r="E418">
        <v>215.5</v>
      </c>
      <c r="F418">
        <v>215.4</v>
      </c>
      <c r="G418">
        <v>215.3</v>
      </c>
      <c r="H418">
        <v>215.2</v>
      </c>
      <c r="I418">
        <v>215.1</v>
      </c>
      <c r="J418">
        <v>1440</v>
      </c>
    </row>
    <row r="419" spans="1:10">
      <c r="A419">
        <v>820</v>
      </c>
      <c r="B419">
        <v>216.6</v>
      </c>
      <c r="C419">
        <v>216.5</v>
      </c>
      <c r="D419">
        <v>216.4</v>
      </c>
      <c r="E419">
        <v>216.3</v>
      </c>
      <c r="F419">
        <v>216.2</v>
      </c>
      <c r="G419">
        <v>216.1</v>
      </c>
      <c r="H419">
        <v>216</v>
      </c>
      <c r="I419">
        <v>215.9</v>
      </c>
      <c r="J419">
        <v>1438</v>
      </c>
    </row>
    <row r="420" spans="1:10">
      <c r="A420">
        <v>822</v>
      </c>
      <c r="B420">
        <v>217.3</v>
      </c>
      <c r="C420">
        <v>217.2</v>
      </c>
      <c r="D420">
        <v>217.1</v>
      </c>
      <c r="E420">
        <v>217</v>
      </c>
      <c r="F420">
        <v>216.9</v>
      </c>
      <c r="G420">
        <v>216.8</v>
      </c>
      <c r="H420">
        <v>216.7</v>
      </c>
      <c r="I420">
        <v>216.6</v>
      </c>
      <c r="J420">
        <v>1436</v>
      </c>
    </row>
    <row r="421" spans="1:10">
      <c r="A421">
        <v>824</v>
      </c>
      <c r="B421">
        <v>218</v>
      </c>
      <c r="C421">
        <v>217.9</v>
      </c>
      <c r="D421">
        <v>217.8</v>
      </c>
      <c r="E421">
        <v>217.7</v>
      </c>
      <c r="F421">
        <v>217.6</v>
      </c>
      <c r="G421">
        <v>217.5</v>
      </c>
      <c r="H421">
        <v>217.4</v>
      </c>
      <c r="I421">
        <v>217.3</v>
      </c>
      <c r="J421">
        <v>1434</v>
      </c>
    </row>
    <row r="422" spans="1:10">
      <c r="A422">
        <v>826</v>
      </c>
      <c r="B422">
        <v>218.8</v>
      </c>
      <c r="C422">
        <v>218.6</v>
      </c>
      <c r="D422">
        <v>218.5</v>
      </c>
      <c r="E422">
        <v>218.4</v>
      </c>
      <c r="F422">
        <v>218.3</v>
      </c>
      <c r="G422">
        <v>218.2</v>
      </c>
      <c r="H422">
        <v>218.1</v>
      </c>
      <c r="I422">
        <v>218</v>
      </c>
      <c r="J422">
        <v>1432</v>
      </c>
    </row>
    <row r="423" spans="1:10">
      <c r="A423">
        <v>828</v>
      </c>
      <c r="B423">
        <v>219.5</v>
      </c>
      <c r="C423">
        <v>219.4</v>
      </c>
      <c r="D423">
        <v>219.3</v>
      </c>
      <c r="E423">
        <v>219.2</v>
      </c>
      <c r="F423">
        <v>219.1</v>
      </c>
      <c r="G423">
        <v>219</v>
      </c>
      <c r="H423">
        <v>218.9</v>
      </c>
      <c r="I423">
        <v>218.8</v>
      </c>
      <c r="J423">
        <v>1430</v>
      </c>
    </row>
    <row r="424" spans="1:10">
      <c r="A424">
        <v>830</v>
      </c>
      <c r="B424">
        <v>220.2</v>
      </c>
      <c r="C424">
        <v>220.1</v>
      </c>
      <c r="D424">
        <v>220</v>
      </c>
      <c r="E424">
        <v>219.9</v>
      </c>
      <c r="F424">
        <v>219.8</v>
      </c>
      <c r="G424">
        <v>219.7</v>
      </c>
      <c r="H424">
        <v>219.6</v>
      </c>
      <c r="I424">
        <v>219.5</v>
      </c>
      <c r="J424">
        <v>1428</v>
      </c>
    </row>
    <row r="425" spans="1:10">
      <c r="A425">
        <v>832</v>
      </c>
      <c r="B425">
        <v>220.9</v>
      </c>
      <c r="C425">
        <v>220.8</v>
      </c>
      <c r="D425">
        <v>220.7</v>
      </c>
      <c r="E425">
        <v>220.6</v>
      </c>
      <c r="F425">
        <v>220.5</v>
      </c>
      <c r="G425">
        <v>220.4</v>
      </c>
      <c r="H425">
        <v>220.3</v>
      </c>
      <c r="I425">
        <v>220.2</v>
      </c>
      <c r="J425">
        <v>1426</v>
      </c>
    </row>
    <row r="426" spans="1:10">
      <c r="A426">
        <v>834</v>
      </c>
      <c r="B426">
        <v>221.7</v>
      </c>
      <c r="C426">
        <v>221.6</v>
      </c>
      <c r="D426">
        <v>221.5</v>
      </c>
      <c r="E426">
        <v>221.4</v>
      </c>
      <c r="F426">
        <v>221.3</v>
      </c>
      <c r="G426">
        <v>221.2</v>
      </c>
      <c r="H426">
        <v>221</v>
      </c>
      <c r="I426">
        <v>220.9</v>
      </c>
      <c r="J426">
        <v>1424</v>
      </c>
    </row>
    <row r="427" spans="1:10">
      <c r="A427">
        <v>836</v>
      </c>
      <c r="B427">
        <v>222.4</v>
      </c>
      <c r="C427">
        <v>222.3</v>
      </c>
      <c r="D427">
        <v>222.2</v>
      </c>
      <c r="E427">
        <v>222.1</v>
      </c>
      <c r="F427">
        <v>222</v>
      </c>
      <c r="G427">
        <v>221.9</v>
      </c>
      <c r="H427">
        <v>221.8</v>
      </c>
      <c r="I427">
        <v>221.7</v>
      </c>
      <c r="J427">
        <v>1422</v>
      </c>
    </row>
    <row r="428" spans="1:10">
      <c r="A428">
        <v>838</v>
      </c>
      <c r="B428">
        <v>223.1</v>
      </c>
      <c r="C428">
        <v>223</v>
      </c>
      <c r="D428">
        <v>222.9</v>
      </c>
      <c r="E428">
        <v>222.8</v>
      </c>
      <c r="F428">
        <v>222.7</v>
      </c>
      <c r="G428">
        <v>222.6</v>
      </c>
      <c r="H428">
        <v>222.5</v>
      </c>
      <c r="I428">
        <v>222.4</v>
      </c>
      <c r="J428">
        <v>1420</v>
      </c>
    </row>
    <row r="429" spans="1:10">
      <c r="A429">
        <v>840</v>
      </c>
      <c r="B429">
        <v>223.9</v>
      </c>
      <c r="C429">
        <v>223.8</v>
      </c>
      <c r="D429">
        <v>223.7</v>
      </c>
      <c r="E429">
        <v>223.6</v>
      </c>
      <c r="F429">
        <v>223.5</v>
      </c>
      <c r="G429">
        <v>223.3</v>
      </c>
      <c r="H429">
        <v>223.2</v>
      </c>
      <c r="I429">
        <v>223.1</v>
      </c>
      <c r="J429">
        <v>1418</v>
      </c>
    </row>
    <row r="430" spans="1:10">
      <c r="A430">
        <v>842</v>
      </c>
      <c r="B430">
        <v>224.6</v>
      </c>
      <c r="C430">
        <v>224.5</v>
      </c>
      <c r="D430">
        <v>224.4</v>
      </c>
      <c r="E430">
        <v>224.3</v>
      </c>
      <c r="F430">
        <v>224.2</v>
      </c>
      <c r="G430">
        <v>224.1</v>
      </c>
      <c r="H430">
        <v>224</v>
      </c>
      <c r="I430">
        <v>223.9</v>
      </c>
      <c r="J430">
        <v>1416</v>
      </c>
    </row>
    <row r="431" spans="1:10">
      <c r="A431">
        <v>844</v>
      </c>
      <c r="B431">
        <v>225.3</v>
      </c>
      <c r="C431">
        <v>225.2</v>
      </c>
      <c r="D431">
        <v>225.1</v>
      </c>
      <c r="E431">
        <v>225</v>
      </c>
      <c r="F431">
        <v>224.9</v>
      </c>
      <c r="G431">
        <v>224.8</v>
      </c>
      <c r="H431">
        <v>224.7</v>
      </c>
      <c r="I431">
        <v>224.6</v>
      </c>
      <c r="J431">
        <v>1414</v>
      </c>
    </row>
    <row r="432" spans="1:10">
      <c r="A432">
        <v>846</v>
      </c>
      <c r="B432">
        <v>226.1</v>
      </c>
      <c r="C432">
        <v>226</v>
      </c>
      <c r="D432">
        <v>225.9</v>
      </c>
      <c r="E432">
        <v>225.8</v>
      </c>
      <c r="F432">
        <v>225.7</v>
      </c>
      <c r="G432">
        <v>225.6</v>
      </c>
      <c r="H432">
        <v>225.5</v>
      </c>
      <c r="I432">
        <v>225.3</v>
      </c>
      <c r="J432">
        <v>1412</v>
      </c>
    </row>
    <row r="433" spans="1:10">
      <c r="A433">
        <v>848</v>
      </c>
      <c r="B433">
        <v>226.8</v>
      </c>
      <c r="C433">
        <v>226.7</v>
      </c>
      <c r="D433">
        <v>226.6</v>
      </c>
      <c r="E433">
        <v>226.5</v>
      </c>
      <c r="F433">
        <v>226.4</v>
      </c>
      <c r="G433">
        <v>226.3</v>
      </c>
      <c r="H433">
        <v>226.2</v>
      </c>
      <c r="I433">
        <v>226.1</v>
      </c>
      <c r="J433">
        <v>1410</v>
      </c>
    </row>
    <row r="434" spans="1:10">
      <c r="A434">
        <v>850</v>
      </c>
      <c r="B434">
        <v>227.6</v>
      </c>
      <c r="C434">
        <v>227.4</v>
      </c>
      <c r="D434">
        <v>227.3</v>
      </c>
      <c r="E434">
        <v>227.2</v>
      </c>
      <c r="F434">
        <v>227.1</v>
      </c>
      <c r="G434">
        <v>227</v>
      </c>
      <c r="H434">
        <v>226.9</v>
      </c>
      <c r="I434">
        <v>226.8</v>
      </c>
      <c r="J434">
        <v>1408</v>
      </c>
    </row>
    <row r="435" spans="1:10">
      <c r="A435">
        <v>852</v>
      </c>
      <c r="B435">
        <v>228.3</v>
      </c>
      <c r="C435">
        <v>228.2</v>
      </c>
      <c r="D435">
        <v>228.1</v>
      </c>
      <c r="E435">
        <v>228</v>
      </c>
      <c r="F435">
        <v>227.9</v>
      </c>
      <c r="G435">
        <v>227.8</v>
      </c>
      <c r="H435">
        <v>227.7</v>
      </c>
      <c r="I435">
        <v>227.6</v>
      </c>
      <c r="J435">
        <v>1406</v>
      </c>
    </row>
    <row r="436" spans="1:10">
      <c r="A436">
        <v>854</v>
      </c>
      <c r="B436">
        <v>229</v>
      </c>
      <c r="C436">
        <v>228.9</v>
      </c>
      <c r="D436">
        <v>228.8</v>
      </c>
      <c r="E436">
        <v>228.7</v>
      </c>
      <c r="F436">
        <v>228.6</v>
      </c>
      <c r="G436">
        <v>228.5</v>
      </c>
      <c r="H436">
        <v>228.4</v>
      </c>
      <c r="I436">
        <v>228.3</v>
      </c>
      <c r="J436">
        <v>1404</v>
      </c>
    </row>
    <row r="437" spans="1:10">
      <c r="A437">
        <v>856</v>
      </c>
      <c r="B437">
        <v>229.8</v>
      </c>
      <c r="C437">
        <v>229.7</v>
      </c>
      <c r="D437">
        <v>229.6</v>
      </c>
      <c r="E437">
        <v>229.5</v>
      </c>
      <c r="F437">
        <v>229.4</v>
      </c>
      <c r="G437">
        <v>229.2</v>
      </c>
      <c r="H437">
        <v>229.1</v>
      </c>
      <c r="I437">
        <v>229</v>
      </c>
      <c r="J437">
        <v>1402</v>
      </c>
    </row>
    <row r="438" spans="1:10">
      <c r="A438">
        <v>858</v>
      </c>
      <c r="B438">
        <v>230.5</v>
      </c>
      <c r="C438">
        <v>230.4</v>
      </c>
      <c r="D438">
        <v>230.3</v>
      </c>
      <c r="E438">
        <v>230.2</v>
      </c>
      <c r="F438">
        <v>230.1</v>
      </c>
      <c r="G438">
        <v>230</v>
      </c>
      <c r="H438">
        <v>229.9</v>
      </c>
      <c r="I438">
        <v>229.8</v>
      </c>
      <c r="J438">
        <v>1400</v>
      </c>
    </row>
    <row r="439" spans="1:10">
      <c r="A439">
        <v>860</v>
      </c>
      <c r="B439">
        <v>231.3</v>
      </c>
      <c r="C439">
        <v>231.2</v>
      </c>
      <c r="D439">
        <v>231</v>
      </c>
      <c r="E439">
        <v>230.9</v>
      </c>
      <c r="F439">
        <v>230.8</v>
      </c>
      <c r="G439">
        <v>230.7</v>
      </c>
      <c r="H439">
        <v>230.6</v>
      </c>
      <c r="I439">
        <v>230.5</v>
      </c>
      <c r="J439">
        <v>1398</v>
      </c>
    </row>
    <row r="440" spans="1:10">
      <c r="A440">
        <v>862</v>
      </c>
      <c r="B440">
        <v>232</v>
      </c>
      <c r="C440">
        <v>231.9</v>
      </c>
      <c r="D440">
        <v>231.8</v>
      </c>
      <c r="E440">
        <v>231.7</v>
      </c>
      <c r="F440">
        <v>231.6</v>
      </c>
      <c r="G440">
        <v>231.5</v>
      </c>
      <c r="H440">
        <v>231.4</v>
      </c>
      <c r="I440">
        <v>231.3</v>
      </c>
      <c r="J440">
        <v>1396</v>
      </c>
    </row>
    <row r="441" spans="1:10">
      <c r="A441">
        <v>864</v>
      </c>
      <c r="B441">
        <v>232.7</v>
      </c>
      <c r="C441">
        <v>232.6</v>
      </c>
      <c r="D441">
        <v>232.5</v>
      </c>
      <c r="E441">
        <v>232.4</v>
      </c>
      <c r="F441">
        <v>232.3</v>
      </c>
      <c r="G441">
        <v>232.2</v>
      </c>
      <c r="H441">
        <v>232.1</v>
      </c>
      <c r="I441">
        <v>232</v>
      </c>
      <c r="J441">
        <v>1394</v>
      </c>
    </row>
    <row r="442" spans="1:10">
      <c r="A442">
        <v>866</v>
      </c>
      <c r="B442">
        <v>233.5</v>
      </c>
      <c r="C442">
        <v>233.4</v>
      </c>
      <c r="D442">
        <v>233.3</v>
      </c>
      <c r="E442">
        <v>233.2</v>
      </c>
      <c r="F442">
        <v>233.1</v>
      </c>
      <c r="G442">
        <v>233</v>
      </c>
      <c r="H442">
        <v>232.9</v>
      </c>
      <c r="I442">
        <v>232.8</v>
      </c>
      <c r="J442">
        <v>1392</v>
      </c>
    </row>
    <row r="443" spans="1:10">
      <c r="A443">
        <v>868</v>
      </c>
      <c r="B443">
        <v>234.2</v>
      </c>
      <c r="C443">
        <v>234.1</v>
      </c>
      <c r="D443">
        <v>234</v>
      </c>
      <c r="E443">
        <v>233.9</v>
      </c>
      <c r="F443">
        <v>233.8</v>
      </c>
      <c r="G443">
        <v>233.7</v>
      </c>
      <c r="H443">
        <v>233.6</v>
      </c>
      <c r="I443">
        <v>233.5</v>
      </c>
      <c r="J443">
        <v>1390</v>
      </c>
    </row>
    <row r="444" spans="1:10">
      <c r="A444">
        <v>870</v>
      </c>
      <c r="B444">
        <v>235</v>
      </c>
      <c r="C444">
        <v>234.9</v>
      </c>
      <c r="D444">
        <v>234.8</v>
      </c>
      <c r="E444">
        <v>234.7</v>
      </c>
      <c r="F444">
        <v>234.6</v>
      </c>
      <c r="G444">
        <v>234.5</v>
      </c>
      <c r="H444">
        <v>234.4</v>
      </c>
      <c r="I444">
        <v>234.3</v>
      </c>
      <c r="J444">
        <v>1388</v>
      </c>
    </row>
    <row r="445" spans="1:10">
      <c r="A445">
        <v>872</v>
      </c>
      <c r="B445">
        <v>235.7</v>
      </c>
      <c r="C445">
        <v>235.6</v>
      </c>
      <c r="D445">
        <v>235.5</v>
      </c>
      <c r="E445">
        <v>235.4</v>
      </c>
      <c r="F445">
        <v>235.3</v>
      </c>
      <c r="G445">
        <v>235.2</v>
      </c>
      <c r="H445">
        <v>235.1</v>
      </c>
      <c r="I445">
        <v>235</v>
      </c>
      <c r="J445">
        <v>1386</v>
      </c>
    </row>
    <row r="446" spans="1:10">
      <c r="A446">
        <v>874</v>
      </c>
      <c r="B446">
        <v>236.5</v>
      </c>
      <c r="C446">
        <v>236.4</v>
      </c>
      <c r="D446">
        <v>236.3</v>
      </c>
      <c r="E446">
        <v>236.2</v>
      </c>
      <c r="F446">
        <v>236.1</v>
      </c>
      <c r="G446">
        <v>236</v>
      </c>
      <c r="H446">
        <v>235.9</v>
      </c>
      <c r="I446">
        <v>235.7</v>
      </c>
      <c r="J446">
        <v>1384</v>
      </c>
    </row>
    <row r="447" spans="1:10">
      <c r="A447">
        <v>876</v>
      </c>
      <c r="B447">
        <v>237.2</v>
      </c>
      <c r="C447">
        <v>237.1</v>
      </c>
      <c r="D447">
        <v>237</v>
      </c>
      <c r="E447">
        <v>236.9</v>
      </c>
      <c r="F447">
        <v>236.8</v>
      </c>
      <c r="G447">
        <v>236.7</v>
      </c>
      <c r="H447">
        <v>236.6</v>
      </c>
      <c r="I447">
        <v>236.5</v>
      </c>
      <c r="J447">
        <v>1382</v>
      </c>
    </row>
    <row r="448" spans="1:10">
      <c r="A448">
        <v>878</v>
      </c>
      <c r="B448">
        <v>238</v>
      </c>
      <c r="C448">
        <v>237.9</v>
      </c>
      <c r="D448">
        <v>237.8</v>
      </c>
      <c r="E448">
        <v>237.7</v>
      </c>
      <c r="F448">
        <v>237.6</v>
      </c>
      <c r="G448">
        <v>237.5</v>
      </c>
      <c r="H448">
        <v>237.4</v>
      </c>
      <c r="I448">
        <v>237.3</v>
      </c>
      <c r="J448">
        <v>1380</v>
      </c>
    </row>
    <row r="449" spans="1:10">
      <c r="A449">
        <v>880</v>
      </c>
      <c r="B449">
        <v>238.7</v>
      </c>
      <c r="C449">
        <v>238.6</v>
      </c>
      <c r="D449">
        <v>238.5</v>
      </c>
      <c r="E449">
        <v>238.4</v>
      </c>
      <c r="F449">
        <v>238.3</v>
      </c>
      <c r="G449">
        <v>238.2</v>
      </c>
      <c r="H449">
        <v>238.1</v>
      </c>
      <c r="I449">
        <v>238</v>
      </c>
      <c r="J449">
        <v>1378</v>
      </c>
    </row>
    <row r="450" spans="1:10">
      <c r="A450">
        <v>882</v>
      </c>
      <c r="B450">
        <v>239.5</v>
      </c>
      <c r="C450">
        <v>239.4</v>
      </c>
      <c r="D450">
        <v>239.3</v>
      </c>
      <c r="E450">
        <v>239.2</v>
      </c>
      <c r="F450">
        <v>239.1</v>
      </c>
      <c r="G450">
        <v>239</v>
      </c>
      <c r="H450">
        <v>238.9</v>
      </c>
      <c r="I450">
        <v>238.8</v>
      </c>
      <c r="J450">
        <v>1376</v>
      </c>
    </row>
    <row r="451" spans="1:10">
      <c r="A451">
        <v>884</v>
      </c>
      <c r="B451">
        <v>240.3</v>
      </c>
      <c r="C451">
        <v>240.1</v>
      </c>
      <c r="D451">
        <v>240</v>
      </c>
      <c r="E451">
        <v>239.9</v>
      </c>
      <c r="F451">
        <v>239.8</v>
      </c>
      <c r="G451">
        <v>239.7</v>
      </c>
      <c r="H451">
        <v>239.6</v>
      </c>
      <c r="I451">
        <v>239.5</v>
      </c>
      <c r="J451">
        <v>1374</v>
      </c>
    </row>
    <row r="452" spans="1:10">
      <c r="A452">
        <v>886</v>
      </c>
      <c r="B452">
        <v>241</v>
      </c>
      <c r="C452">
        <v>240.9</v>
      </c>
      <c r="D452">
        <v>240.8</v>
      </c>
      <c r="E452">
        <v>240.7</v>
      </c>
      <c r="F452">
        <v>240.6</v>
      </c>
      <c r="G452">
        <v>240.5</v>
      </c>
      <c r="H452">
        <v>240.4</v>
      </c>
      <c r="I452">
        <v>240.3</v>
      </c>
      <c r="J452">
        <v>1372</v>
      </c>
    </row>
    <row r="453" spans="1:10">
      <c r="A453">
        <v>888</v>
      </c>
      <c r="B453">
        <v>241.8</v>
      </c>
      <c r="C453">
        <v>241.7</v>
      </c>
      <c r="D453">
        <v>241.6</v>
      </c>
      <c r="E453">
        <v>241.4</v>
      </c>
      <c r="F453">
        <v>241.3</v>
      </c>
      <c r="G453">
        <v>241.2</v>
      </c>
      <c r="H453">
        <v>241.1</v>
      </c>
      <c r="I453">
        <v>241</v>
      </c>
      <c r="J453">
        <v>1370</v>
      </c>
    </row>
    <row r="454" spans="1:10">
      <c r="A454">
        <v>890</v>
      </c>
      <c r="B454">
        <v>242.5</v>
      </c>
      <c r="C454">
        <v>242.4</v>
      </c>
      <c r="D454">
        <v>242.3</v>
      </c>
      <c r="E454">
        <v>242.2</v>
      </c>
      <c r="F454">
        <v>242.1</v>
      </c>
      <c r="G454">
        <v>242</v>
      </c>
      <c r="H454">
        <v>241.9</v>
      </c>
      <c r="I454">
        <v>241.8</v>
      </c>
      <c r="J454">
        <v>1368</v>
      </c>
    </row>
    <row r="455" spans="1:10">
      <c r="A455">
        <v>892</v>
      </c>
      <c r="B455">
        <v>243.3</v>
      </c>
      <c r="C455">
        <v>243.2</v>
      </c>
      <c r="D455">
        <v>243.1</v>
      </c>
      <c r="E455">
        <v>243</v>
      </c>
      <c r="F455">
        <v>242.9</v>
      </c>
      <c r="G455">
        <v>242.8</v>
      </c>
      <c r="H455">
        <v>242.6</v>
      </c>
      <c r="I455">
        <v>242.5</v>
      </c>
      <c r="J455">
        <v>1366</v>
      </c>
    </row>
    <row r="456" spans="1:10">
      <c r="A456">
        <v>894</v>
      </c>
      <c r="B456">
        <v>244</v>
      </c>
      <c r="C456">
        <v>243.9</v>
      </c>
      <c r="D456">
        <v>243.8</v>
      </c>
      <c r="E456">
        <v>243.7</v>
      </c>
      <c r="F456">
        <v>243.6</v>
      </c>
      <c r="G456">
        <v>243.5</v>
      </c>
      <c r="H456">
        <v>243.4</v>
      </c>
      <c r="I456">
        <v>243.3</v>
      </c>
      <c r="J456">
        <v>1364</v>
      </c>
    </row>
    <row r="457" spans="1:10">
      <c r="A457">
        <v>896</v>
      </c>
      <c r="B457">
        <v>244.8</v>
      </c>
      <c r="C457">
        <v>244.7</v>
      </c>
      <c r="D457">
        <v>244.6</v>
      </c>
      <c r="E457">
        <v>244.5</v>
      </c>
      <c r="F457">
        <v>244.4</v>
      </c>
      <c r="G457">
        <v>244.3</v>
      </c>
      <c r="H457">
        <v>244.2</v>
      </c>
      <c r="I457">
        <v>244.1</v>
      </c>
      <c r="J457">
        <v>1362</v>
      </c>
    </row>
    <row r="458" spans="1:10">
      <c r="A458">
        <v>898</v>
      </c>
      <c r="B458">
        <v>245.6</v>
      </c>
      <c r="C458">
        <v>245.5</v>
      </c>
      <c r="D458">
        <v>245.4</v>
      </c>
      <c r="E458">
        <v>245.2</v>
      </c>
      <c r="F458">
        <v>245.1</v>
      </c>
      <c r="G458">
        <v>245</v>
      </c>
      <c r="H458">
        <v>244.9</v>
      </c>
      <c r="I458">
        <v>244.8</v>
      </c>
      <c r="J458">
        <v>1360</v>
      </c>
    </row>
    <row r="459" spans="1:10">
      <c r="A459">
        <v>900</v>
      </c>
      <c r="B459">
        <v>246.3</v>
      </c>
      <c r="C459">
        <v>246.2</v>
      </c>
      <c r="D459">
        <v>246.1</v>
      </c>
      <c r="E459">
        <v>246</v>
      </c>
      <c r="F459">
        <v>245.9</v>
      </c>
      <c r="G459">
        <v>245.8</v>
      </c>
      <c r="H459">
        <v>245.7</v>
      </c>
      <c r="I459">
        <v>245.6</v>
      </c>
      <c r="J459">
        <v>1358</v>
      </c>
    </row>
    <row r="460" spans="1:10">
      <c r="A460">
        <v>902</v>
      </c>
      <c r="B460">
        <v>247.1</v>
      </c>
      <c r="C460">
        <v>247</v>
      </c>
      <c r="D460">
        <v>246.9</v>
      </c>
      <c r="E460">
        <v>246.8</v>
      </c>
      <c r="F460">
        <v>246.7</v>
      </c>
      <c r="G460">
        <v>246.6</v>
      </c>
      <c r="H460">
        <v>246.4</v>
      </c>
      <c r="I460">
        <v>246.3</v>
      </c>
      <c r="J460">
        <v>1356</v>
      </c>
    </row>
    <row r="461" spans="1:10">
      <c r="A461">
        <v>904</v>
      </c>
      <c r="B461">
        <v>247.9</v>
      </c>
      <c r="C461">
        <v>247.8</v>
      </c>
      <c r="D461">
        <v>247.6</v>
      </c>
      <c r="E461">
        <v>247.5</v>
      </c>
      <c r="F461">
        <v>247.4</v>
      </c>
      <c r="G461">
        <v>247.3</v>
      </c>
      <c r="H461">
        <v>247.2</v>
      </c>
      <c r="I461">
        <v>247.1</v>
      </c>
      <c r="J461">
        <v>1354</v>
      </c>
    </row>
    <row r="462" spans="1:10">
      <c r="A462">
        <v>906</v>
      </c>
      <c r="B462">
        <v>248.6</v>
      </c>
      <c r="C462">
        <v>248.5</v>
      </c>
      <c r="D462">
        <v>248.4</v>
      </c>
      <c r="E462">
        <v>248.3</v>
      </c>
      <c r="F462">
        <v>248.2</v>
      </c>
      <c r="G462">
        <v>248.1</v>
      </c>
      <c r="H462">
        <v>248</v>
      </c>
      <c r="I462">
        <v>247.9</v>
      </c>
      <c r="J462">
        <v>1352</v>
      </c>
    </row>
    <row r="463" spans="1:10">
      <c r="A463">
        <v>908</v>
      </c>
      <c r="B463">
        <v>249.4</v>
      </c>
      <c r="C463">
        <v>249.3</v>
      </c>
      <c r="D463">
        <v>249.2</v>
      </c>
      <c r="E463">
        <v>249.1</v>
      </c>
      <c r="F463">
        <v>249</v>
      </c>
      <c r="G463">
        <v>248.9</v>
      </c>
      <c r="H463">
        <v>248.7</v>
      </c>
      <c r="I463">
        <v>248.6</v>
      </c>
      <c r="J463">
        <v>1350</v>
      </c>
    </row>
    <row r="464" spans="1:10">
      <c r="A464">
        <v>910</v>
      </c>
      <c r="B464">
        <v>250.2</v>
      </c>
      <c r="C464">
        <v>250.1</v>
      </c>
      <c r="D464">
        <v>249.9</v>
      </c>
      <c r="E464">
        <v>249.8</v>
      </c>
      <c r="F464">
        <v>249.7</v>
      </c>
      <c r="G464">
        <v>249.6</v>
      </c>
      <c r="H464">
        <v>249.5</v>
      </c>
      <c r="I464">
        <v>249.4</v>
      </c>
      <c r="J464">
        <v>1348</v>
      </c>
    </row>
    <row r="465" spans="1:10">
      <c r="A465">
        <v>912</v>
      </c>
      <c r="B465">
        <v>250.9</v>
      </c>
      <c r="C465">
        <v>250.8</v>
      </c>
      <c r="D465">
        <v>250.7</v>
      </c>
      <c r="E465">
        <v>250.6</v>
      </c>
      <c r="F465">
        <v>250.5</v>
      </c>
      <c r="G465">
        <v>250.4</v>
      </c>
      <c r="H465">
        <v>250.3</v>
      </c>
      <c r="I465">
        <v>250.2</v>
      </c>
      <c r="J465">
        <v>1346</v>
      </c>
    </row>
    <row r="466" spans="1:10">
      <c r="A466">
        <v>914</v>
      </c>
      <c r="B466">
        <v>251.7</v>
      </c>
      <c r="C466">
        <v>251.6</v>
      </c>
      <c r="D466">
        <v>251.5</v>
      </c>
      <c r="E466">
        <v>251.4</v>
      </c>
      <c r="F466">
        <v>251.3</v>
      </c>
      <c r="G466">
        <v>251.2</v>
      </c>
      <c r="H466">
        <v>251</v>
      </c>
      <c r="I466">
        <v>250.9</v>
      </c>
      <c r="J466">
        <v>1344</v>
      </c>
    </row>
    <row r="467" spans="1:10">
      <c r="A467">
        <v>916</v>
      </c>
      <c r="B467">
        <v>252.5</v>
      </c>
      <c r="C467">
        <v>252.4</v>
      </c>
      <c r="D467">
        <v>252.3</v>
      </c>
      <c r="E467">
        <v>252.1</v>
      </c>
      <c r="F467">
        <v>252</v>
      </c>
      <c r="G467">
        <v>251.9</v>
      </c>
      <c r="H467">
        <v>251.8</v>
      </c>
      <c r="I467">
        <v>251.7</v>
      </c>
      <c r="J467">
        <v>1342</v>
      </c>
    </row>
    <row r="468" spans="1:10">
      <c r="A468">
        <v>918</v>
      </c>
      <c r="B468">
        <v>253.2</v>
      </c>
      <c r="C468">
        <v>253.1</v>
      </c>
      <c r="D468">
        <v>253</v>
      </c>
      <c r="E468">
        <v>252.9</v>
      </c>
      <c r="F468">
        <v>252.8</v>
      </c>
      <c r="G468">
        <v>252.7</v>
      </c>
      <c r="H468">
        <v>252.6</v>
      </c>
      <c r="I468">
        <v>252.5</v>
      </c>
      <c r="J468">
        <v>1340</v>
      </c>
    </row>
    <row r="469" spans="1:10">
      <c r="A469">
        <v>920</v>
      </c>
      <c r="B469">
        <v>254</v>
      </c>
      <c r="C469">
        <v>253.9</v>
      </c>
      <c r="D469">
        <v>253.8</v>
      </c>
      <c r="E469">
        <v>253.7</v>
      </c>
      <c r="F469">
        <v>253.6</v>
      </c>
      <c r="G469">
        <v>253.5</v>
      </c>
      <c r="H469">
        <v>253.4</v>
      </c>
      <c r="I469">
        <v>253.3</v>
      </c>
      <c r="J469">
        <v>1338</v>
      </c>
    </row>
    <row r="470" spans="1:10">
      <c r="A470">
        <v>922</v>
      </c>
      <c r="B470">
        <v>254.8</v>
      </c>
      <c r="C470">
        <v>254.7</v>
      </c>
      <c r="D470">
        <v>254.6</v>
      </c>
      <c r="E470">
        <v>254.5</v>
      </c>
      <c r="F470">
        <v>254.3</v>
      </c>
      <c r="G470">
        <v>254.2</v>
      </c>
      <c r="H470">
        <v>254.1</v>
      </c>
      <c r="I470">
        <v>254</v>
      </c>
      <c r="J470">
        <v>1336</v>
      </c>
    </row>
    <row r="471" spans="1:10">
      <c r="A471">
        <v>924</v>
      </c>
      <c r="B471">
        <v>255.6</v>
      </c>
      <c r="C471">
        <v>255.5</v>
      </c>
      <c r="D471">
        <v>255.3</v>
      </c>
      <c r="E471">
        <v>255.2</v>
      </c>
      <c r="F471">
        <v>255.1</v>
      </c>
      <c r="G471">
        <v>255</v>
      </c>
      <c r="H471">
        <v>254.9</v>
      </c>
      <c r="I471">
        <v>254.8</v>
      </c>
      <c r="J471">
        <v>1334</v>
      </c>
    </row>
    <row r="472" spans="1:10">
      <c r="A472">
        <v>926</v>
      </c>
      <c r="B472">
        <v>256.3</v>
      </c>
      <c r="C472">
        <v>256.2</v>
      </c>
      <c r="D472">
        <v>256.10000000000002</v>
      </c>
      <c r="E472">
        <v>256</v>
      </c>
      <c r="F472">
        <v>255.9</v>
      </c>
      <c r="G472">
        <v>255.8</v>
      </c>
      <c r="H472">
        <v>255.7</v>
      </c>
      <c r="I472">
        <v>255.6</v>
      </c>
      <c r="J472">
        <v>1332</v>
      </c>
    </row>
    <row r="473" spans="1:10">
      <c r="A473">
        <v>928</v>
      </c>
      <c r="B473">
        <v>257.10000000000002</v>
      </c>
      <c r="C473">
        <v>257</v>
      </c>
      <c r="D473">
        <v>256.89999999999998</v>
      </c>
      <c r="E473">
        <v>256.8</v>
      </c>
      <c r="F473">
        <v>256.7</v>
      </c>
      <c r="G473">
        <v>256.60000000000002</v>
      </c>
      <c r="H473">
        <v>256.5</v>
      </c>
      <c r="I473">
        <v>256.3</v>
      </c>
      <c r="J473">
        <v>1330</v>
      </c>
    </row>
    <row r="474" spans="1:10">
      <c r="A474">
        <v>930</v>
      </c>
      <c r="B474">
        <v>257.89999999999998</v>
      </c>
      <c r="C474">
        <v>257.8</v>
      </c>
      <c r="D474">
        <v>257.7</v>
      </c>
      <c r="E474">
        <v>257.60000000000002</v>
      </c>
      <c r="F474">
        <v>257.5</v>
      </c>
      <c r="G474">
        <v>257.3</v>
      </c>
      <c r="H474">
        <v>257.2</v>
      </c>
      <c r="I474">
        <v>257.10000000000002</v>
      </c>
      <c r="J474">
        <v>1328</v>
      </c>
    </row>
    <row r="475" spans="1:10">
      <c r="A475">
        <v>932</v>
      </c>
      <c r="B475">
        <v>258.7</v>
      </c>
      <c r="C475">
        <v>258.60000000000002</v>
      </c>
      <c r="D475">
        <v>258.39999999999998</v>
      </c>
      <c r="E475">
        <v>258.3</v>
      </c>
      <c r="F475">
        <v>258.2</v>
      </c>
      <c r="G475">
        <v>258.10000000000002</v>
      </c>
      <c r="H475">
        <v>258</v>
      </c>
      <c r="I475">
        <v>257.89999999999998</v>
      </c>
      <c r="J475">
        <v>1326</v>
      </c>
    </row>
    <row r="476" spans="1:10">
      <c r="A476">
        <v>934</v>
      </c>
      <c r="B476">
        <v>259.39999999999998</v>
      </c>
      <c r="C476">
        <v>259.3</v>
      </c>
      <c r="D476">
        <v>259.2</v>
      </c>
      <c r="E476">
        <v>259.10000000000002</v>
      </c>
      <c r="F476">
        <v>259</v>
      </c>
      <c r="G476">
        <v>258.89999999999998</v>
      </c>
      <c r="H476">
        <v>258.8</v>
      </c>
      <c r="I476">
        <v>258.7</v>
      </c>
      <c r="J476">
        <v>1324</v>
      </c>
    </row>
    <row r="477" spans="1:10">
      <c r="A477">
        <v>936</v>
      </c>
      <c r="B477">
        <v>260.2</v>
      </c>
      <c r="C477">
        <v>260.10000000000002</v>
      </c>
      <c r="D477">
        <v>260</v>
      </c>
      <c r="E477">
        <v>259.89999999999998</v>
      </c>
      <c r="F477">
        <v>259.8</v>
      </c>
      <c r="G477">
        <v>259.7</v>
      </c>
      <c r="H477">
        <v>259.60000000000002</v>
      </c>
      <c r="I477">
        <v>259.5</v>
      </c>
      <c r="J477">
        <v>1322</v>
      </c>
    </row>
    <row r="478" spans="1:10">
      <c r="A478">
        <v>938</v>
      </c>
      <c r="B478">
        <v>261</v>
      </c>
      <c r="C478">
        <v>260.89999999999998</v>
      </c>
      <c r="D478">
        <v>260.8</v>
      </c>
      <c r="E478">
        <v>260.7</v>
      </c>
      <c r="F478">
        <v>260.60000000000002</v>
      </c>
      <c r="G478">
        <v>260.5</v>
      </c>
      <c r="H478">
        <v>260.3</v>
      </c>
      <c r="I478">
        <v>260.2</v>
      </c>
      <c r="J478">
        <v>1320</v>
      </c>
    </row>
    <row r="479" spans="1:10">
      <c r="A479">
        <v>940</v>
      </c>
      <c r="B479">
        <v>261.8</v>
      </c>
      <c r="C479">
        <v>261.7</v>
      </c>
      <c r="D479">
        <v>261.60000000000002</v>
      </c>
      <c r="E479">
        <v>261.5</v>
      </c>
      <c r="F479">
        <v>261.3</v>
      </c>
      <c r="G479">
        <v>261.2</v>
      </c>
      <c r="H479">
        <v>261.10000000000002</v>
      </c>
      <c r="I479">
        <v>261</v>
      </c>
      <c r="J479">
        <v>1318</v>
      </c>
    </row>
    <row r="480" spans="1:10">
      <c r="A480">
        <v>942</v>
      </c>
      <c r="B480">
        <v>262.60000000000002</v>
      </c>
      <c r="C480">
        <v>262.5</v>
      </c>
      <c r="D480">
        <v>262.39999999999998</v>
      </c>
      <c r="E480">
        <v>262.2</v>
      </c>
      <c r="F480">
        <v>262.10000000000002</v>
      </c>
      <c r="G480">
        <v>262</v>
      </c>
      <c r="H480">
        <v>261.89999999999998</v>
      </c>
      <c r="I480">
        <v>261.8</v>
      </c>
      <c r="J480">
        <v>1316</v>
      </c>
    </row>
    <row r="481" spans="1:10">
      <c r="A481">
        <v>944</v>
      </c>
      <c r="B481">
        <v>263.39999999999998</v>
      </c>
      <c r="C481">
        <v>263.2</v>
      </c>
      <c r="D481">
        <v>263.10000000000002</v>
      </c>
      <c r="E481">
        <v>263</v>
      </c>
      <c r="F481">
        <v>262.89999999999998</v>
      </c>
      <c r="G481">
        <v>262.8</v>
      </c>
      <c r="H481">
        <v>262.7</v>
      </c>
      <c r="I481">
        <v>262.60000000000002</v>
      </c>
      <c r="J481">
        <v>1314</v>
      </c>
    </row>
    <row r="482" spans="1:10">
      <c r="A482">
        <v>946</v>
      </c>
      <c r="B482">
        <v>264.10000000000002</v>
      </c>
      <c r="C482">
        <v>264</v>
      </c>
      <c r="D482">
        <v>263.89999999999998</v>
      </c>
      <c r="E482">
        <v>263.8</v>
      </c>
      <c r="F482">
        <v>263.7</v>
      </c>
      <c r="G482">
        <v>263.60000000000002</v>
      </c>
      <c r="H482">
        <v>263.5</v>
      </c>
      <c r="I482">
        <v>263.39999999999998</v>
      </c>
      <c r="J482">
        <v>1312</v>
      </c>
    </row>
    <row r="483" spans="1:10">
      <c r="A483">
        <v>948</v>
      </c>
      <c r="B483">
        <v>264.89999999999998</v>
      </c>
      <c r="C483">
        <v>264.8</v>
      </c>
      <c r="D483">
        <v>264.7</v>
      </c>
      <c r="E483">
        <v>264.60000000000002</v>
      </c>
      <c r="F483">
        <v>264.5</v>
      </c>
      <c r="G483">
        <v>264.39999999999998</v>
      </c>
      <c r="H483">
        <v>264.3</v>
      </c>
      <c r="I483">
        <v>264.2</v>
      </c>
      <c r="J483">
        <v>1310</v>
      </c>
    </row>
    <row r="484" spans="1:10">
      <c r="A484">
        <v>950</v>
      </c>
      <c r="B484">
        <v>265.7</v>
      </c>
      <c r="C484">
        <v>265.60000000000002</v>
      </c>
      <c r="D484">
        <v>265.5</v>
      </c>
      <c r="E484">
        <v>265.39999999999998</v>
      </c>
      <c r="F484">
        <v>265.3</v>
      </c>
      <c r="G484">
        <v>265.2</v>
      </c>
      <c r="H484">
        <v>265.10000000000002</v>
      </c>
      <c r="I484">
        <v>264.89999999999998</v>
      </c>
      <c r="J484">
        <v>1308</v>
      </c>
    </row>
    <row r="485" spans="1:10">
      <c r="A485">
        <v>952</v>
      </c>
      <c r="B485">
        <v>266.5</v>
      </c>
      <c r="C485">
        <v>266.39999999999998</v>
      </c>
      <c r="D485">
        <v>266.3</v>
      </c>
      <c r="E485">
        <v>266.2</v>
      </c>
      <c r="F485">
        <v>266.10000000000002</v>
      </c>
      <c r="G485">
        <v>265.89999999999998</v>
      </c>
      <c r="H485">
        <v>265.8</v>
      </c>
      <c r="I485">
        <v>265.7</v>
      </c>
      <c r="J485">
        <v>1306</v>
      </c>
    </row>
    <row r="486" spans="1:10">
      <c r="A486">
        <v>954</v>
      </c>
      <c r="B486">
        <v>267.3</v>
      </c>
      <c r="C486">
        <v>267.2</v>
      </c>
      <c r="D486">
        <v>267.10000000000002</v>
      </c>
      <c r="E486">
        <v>267</v>
      </c>
      <c r="F486">
        <v>266.8</v>
      </c>
      <c r="G486">
        <v>266.7</v>
      </c>
      <c r="H486">
        <v>266.60000000000002</v>
      </c>
      <c r="I486">
        <v>266.5</v>
      </c>
      <c r="J486">
        <v>1304</v>
      </c>
    </row>
    <row r="487" spans="1:10">
      <c r="A487">
        <v>956</v>
      </c>
      <c r="B487">
        <v>268.10000000000002</v>
      </c>
      <c r="C487">
        <v>268</v>
      </c>
      <c r="D487">
        <v>267.89999999999998</v>
      </c>
      <c r="E487">
        <v>267.7</v>
      </c>
      <c r="F487">
        <v>267.60000000000002</v>
      </c>
      <c r="G487">
        <v>267.5</v>
      </c>
      <c r="H487">
        <v>267.39999999999998</v>
      </c>
      <c r="I487">
        <v>267.3</v>
      </c>
      <c r="J487">
        <v>1302</v>
      </c>
    </row>
    <row r="488" spans="1:10">
      <c r="A488">
        <v>958</v>
      </c>
      <c r="B488">
        <v>268.89999999999998</v>
      </c>
      <c r="C488">
        <v>268.8</v>
      </c>
      <c r="D488">
        <v>268.7</v>
      </c>
      <c r="E488">
        <v>268.5</v>
      </c>
      <c r="F488">
        <v>268.39999999999998</v>
      </c>
      <c r="G488">
        <v>268.3</v>
      </c>
      <c r="H488">
        <v>268.2</v>
      </c>
      <c r="I488">
        <v>268.10000000000002</v>
      </c>
      <c r="J488">
        <v>1300</v>
      </c>
    </row>
    <row r="489" spans="1:10">
      <c r="A489">
        <v>960</v>
      </c>
      <c r="B489">
        <v>269.7</v>
      </c>
      <c r="C489">
        <v>269.60000000000002</v>
      </c>
      <c r="D489">
        <v>269.39999999999998</v>
      </c>
      <c r="E489">
        <v>269.3</v>
      </c>
      <c r="F489">
        <v>269.2</v>
      </c>
      <c r="G489">
        <v>269.10000000000002</v>
      </c>
      <c r="H489">
        <v>269</v>
      </c>
      <c r="I489">
        <v>268.89999999999998</v>
      </c>
      <c r="J489">
        <v>1298</v>
      </c>
    </row>
    <row r="490" spans="1:10">
      <c r="A490">
        <v>962</v>
      </c>
      <c r="B490">
        <v>270.5</v>
      </c>
      <c r="C490">
        <v>270.3</v>
      </c>
      <c r="D490">
        <v>270.2</v>
      </c>
      <c r="E490">
        <v>270.10000000000002</v>
      </c>
      <c r="F490">
        <v>270</v>
      </c>
      <c r="G490">
        <v>269.89999999999998</v>
      </c>
      <c r="H490">
        <v>269.8</v>
      </c>
      <c r="I490">
        <v>269.7</v>
      </c>
      <c r="J490">
        <v>1296</v>
      </c>
    </row>
    <row r="491" spans="1:10">
      <c r="A491">
        <v>964</v>
      </c>
      <c r="B491">
        <v>271.3</v>
      </c>
      <c r="C491">
        <v>271.10000000000002</v>
      </c>
      <c r="D491">
        <v>271</v>
      </c>
      <c r="E491">
        <v>270.89999999999998</v>
      </c>
      <c r="F491">
        <v>270.8</v>
      </c>
      <c r="G491">
        <v>270.7</v>
      </c>
      <c r="H491">
        <v>270.60000000000002</v>
      </c>
      <c r="I491">
        <v>270.5</v>
      </c>
      <c r="J491">
        <v>1294</v>
      </c>
    </row>
    <row r="492" spans="1:10">
      <c r="A492">
        <v>966</v>
      </c>
      <c r="B492">
        <v>272</v>
      </c>
      <c r="C492">
        <v>271.89999999999998</v>
      </c>
      <c r="D492">
        <v>271.8</v>
      </c>
      <c r="E492">
        <v>271.7</v>
      </c>
      <c r="F492">
        <v>271.60000000000002</v>
      </c>
      <c r="G492">
        <v>271.5</v>
      </c>
      <c r="H492">
        <v>271.39999999999998</v>
      </c>
      <c r="I492">
        <v>271.3</v>
      </c>
      <c r="J492">
        <v>1292</v>
      </c>
    </row>
    <row r="493" spans="1:10">
      <c r="A493">
        <v>968</v>
      </c>
      <c r="B493">
        <v>272.8</v>
      </c>
      <c r="C493">
        <v>272.7</v>
      </c>
      <c r="D493">
        <v>272.60000000000002</v>
      </c>
      <c r="E493">
        <v>272.5</v>
      </c>
      <c r="F493">
        <v>272.39999999999998</v>
      </c>
      <c r="G493">
        <v>272.3</v>
      </c>
      <c r="H493">
        <v>272.2</v>
      </c>
      <c r="I493">
        <v>272.10000000000002</v>
      </c>
      <c r="J493">
        <v>1290</v>
      </c>
    </row>
    <row r="494" spans="1:10">
      <c r="A494">
        <v>970</v>
      </c>
      <c r="B494">
        <v>273.60000000000002</v>
      </c>
      <c r="C494">
        <v>273.5</v>
      </c>
      <c r="D494">
        <v>273.39999999999998</v>
      </c>
      <c r="E494">
        <v>273.3</v>
      </c>
      <c r="F494">
        <v>273.2</v>
      </c>
      <c r="G494">
        <v>273.10000000000002</v>
      </c>
      <c r="H494">
        <v>273</v>
      </c>
      <c r="I494">
        <v>272.89999999999998</v>
      </c>
      <c r="J494">
        <v>1288</v>
      </c>
    </row>
    <row r="495" spans="1:10">
      <c r="A495">
        <v>972</v>
      </c>
      <c r="B495">
        <v>274.39999999999998</v>
      </c>
      <c r="C495">
        <v>274.3</v>
      </c>
      <c r="D495">
        <v>274.2</v>
      </c>
      <c r="E495">
        <v>274.10000000000002</v>
      </c>
      <c r="F495">
        <v>274</v>
      </c>
      <c r="G495">
        <v>273.89999999999998</v>
      </c>
      <c r="H495">
        <v>273.8</v>
      </c>
      <c r="I495">
        <v>273.7</v>
      </c>
      <c r="J495">
        <v>1286</v>
      </c>
    </row>
    <row r="496" spans="1:10">
      <c r="A496">
        <v>974</v>
      </c>
      <c r="B496">
        <v>275.2</v>
      </c>
      <c r="C496">
        <v>275.10000000000002</v>
      </c>
      <c r="D496">
        <v>275</v>
      </c>
      <c r="E496">
        <v>274.89999999999998</v>
      </c>
      <c r="F496">
        <v>274.8</v>
      </c>
      <c r="G496">
        <v>274.7</v>
      </c>
      <c r="H496">
        <v>274.60000000000002</v>
      </c>
      <c r="I496">
        <v>274.39999999999998</v>
      </c>
      <c r="J496">
        <v>1284</v>
      </c>
    </row>
    <row r="497" spans="1:10">
      <c r="A497">
        <v>976</v>
      </c>
      <c r="B497">
        <v>276</v>
      </c>
      <c r="C497">
        <v>275.89999999999998</v>
      </c>
      <c r="D497">
        <v>275.8</v>
      </c>
      <c r="E497">
        <v>275.7</v>
      </c>
      <c r="F497">
        <v>275.60000000000002</v>
      </c>
      <c r="G497">
        <v>275.5</v>
      </c>
      <c r="H497">
        <v>275.39999999999998</v>
      </c>
      <c r="I497">
        <v>275.2</v>
      </c>
      <c r="J497">
        <v>1282</v>
      </c>
    </row>
    <row r="498" spans="1:10">
      <c r="A498">
        <v>978</v>
      </c>
      <c r="B498">
        <v>276.8</v>
      </c>
      <c r="C498">
        <v>276.7</v>
      </c>
      <c r="D498">
        <v>276.60000000000002</v>
      </c>
      <c r="E498">
        <v>276.5</v>
      </c>
      <c r="F498">
        <v>276.39999999999998</v>
      </c>
      <c r="G498">
        <v>276.3</v>
      </c>
      <c r="H498">
        <v>276.2</v>
      </c>
      <c r="I498">
        <v>276</v>
      </c>
      <c r="J498">
        <v>1280</v>
      </c>
    </row>
    <row r="499" spans="1:10">
      <c r="A499">
        <v>980</v>
      </c>
      <c r="B499">
        <v>277.60000000000002</v>
      </c>
      <c r="C499">
        <v>277.5</v>
      </c>
      <c r="D499">
        <v>277.39999999999998</v>
      </c>
      <c r="E499">
        <v>277.3</v>
      </c>
      <c r="F499">
        <v>277.2</v>
      </c>
      <c r="G499">
        <v>277.10000000000002</v>
      </c>
      <c r="H499">
        <v>277</v>
      </c>
      <c r="I499">
        <v>276.8</v>
      </c>
      <c r="J499">
        <v>1278</v>
      </c>
    </row>
    <row r="500" spans="1:10">
      <c r="A500">
        <v>982</v>
      </c>
      <c r="B500">
        <v>278.39999999999998</v>
      </c>
      <c r="C500">
        <v>278.3</v>
      </c>
      <c r="D500">
        <v>278.2</v>
      </c>
      <c r="E500">
        <v>278.10000000000002</v>
      </c>
      <c r="F500">
        <v>278</v>
      </c>
      <c r="G500">
        <v>277.89999999999998</v>
      </c>
      <c r="H500">
        <v>277.8</v>
      </c>
      <c r="I500">
        <v>277.60000000000002</v>
      </c>
      <c r="J500">
        <v>1276</v>
      </c>
    </row>
    <row r="501" spans="1:10">
      <c r="A501">
        <v>984</v>
      </c>
      <c r="B501">
        <v>279.2</v>
      </c>
      <c r="C501">
        <v>279.10000000000002</v>
      </c>
      <c r="D501">
        <v>279</v>
      </c>
      <c r="E501">
        <v>278.89999999999998</v>
      </c>
      <c r="F501">
        <v>278.8</v>
      </c>
      <c r="G501">
        <v>278.7</v>
      </c>
      <c r="H501">
        <v>278.60000000000002</v>
      </c>
      <c r="I501">
        <v>278.5</v>
      </c>
      <c r="J501">
        <v>1274</v>
      </c>
    </row>
    <row r="502" spans="1:10">
      <c r="A502">
        <v>986</v>
      </c>
      <c r="B502">
        <v>280</v>
      </c>
      <c r="C502">
        <v>279.89999999999998</v>
      </c>
      <c r="D502">
        <v>279.8</v>
      </c>
      <c r="E502">
        <v>279.7</v>
      </c>
      <c r="F502">
        <v>279.60000000000002</v>
      </c>
      <c r="G502">
        <v>279.5</v>
      </c>
      <c r="H502">
        <v>279.39999999999998</v>
      </c>
      <c r="I502">
        <v>279.3</v>
      </c>
      <c r="J502">
        <v>1272</v>
      </c>
    </row>
    <row r="503" spans="1:10">
      <c r="A503">
        <v>988</v>
      </c>
      <c r="B503">
        <v>280.89999999999998</v>
      </c>
      <c r="C503">
        <v>280.7</v>
      </c>
      <c r="D503">
        <v>280.60000000000002</v>
      </c>
      <c r="E503">
        <v>280.5</v>
      </c>
      <c r="F503">
        <v>280.39999999999998</v>
      </c>
      <c r="G503">
        <v>280.3</v>
      </c>
      <c r="H503">
        <v>280.2</v>
      </c>
      <c r="I503">
        <v>280.10000000000002</v>
      </c>
      <c r="J503">
        <v>1270</v>
      </c>
    </row>
    <row r="504" spans="1:10">
      <c r="A504">
        <v>990</v>
      </c>
      <c r="B504">
        <v>281.7</v>
      </c>
      <c r="C504">
        <v>281.5</v>
      </c>
      <c r="D504">
        <v>281.39999999999998</v>
      </c>
      <c r="E504">
        <v>281.3</v>
      </c>
      <c r="F504">
        <v>281.2</v>
      </c>
      <c r="G504">
        <v>281.10000000000002</v>
      </c>
      <c r="H504">
        <v>281</v>
      </c>
      <c r="I504">
        <v>280.89999999999998</v>
      </c>
      <c r="J504">
        <v>1268</v>
      </c>
    </row>
    <row r="505" spans="1:10">
      <c r="A505">
        <v>992</v>
      </c>
      <c r="B505">
        <v>282.5</v>
      </c>
      <c r="C505">
        <v>282.39999999999998</v>
      </c>
      <c r="D505">
        <v>282.2</v>
      </c>
      <c r="E505">
        <v>282.10000000000002</v>
      </c>
      <c r="F505">
        <v>282</v>
      </c>
      <c r="G505">
        <v>281.89999999999998</v>
      </c>
      <c r="H505">
        <v>281.8</v>
      </c>
      <c r="I505">
        <v>281.7</v>
      </c>
      <c r="J505">
        <v>1266</v>
      </c>
    </row>
    <row r="506" spans="1:10">
      <c r="A506">
        <v>994</v>
      </c>
      <c r="B506">
        <v>283.3</v>
      </c>
      <c r="C506">
        <v>283.2</v>
      </c>
      <c r="D506">
        <v>283</v>
      </c>
      <c r="E506">
        <v>282.89999999999998</v>
      </c>
      <c r="F506">
        <v>282.8</v>
      </c>
      <c r="G506">
        <v>282.7</v>
      </c>
      <c r="H506">
        <v>282.60000000000002</v>
      </c>
      <c r="I506">
        <v>282.5</v>
      </c>
      <c r="J506">
        <v>1264</v>
      </c>
    </row>
    <row r="507" spans="1:10">
      <c r="A507">
        <v>996</v>
      </c>
      <c r="B507">
        <v>284.10000000000002</v>
      </c>
      <c r="C507">
        <v>284</v>
      </c>
      <c r="D507">
        <v>283.89999999999998</v>
      </c>
      <c r="E507">
        <v>283.7</v>
      </c>
      <c r="F507">
        <v>283.60000000000002</v>
      </c>
      <c r="G507">
        <v>283.5</v>
      </c>
      <c r="H507">
        <v>283.39999999999998</v>
      </c>
      <c r="I507">
        <v>283.3</v>
      </c>
      <c r="J507">
        <v>1262</v>
      </c>
    </row>
    <row r="508" spans="1:10">
      <c r="A508">
        <v>998</v>
      </c>
      <c r="B508">
        <v>284.89999999999998</v>
      </c>
      <c r="C508">
        <v>284.8</v>
      </c>
      <c r="D508">
        <v>284.7</v>
      </c>
      <c r="E508">
        <v>284.60000000000002</v>
      </c>
      <c r="F508">
        <v>284.39999999999998</v>
      </c>
      <c r="G508">
        <v>284.3</v>
      </c>
      <c r="H508">
        <v>284.2</v>
      </c>
      <c r="I508">
        <v>284.10000000000002</v>
      </c>
      <c r="J508">
        <v>1260</v>
      </c>
    </row>
    <row r="509" spans="1:10">
      <c r="A509">
        <v>1000</v>
      </c>
      <c r="B509">
        <v>285.7</v>
      </c>
      <c r="C509">
        <v>285.60000000000002</v>
      </c>
      <c r="D509">
        <v>285.5</v>
      </c>
      <c r="E509">
        <v>285.39999999999998</v>
      </c>
      <c r="F509">
        <v>285.2</v>
      </c>
      <c r="G509">
        <v>285.10000000000002</v>
      </c>
      <c r="H509">
        <v>285</v>
      </c>
      <c r="I509">
        <v>284.89999999999998</v>
      </c>
      <c r="J509">
        <v>1258</v>
      </c>
    </row>
    <row r="510" spans="1:10">
      <c r="A510">
        <v>1002</v>
      </c>
      <c r="B510">
        <v>286.5</v>
      </c>
      <c r="C510">
        <v>286.39999999999998</v>
      </c>
      <c r="D510">
        <v>286.3</v>
      </c>
      <c r="E510">
        <v>286.2</v>
      </c>
      <c r="F510">
        <v>286.10000000000002</v>
      </c>
      <c r="G510">
        <v>285.89999999999998</v>
      </c>
      <c r="H510">
        <v>285.8</v>
      </c>
      <c r="I510">
        <v>285.7</v>
      </c>
      <c r="J510">
        <v>1256</v>
      </c>
    </row>
    <row r="511" spans="1:10">
      <c r="A511">
        <v>1004</v>
      </c>
      <c r="B511">
        <v>287.3</v>
      </c>
      <c r="C511">
        <v>287.2</v>
      </c>
      <c r="D511">
        <v>287.10000000000002</v>
      </c>
      <c r="E511">
        <v>287</v>
      </c>
      <c r="F511">
        <v>286.89999999999998</v>
      </c>
      <c r="G511">
        <v>286.8</v>
      </c>
      <c r="H511">
        <v>286.60000000000002</v>
      </c>
      <c r="I511">
        <v>286.5</v>
      </c>
      <c r="J511">
        <v>1254</v>
      </c>
    </row>
    <row r="512" spans="1:10">
      <c r="A512">
        <v>1006</v>
      </c>
      <c r="B512">
        <v>288.10000000000002</v>
      </c>
      <c r="C512">
        <v>288</v>
      </c>
      <c r="D512">
        <v>287.89999999999998</v>
      </c>
      <c r="E512">
        <v>287.8</v>
      </c>
      <c r="F512">
        <v>287.7</v>
      </c>
      <c r="G512">
        <v>287.60000000000002</v>
      </c>
      <c r="H512">
        <v>287.5</v>
      </c>
      <c r="I512">
        <v>287.3</v>
      </c>
      <c r="J512">
        <v>1252</v>
      </c>
    </row>
    <row r="513" spans="1:10">
      <c r="A513">
        <v>1008</v>
      </c>
      <c r="B513">
        <v>289</v>
      </c>
      <c r="C513">
        <v>288.8</v>
      </c>
      <c r="D513">
        <v>288.7</v>
      </c>
      <c r="E513">
        <v>288.60000000000002</v>
      </c>
      <c r="F513">
        <v>288.5</v>
      </c>
      <c r="G513">
        <v>288.39999999999998</v>
      </c>
      <c r="H513">
        <v>288.3</v>
      </c>
      <c r="I513">
        <v>288.2</v>
      </c>
      <c r="J513">
        <v>1250</v>
      </c>
    </row>
    <row r="514" spans="1:10">
      <c r="A514">
        <v>1010</v>
      </c>
      <c r="B514">
        <v>289.8</v>
      </c>
      <c r="C514">
        <v>289.7</v>
      </c>
      <c r="D514">
        <v>289.5</v>
      </c>
      <c r="E514">
        <v>289.39999999999998</v>
      </c>
      <c r="F514">
        <v>289.3</v>
      </c>
      <c r="G514">
        <v>289.2</v>
      </c>
      <c r="H514">
        <v>289.10000000000002</v>
      </c>
      <c r="I514">
        <v>289</v>
      </c>
      <c r="J514">
        <v>1248</v>
      </c>
    </row>
    <row r="515" spans="1:10">
      <c r="A515">
        <v>1012</v>
      </c>
      <c r="B515">
        <v>290.60000000000002</v>
      </c>
      <c r="C515">
        <v>290.5</v>
      </c>
      <c r="D515">
        <v>290.39999999999998</v>
      </c>
      <c r="E515">
        <v>290.2</v>
      </c>
      <c r="F515">
        <v>290.10000000000002</v>
      </c>
      <c r="G515">
        <v>290</v>
      </c>
      <c r="H515">
        <v>289.89999999999998</v>
      </c>
      <c r="I515">
        <v>289.8</v>
      </c>
      <c r="J515">
        <v>1246</v>
      </c>
    </row>
    <row r="516" spans="1:10">
      <c r="A516">
        <v>1014</v>
      </c>
      <c r="B516">
        <v>291.39999999999998</v>
      </c>
      <c r="C516">
        <v>291.3</v>
      </c>
      <c r="D516">
        <v>291.2</v>
      </c>
      <c r="E516">
        <v>291.10000000000002</v>
      </c>
      <c r="F516">
        <v>291</v>
      </c>
      <c r="G516">
        <v>290.8</v>
      </c>
      <c r="H516">
        <v>290.7</v>
      </c>
      <c r="I516">
        <v>290.60000000000002</v>
      </c>
      <c r="J516">
        <v>1244</v>
      </c>
    </row>
    <row r="517" spans="1:10">
      <c r="A517">
        <v>1016</v>
      </c>
      <c r="B517">
        <v>292.2</v>
      </c>
      <c r="C517">
        <v>292.10000000000002</v>
      </c>
      <c r="D517">
        <v>292</v>
      </c>
      <c r="E517">
        <v>291.89999999999998</v>
      </c>
      <c r="F517">
        <v>291.8</v>
      </c>
      <c r="G517">
        <v>291.7</v>
      </c>
      <c r="H517">
        <v>291.5</v>
      </c>
      <c r="I517">
        <v>291.39999999999998</v>
      </c>
      <c r="J517">
        <v>1242</v>
      </c>
    </row>
    <row r="518" spans="1:10">
      <c r="A518">
        <v>1018</v>
      </c>
      <c r="B518">
        <v>293</v>
      </c>
      <c r="C518">
        <v>292.89999999999998</v>
      </c>
      <c r="D518">
        <v>292.8</v>
      </c>
      <c r="E518">
        <v>292.7</v>
      </c>
      <c r="F518">
        <v>292.60000000000002</v>
      </c>
      <c r="G518">
        <v>292.5</v>
      </c>
      <c r="H518">
        <v>292.39999999999998</v>
      </c>
      <c r="I518">
        <v>292.2</v>
      </c>
      <c r="J518">
        <v>1240</v>
      </c>
    </row>
    <row r="519" spans="1:10">
      <c r="A519">
        <v>1020</v>
      </c>
      <c r="B519">
        <v>293.89999999999998</v>
      </c>
      <c r="C519">
        <v>293.8</v>
      </c>
      <c r="D519">
        <v>293.60000000000002</v>
      </c>
      <c r="E519">
        <v>293.5</v>
      </c>
      <c r="F519">
        <v>293.39999999999998</v>
      </c>
      <c r="G519">
        <v>293.3</v>
      </c>
      <c r="H519">
        <v>293.2</v>
      </c>
      <c r="I519">
        <v>293.10000000000002</v>
      </c>
      <c r="J519">
        <v>1238</v>
      </c>
    </row>
    <row r="520" spans="1:10">
      <c r="A520">
        <v>1022</v>
      </c>
      <c r="B520">
        <v>294.7</v>
      </c>
      <c r="C520">
        <v>294.60000000000002</v>
      </c>
      <c r="D520">
        <v>294.5</v>
      </c>
      <c r="E520">
        <v>294.3</v>
      </c>
      <c r="F520">
        <v>294.2</v>
      </c>
      <c r="G520">
        <v>294.10000000000002</v>
      </c>
      <c r="H520">
        <v>294</v>
      </c>
      <c r="I520">
        <v>293.89999999999998</v>
      </c>
      <c r="J520">
        <v>1236</v>
      </c>
    </row>
    <row r="521" spans="1:10">
      <c r="A521">
        <v>1024</v>
      </c>
      <c r="B521">
        <v>295.5</v>
      </c>
      <c r="C521">
        <v>295.39999999999998</v>
      </c>
      <c r="D521">
        <v>295.3</v>
      </c>
      <c r="E521">
        <v>295.2</v>
      </c>
      <c r="F521">
        <v>295.10000000000002</v>
      </c>
      <c r="G521">
        <v>294.89999999999998</v>
      </c>
      <c r="H521">
        <v>294.8</v>
      </c>
      <c r="I521">
        <v>294.7</v>
      </c>
      <c r="J521">
        <v>1234</v>
      </c>
    </row>
    <row r="522" spans="1:10">
      <c r="A522">
        <v>1026</v>
      </c>
      <c r="B522">
        <v>296.3</v>
      </c>
      <c r="C522">
        <v>296.2</v>
      </c>
      <c r="D522">
        <v>296.10000000000002</v>
      </c>
      <c r="E522">
        <v>296</v>
      </c>
      <c r="F522">
        <v>295.89999999999998</v>
      </c>
      <c r="G522">
        <v>295.8</v>
      </c>
      <c r="H522">
        <v>295.60000000000002</v>
      </c>
      <c r="I522">
        <v>295.5</v>
      </c>
      <c r="J522">
        <v>1232</v>
      </c>
    </row>
    <row r="523" spans="1:10">
      <c r="A523">
        <v>1028</v>
      </c>
      <c r="B523">
        <v>297.2</v>
      </c>
      <c r="C523">
        <v>297</v>
      </c>
      <c r="D523">
        <v>296.89999999999998</v>
      </c>
      <c r="E523">
        <v>296.8</v>
      </c>
      <c r="F523">
        <v>296.7</v>
      </c>
      <c r="G523">
        <v>296.60000000000002</v>
      </c>
      <c r="H523">
        <v>296.5</v>
      </c>
      <c r="I523">
        <v>296.39999999999998</v>
      </c>
      <c r="J523">
        <v>1230</v>
      </c>
    </row>
    <row r="524" spans="1:10">
      <c r="A524">
        <v>1030</v>
      </c>
      <c r="B524">
        <v>298</v>
      </c>
      <c r="C524">
        <v>297.89999999999998</v>
      </c>
      <c r="D524">
        <v>297.8</v>
      </c>
      <c r="E524">
        <v>297.60000000000002</v>
      </c>
      <c r="F524">
        <v>297.5</v>
      </c>
      <c r="G524">
        <v>297.39999999999998</v>
      </c>
      <c r="H524">
        <v>297.3</v>
      </c>
      <c r="I524">
        <v>297.2</v>
      </c>
      <c r="J524">
        <v>1228</v>
      </c>
    </row>
    <row r="525" spans="1:10">
      <c r="A525">
        <v>1032</v>
      </c>
      <c r="B525">
        <v>298.8</v>
      </c>
      <c r="C525">
        <v>298.7</v>
      </c>
      <c r="D525">
        <v>298.60000000000002</v>
      </c>
      <c r="E525">
        <v>298.5</v>
      </c>
      <c r="F525">
        <v>298.39999999999998</v>
      </c>
      <c r="G525">
        <v>298.2</v>
      </c>
      <c r="H525">
        <v>298.10000000000002</v>
      </c>
      <c r="I525">
        <v>298</v>
      </c>
      <c r="J525">
        <v>1226</v>
      </c>
    </row>
    <row r="526" spans="1:10">
      <c r="A526">
        <v>1034</v>
      </c>
      <c r="B526">
        <v>299.60000000000002</v>
      </c>
      <c r="C526">
        <v>299.5</v>
      </c>
      <c r="D526">
        <v>299.39999999999998</v>
      </c>
      <c r="E526">
        <v>299.3</v>
      </c>
      <c r="F526">
        <v>299.2</v>
      </c>
      <c r="G526">
        <v>299.10000000000002</v>
      </c>
      <c r="H526">
        <v>298.89999999999998</v>
      </c>
      <c r="I526">
        <v>298.8</v>
      </c>
      <c r="J526">
        <v>1224</v>
      </c>
    </row>
    <row r="527" spans="1:10">
      <c r="A527">
        <v>1036</v>
      </c>
      <c r="B527">
        <v>300.5</v>
      </c>
      <c r="C527">
        <v>300.39999999999998</v>
      </c>
      <c r="D527">
        <v>300.2</v>
      </c>
      <c r="E527">
        <v>300.10000000000002</v>
      </c>
      <c r="F527">
        <v>300</v>
      </c>
      <c r="G527">
        <v>299.89999999999998</v>
      </c>
      <c r="H527">
        <v>299.8</v>
      </c>
      <c r="I527">
        <v>299.7</v>
      </c>
      <c r="J527">
        <v>1222</v>
      </c>
    </row>
    <row r="528" spans="1:10">
      <c r="A528">
        <v>1038</v>
      </c>
      <c r="B528">
        <v>301.3</v>
      </c>
      <c r="C528">
        <v>301.2</v>
      </c>
      <c r="D528">
        <v>301.10000000000002</v>
      </c>
      <c r="E528">
        <v>301</v>
      </c>
      <c r="F528">
        <v>300.8</v>
      </c>
      <c r="G528">
        <v>300.7</v>
      </c>
      <c r="H528">
        <v>300.60000000000002</v>
      </c>
      <c r="I528">
        <v>300.5</v>
      </c>
      <c r="J528">
        <v>1220</v>
      </c>
    </row>
    <row r="529" spans="1:10">
      <c r="A529">
        <v>1040</v>
      </c>
      <c r="B529">
        <v>302.10000000000002</v>
      </c>
      <c r="C529">
        <v>302</v>
      </c>
      <c r="D529">
        <v>301.89999999999998</v>
      </c>
      <c r="E529">
        <v>301.8</v>
      </c>
      <c r="F529">
        <v>301.7</v>
      </c>
      <c r="G529">
        <v>301.5</v>
      </c>
      <c r="H529">
        <v>301.39999999999998</v>
      </c>
      <c r="I529">
        <v>301.3</v>
      </c>
      <c r="J529">
        <v>1218</v>
      </c>
    </row>
    <row r="530" spans="1:10">
      <c r="A530">
        <v>1042</v>
      </c>
      <c r="B530">
        <v>303</v>
      </c>
      <c r="C530">
        <v>302.8</v>
      </c>
      <c r="D530">
        <v>302.7</v>
      </c>
      <c r="E530">
        <v>302.60000000000002</v>
      </c>
      <c r="F530">
        <v>302.5</v>
      </c>
      <c r="G530">
        <v>302.39999999999998</v>
      </c>
      <c r="H530">
        <v>302.3</v>
      </c>
      <c r="I530">
        <v>302.10000000000002</v>
      </c>
      <c r="J530">
        <v>1216</v>
      </c>
    </row>
    <row r="531" spans="1:10">
      <c r="A531">
        <v>1044</v>
      </c>
      <c r="B531">
        <v>303.8</v>
      </c>
      <c r="C531">
        <v>303.7</v>
      </c>
      <c r="D531">
        <v>303.60000000000002</v>
      </c>
      <c r="E531">
        <v>303.39999999999998</v>
      </c>
      <c r="F531">
        <v>303.3</v>
      </c>
      <c r="G531">
        <v>303.2</v>
      </c>
      <c r="H531">
        <v>303.10000000000002</v>
      </c>
      <c r="I531">
        <v>303</v>
      </c>
      <c r="J531">
        <v>1214</v>
      </c>
    </row>
    <row r="532" spans="1:10">
      <c r="A532">
        <v>1046</v>
      </c>
      <c r="B532">
        <v>304.60000000000002</v>
      </c>
      <c r="C532">
        <v>304.5</v>
      </c>
      <c r="D532">
        <v>304.39999999999998</v>
      </c>
      <c r="E532">
        <v>304.3</v>
      </c>
      <c r="F532">
        <v>304.2</v>
      </c>
      <c r="G532">
        <v>304</v>
      </c>
      <c r="H532">
        <v>303.89999999999998</v>
      </c>
      <c r="I532">
        <v>303.8</v>
      </c>
      <c r="J532">
        <v>1212</v>
      </c>
    </row>
    <row r="533" spans="1:10">
      <c r="A533">
        <v>1048</v>
      </c>
      <c r="B533">
        <v>305.5</v>
      </c>
      <c r="C533">
        <v>305.3</v>
      </c>
      <c r="D533">
        <v>305.2</v>
      </c>
      <c r="E533">
        <v>305.10000000000002</v>
      </c>
      <c r="F533">
        <v>305</v>
      </c>
      <c r="G533">
        <v>304.89999999999998</v>
      </c>
      <c r="H533">
        <v>304.8</v>
      </c>
      <c r="I533">
        <v>304.60000000000002</v>
      </c>
      <c r="J533">
        <v>1210</v>
      </c>
    </row>
    <row r="534" spans="1:10">
      <c r="A534">
        <v>1050</v>
      </c>
      <c r="B534">
        <v>306.3</v>
      </c>
      <c r="C534">
        <v>306.2</v>
      </c>
      <c r="D534">
        <v>306.10000000000002</v>
      </c>
      <c r="E534">
        <v>305.89999999999998</v>
      </c>
      <c r="F534">
        <v>305.8</v>
      </c>
      <c r="G534">
        <v>305.7</v>
      </c>
      <c r="H534">
        <v>305.60000000000002</v>
      </c>
      <c r="I534">
        <v>305.5</v>
      </c>
      <c r="J534">
        <v>1208</v>
      </c>
    </row>
    <row r="535" spans="1:10">
      <c r="A535">
        <v>1052</v>
      </c>
      <c r="B535">
        <v>307.10000000000002</v>
      </c>
      <c r="C535">
        <v>307</v>
      </c>
      <c r="D535">
        <v>306.89999999999998</v>
      </c>
      <c r="E535">
        <v>306.8</v>
      </c>
      <c r="F535">
        <v>306.7</v>
      </c>
      <c r="G535">
        <v>306.5</v>
      </c>
      <c r="H535">
        <v>306.39999999999998</v>
      </c>
      <c r="I535">
        <v>306.3</v>
      </c>
      <c r="J535">
        <v>1206</v>
      </c>
    </row>
    <row r="536" spans="1:10">
      <c r="A536">
        <v>1054</v>
      </c>
      <c r="B536">
        <v>308</v>
      </c>
      <c r="C536">
        <v>307.89999999999998</v>
      </c>
      <c r="D536">
        <v>307.7</v>
      </c>
      <c r="E536">
        <v>307.60000000000002</v>
      </c>
      <c r="F536">
        <v>307.5</v>
      </c>
      <c r="G536">
        <v>307.39999999999998</v>
      </c>
      <c r="H536">
        <v>307.3</v>
      </c>
      <c r="I536">
        <v>307.10000000000002</v>
      </c>
      <c r="J536">
        <v>1204</v>
      </c>
    </row>
    <row r="537" spans="1:10">
      <c r="A537">
        <v>1056</v>
      </c>
      <c r="B537">
        <v>308.8</v>
      </c>
      <c r="C537">
        <v>308.7</v>
      </c>
      <c r="D537">
        <v>308.60000000000002</v>
      </c>
      <c r="E537">
        <v>308.5</v>
      </c>
      <c r="F537">
        <v>308.3</v>
      </c>
      <c r="G537">
        <v>308.2</v>
      </c>
      <c r="H537">
        <v>308.10000000000002</v>
      </c>
      <c r="I537">
        <v>308</v>
      </c>
      <c r="J537">
        <v>1202</v>
      </c>
    </row>
    <row r="538" spans="1:10">
      <c r="A538">
        <v>1058</v>
      </c>
      <c r="B538">
        <v>309.7</v>
      </c>
      <c r="C538">
        <v>309.5</v>
      </c>
      <c r="D538">
        <v>309.39999999999998</v>
      </c>
      <c r="E538">
        <v>309.3</v>
      </c>
      <c r="F538">
        <v>309.2</v>
      </c>
      <c r="G538">
        <v>309.10000000000002</v>
      </c>
      <c r="H538">
        <v>308.89999999999998</v>
      </c>
      <c r="I538">
        <v>308.8</v>
      </c>
      <c r="J538">
        <v>1200</v>
      </c>
    </row>
    <row r="539" spans="1:10">
      <c r="A539">
        <v>1060</v>
      </c>
      <c r="B539">
        <v>310.5</v>
      </c>
      <c r="C539">
        <v>310.39999999999998</v>
      </c>
      <c r="D539">
        <v>310.3</v>
      </c>
      <c r="E539">
        <v>310.10000000000002</v>
      </c>
      <c r="F539">
        <v>310</v>
      </c>
      <c r="G539">
        <v>309.89999999999998</v>
      </c>
      <c r="H539">
        <v>309.8</v>
      </c>
      <c r="I539">
        <v>309.7</v>
      </c>
      <c r="J539">
        <v>1198</v>
      </c>
    </row>
    <row r="540" spans="1:10">
      <c r="A540">
        <v>1062</v>
      </c>
      <c r="B540">
        <v>311.3</v>
      </c>
      <c r="C540">
        <v>311.2</v>
      </c>
      <c r="D540">
        <v>311.10000000000002</v>
      </c>
      <c r="E540">
        <v>311</v>
      </c>
      <c r="F540">
        <v>310.89999999999998</v>
      </c>
      <c r="G540">
        <v>310.7</v>
      </c>
      <c r="H540">
        <v>310.60000000000002</v>
      </c>
      <c r="I540">
        <v>310.5</v>
      </c>
      <c r="J540">
        <v>1196</v>
      </c>
    </row>
    <row r="541" spans="1:10">
      <c r="A541">
        <v>1064</v>
      </c>
      <c r="B541">
        <v>312.2</v>
      </c>
      <c r="C541">
        <v>312.10000000000002</v>
      </c>
      <c r="D541">
        <v>311.89999999999998</v>
      </c>
      <c r="E541">
        <v>311.8</v>
      </c>
      <c r="F541">
        <v>311.7</v>
      </c>
      <c r="G541">
        <v>311.60000000000002</v>
      </c>
      <c r="H541">
        <v>311.5</v>
      </c>
      <c r="I541">
        <v>311.3</v>
      </c>
      <c r="J541">
        <v>1194</v>
      </c>
    </row>
    <row r="542" spans="1:10">
      <c r="A542">
        <v>1066</v>
      </c>
      <c r="B542">
        <v>313</v>
      </c>
      <c r="C542">
        <v>312.89999999999998</v>
      </c>
      <c r="D542">
        <v>312.8</v>
      </c>
      <c r="E542">
        <v>312.7</v>
      </c>
      <c r="F542">
        <v>312.5</v>
      </c>
      <c r="G542">
        <v>312.39999999999998</v>
      </c>
      <c r="H542">
        <v>312.3</v>
      </c>
      <c r="I542">
        <v>312.2</v>
      </c>
      <c r="J542">
        <v>1192</v>
      </c>
    </row>
    <row r="543" spans="1:10">
      <c r="A543">
        <v>1068</v>
      </c>
      <c r="B543">
        <v>313.89999999999998</v>
      </c>
      <c r="C543">
        <v>313.7</v>
      </c>
      <c r="D543">
        <v>313.60000000000002</v>
      </c>
      <c r="E543">
        <v>313.5</v>
      </c>
      <c r="F543">
        <v>313.39999999999998</v>
      </c>
      <c r="G543">
        <v>313.3</v>
      </c>
      <c r="H543">
        <v>313.10000000000002</v>
      </c>
      <c r="I543">
        <v>313</v>
      </c>
      <c r="J543">
        <v>1190</v>
      </c>
    </row>
    <row r="544" spans="1:10">
      <c r="A544">
        <v>1070</v>
      </c>
      <c r="B544">
        <v>314.7</v>
      </c>
      <c r="C544">
        <v>314.60000000000002</v>
      </c>
      <c r="D544">
        <v>314.5</v>
      </c>
      <c r="E544">
        <v>314.39999999999998</v>
      </c>
      <c r="F544">
        <v>314.2</v>
      </c>
      <c r="G544">
        <v>314.10000000000002</v>
      </c>
      <c r="H544">
        <v>314</v>
      </c>
      <c r="I544">
        <v>313.89999999999998</v>
      </c>
      <c r="J544">
        <v>1188</v>
      </c>
    </row>
    <row r="545" spans="1:10">
      <c r="A545">
        <v>1072</v>
      </c>
      <c r="B545">
        <v>315.60000000000002</v>
      </c>
      <c r="C545">
        <v>315.39999999999998</v>
      </c>
      <c r="D545">
        <v>315.3</v>
      </c>
      <c r="E545">
        <v>315.2</v>
      </c>
      <c r="F545">
        <v>315.10000000000002</v>
      </c>
      <c r="G545">
        <v>315</v>
      </c>
      <c r="H545">
        <v>314.8</v>
      </c>
      <c r="I545">
        <v>314.7</v>
      </c>
      <c r="J545">
        <v>1186</v>
      </c>
    </row>
    <row r="546" spans="1:10">
      <c r="A546">
        <v>1074</v>
      </c>
      <c r="B546">
        <v>316.39999999999998</v>
      </c>
      <c r="C546">
        <v>316.3</v>
      </c>
      <c r="D546">
        <v>316.2</v>
      </c>
      <c r="E546">
        <v>316</v>
      </c>
      <c r="F546">
        <v>315.89999999999998</v>
      </c>
      <c r="G546">
        <v>315.8</v>
      </c>
      <c r="H546">
        <v>315.7</v>
      </c>
      <c r="I546">
        <v>315.60000000000002</v>
      </c>
      <c r="J546">
        <v>1184</v>
      </c>
    </row>
    <row r="547" spans="1:10">
      <c r="A547">
        <v>1076</v>
      </c>
      <c r="B547">
        <v>317.2</v>
      </c>
      <c r="C547">
        <v>317.10000000000002</v>
      </c>
      <c r="D547">
        <v>317</v>
      </c>
      <c r="E547">
        <v>316.89999999999998</v>
      </c>
      <c r="F547">
        <v>316.8</v>
      </c>
      <c r="G547">
        <v>316.7</v>
      </c>
      <c r="H547">
        <v>316.5</v>
      </c>
      <c r="I547">
        <v>316.39999999999998</v>
      </c>
      <c r="J547">
        <v>1182</v>
      </c>
    </row>
    <row r="548" spans="1:10">
      <c r="A548">
        <v>1078</v>
      </c>
      <c r="B548">
        <v>318.10000000000002</v>
      </c>
      <c r="C548">
        <v>318</v>
      </c>
      <c r="D548">
        <v>317.89999999999998</v>
      </c>
      <c r="E548">
        <v>317.7</v>
      </c>
      <c r="F548">
        <v>317.60000000000002</v>
      </c>
      <c r="G548">
        <v>317.5</v>
      </c>
      <c r="H548">
        <v>317.39999999999998</v>
      </c>
      <c r="I548">
        <v>317.3</v>
      </c>
      <c r="J548">
        <v>1180</v>
      </c>
    </row>
    <row r="549" spans="1:10">
      <c r="A549">
        <v>1080</v>
      </c>
      <c r="B549">
        <v>318.89999999999998</v>
      </c>
      <c r="C549">
        <v>318.8</v>
      </c>
      <c r="D549">
        <v>318.7</v>
      </c>
      <c r="E549">
        <v>318.60000000000002</v>
      </c>
      <c r="F549">
        <v>318.5</v>
      </c>
      <c r="G549">
        <v>318.3</v>
      </c>
      <c r="H549">
        <v>318.2</v>
      </c>
      <c r="I549">
        <v>318.10000000000002</v>
      </c>
      <c r="J549">
        <v>1178</v>
      </c>
    </row>
    <row r="550" spans="1:10">
      <c r="A550">
        <v>1082</v>
      </c>
      <c r="B550">
        <v>319.8</v>
      </c>
      <c r="C550">
        <v>319.7</v>
      </c>
      <c r="D550">
        <v>319.60000000000002</v>
      </c>
      <c r="E550">
        <v>319.39999999999998</v>
      </c>
      <c r="F550">
        <v>319.3</v>
      </c>
      <c r="G550">
        <v>319.2</v>
      </c>
      <c r="H550">
        <v>319.10000000000002</v>
      </c>
      <c r="I550">
        <v>319</v>
      </c>
      <c r="J550">
        <v>1176</v>
      </c>
    </row>
    <row r="551" spans="1:10">
      <c r="A551">
        <v>1084</v>
      </c>
      <c r="B551">
        <v>320.60000000000002</v>
      </c>
      <c r="C551">
        <v>320.5</v>
      </c>
      <c r="D551">
        <v>320.39999999999998</v>
      </c>
      <c r="E551">
        <v>320.3</v>
      </c>
      <c r="F551">
        <v>320.2</v>
      </c>
      <c r="G551">
        <v>320.10000000000002</v>
      </c>
      <c r="H551">
        <v>319.89999999999998</v>
      </c>
      <c r="I551">
        <v>319.8</v>
      </c>
      <c r="J551">
        <v>1174</v>
      </c>
    </row>
    <row r="552" spans="1:10">
      <c r="A552">
        <v>1086</v>
      </c>
      <c r="B552">
        <v>321.5</v>
      </c>
      <c r="C552">
        <v>321.39999999999998</v>
      </c>
      <c r="D552">
        <v>321.3</v>
      </c>
      <c r="E552">
        <v>321.10000000000002</v>
      </c>
      <c r="F552">
        <v>321</v>
      </c>
      <c r="G552">
        <v>320.89999999999998</v>
      </c>
      <c r="H552">
        <v>320.8</v>
      </c>
      <c r="I552">
        <v>320.7</v>
      </c>
      <c r="J552">
        <v>1172</v>
      </c>
    </row>
    <row r="553" spans="1:10">
      <c r="A553">
        <v>1088</v>
      </c>
      <c r="B553">
        <v>322.39999999999998</v>
      </c>
      <c r="C553">
        <v>322.2</v>
      </c>
      <c r="D553">
        <v>322.10000000000002</v>
      </c>
      <c r="E553">
        <v>322</v>
      </c>
      <c r="F553">
        <v>321.89999999999998</v>
      </c>
      <c r="G553">
        <v>321.8</v>
      </c>
      <c r="H553">
        <v>321.60000000000002</v>
      </c>
      <c r="I553">
        <v>321.5</v>
      </c>
      <c r="J553">
        <v>1170</v>
      </c>
    </row>
    <row r="554" spans="1:10">
      <c r="A554">
        <v>1090</v>
      </c>
      <c r="B554">
        <v>323.2</v>
      </c>
      <c r="C554">
        <v>323.10000000000002</v>
      </c>
      <c r="D554">
        <v>323</v>
      </c>
      <c r="E554">
        <v>322.8</v>
      </c>
      <c r="F554">
        <v>322.7</v>
      </c>
      <c r="G554">
        <v>322.60000000000002</v>
      </c>
      <c r="H554">
        <v>322.5</v>
      </c>
      <c r="I554">
        <v>322.39999999999998</v>
      </c>
      <c r="J554">
        <v>1168</v>
      </c>
    </row>
    <row r="555" spans="1:10">
      <c r="A555">
        <v>1092</v>
      </c>
      <c r="B555">
        <v>324.10000000000002</v>
      </c>
      <c r="C555">
        <v>323.89999999999998</v>
      </c>
      <c r="D555">
        <v>323.8</v>
      </c>
      <c r="E555">
        <v>323.7</v>
      </c>
      <c r="F555">
        <v>323.60000000000002</v>
      </c>
      <c r="G555">
        <v>323.5</v>
      </c>
      <c r="H555">
        <v>323.3</v>
      </c>
      <c r="I555">
        <v>323.2</v>
      </c>
      <c r="J555">
        <v>1166</v>
      </c>
    </row>
    <row r="556" spans="1:10">
      <c r="A556">
        <v>1094</v>
      </c>
      <c r="B556">
        <v>324.89999999999998</v>
      </c>
      <c r="C556">
        <v>324.8</v>
      </c>
      <c r="D556">
        <v>324.7</v>
      </c>
      <c r="E556">
        <v>324.60000000000002</v>
      </c>
      <c r="F556">
        <v>324.39999999999998</v>
      </c>
      <c r="G556">
        <v>324.3</v>
      </c>
      <c r="H556">
        <v>324.2</v>
      </c>
      <c r="I556">
        <v>324.10000000000002</v>
      </c>
      <c r="J556">
        <v>1164</v>
      </c>
    </row>
    <row r="557" spans="1:10">
      <c r="A557">
        <v>1096</v>
      </c>
      <c r="B557">
        <v>325.8</v>
      </c>
      <c r="C557">
        <v>325.7</v>
      </c>
      <c r="D557">
        <v>325.5</v>
      </c>
      <c r="E557">
        <v>325.39999999999998</v>
      </c>
      <c r="F557">
        <v>325.3</v>
      </c>
      <c r="G557">
        <v>325.2</v>
      </c>
      <c r="H557">
        <v>325.10000000000002</v>
      </c>
      <c r="I557">
        <v>324.89999999999998</v>
      </c>
      <c r="J557">
        <v>1162</v>
      </c>
    </row>
    <row r="558" spans="1:10">
      <c r="A558">
        <v>1098</v>
      </c>
      <c r="B558">
        <v>326.60000000000002</v>
      </c>
      <c r="C558">
        <v>326.5</v>
      </c>
      <c r="D558">
        <v>326.39999999999998</v>
      </c>
      <c r="E558">
        <v>326.3</v>
      </c>
      <c r="F558">
        <v>326.2</v>
      </c>
      <c r="G558">
        <v>326</v>
      </c>
      <c r="H558">
        <v>325.89999999999998</v>
      </c>
      <c r="I558">
        <v>325.8</v>
      </c>
      <c r="J558">
        <v>1160</v>
      </c>
    </row>
    <row r="559" spans="1:10">
      <c r="A559">
        <v>1100</v>
      </c>
      <c r="B559">
        <v>327.5</v>
      </c>
      <c r="C559">
        <v>327.39999999999998</v>
      </c>
      <c r="D559">
        <v>327.3</v>
      </c>
      <c r="E559">
        <v>327.10000000000002</v>
      </c>
      <c r="F559">
        <v>327</v>
      </c>
      <c r="G559">
        <v>326.89999999999998</v>
      </c>
      <c r="H559">
        <v>326.8</v>
      </c>
      <c r="I559">
        <v>326.7</v>
      </c>
      <c r="J559">
        <v>1158</v>
      </c>
    </row>
    <row r="560" spans="1:10">
      <c r="A560">
        <v>1102</v>
      </c>
      <c r="B560">
        <v>328.4</v>
      </c>
      <c r="C560">
        <v>328.2</v>
      </c>
      <c r="D560">
        <v>328.1</v>
      </c>
      <c r="E560">
        <v>328</v>
      </c>
      <c r="F560">
        <v>327.9</v>
      </c>
      <c r="G560">
        <v>327.8</v>
      </c>
      <c r="H560">
        <v>327.60000000000002</v>
      </c>
      <c r="I560">
        <v>327.5</v>
      </c>
      <c r="J560">
        <v>1156</v>
      </c>
    </row>
    <row r="561" spans="1:10">
      <c r="A561">
        <v>1104</v>
      </c>
      <c r="B561">
        <v>329.2</v>
      </c>
      <c r="C561">
        <v>329.1</v>
      </c>
      <c r="D561">
        <v>329</v>
      </c>
      <c r="E561">
        <v>328.9</v>
      </c>
      <c r="F561">
        <v>328.7</v>
      </c>
      <c r="G561">
        <v>328.6</v>
      </c>
      <c r="H561">
        <v>328.5</v>
      </c>
      <c r="I561">
        <v>328.4</v>
      </c>
      <c r="J561">
        <v>1154</v>
      </c>
    </row>
    <row r="562" spans="1:10">
      <c r="A562">
        <v>1106</v>
      </c>
      <c r="B562">
        <v>330.1</v>
      </c>
      <c r="C562">
        <v>330</v>
      </c>
      <c r="D562">
        <v>329.8</v>
      </c>
      <c r="E562">
        <v>329.7</v>
      </c>
      <c r="F562">
        <v>329.6</v>
      </c>
      <c r="G562">
        <v>329.5</v>
      </c>
      <c r="H562">
        <v>329.4</v>
      </c>
      <c r="I562">
        <v>329.2</v>
      </c>
      <c r="J562">
        <v>1152</v>
      </c>
    </row>
    <row r="563" spans="1:10">
      <c r="A563">
        <v>1108</v>
      </c>
      <c r="B563">
        <v>330.9</v>
      </c>
      <c r="C563">
        <v>330.8</v>
      </c>
      <c r="D563">
        <v>330.7</v>
      </c>
      <c r="E563">
        <v>330.6</v>
      </c>
      <c r="F563">
        <v>330.5</v>
      </c>
      <c r="G563">
        <v>330.3</v>
      </c>
      <c r="H563">
        <v>330.2</v>
      </c>
      <c r="I563">
        <v>330.1</v>
      </c>
      <c r="J563">
        <v>1150</v>
      </c>
    </row>
    <row r="564" spans="1:10">
      <c r="A564">
        <v>1110</v>
      </c>
      <c r="B564">
        <v>331.8</v>
      </c>
      <c r="C564">
        <v>331.7</v>
      </c>
      <c r="D564">
        <v>331.6</v>
      </c>
      <c r="E564">
        <v>331.4</v>
      </c>
      <c r="F564">
        <v>331.3</v>
      </c>
      <c r="G564">
        <v>331.2</v>
      </c>
      <c r="H564">
        <v>331.1</v>
      </c>
      <c r="I564">
        <v>331</v>
      </c>
      <c r="J564">
        <v>1148</v>
      </c>
    </row>
    <row r="565" spans="1:10">
      <c r="A565">
        <v>1112</v>
      </c>
      <c r="B565">
        <v>332.7</v>
      </c>
      <c r="C565">
        <v>332.6</v>
      </c>
      <c r="D565">
        <v>332.4</v>
      </c>
      <c r="E565">
        <v>332.3</v>
      </c>
      <c r="F565">
        <v>332.2</v>
      </c>
      <c r="G565">
        <v>332.1</v>
      </c>
      <c r="H565">
        <v>331.9</v>
      </c>
      <c r="I565">
        <v>331.8</v>
      </c>
      <c r="J565">
        <v>1146</v>
      </c>
    </row>
    <row r="566" spans="1:10">
      <c r="A566">
        <v>1114</v>
      </c>
      <c r="B566">
        <v>333.5</v>
      </c>
      <c r="C566">
        <v>333.4</v>
      </c>
      <c r="D566">
        <v>333.3</v>
      </c>
      <c r="E566">
        <v>333.2</v>
      </c>
      <c r="F566">
        <v>333.1</v>
      </c>
      <c r="G566">
        <v>332.9</v>
      </c>
      <c r="H566">
        <v>332.8</v>
      </c>
      <c r="I566">
        <v>332.7</v>
      </c>
      <c r="J566">
        <v>1144</v>
      </c>
    </row>
    <row r="567" spans="1:10">
      <c r="A567">
        <v>1116</v>
      </c>
      <c r="B567">
        <v>334.4</v>
      </c>
      <c r="C567">
        <v>334.3</v>
      </c>
      <c r="D567">
        <v>334.2</v>
      </c>
      <c r="E567">
        <v>334</v>
      </c>
      <c r="F567">
        <v>333.9</v>
      </c>
      <c r="G567">
        <v>333.8</v>
      </c>
      <c r="H567">
        <v>333.7</v>
      </c>
      <c r="I567">
        <v>333.6</v>
      </c>
      <c r="J567">
        <v>1142</v>
      </c>
    </row>
    <row r="568" spans="1:10">
      <c r="A568">
        <v>1118</v>
      </c>
      <c r="B568">
        <v>335.3</v>
      </c>
      <c r="C568">
        <v>335.2</v>
      </c>
      <c r="D568">
        <v>335</v>
      </c>
      <c r="E568">
        <v>334.9</v>
      </c>
      <c r="F568">
        <v>334.8</v>
      </c>
      <c r="G568">
        <v>334.7</v>
      </c>
      <c r="H568">
        <v>334.5</v>
      </c>
      <c r="I568">
        <v>334.4</v>
      </c>
      <c r="J568">
        <v>1140</v>
      </c>
    </row>
    <row r="569" spans="1:10">
      <c r="A569">
        <v>1120</v>
      </c>
      <c r="B569">
        <v>336.1</v>
      </c>
      <c r="C569">
        <v>336</v>
      </c>
      <c r="D569">
        <v>335.9</v>
      </c>
      <c r="E569">
        <v>335.8</v>
      </c>
      <c r="F569">
        <v>335.7</v>
      </c>
      <c r="G569">
        <v>335.5</v>
      </c>
      <c r="H569">
        <v>335.4</v>
      </c>
      <c r="I569">
        <v>335.3</v>
      </c>
      <c r="J569">
        <v>1138</v>
      </c>
    </row>
    <row r="570" spans="1:10">
      <c r="A570">
        <v>1122</v>
      </c>
      <c r="B570">
        <v>337</v>
      </c>
      <c r="C570">
        <v>336.9</v>
      </c>
      <c r="D570">
        <v>336.8</v>
      </c>
      <c r="E570">
        <v>336.7</v>
      </c>
      <c r="F570">
        <v>336.5</v>
      </c>
      <c r="G570">
        <v>336.4</v>
      </c>
      <c r="H570">
        <v>336.3</v>
      </c>
      <c r="I570">
        <v>336.2</v>
      </c>
      <c r="J570">
        <v>1136</v>
      </c>
    </row>
    <row r="571" spans="1:10">
      <c r="A571">
        <v>1124</v>
      </c>
      <c r="B571">
        <v>337.9</v>
      </c>
      <c r="C571">
        <v>337.8</v>
      </c>
      <c r="D571">
        <v>337.6</v>
      </c>
      <c r="E571">
        <v>337.5</v>
      </c>
      <c r="F571">
        <v>337.4</v>
      </c>
      <c r="G571">
        <v>337.3</v>
      </c>
      <c r="H571">
        <v>337.2</v>
      </c>
      <c r="I571">
        <v>337</v>
      </c>
      <c r="J571">
        <v>1134</v>
      </c>
    </row>
    <row r="572" spans="1:10">
      <c r="A572">
        <v>1126</v>
      </c>
      <c r="B572">
        <v>338.8</v>
      </c>
      <c r="C572">
        <v>338.6</v>
      </c>
      <c r="D572">
        <v>338.5</v>
      </c>
      <c r="E572">
        <v>338.4</v>
      </c>
      <c r="F572">
        <v>338.3</v>
      </c>
      <c r="G572">
        <v>338.1</v>
      </c>
      <c r="H572">
        <v>338</v>
      </c>
      <c r="I572">
        <v>337.9</v>
      </c>
      <c r="J572">
        <v>1132</v>
      </c>
    </row>
    <row r="573" spans="1:10">
      <c r="A573">
        <v>1128</v>
      </c>
      <c r="B573">
        <v>339.6</v>
      </c>
      <c r="C573">
        <v>339.5</v>
      </c>
      <c r="D573">
        <v>339.4</v>
      </c>
      <c r="E573">
        <v>339.3</v>
      </c>
      <c r="F573">
        <v>339.1</v>
      </c>
      <c r="G573">
        <v>339</v>
      </c>
      <c r="H573">
        <v>338.9</v>
      </c>
      <c r="I573">
        <v>338.8</v>
      </c>
      <c r="J573">
        <v>1130</v>
      </c>
    </row>
    <row r="574" spans="1:10">
      <c r="A574">
        <v>1130</v>
      </c>
      <c r="B574">
        <v>340.5</v>
      </c>
      <c r="C574">
        <v>340.4</v>
      </c>
      <c r="D574">
        <v>340.3</v>
      </c>
      <c r="E574">
        <v>340.1</v>
      </c>
      <c r="F574">
        <v>340</v>
      </c>
      <c r="G574">
        <v>339.9</v>
      </c>
      <c r="H574">
        <v>339.8</v>
      </c>
      <c r="I574">
        <v>339.6</v>
      </c>
      <c r="J574">
        <v>1128</v>
      </c>
    </row>
    <row r="575" spans="1:10">
      <c r="A575">
        <v>1132</v>
      </c>
      <c r="B575">
        <v>341.4</v>
      </c>
      <c r="C575">
        <v>341.3</v>
      </c>
      <c r="D575">
        <v>341.1</v>
      </c>
      <c r="E575">
        <v>341</v>
      </c>
      <c r="F575">
        <v>340.9</v>
      </c>
      <c r="G575">
        <v>340.8</v>
      </c>
      <c r="H575">
        <v>340.6</v>
      </c>
      <c r="I575">
        <v>340.5</v>
      </c>
      <c r="J575">
        <v>1126</v>
      </c>
    </row>
    <row r="576" spans="1:10">
      <c r="A576">
        <v>1134</v>
      </c>
      <c r="B576">
        <v>342.3</v>
      </c>
      <c r="C576">
        <v>342.1</v>
      </c>
      <c r="D576">
        <v>342</v>
      </c>
      <c r="E576">
        <v>341.9</v>
      </c>
      <c r="F576">
        <v>341.8</v>
      </c>
      <c r="G576">
        <v>341.6</v>
      </c>
      <c r="H576">
        <v>341.5</v>
      </c>
      <c r="I576">
        <v>341.4</v>
      </c>
      <c r="J576">
        <v>1124</v>
      </c>
    </row>
    <row r="577" spans="1:10">
      <c r="A577">
        <v>1136</v>
      </c>
      <c r="B577">
        <v>343.1</v>
      </c>
      <c r="C577">
        <v>343</v>
      </c>
      <c r="D577">
        <v>342.9</v>
      </c>
      <c r="E577">
        <v>342.8</v>
      </c>
      <c r="F577">
        <v>342.6</v>
      </c>
      <c r="G577">
        <v>342.5</v>
      </c>
      <c r="H577">
        <v>342.4</v>
      </c>
      <c r="I577">
        <v>342.3</v>
      </c>
      <c r="J577">
        <v>1122</v>
      </c>
    </row>
    <row r="578" spans="1:10">
      <c r="A578">
        <v>1138</v>
      </c>
      <c r="B578">
        <v>344</v>
      </c>
      <c r="C578">
        <v>343.9</v>
      </c>
      <c r="D578">
        <v>343.8</v>
      </c>
      <c r="E578">
        <v>343.6</v>
      </c>
      <c r="F578">
        <v>343.5</v>
      </c>
      <c r="G578">
        <v>343.4</v>
      </c>
      <c r="H578">
        <v>343.3</v>
      </c>
      <c r="I578">
        <v>343.2</v>
      </c>
      <c r="J578">
        <v>1120</v>
      </c>
    </row>
    <row r="579" spans="1:10">
      <c r="A579">
        <v>1140</v>
      </c>
      <c r="B579">
        <v>344.9</v>
      </c>
      <c r="C579">
        <v>344.8</v>
      </c>
      <c r="D579">
        <v>344.6</v>
      </c>
      <c r="E579">
        <v>344.5</v>
      </c>
      <c r="F579">
        <v>344.4</v>
      </c>
      <c r="G579">
        <v>344.3</v>
      </c>
      <c r="H579">
        <v>344.2</v>
      </c>
      <c r="I579">
        <v>344</v>
      </c>
      <c r="J579">
        <v>1118</v>
      </c>
    </row>
    <row r="580" spans="1:10">
      <c r="A580">
        <v>1142</v>
      </c>
      <c r="B580">
        <v>345.8</v>
      </c>
      <c r="C580">
        <v>345.6</v>
      </c>
      <c r="D580">
        <v>345.5</v>
      </c>
      <c r="E580">
        <v>345.4</v>
      </c>
      <c r="F580">
        <v>345.3</v>
      </c>
      <c r="G580">
        <v>345.2</v>
      </c>
      <c r="H580">
        <v>345</v>
      </c>
      <c r="I580">
        <v>344.9</v>
      </c>
      <c r="J580">
        <v>1116</v>
      </c>
    </row>
    <row r="581" spans="1:10">
      <c r="A581">
        <v>1144</v>
      </c>
      <c r="B581">
        <v>346.7</v>
      </c>
      <c r="C581">
        <v>346.5</v>
      </c>
      <c r="D581">
        <v>346.4</v>
      </c>
      <c r="E581">
        <v>346.3</v>
      </c>
      <c r="F581">
        <v>346.2</v>
      </c>
      <c r="G581">
        <v>346</v>
      </c>
      <c r="H581">
        <v>345.9</v>
      </c>
      <c r="I581">
        <v>345.8</v>
      </c>
      <c r="J581">
        <v>1114</v>
      </c>
    </row>
    <row r="582" spans="1:10">
      <c r="A582">
        <v>1146</v>
      </c>
      <c r="B582">
        <v>347.5</v>
      </c>
      <c r="C582">
        <v>347.4</v>
      </c>
      <c r="D582">
        <v>347.3</v>
      </c>
      <c r="E582">
        <v>347.2</v>
      </c>
      <c r="F582">
        <v>347</v>
      </c>
      <c r="G582">
        <v>346.9</v>
      </c>
      <c r="H582">
        <v>346.8</v>
      </c>
      <c r="I582">
        <v>346.7</v>
      </c>
      <c r="J582">
        <v>1112</v>
      </c>
    </row>
    <row r="583" spans="1:10">
      <c r="A583">
        <v>1148</v>
      </c>
      <c r="B583">
        <v>348.4</v>
      </c>
      <c r="C583">
        <v>348.3</v>
      </c>
      <c r="D583">
        <v>348.2</v>
      </c>
      <c r="E583">
        <v>348</v>
      </c>
      <c r="F583">
        <v>347.9</v>
      </c>
      <c r="G583">
        <v>347.8</v>
      </c>
      <c r="H583">
        <v>347.7</v>
      </c>
      <c r="I583">
        <v>347.5</v>
      </c>
      <c r="J583">
        <v>1110</v>
      </c>
    </row>
    <row r="584" spans="1:10">
      <c r="A584">
        <v>1150</v>
      </c>
      <c r="B584">
        <v>349.3</v>
      </c>
      <c r="C584">
        <v>349.2</v>
      </c>
      <c r="D584">
        <v>349.1</v>
      </c>
      <c r="E584">
        <v>348.9</v>
      </c>
      <c r="F584">
        <v>348.8</v>
      </c>
      <c r="G584">
        <v>348.7</v>
      </c>
      <c r="H584">
        <v>348.6</v>
      </c>
      <c r="I584">
        <v>348.4</v>
      </c>
      <c r="J584">
        <v>1108</v>
      </c>
    </row>
    <row r="585" spans="1:10">
      <c r="A585">
        <v>1152</v>
      </c>
      <c r="B585">
        <v>350.2</v>
      </c>
      <c r="C585">
        <v>350.1</v>
      </c>
      <c r="D585">
        <v>349.9</v>
      </c>
      <c r="E585">
        <v>349.8</v>
      </c>
      <c r="F585">
        <v>349.7</v>
      </c>
      <c r="G585">
        <v>349.6</v>
      </c>
      <c r="H585">
        <v>349.4</v>
      </c>
      <c r="I585">
        <v>349.3</v>
      </c>
      <c r="J585">
        <v>1106</v>
      </c>
    </row>
    <row r="586" spans="1:10">
      <c r="A586">
        <v>1154</v>
      </c>
      <c r="B586">
        <v>351.1</v>
      </c>
      <c r="C586">
        <v>350.9</v>
      </c>
      <c r="D586">
        <v>350.8</v>
      </c>
      <c r="E586">
        <v>350.7</v>
      </c>
      <c r="F586">
        <v>350.6</v>
      </c>
      <c r="G586">
        <v>350.5</v>
      </c>
      <c r="H586">
        <v>350.3</v>
      </c>
      <c r="I586">
        <v>350.2</v>
      </c>
      <c r="J586">
        <v>1104</v>
      </c>
    </row>
    <row r="587" spans="1:10">
      <c r="A587">
        <v>1156</v>
      </c>
      <c r="B587">
        <v>352</v>
      </c>
      <c r="C587">
        <v>351.8</v>
      </c>
      <c r="D587">
        <v>351.7</v>
      </c>
      <c r="E587">
        <v>351.6</v>
      </c>
      <c r="F587">
        <v>351.5</v>
      </c>
      <c r="G587">
        <v>351.3</v>
      </c>
      <c r="H587">
        <v>351.2</v>
      </c>
      <c r="I587">
        <v>351.1</v>
      </c>
      <c r="J587">
        <v>1102</v>
      </c>
    </row>
    <row r="588" spans="1:10">
      <c r="A588">
        <v>1158</v>
      </c>
      <c r="B588">
        <v>352.8</v>
      </c>
      <c r="C588">
        <v>352.7</v>
      </c>
      <c r="D588">
        <v>352.6</v>
      </c>
      <c r="E588">
        <v>352.5</v>
      </c>
      <c r="F588">
        <v>352.3</v>
      </c>
      <c r="G588">
        <v>352.2</v>
      </c>
      <c r="H588">
        <v>352.1</v>
      </c>
      <c r="I588">
        <v>352</v>
      </c>
      <c r="J588">
        <v>1100</v>
      </c>
    </row>
    <row r="589" spans="1:10">
      <c r="A589">
        <v>1160</v>
      </c>
      <c r="B589">
        <v>353.7</v>
      </c>
      <c r="C589">
        <v>353.6</v>
      </c>
      <c r="D589">
        <v>353.5</v>
      </c>
      <c r="E589">
        <v>353.4</v>
      </c>
      <c r="F589">
        <v>353.2</v>
      </c>
      <c r="G589">
        <v>353.1</v>
      </c>
      <c r="H589">
        <v>353</v>
      </c>
      <c r="I589">
        <v>352.9</v>
      </c>
      <c r="J589">
        <v>1098</v>
      </c>
    </row>
    <row r="590" spans="1:10">
      <c r="A590">
        <v>1162</v>
      </c>
      <c r="B590">
        <v>354.6</v>
      </c>
      <c r="C590">
        <v>354.5</v>
      </c>
      <c r="D590">
        <v>354.4</v>
      </c>
      <c r="E590">
        <v>354.3</v>
      </c>
      <c r="F590">
        <v>354.1</v>
      </c>
      <c r="G590">
        <v>354</v>
      </c>
      <c r="H590">
        <v>353.9</v>
      </c>
      <c r="I590">
        <v>353.7</v>
      </c>
      <c r="J590">
        <v>1096</v>
      </c>
    </row>
    <row r="591" spans="1:10">
      <c r="A591">
        <v>1164</v>
      </c>
      <c r="B591">
        <v>355.5</v>
      </c>
      <c r="C591">
        <v>355.4</v>
      </c>
      <c r="D591">
        <v>355.3</v>
      </c>
      <c r="E591">
        <v>355.1</v>
      </c>
      <c r="F591">
        <v>355</v>
      </c>
      <c r="G591">
        <v>354.9</v>
      </c>
      <c r="H591">
        <v>354.8</v>
      </c>
      <c r="I591">
        <v>354.6</v>
      </c>
      <c r="J591">
        <v>1094</v>
      </c>
    </row>
    <row r="592" spans="1:10">
      <c r="A592">
        <v>1166</v>
      </c>
      <c r="B592">
        <v>356.4</v>
      </c>
      <c r="C592">
        <v>356.3</v>
      </c>
      <c r="D592">
        <v>356.2</v>
      </c>
      <c r="E592">
        <v>356</v>
      </c>
      <c r="F592">
        <v>355.9</v>
      </c>
      <c r="G592">
        <v>355.8</v>
      </c>
      <c r="H592">
        <v>355.7</v>
      </c>
      <c r="I592">
        <v>355.5</v>
      </c>
      <c r="J592">
        <v>1092</v>
      </c>
    </row>
    <row r="593" spans="1:10">
      <c r="A593">
        <v>1168</v>
      </c>
      <c r="B593">
        <v>357.3</v>
      </c>
      <c r="C593">
        <v>357.2</v>
      </c>
      <c r="D593">
        <v>357</v>
      </c>
      <c r="E593">
        <v>356.9</v>
      </c>
      <c r="F593">
        <v>356.8</v>
      </c>
      <c r="G593">
        <v>356.7</v>
      </c>
      <c r="H593">
        <v>356.5</v>
      </c>
      <c r="I593">
        <v>356.4</v>
      </c>
      <c r="J593">
        <v>1090</v>
      </c>
    </row>
    <row r="594" spans="1:10">
      <c r="A594">
        <v>1170</v>
      </c>
      <c r="B594">
        <v>358.2</v>
      </c>
      <c r="C594">
        <v>358.1</v>
      </c>
      <c r="D594">
        <v>357.9</v>
      </c>
      <c r="E594">
        <v>357.8</v>
      </c>
      <c r="F594">
        <v>357.7</v>
      </c>
      <c r="G594">
        <v>357.6</v>
      </c>
      <c r="H594">
        <v>357.4</v>
      </c>
      <c r="I594">
        <v>357.3</v>
      </c>
      <c r="J594">
        <v>1088</v>
      </c>
    </row>
    <row r="595" spans="1:10">
      <c r="A595">
        <v>1172</v>
      </c>
      <c r="B595">
        <v>359.1</v>
      </c>
      <c r="C595">
        <v>359</v>
      </c>
      <c r="D595">
        <v>358.8</v>
      </c>
      <c r="E595">
        <v>358.7</v>
      </c>
      <c r="F595">
        <v>358.6</v>
      </c>
      <c r="G595">
        <v>358.5</v>
      </c>
      <c r="H595">
        <v>358.3</v>
      </c>
      <c r="I595">
        <v>358.2</v>
      </c>
      <c r="J595">
        <v>1086</v>
      </c>
    </row>
    <row r="596" spans="1:10">
      <c r="A596">
        <v>1174</v>
      </c>
      <c r="B596">
        <v>360</v>
      </c>
      <c r="C596">
        <v>359.9</v>
      </c>
      <c r="D596">
        <v>359.7</v>
      </c>
      <c r="E596">
        <v>359.6</v>
      </c>
      <c r="F596">
        <v>359.5</v>
      </c>
      <c r="G596">
        <v>359.4</v>
      </c>
      <c r="H596">
        <v>359.2</v>
      </c>
      <c r="I596">
        <v>359.1</v>
      </c>
      <c r="J596">
        <v>1084</v>
      </c>
    </row>
    <row r="597" spans="1:10">
      <c r="A597">
        <v>1176</v>
      </c>
      <c r="B597">
        <v>360.9</v>
      </c>
      <c r="C597">
        <v>360.8</v>
      </c>
      <c r="D597">
        <v>360.6</v>
      </c>
      <c r="E597">
        <v>360.5</v>
      </c>
      <c r="F597">
        <v>360.4</v>
      </c>
      <c r="G597">
        <v>360.2</v>
      </c>
      <c r="H597">
        <v>360.1</v>
      </c>
      <c r="I597">
        <v>360</v>
      </c>
      <c r="J597">
        <v>1082</v>
      </c>
    </row>
    <row r="598" spans="1:10">
      <c r="A598">
        <v>1178</v>
      </c>
      <c r="B598">
        <v>361.8</v>
      </c>
      <c r="C598">
        <v>361.7</v>
      </c>
      <c r="D598">
        <v>361.5</v>
      </c>
      <c r="E598">
        <v>361.4</v>
      </c>
      <c r="F598">
        <v>361.3</v>
      </c>
      <c r="G598">
        <v>361.1</v>
      </c>
      <c r="H598">
        <v>361</v>
      </c>
      <c r="I598">
        <v>360.9</v>
      </c>
      <c r="J598">
        <v>1080</v>
      </c>
    </row>
    <row r="599" spans="1:10">
      <c r="A599">
        <v>1180</v>
      </c>
      <c r="B599">
        <v>362.7</v>
      </c>
      <c r="C599">
        <v>362.5</v>
      </c>
      <c r="D599">
        <v>362.4</v>
      </c>
      <c r="E599">
        <v>362.3</v>
      </c>
      <c r="F599">
        <v>362.2</v>
      </c>
      <c r="G599">
        <v>362</v>
      </c>
      <c r="H599">
        <v>361.9</v>
      </c>
      <c r="I599">
        <v>361.8</v>
      </c>
      <c r="J599">
        <v>1078</v>
      </c>
    </row>
    <row r="600" spans="1:10">
      <c r="A600">
        <v>1182</v>
      </c>
      <c r="B600">
        <v>363.6</v>
      </c>
      <c r="C600">
        <v>363.4</v>
      </c>
      <c r="D600">
        <v>363.3</v>
      </c>
      <c r="E600">
        <v>363.2</v>
      </c>
      <c r="F600">
        <v>363.1</v>
      </c>
      <c r="G600">
        <v>362.9</v>
      </c>
      <c r="H600">
        <v>362.8</v>
      </c>
      <c r="I600">
        <v>362.7</v>
      </c>
      <c r="J600">
        <v>1076</v>
      </c>
    </row>
    <row r="601" spans="1:10">
      <c r="A601">
        <v>1184</v>
      </c>
      <c r="B601">
        <v>364.5</v>
      </c>
      <c r="C601">
        <v>364.3</v>
      </c>
      <c r="D601">
        <v>364.2</v>
      </c>
      <c r="E601">
        <v>364.1</v>
      </c>
      <c r="F601">
        <v>364</v>
      </c>
      <c r="G601">
        <v>363.8</v>
      </c>
      <c r="H601">
        <v>363.7</v>
      </c>
      <c r="I601">
        <v>363.6</v>
      </c>
      <c r="J601">
        <v>1074</v>
      </c>
    </row>
    <row r="602" spans="1:10">
      <c r="A602">
        <v>1186</v>
      </c>
      <c r="B602">
        <v>365.4</v>
      </c>
      <c r="C602">
        <v>365.2</v>
      </c>
      <c r="D602">
        <v>365.1</v>
      </c>
      <c r="E602">
        <v>365</v>
      </c>
      <c r="F602">
        <v>364.9</v>
      </c>
      <c r="G602">
        <v>364.7</v>
      </c>
      <c r="H602">
        <v>364.6</v>
      </c>
      <c r="I602">
        <v>364.5</v>
      </c>
      <c r="J602">
        <v>1072</v>
      </c>
    </row>
    <row r="603" spans="1:10">
      <c r="A603">
        <v>1188</v>
      </c>
      <c r="B603">
        <v>366.3</v>
      </c>
      <c r="C603">
        <v>366.2</v>
      </c>
      <c r="D603">
        <v>366</v>
      </c>
      <c r="E603">
        <v>365.9</v>
      </c>
      <c r="F603">
        <v>365.8</v>
      </c>
      <c r="G603">
        <v>365.6</v>
      </c>
      <c r="H603">
        <v>365.5</v>
      </c>
      <c r="I603">
        <v>365.4</v>
      </c>
      <c r="J603">
        <v>1070</v>
      </c>
    </row>
    <row r="604" spans="1:10">
      <c r="A604">
        <v>1190</v>
      </c>
      <c r="B604">
        <v>367.2</v>
      </c>
      <c r="C604">
        <v>367.1</v>
      </c>
      <c r="D604">
        <v>366.9</v>
      </c>
      <c r="E604">
        <v>366.8</v>
      </c>
      <c r="F604">
        <v>366.7</v>
      </c>
      <c r="G604">
        <v>366.5</v>
      </c>
      <c r="H604">
        <v>366.4</v>
      </c>
      <c r="I604">
        <v>366.3</v>
      </c>
      <c r="J604">
        <v>1068</v>
      </c>
    </row>
    <row r="605" spans="1:10">
      <c r="A605">
        <v>1192</v>
      </c>
      <c r="B605">
        <v>368.1</v>
      </c>
      <c r="C605">
        <v>368</v>
      </c>
      <c r="D605">
        <v>367.8</v>
      </c>
      <c r="E605">
        <v>367.7</v>
      </c>
      <c r="F605">
        <v>367.6</v>
      </c>
      <c r="G605">
        <v>367.4</v>
      </c>
      <c r="H605">
        <v>367.3</v>
      </c>
      <c r="I605">
        <v>367.2</v>
      </c>
      <c r="J605">
        <v>1066</v>
      </c>
    </row>
    <row r="606" spans="1:10">
      <c r="A606">
        <v>1194</v>
      </c>
      <c r="B606">
        <v>369</v>
      </c>
      <c r="C606">
        <v>368.9</v>
      </c>
      <c r="D606">
        <v>368.7</v>
      </c>
      <c r="E606">
        <v>368.6</v>
      </c>
      <c r="F606">
        <v>368.5</v>
      </c>
      <c r="G606">
        <v>368.4</v>
      </c>
      <c r="H606">
        <v>368.2</v>
      </c>
      <c r="I606">
        <v>368.1</v>
      </c>
      <c r="J606">
        <v>1064</v>
      </c>
    </row>
    <row r="607" spans="1:10">
      <c r="A607">
        <v>1196</v>
      </c>
      <c r="B607">
        <v>369.9</v>
      </c>
      <c r="C607">
        <v>369.8</v>
      </c>
      <c r="D607">
        <v>369.6</v>
      </c>
      <c r="E607">
        <v>369.5</v>
      </c>
      <c r="F607">
        <v>369.4</v>
      </c>
      <c r="G607">
        <v>369.3</v>
      </c>
      <c r="H607">
        <v>369.1</v>
      </c>
      <c r="I607">
        <v>369</v>
      </c>
      <c r="J607">
        <v>1062</v>
      </c>
    </row>
    <row r="608" spans="1:10">
      <c r="A608">
        <v>1198</v>
      </c>
      <c r="B608">
        <v>370.8</v>
      </c>
      <c r="C608">
        <v>370.7</v>
      </c>
      <c r="D608">
        <v>370.5</v>
      </c>
      <c r="E608">
        <v>370.4</v>
      </c>
      <c r="F608">
        <v>370.3</v>
      </c>
      <c r="G608">
        <v>370.2</v>
      </c>
      <c r="H608">
        <v>370</v>
      </c>
      <c r="I608">
        <v>369.9</v>
      </c>
      <c r="J608">
        <v>1060</v>
      </c>
    </row>
    <row r="609" spans="1:10">
      <c r="A609">
        <v>1200</v>
      </c>
      <c r="B609">
        <v>371.7</v>
      </c>
      <c r="C609">
        <v>371.6</v>
      </c>
      <c r="D609">
        <v>371.5</v>
      </c>
      <c r="E609">
        <v>371.3</v>
      </c>
      <c r="F609">
        <v>371.2</v>
      </c>
      <c r="G609">
        <v>371.1</v>
      </c>
      <c r="H609">
        <v>370.9</v>
      </c>
      <c r="I609">
        <v>370.8</v>
      </c>
      <c r="J609">
        <v>1058</v>
      </c>
    </row>
    <row r="610" spans="1:10">
      <c r="A610">
        <v>1202</v>
      </c>
      <c r="B610">
        <v>372.6</v>
      </c>
      <c r="C610">
        <v>372.5</v>
      </c>
      <c r="D610">
        <v>372.4</v>
      </c>
      <c r="E610">
        <v>372.2</v>
      </c>
      <c r="F610">
        <v>372.1</v>
      </c>
      <c r="G610">
        <v>372</v>
      </c>
      <c r="H610">
        <v>371.9</v>
      </c>
      <c r="I610">
        <v>371.7</v>
      </c>
      <c r="J610">
        <v>1056</v>
      </c>
    </row>
    <row r="611" spans="1:10">
      <c r="A611">
        <v>1204</v>
      </c>
      <c r="B611">
        <v>373.5</v>
      </c>
      <c r="C611">
        <v>373.4</v>
      </c>
      <c r="D611">
        <v>373.3</v>
      </c>
      <c r="E611">
        <v>373.1</v>
      </c>
      <c r="F611">
        <v>373</v>
      </c>
      <c r="G611">
        <v>372.9</v>
      </c>
      <c r="H611">
        <v>372.8</v>
      </c>
      <c r="I611">
        <v>372.6</v>
      </c>
      <c r="J611">
        <v>1054</v>
      </c>
    </row>
    <row r="612" spans="1:10">
      <c r="A612">
        <v>1206</v>
      </c>
      <c r="B612">
        <v>374.4</v>
      </c>
      <c r="C612">
        <v>374.3</v>
      </c>
      <c r="D612">
        <v>374.2</v>
      </c>
      <c r="E612">
        <v>374.1</v>
      </c>
      <c r="F612">
        <v>373.9</v>
      </c>
      <c r="G612">
        <v>373.8</v>
      </c>
      <c r="H612">
        <v>373.7</v>
      </c>
      <c r="I612">
        <v>373.5</v>
      </c>
      <c r="J612">
        <v>1052</v>
      </c>
    </row>
    <row r="613" spans="1:10">
      <c r="A613">
        <v>1208</v>
      </c>
      <c r="B613">
        <v>375.4</v>
      </c>
      <c r="C613">
        <v>375.2</v>
      </c>
      <c r="D613">
        <v>375.1</v>
      </c>
      <c r="E613">
        <v>375</v>
      </c>
      <c r="F613">
        <v>374.8</v>
      </c>
      <c r="G613">
        <v>374.7</v>
      </c>
      <c r="H613">
        <v>374.6</v>
      </c>
      <c r="I613">
        <v>374.5</v>
      </c>
      <c r="J613">
        <v>1050</v>
      </c>
    </row>
    <row r="614" spans="1:10">
      <c r="A614">
        <v>1210</v>
      </c>
      <c r="B614">
        <v>376.3</v>
      </c>
      <c r="C614">
        <v>376.1</v>
      </c>
      <c r="D614">
        <v>376</v>
      </c>
      <c r="E614">
        <v>375.9</v>
      </c>
      <c r="F614">
        <v>375.8</v>
      </c>
      <c r="G614">
        <v>375.6</v>
      </c>
      <c r="H614">
        <v>375.5</v>
      </c>
      <c r="I614">
        <v>375.4</v>
      </c>
      <c r="J614">
        <v>1048</v>
      </c>
    </row>
    <row r="615" spans="1:10">
      <c r="A615">
        <v>1212</v>
      </c>
      <c r="B615">
        <v>377.2</v>
      </c>
      <c r="C615">
        <v>377.1</v>
      </c>
      <c r="D615">
        <v>376.9</v>
      </c>
      <c r="E615">
        <v>376.8</v>
      </c>
      <c r="F615">
        <v>376.7</v>
      </c>
      <c r="G615">
        <v>376.5</v>
      </c>
      <c r="H615">
        <v>376.4</v>
      </c>
      <c r="I615">
        <v>376.3</v>
      </c>
      <c r="J615">
        <v>1046</v>
      </c>
    </row>
    <row r="616" spans="1:10">
      <c r="A616">
        <v>1214</v>
      </c>
      <c r="B616">
        <v>378.1</v>
      </c>
      <c r="C616">
        <v>378</v>
      </c>
      <c r="D616">
        <v>377.8</v>
      </c>
      <c r="E616">
        <v>377.7</v>
      </c>
      <c r="F616">
        <v>377.6</v>
      </c>
      <c r="G616">
        <v>377.5</v>
      </c>
      <c r="H616">
        <v>377.3</v>
      </c>
      <c r="I616">
        <v>377.2</v>
      </c>
      <c r="J616">
        <v>1044</v>
      </c>
    </row>
    <row r="617" spans="1:10">
      <c r="A617">
        <v>1216</v>
      </c>
      <c r="B617">
        <v>379</v>
      </c>
      <c r="C617">
        <v>378.9</v>
      </c>
      <c r="D617">
        <v>378.8</v>
      </c>
      <c r="E617">
        <v>378.6</v>
      </c>
      <c r="F617">
        <v>378.5</v>
      </c>
      <c r="G617">
        <v>378.4</v>
      </c>
      <c r="H617">
        <v>378.2</v>
      </c>
      <c r="I617">
        <v>378.1</v>
      </c>
      <c r="J617">
        <v>1042</v>
      </c>
    </row>
    <row r="618" spans="1:10">
      <c r="A618">
        <v>1218</v>
      </c>
      <c r="B618">
        <v>379.9</v>
      </c>
      <c r="C618">
        <v>379.8</v>
      </c>
      <c r="D618">
        <v>379.7</v>
      </c>
      <c r="E618">
        <v>379.5</v>
      </c>
      <c r="F618">
        <v>379.4</v>
      </c>
      <c r="G618">
        <v>379.3</v>
      </c>
      <c r="H618">
        <v>379.2</v>
      </c>
      <c r="I618">
        <v>379</v>
      </c>
      <c r="J618">
        <v>1040</v>
      </c>
    </row>
    <row r="619" spans="1:10">
      <c r="A619">
        <v>1220</v>
      </c>
      <c r="B619">
        <v>380.8</v>
      </c>
      <c r="C619">
        <v>380.7</v>
      </c>
      <c r="D619">
        <v>380.6</v>
      </c>
      <c r="E619">
        <v>380.5</v>
      </c>
      <c r="F619">
        <v>380.3</v>
      </c>
      <c r="G619">
        <v>380.2</v>
      </c>
      <c r="H619">
        <v>380.1</v>
      </c>
      <c r="I619">
        <v>379.9</v>
      </c>
      <c r="J619">
        <v>1038</v>
      </c>
    </row>
    <row r="620" spans="1:10">
      <c r="A620">
        <v>1222</v>
      </c>
      <c r="B620">
        <v>381.8</v>
      </c>
      <c r="C620">
        <v>381.6</v>
      </c>
      <c r="D620">
        <v>381.5</v>
      </c>
      <c r="E620">
        <v>381.4</v>
      </c>
      <c r="F620">
        <v>381.2</v>
      </c>
      <c r="G620">
        <v>381.1</v>
      </c>
      <c r="H620">
        <v>381</v>
      </c>
      <c r="I620">
        <v>380.9</v>
      </c>
      <c r="J620">
        <v>1036</v>
      </c>
    </row>
    <row r="621" spans="1:10">
      <c r="A621">
        <v>1224</v>
      </c>
      <c r="B621">
        <v>382.7</v>
      </c>
      <c r="C621">
        <v>382.6</v>
      </c>
      <c r="D621">
        <v>382.4</v>
      </c>
      <c r="E621">
        <v>382.3</v>
      </c>
      <c r="F621">
        <v>382.2</v>
      </c>
      <c r="G621">
        <v>382</v>
      </c>
      <c r="H621">
        <v>381.9</v>
      </c>
      <c r="I621">
        <v>381.8</v>
      </c>
      <c r="J621">
        <v>1034</v>
      </c>
    </row>
    <row r="622" spans="1:10">
      <c r="A622">
        <v>1226</v>
      </c>
      <c r="B622">
        <v>383.6</v>
      </c>
      <c r="C622">
        <v>383.5</v>
      </c>
      <c r="D622">
        <v>383.3</v>
      </c>
      <c r="E622">
        <v>383.2</v>
      </c>
      <c r="F622">
        <v>383.1</v>
      </c>
      <c r="G622">
        <v>383</v>
      </c>
      <c r="H622">
        <v>382.8</v>
      </c>
      <c r="I622">
        <v>382.7</v>
      </c>
      <c r="J622">
        <v>1032</v>
      </c>
    </row>
    <row r="623" spans="1:10">
      <c r="A623">
        <v>1228</v>
      </c>
      <c r="B623">
        <v>384.5</v>
      </c>
      <c r="C623">
        <v>384.4</v>
      </c>
      <c r="D623">
        <v>384.3</v>
      </c>
      <c r="E623">
        <v>384.1</v>
      </c>
      <c r="F623">
        <v>384</v>
      </c>
      <c r="G623">
        <v>383.9</v>
      </c>
      <c r="H623">
        <v>383.7</v>
      </c>
      <c r="I623">
        <v>383.6</v>
      </c>
      <c r="J623">
        <v>1030</v>
      </c>
    </row>
    <row r="624" spans="1:10">
      <c r="A624">
        <v>1230</v>
      </c>
      <c r="B624">
        <v>385.4</v>
      </c>
      <c r="C624">
        <v>385.3</v>
      </c>
      <c r="D624">
        <v>385.2</v>
      </c>
      <c r="E624">
        <v>385.1</v>
      </c>
      <c r="F624">
        <v>384.9</v>
      </c>
      <c r="G624">
        <v>384.8</v>
      </c>
      <c r="H624">
        <v>384.7</v>
      </c>
      <c r="I624">
        <v>384.5</v>
      </c>
      <c r="J624">
        <v>1028</v>
      </c>
    </row>
    <row r="625" spans="1:10">
      <c r="A625">
        <v>1232</v>
      </c>
      <c r="B625">
        <v>386.4</v>
      </c>
      <c r="C625">
        <v>386.2</v>
      </c>
      <c r="D625">
        <v>386.1</v>
      </c>
      <c r="E625">
        <v>386</v>
      </c>
      <c r="F625">
        <v>385.9</v>
      </c>
      <c r="G625">
        <v>385.7</v>
      </c>
      <c r="H625">
        <v>385.6</v>
      </c>
      <c r="I625">
        <v>385.5</v>
      </c>
      <c r="J625">
        <v>1026</v>
      </c>
    </row>
    <row r="626" spans="1:10">
      <c r="A626">
        <v>1234</v>
      </c>
      <c r="B626">
        <v>387.3</v>
      </c>
      <c r="C626">
        <v>387.2</v>
      </c>
      <c r="D626">
        <v>387</v>
      </c>
      <c r="E626">
        <v>386.9</v>
      </c>
      <c r="F626">
        <v>386.8</v>
      </c>
      <c r="G626">
        <v>386.6</v>
      </c>
      <c r="H626">
        <v>386.5</v>
      </c>
      <c r="I626">
        <v>386.4</v>
      </c>
      <c r="J626">
        <v>1024</v>
      </c>
    </row>
    <row r="627" spans="1:10">
      <c r="A627">
        <v>1236</v>
      </c>
      <c r="B627">
        <v>388.2</v>
      </c>
      <c r="C627">
        <v>388.1</v>
      </c>
      <c r="D627">
        <v>388</v>
      </c>
      <c r="E627">
        <v>387.8</v>
      </c>
      <c r="F627">
        <v>387.7</v>
      </c>
      <c r="G627">
        <v>387.6</v>
      </c>
      <c r="H627">
        <v>387.4</v>
      </c>
      <c r="I627">
        <v>387.3</v>
      </c>
      <c r="J627">
        <v>1022</v>
      </c>
    </row>
    <row r="628" spans="1:10">
      <c r="A628">
        <v>1238</v>
      </c>
      <c r="B628">
        <v>389.1</v>
      </c>
      <c r="C628">
        <v>389</v>
      </c>
      <c r="D628">
        <v>388.9</v>
      </c>
      <c r="E628">
        <v>388.8</v>
      </c>
      <c r="F628">
        <v>388.6</v>
      </c>
      <c r="G628">
        <v>388.5</v>
      </c>
      <c r="H628">
        <v>388.4</v>
      </c>
      <c r="I628">
        <v>388.2</v>
      </c>
      <c r="J628">
        <v>1020</v>
      </c>
    </row>
    <row r="629" spans="1:10">
      <c r="A629">
        <v>1240</v>
      </c>
      <c r="B629">
        <v>390.1</v>
      </c>
      <c r="C629">
        <v>389.9</v>
      </c>
      <c r="D629">
        <v>389.8</v>
      </c>
      <c r="E629">
        <v>389.7</v>
      </c>
      <c r="F629">
        <v>389.6</v>
      </c>
      <c r="G629">
        <v>389.4</v>
      </c>
      <c r="H629">
        <v>389.3</v>
      </c>
      <c r="I629">
        <v>389.2</v>
      </c>
      <c r="J629">
        <v>1018</v>
      </c>
    </row>
    <row r="630" spans="1:10">
      <c r="A630">
        <v>1242</v>
      </c>
      <c r="B630">
        <v>391</v>
      </c>
      <c r="C630">
        <v>390.9</v>
      </c>
      <c r="D630">
        <v>390.7</v>
      </c>
      <c r="E630">
        <v>390.6</v>
      </c>
      <c r="F630">
        <v>390.5</v>
      </c>
      <c r="G630">
        <v>390.3</v>
      </c>
      <c r="H630">
        <v>390.2</v>
      </c>
      <c r="I630">
        <v>390.1</v>
      </c>
      <c r="J630">
        <v>1016</v>
      </c>
    </row>
    <row r="631" spans="1:10">
      <c r="A631">
        <v>1244</v>
      </c>
      <c r="B631">
        <v>391.9</v>
      </c>
      <c r="C631">
        <v>391.8</v>
      </c>
      <c r="D631">
        <v>391.7</v>
      </c>
      <c r="E631">
        <v>391.5</v>
      </c>
      <c r="F631">
        <v>391.4</v>
      </c>
      <c r="G631">
        <v>391.3</v>
      </c>
      <c r="H631">
        <v>391.1</v>
      </c>
      <c r="I631">
        <v>391</v>
      </c>
      <c r="J631">
        <v>1014</v>
      </c>
    </row>
    <row r="632" spans="1:10">
      <c r="A632">
        <v>1246</v>
      </c>
      <c r="B632">
        <v>392.9</v>
      </c>
      <c r="C632">
        <v>392.7</v>
      </c>
      <c r="D632">
        <v>392.6</v>
      </c>
      <c r="E632">
        <v>392.5</v>
      </c>
      <c r="F632">
        <v>392.3</v>
      </c>
      <c r="G632">
        <v>392.2</v>
      </c>
      <c r="H632">
        <v>392.1</v>
      </c>
      <c r="I632">
        <v>391.9</v>
      </c>
      <c r="J632">
        <v>1012</v>
      </c>
    </row>
    <row r="633" spans="1:10">
      <c r="A633">
        <v>1248</v>
      </c>
      <c r="B633">
        <v>393.8</v>
      </c>
      <c r="C633">
        <v>393.7</v>
      </c>
      <c r="D633">
        <v>393.5</v>
      </c>
      <c r="E633">
        <v>393.4</v>
      </c>
      <c r="F633">
        <v>393.3</v>
      </c>
      <c r="G633">
        <v>393.1</v>
      </c>
      <c r="H633">
        <v>393</v>
      </c>
      <c r="I633">
        <v>392.9</v>
      </c>
      <c r="J633">
        <v>1010</v>
      </c>
    </row>
    <row r="634" spans="1:10">
      <c r="A634">
        <v>1250</v>
      </c>
      <c r="B634">
        <v>394.7</v>
      </c>
      <c r="C634">
        <v>394.6</v>
      </c>
      <c r="D634">
        <v>394.5</v>
      </c>
      <c r="E634">
        <v>394.3</v>
      </c>
      <c r="F634">
        <v>394.2</v>
      </c>
      <c r="G634">
        <v>394.1</v>
      </c>
      <c r="H634">
        <v>393.9</v>
      </c>
      <c r="I634">
        <v>393.8</v>
      </c>
      <c r="J634">
        <v>1008</v>
      </c>
    </row>
    <row r="635" spans="1:10">
      <c r="A635">
        <v>1252</v>
      </c>
      <c r="B635">
        <v>395.7</v>
      </c>
      <c r="C635">
        <v>395.5</v>
      </c>
      <c r="D635">
        <v>395.4</v>
      </c>
      <c r="E635">
        <v>395.3</v>
      </c>
      <c r="F635">
        <v>395.1</v>
      </c>
      <c r="G635">
        <v>395</v>
      </c>
      <c r="H635">
        <v>394.9</v>
      </c>
      <c r="I635">
        <v>394.7</v>
      </c>
      <c r="J635">
        <v>1006</v>
      </c>
    </row>
    <row r="636" spans="1:10">
      <c r="A636">
        <v>1254</v>
      </c>
      <c r="B636">
        <v>396.6</v>
      </c>
      <c r="C636">
        <v>396.5</v>
      </c>
      <c r="D636">
        <v>396.3</v>
      </c>
      <c r="E636">
        <v>396.2</v>
      </c>
      <c r="F636">
        <v>396.1</v>
      </c>
      <c r="G636">
        <v>395.9</v>
      </c>
      <c r="H636">
        <v>395.8</v>
      </c>
      <c r="I636">
        <v>395.7</v>
      </c>
      <c r="J636">
        <v>1004</v>
      </c>
    </row>
    <row r="637" spans="1:10">
      <c r="A637">
        <v>1256</v>
      </c>
      <c r="B637">
        <v>397.5</v>
      </c>
      <c r="C637">
        <v>397.4</v>
      </c>
      <c r="D637">
        <v>397.3</v>
      </c>
      <c r="E637">
        <v>397.1</v>
      </c>
      <c r="F637">
        <v>397</v>
      </c>
      <c r="G637">
        <v>396.9</v>
      </c>
      <c r="H637">
        <v>396.7</v>
      </c>
      <c r="I637">
        <v>396.6</v>
      </c>
      <c r="J637">
        <v>1002</v>
      </c>
    </row>
    <row r="638" spans="1:10">
      <c r="A638">
        <v>1258</v>
      </c>
      <c r="B638">
        <v>398.5</v>
      </c>
      <c r="C638">
        <v>398.3</v>
      </c>
      <c r="D638">
        <v>398.2</v>
      </c>
      <c r="E638">
        <v>398.1</v>
      </c>
      <c r="F638">
        <v>397.9</v>
      </c>
      <c r="G638">
        <v>397.8</v>
      </c>
      <c r="H638">
        <v>397.7</v>
      </c>
      <c r="I638">
        <v>397.5</v>
      </c>
      <c r="J638">
        <v>1000</v>
      </c>
    </row>
    <row r="639" spans="1:10">
      <c r="A639">
        <v>1260</v>
      </c>
      <c r="B639">
        <v>399.4</v>
      </c>
      <c r="C639">
        <v>399.3</v>
      </c>
      <c r="D639">
        <v>399.1</v>
      </c>
      <c r="E639">
        <v>399</v>
      </c>
      <c r="F639">
        <v>398.9</v>
      </c>
      <c r="G639">
        <v>398.7</v>
      </c>
      <c r="H639">
        <v>398.6</v>
      </c>
      <c r="I639">
        <v>398.5</v>
      </c>
      <c r="J639">
        <v>998</v>
      </c>
    </row>
    <row r="640" spans="1:10">
      <c r="A640">
        <v>1262</v>
      </c>
      <c r="B640">
        <v>400.3</v>
      </c>
      <c r="C640">
        <v>400.2</v>
      </c>
      <c r="D640">
        <v>400.1</v>
      </c>
      <c r="E640">
        <v>399.9</v>
      </c>
      <c r="F640">
        <v>399.8</v>
      </c>
      <c r="G640">
        <v>399.7</v>
      </c>
      <c r="H640">
        <v>399.5</v>
      </c>
      <c r="I640">
        <v>399.4</v>
      </c>
      <c r="J640">
        <v>996</v>
      </c>
    </row>
    <row r="641" spans="1:10">
      <c r="A641">
        <v>1264</v>
      </c>
      <c r="B641">
        <v>401.3</v>
      </c>
      <c r="C641">
        <v>401.1</v>
      </c>
      <c r="D641">
        <v>401</v>
      </c>
      <c r="E641">
        <v>400.9</v>
      </c>
      <c r="F641">
        <v>400.7</v>
      </c>
      <c r="G641">
        <v>400.6</v>
      </c>
      <c r="H641">
        <v>400.5</v>
      </c>
      <c r="I641">
        <v>400.3</v>
      </c>
      <c r="J641">
        <v>994</v>
      </c>
    </row>
    <row r="642" spans="1:10">
      <c r="A642">
        <v>1266</v>
      </c>
      <c r="B642">
        <v>402.2</v>
      </c>
      <c r="C642">
        <v>402.1</v>
      </c>
      <c r="D642">
        <v>401.9</v>
      </c>
      <c r="E642">
        <v>401.8</v>
      </c>
      <c r="F642">
        <v>401.7</v>
      </c>
      <c r="G642">
        <v>401.5</v>
      </c>
      <c r="H642">
        <v>401.4</v>
      </c>
      <c r="I642">
        <v>401.3</v>
      </c>
      <c r="J642">
        <v>992</v>
      </c>
    </row>
    <row r="643" spans="1:10">
      <c r="A643">
        <v>1268</v>
      </c>
      <c r="B643">
        <v>403.1</v>
      </c>
      <c r="C643">
        <v>403</v>
      </c>
      <c r="D643">
        <v>402.9</v>
      </c>
      <c r="E643">
        <v>402.7</v>
      </c>
      <c r="F643">
        <v>402.6</v>
      </c>
      <c r="G643">
        <v>402.5</v>
      </c>
      <c r="H643">
        <v>402.4</v>
      </c>
      <c r="I643">
        <v>402.2</v>
      </c>
      <c r="J643">
        <v>990</v>
      </c>
    </row>
    <row r="644" spans="1:10">
      <c r="A644">
        <v>1270</v>
      </c>
      <c r="B644">
        <v>404.1</v>
      </c>
      <c r="C644">
        <v>403.9</v>
      </c>
      <c r="D644">
        <v>403.8</v>
      </c>
      <c r="E644">
        <v>403.7</v>
      </c>
      <c r="F644">
        <v>403.5</v>
      </c>
      <c r="G644">
        <v>403.4</v>
      </c>
      <c r="H644">
        <v>403.3</v>
      </c>
      <c r="I644">
        <v>403.2</v>
      </c>
      <c r="J644">
        <v>988</v>
      </c>
    </row>
    <row r="645" spans="1:10">
      <c r="A645">
        <v>1272</v>
      </c>
      <c r="B645">
        <v>405</v>
      </c>
      <c r="C645">
        <v>404.9</v>
      </c>
      <c r="D645">
        <v>404.7</v>
      </c>
      <c r="E645">
        <v>404.6</v>
      </c>
      <c r="F645">
        <v>404.5</v>
      </c>
      <c r="G645">
        <v>404.4</v>
      </c>
      <c r="H645">
        <v>404.2</v>
      </c>
      <c r="I645">
        <v>404.1</v>
      </c>
      <c r="J645">
        <v>986</v>
      </c>
    </row>
    <row r="646" spans="1:10">
      <c r="A646">
        <v>1274</v>
      </c>
      <c r="B646">
        <v>405.9</v>
      </c>
      <c r="C646">
        <v>405.8</v>
      </c>
      <c r="D646">
        <v>405.7</v>
      </c>
      <c r="E646">
        <v>405.6</v>
      </c>
      <c r="F646">
        <v>405.4</v>
      </c>
      <c r="G646">
        <v>405.3</v>
      </c>
      <c r="H646">
        <v>405.2</v>
      </c>
      <c r="I646">
        <v>405</v>
      </c>
      <c r="J646">
        <v>984</v>
      </c>
    </row>
    <row r="647" spans="1:10">
      <c r="A647">
        <v>1276</v>
      </c>
      <c r="B647">
        <v>406.9</v>
      </c>
      <c r="C647">
        <v>406.8</v>
      </c>
      <c r="D647">
        <v>406.6</v>
      </c>
      <c r="E647">
        <v>406.5</v>
      </c>
      <c r="F647">
        <v>406.4</v>
      </c>
      <c r="G647">
        <v>406.2</v>
      </c>
      <c r="H647">
        <v>406.1</v>
      </c>
      <c r="I647">
        <v>406</v>
      </c>
      <c r="J647">
        <v>982</v>
      </c>
    </row>
    <row r="648" spans="1:10">
      <c r="A648">
        <v>1278</v>
      </c>
      <c r="B648">
        <v>407.8</v>
      </c>
      <c r="C648">
        <v>407.7</v>
      </c>
      <c r="D648">
        <v>407.6</v>
      </c>
      <c r="E648">
        <v>407.4</v>
      </c>
      <c r="F648">
        <v>407.3</v>
      </c>
      <c r="G648">
        <v>407.2</v>
      </c>
      <c r="H648">
        <v>407</v>
      </c>
      <c r="I648">
        <v>406.9</v>
      </c>
      <c r="J648">
        <v>980</v>
      </c>
    </row>
    <row r="649" spans="1:10">
      <c r="A649">
        <v>1280</v>
      </c>
      <c r="B649">
        <v>408.8</v>
      </c>
      <c r="C649">
        <v>408.6</v>
      </c>
      <c r="D649">
        <v>408.5</v>
      </c>
      <c r="E649">
        <v>408.4</v>
      </c>
      <c r="F649">
        <v>408.2</v>
      </c>
      <c r="G649">
        <v>408.1</v>
      </c>
      <c r="H649">
        <v>408</v>
      </c>
      <c r="I649">
        <v>407.8</v>
      </c>
      <c r="J649">
        <v>978</v>
      </c>
    </row>
    <row r="650" spans="1:10">
      <c r="A650">
        <v>1282</v>
      </c>
      <c r="B650">
        <v>409.7</v>
      </c>
      <c r="C650">
        <v>409.6</v>
      </c>
      <c r="D650">
        <v>409.4</v>
      </c>
      <c r="E650">
        <v>409.3</v>
      </c>
      <c r="F650">
        <v>409.2</v>
      </c>
      <c r="G650">
        <v>409</v>
      </c>
      <c r="H650">
        <v>408.9</v>
      </c>
      <c r="I650">
        <v>408.8</v>
      </c>
      <c r="J650">
        <v>976</v>
      </c>
    </row>
    <row r="651" spans="1:10">
      <c r="A651">
        <v>1284</v>
      </c>
      <c r="B651">
        <v>410.6</v>
      </c>
      <c r="C651">
        <v>410.5</v>
      </c>
      <c r="D651">
        <v>410.4</v>
      </c>
      <c r="E651">
        <v>410.2</v>
      </c>
      <c r="F651">
        <v>410.1</v>
      </c>
      <c r="G651">
        <v>410</v>
      </c>
      <c r="H651">
        <v>409.8</v>
      </c>
      <c r="I651">
        <v>409.7</v>
      </c>
      <c r="J651">
        <v>974</v>
      </c>
    </row>
    <row r="652" spans="1:10">
      <c r="A652">
        <v>1286</v>
      </c>
      <c r="B652">
        <v>411.6</v>
      </c>
      <c r="C652">
        <v>411.4</v>
      </c>
      <c r="D652">
        <v>411.3</v>
      </c>
      <c r="E652">
        <v>411.2</v>
      </c>
      <c r="F652">
        <v>411</v>
      </c>
      <c r="G652">
        <v>410.9</v>
      </c>
      <c r="H652">
        <v>410.8</v>
      </c>
      <c r="I652">
        <v>410.6</v>
      </c>
      <c r="J652">
        <v>972</v>
      </c>
    </row>
    <row r="653" spans="1:10">
      <c r="A653">
        <v>1288</v>
      </c>
      <c r="B653">
        <v>412.5</v>
      </c>
      <c r="C653">
        <v>412.4</v>
      </c>
      <c r="D653">
        <v>412.2</v>
      </c>
      <c r="E653">
        <v>412.1</v>
      </c>
      <c r="F653">
        <v>412</v>
      </c>
      <c r="G653">
        <v>411.8</v>
      </c>
      <c r="H653">
        <v>411.7</v>
      </c>
      <c r="I653">
        <v>411.6</v>
      </c>
      <c r="J653">
        <v>970</v>
      </c>
    </row>
    <row r="654" spans="1:10">
      <c r="A654">
        <v>1290</v>
      </c>
      <c r="B654">
        <v>413.4</v>
      </c>
      <c r="C654">
        <v>413.3</v>
      </c>
      <c r="D654">
        <v>413.2</v>
      </c>
      <c r="E654">
        <v>413</v>
      </c>
      <c r="F654">
        <v>412.9</v>
      </c>
      <c r="G654">
        <v>412.8</v>
      </c>
      <c r="H654">
        <v>412.6</v>
      </c>
      <c r="I654">
        <v>412.5</v>
      </c>
      <c r="J654">
        <v>968</v>
      </c>
    </row>
    <row r="655" spans="1:10">
      <c r="A655">
        <v>1292</v>
      </c>
      <c r="B655">
        <v>414.4</v>
      </c>
      <c r="C655">
        <v>414.2</v>
      </c>
      <c r="D655">
        <v>414.1</v>
      </c>
      <c r="E655">
        <v>414</v>
      </c>
      <c r="F655">
        <v>413.8</v>
      </c>
      <c r="G655">
        <v>413.7</v>
      </c>
      <c r="H655">
        <v>413.6</v>
      </c>
      <c r="I655">
        <v>413.4</v>
      </c>
      <c r="J655">
        <v>966</v>
      </c>
    </row>
    <row r="656" spans="1:10">
      <c r="A656">
        <v>1294</v>
      </c>
      <c r="B656">
        <v>415.3</v>
      </c>
      <c r="C656">
        <v>415.2</v>
      </c>
      <c r="D656">
        <v>415</v>
      </c>
      <c r="E656">
        <v>414.9</v>
      </c>
      <c r="F656">
        <v>414.8</v>
      </c>
      <c r="G656">
        <v>414.6</v>
      </c>
      <c r="H656">
        <v>414.5</v>
      </c>
      <c r="I656">
        <v>414.4</v>
      </c>
      <c r="J656">
        <v>964</v>
      </c>
    </row>
    <row r="657" spans="1:10">
      <c r="A657">
        <v>1296</v>
      </c>
      <c r="B657">
        <v>416.2</v>
      </c>
      <c r="C657">
        <v>416.1</v>
      </c>
      <c r="D657">
        <v>416</v>
      </c>
      <c r="E657">
        <v>415.8</v>
      </c>
      <c r="F657">
        <v>415.7</v>
      </c>
      <c r="G657">
        <v>415.6</v>
      </c>
      <c r="H657">
        <v>415.5</v>
      </c>
      <c r="I657">
        <v>415.3</v>
      </c>
      <c r="J657">
        <v>962</v>
      </c>
    </row>
    <row r="658" spans="1:10">
      <c r="A658">
        <v>1298</v>
      </c>
      <c r="B658">
        <v>417.2</v>
      </c>
      <c r="C658">
        <v>417</v>
      </c>
      <c r="D658">
        <v>416.9</v>
      </c>
      <c r="E658">
        <v>416.8</v>
      </c>
      <c r="F658">
        <v>416.7</v>
      </c>
      <c r="G658">
        <v>416.5</v>
      </c>
      <c r="H658">
        <v>416.4</v>
      </c>
      <c r="I658">
        <v>416.3</v>
      </c>
      <c r="J658">
        <v>960</v>
      </c>
    </row>
    <row r="659" spans="1:10">
      <c r="A659">
        <v>1300</v>
      </c>
      <c r="B659">
        <v>418.1</v>
      </c>
      <c r="C659">
        <v>418</v>
      </c>
      <c r="D659">
        <v>417.8</v>
      </c>
      <c r="E659">
        <v>417.7</v>
      </c>
      <c r="F659">
        <v>417.6</v>
      </c>
      <c r="G659">
        <v>417.5</v>
      </c>
      <c r="H659">
        <v>417.3</v>
      </c>
      <c r="I659">
        <v>417.2</v>
      </c>
      <c r="J659">
        <v>958</v>
      </c>
    </row>
    <row r="660" spans="1:10">
      <c r="A660">
        <v>1302</v>
      </c>
      <c r="B660">
        <v>419</v>
      </c>
      <c r="C660">
        <v>418.9</v>
      </c>
      <c r="D660">
        <v>418.8</v>
      </c>
      <c r="E660">
        <v>418.7</v>
      </c>
      <c r="F660">
        <v>418.5</v>
      </c>
      <c r="G660">
        <v>418.4</v>
      </c>
      <c r="H660">
        <v>418.3</v>
      </c>
      <c r="I660">
        <v>418.1</v>
      </c>
      <c r="J660">
        <v>956</v>
      </c>
    </row>
    <row r="661" spans="1:10">
      <c r="A661">
        <v>1304</v>
      </c>
      <c r="B661">
        <v>420</v>
      </c>
      <c r="C661">
        <v>419.9</v>
      </c>
      <c r="D661">
        <v>419.7</v>
      </c>
      <c r="E661">
        <v>419.6</v>
      </c>
      <c r="F661">
        <v>419.5</v>
      </c>
      <c r="G661">
        <v>419.3</v>
      </c>
      <c r="H661">
        <v>419.2</v>
      </c>
      <c r="I661">
        <v>419.1</v>
      </c>
      <c r="J661">
        <v>954</v>
      </c>
    </row>
    <row r="662" spans="1:10">
      <c r="A662">
        <v>1306</v>
      </c>
      <c r="B662">
        <v>420.9</v>
      </c>
      <c r="C662">
        <v>420.8</v>
      </c>
      <c r="D662">
        <v>420.7</v>
      </c>
      <c r="E662">
        <v>420.5</v>
      </c>
      <c r="F662">
        <v>420.4</v>
      </c>
      <c r="G662">
        <v>420.3</v>
      </c>
      <c r="H662">
        <v>420.1</v>
      </c>
      <c r="I662">
        <v>420</v>
      </c>
      <c r="J662">
        <v>952</v>
      </c>
    </row>
    <row r="663" spans="1:10">
      <c r="A663">
        <v>1308</v>
      </c>
      <c r="B663">
        <v>421.9</v>
      </c>
      <c r="C663">
        <v>421.7</v>
      </c>
      <c r="D663">
        <v>421.6</v>
      </c>
      <c r="E663">
        <v>421.5</v>
      </c>
      <c r="F663">
        <v>421.3</v>
      </c>
      <c r="G663">
        <v>421.2</v>
      </c>
      <c r="H663">
        <v>421.1</v>
      </c>
      <c r="I663">
        <v>420.9</v>
      </c>
      <c r="J663">
        <v>950</v>
      </c>
    </row>
    <row r="664" spans="1:10">
      <c r="A664">
        <v>1310</v>
      </c>
      <c r="B664">
        <v>422.8</v>
      </c>
      <c r="C664">
        <v>422.7</v>
      </c>
      <c r="D664">
        <v>422.5</v>
      </c>
      <c r="E664">
        <v>422.4</v>
      </c>
      <c r="F664">
        <v>422.3</v>
      </c>
      <c r="G664">
        <v>422.1</v>
      </c>
      <c r="H664">
        <v>422</v>
      </c>
      <c r="I664">
        <v>421.9</v>
      </c>
      <c r="J664">
        <v>948</v>
      </c>
    </row>
    <row r="665" spans="1:10">
      <c r="A665">
        <v>1312</v>
      </c>
      <c r="B665">
        <v>423.7</v>
      </c>
      <c r="C665">
        <v>423.6</v>
      </c>
      <c r="D665">
        <v>423.5</v>
      </c>
      <c r="E665">
        <v>423.3</v>
      </c>
      <c r="F665">
        <v>423.2</v>
      </c>
      <c r="G665">
        <v>423.1</v>
      </c>
      <c r="H665">
        <v>422.9</v>
      </c>
      <c r="I665">
        <v>422.8</v>
      </c>
      <c r="J665">
        <v>946</v>
      </c>
    </row>
    <row r="666" spans="1:10">
      <c r="A666">
        <v>1314</v>
      </c>
      <c r="B666">
        <v>424.7</v>
      </c>
      <c r="C666">
        <v>424.5</v>
      </c>
      <c r="D666">
        <v>424.4</v>
      </c>
      <c r="E666">
        <v>424.3</v>
      </c>
      <c r="F666">
        <v>424.1</v>
      </c>
      <c r="G666">
        <v>424</v>
      </c>
      <c r="H666">
        <v>423.9</v>
      </c>
      <c r="I666">
        <v>423.7</v>
      </c>
      <c r="J666">
        <v>944</v>
      </c>
    </row>
    <row r="667" spans="1:10">
      <c r="A667">
        <v>1316</v>
      </c>
      <c r="B667">
        <v>425.6</v>
      </c>
      <c r="C667">
        <v>425.5</v>
      </c>
      <c r="D667">
        <v>425.3</v>
      </c>
      <c r="E667">
        <v>425.2</v>
      </c>
      <c r="F667">
        <v>425.1</v>
      </c>
      <c r="G667">
        <v>424.9</v>
      </c>
      <c r="H667">
        <v>424.8</v>
      </c>
      <c r="I667">
        <v>424.7</v>
      </c>
      <c r="J667">
        <v>942</v>
      </c>
    </row>
    <row r="668" spans="1:10">
      <c r="A668">
        <v>1318</v>
      </c>
      <c r="B668">
        <v>426.5</v>
      </c>
      <c r="C668">
        <v>426.4</v>
      </c>
      <c r="D668">
        <v>426.3</v>
      </c>
      <c r="E668">
        <v>426.1</v>
      </c>
      <c r="F668">
        <v>426</v>
      </c>
      <c r="G668">
        <v>425.9</v>
      </c>
      <c r="H668">
        <v>425.7</v>
      </c>
      <c r="I668">
        <v>425.6</v>
      </c>
      <c r="J668">
        <v>940</v>
      </c>
    </row>
    <row r="669" spans="1:10">
      <c r="A669">
        <v>1320</v>
      </c>
      <c r="B669">
        <v>427.5</v>
      </c>
      <c r="C669">
        <v>427.3</v>
      </c>
      <c r="D669">
        <v>427.2</v>
      </c>
      <c r="E669">
        <v>427.1</v>
      </c>
      <c r="F669">
        <v>426.9</v>
      </c>
      <c r="G669">
        <v>426.8</v>
      </c>
      <c r="H669">
        <v>426.7</v>
      </c>
      <c r="I669">
        <v>426.6</v>
      </c>
      <c r="J669">
        <v>938</v>
      </c>
    </row>
    <row r="670" spans="1:10">
      <c r="A670">
        <v>1322</v>
      </c>
      <c r="B670">
        <v>428.4</v>
      </c>
      <c r="C670">
        <v>428.3</v>
      </c>
      <c r="D670">
        <v>428.1</v>
      </c>
      <c r="E670">
        <v>428</v>
      </c>
      <c r="F670">
        <v>427.9</v>
      </c>
      <c r="G670">
        <v>427.7</v>
      </c>
      <c r="H670">
        <v>427.6</v>
      </c>
      <c r="I670">
        <v>427.5</v>
      </c>
      <c r="J670">
        <v>936</v>
      </c>
    </row>
    <row r="671" spans="1:10">
      <c r="A671">
        <v>1324</v>
      </c>
      <c r="B671">
        <v>429.3</v>
      </c>
      <c r="C671">
        <v>429.2</v>
      </c>
      <c r="D671">
        <v>429.1</v>
      </c>
      <c r="E671">
        <v>428.9</v>
      </c>
      <c r="F671">
        <v>428.8</v>
      </c>
      <c r="G671">
        <v>428.7</v>
      </c>
      <c r="H671">
        <v>428.6</v>
      </c>
      <c r="I671">
        <v>428.4</v>
      </c>
      <c r="J671">
        <v>934</v>
      </c>
    </row>
    <row r="672" spans="1:10">
      <c r="A672">
        <v>1326</v>
      </c>
      <c r="B672">
        <v>430.3</v>
      </c>
      <c r="C672">
        <v>430.1</v>
      </c>
      <c r="D672">
        <v>430</v>
      </c>
      <c r="E672">
        <v>429.9</v>
      </c>
      <c r="F672">
        <v>429.8</v>
      </c>
      <c r="G672">
        <v>429.6</v>
      </c>
      <c r="H672">
        <v>429.5</v>
      </c>
      <c r="I672">
        <v>429.4</v>
      </c>
      <c r="J672">
        <v>932</v>
      </c>
    </row>
    <row r="673" spans="1:10">
      <c r="A673">
        <v>1328</v>
      </c>
      <c r="B673">
        <v>431.2</v>
      </c>
      <c r="C673">
        <v>431.1</v>
      </c>
      <c r="D673">
        <v>431</v>
      </c>
      <c r="E673">
        <v>430.8</v>
      </c>
      <c r="F673">
        <v>430.7</v>
      </c>
      <c r="G673">
        <v>430.6</v>
      </c>
      <c r="H673">
        <v>430.4</v>
      </c>
      <c r="I673">
        <v>430.3</v>
      </c>
      <c r="J673">
        <v>930</v>
      </c>
    </row>
    <row r="674" spans="1:10">
      <c r="A674">
        <v>1330</v>
      </c>
      <c r="B674">
        <v>432.1</v>
      </c>
      <c r="C674">
        <v>432</v>
      </c>
      <c r="D674">
        <v>431.9</v>
      </c>
      <c r="E674">
        <v>431.8</v>
      </c>
      <c r="F674">
        <v>431.6</v>
      </c>
      <c r="G674">
        <v>431.5</v>
      </c>
      <c r="H674">
        <v>431.4</v>
      </c>
      <c r="I674">
        <v>431.2</v>
      </c>
      <c r="J674">
        <v>928</v>
      </c>
    </row>
    <row r="675" spans="1:10">
      <c r="A675">
        <v>1332</v>
      </c>
      <c r="B675">
        <v>433.1</v>
      </c>
      <c r="C675">
        <v>433</v>
      </c>
      <c r="D675">
        <v>432.8</v>
      </c>
      <c r="E675">
        <v>432.7</v>
      </c>
      <c r="F675">
        <v>432.6</v>
      </c>
      <c r="G675">
        <v>432.4</v>
      </c>
      <c r="H675">
        <v>432.3</v>
      </c>
      <c r="I675">
        <v>432.2</v>
      </c>
      <c r="J675">
        <v>926</v>
      </c>
    </row>
    <row r="676" spans="1:10">
      <c r="A676">
        <v>1334</v>
      </c>
      <c r="B676">
        <v>434</v>
      </c>
      <c r="C676">
        <v>433.9</v>
      </c>
      <c r="D676">
        <v>433.8</v>
      </c>
      <c r="E676">
        <v>433.6</v>
      </c>
      <c r="F676">
        <v>433.5</v>
      </c>
      <c r="G676">
        <v>433.4</v>
      </c>
      <c r="H676">
        <v>433.2</v>
      </c>
      <c r="I676">
        <v>433.1</v>
      </c>
      <c r="J676">
        <v>924</v>
      </c>
    </row>
    <row r="677" spans="1:10">
      <c r="A677">
        <v>1336</v>
      </c>
      <c r="B677">
        <v>435</v>
      </c>
      <c r="C677">
        <v>434.8</v>
      </c>
      <c r="D677">
        <v>434.7</v>
      </c>
      <c r="E677">
        <v>434.6</v>
      </c>
      <c r="F677">
        <v>434.4</v>
      </c>
      <c r="G677">
        <v>434.3</v>
      </c>
      <c r="H677">
        <v>434.2</v>
      </c>
      <c r="I677">
        <v>434</v>
      </c>
      <c r="J677">
        <v>922</v>
      </c>
    </row>
    <row r="678" spans="1:10">
      <c r="A678">
        <v>1338</v>
      </c>
      <c r="B678">
        <v>435.9</v>
      </c>
      <c r="C678">
        <v>435.8</v>
      </c>
      <c r="D678">
        <v>435.6</v>
      </c>
      <c r="E678">
        <v>435.5</v>
      </c>
      <c r="F678">
        <v>435.4</v>
      </c>
      <c r="G678">
        <v>435.2</v>
      </c>
      <c r="H678">
        <v>435.1</v>
      </c>
      <c r="I678">
        <v>435</v>
      </c>
      <c r="J678">
        <v>920</v>
      </c>
    </row>
    <row r="679" spans="1:10">
      <c r="A679">
        <v>1340</v>
      </c>
      <c r="B679">
        <v>436.8</v>
      </c>
      <c r="C679">
        <v>436.7</v>
      </c>
      <c r="D679">
        <v>436.6</v>
      </c>
      <c r="E679">
        <v>436.4</v>
      </c>
      <c r="F679">
        <v>436.3</v>
      </c>
      <c r="G679">
        <v>436.2</v>
      </c>
      <c r="H679">
        <v>436</v>
      </c>
      <c r="I679">
        <v>435.9</v>
      </c>
      <c r="J679">
        <v>918</v>
      </c>
    </row>
    <row r="680" spans="1:10">
      <c r="A680">
        <v>1342</v>
      </c>
      <c r="B680">
        <v>437.8</v>
      </c>
      <c r="C680">
        <v>437.6</v>
      </c>
      <c r="D680">
        <v>437.5</v>
      </c>
      <c r="E680">
        <v>437.4</v>
      </c>
      <c r="F680">
        <v>437.2</v>
      </c>
      <c r="G680">
        <v>437.1</v>
      </c>
      <c r="H680">
        <v>437</v>
      </c>
      <c r="I680">
        <v>436.8</v>
      </c>
      <c r="J680">
        <v>916</v>
      </c>
    </row>
    <row r="681" spans="1:10">
      <c r="A681">
        <v>1344</v>
      </c>
      <c r="B681">
        <v>438.7</v>
      </c>
      <c r="C681">
        <v>438.6</v>
      </c>
      <c r="D681">
        <v>438.4</v>
      </c>
      <c r="E681">
        <v>438.3</v>
      </c>
      <c r="F681">
        <v>438.2</v>
      </c>
      <c r="G681">
        <v>438</v>
      </c>
      <c r="H681">
        <v>437.9</v>
      </c>
      <c r="I681">
        <v>437.8</v>
      </c>
      <c r="J681">
        <v>914</v>
      </c>
    </row>
    <row r="682" spans="1:10">
      <c r="A682">
        <v>1346</v>
      </c>
      <c r="B682">
        <v>439.6</v>
      </c>
      <c r="C682">
        <v>439.5</v>
      </c>
      <c r="D682">
        <v>439.4</v>
      </c>
      <c r="E682">
        <v>439.2</v>
      </c>
      <c r="F682">
        <v>439.1</v>
      </c>
      <c r="G682">
        <v>439</v>
      </c>
      <c r="H682">
        <v>438.8</v>
      </c>
      <c r="I682">
        <v>438.7</v>
      </c>
      <c r="J682">
        <v>912</v>
      </c>
    </row>
    <row r="683" spans="1:10">
      <c r="A683">
        <v>1348</v>
      </c>
      <c r="B683">
        <v>440.6</v>
      </c>
      <c r="C683">
        <v>440.4</v>
      </c>
      <c r="D683">
        <v>440.3</v>
      </c>
      <c r="E683">
        <v>440.2</v>
      </c>
      <c r="F683">
        <v>440</v>
      </c>
      <c r="G683">
        <v>439.9</v>
      </c>
      <c r="H683">
        <v>439.8</v>
      </c>
      <c r="I683">
        <v>439.7</v>
      </c>
      <c r="J683">
        <v>910</v>
      </c>
    </row>
    <row r="684" spans="1:10">
      <c r="A684">
        <v>1350</v>
      </c>
      <c r="B684">
        <v>441.5</v>
      </c>
      <c r="C684">
        <v>441.4</v>
      </c>
      <c r="D684">
        <v>441.2</v>
      </c>
      <c r="E684">
        <v>441.1</v>
      </c>
      <c r="F684">
        <v>441</v>
      </c>
      <c r="G684">
        <v>440.9</v>
      </c>
      <c r="H684">
        <v>440.7</v>
      </c>
      <c r="I684">
        <v>440.6</v>
      </c>
      <c r="J684">
        <v>908</v>
      </c>
    </row>
    <row r="685" spans="1:10">
      <c r="A685">
        <v>1352</v>
      </c>
      <c r="B685">
        <v>442.4</v>
      </c>
      <c r="C685">
        <v>442.3</v>
      </c>
      <c r="D685">
        <v>442.2</v>
      </c>
      <c r="E685">
        <v>442</v>
      </c>
      <c r="F685">
        <v>441.9</v>
      </c>
      <c r="G685">
        <v>441.8</v>
      </c>
      <c r="H685">
        <v>441.7</v>
      </c>
      <c r="I685">
        <v>441.5</v>
      </c>
      <c r="J685">
        <v>906</v>
      </c>
    </row>
    <row r="686" spans="1:10">
      <c r="A686">
        <v>1354</v>
      </c>
      <c r="B686">
        <v>443.4</v>
      </c>
      <c r="C686">
        <v>443.2</v>
      </c>
      <c r="D686">
        <v>443.1</v>
      </c>
      <c r="E686">
        <v>443</v>
      </c>
      <c r="F686">
        <v>442.9</v>
      </c>
      <c r="G686">
        <v>442.7</v>
      </c>
      <c r="H686">
        <v>442.6</v>
      </c>
      <c r="I686">
        <v>442.5</v>
      </c>
      <c r="J686">
        <v>904</v>
      </c>
    </row>
    <row r="687" spans="1:10">
      <c r="A687">
        <v>1356</v>
      </c>
      <c r="B687">
        <v>444.3</v>
      </c>
      <c r="C687">
        <v>444.2</v>
      </c>
      <c r="D687">
        <v>444.1</v>
      </c>
      <c r="E687">
        <v>443.9</v>
      </c>
      <c r="F687">
        <v>443.8</v>
      </c>
      <c r="G687">
        <v>443.7</v>
      </c>
      <c r="H687">
        <v>443.5</v>
      </c>
      <c r="I687">
        <v>443.4</v>
      </c>
      <c r="J687">
        <v>902</v>
      </c>
    </row>
    <row r="688" spans="1:10">
      <c r="A688">
        <v>1358</v>
      </c>
      <c r="B688">
        <v>445.3</v>
      </c>
      <c r="C688">
        <v>445.1</v>
      </c>
      <c r="D688">
        <v>445</v>
      </c>
      <c r="E688">
        <v>444.9</v>
      </c>
      <c r="F688">
        <v>444.7</v>
      </c>
      <c r="G688">
        <v>444.6</v>
      </c>
      <c r="H688">
        <v>444.5</v>
      </c>
      <c r="I688">
        <v>444.3</v>
      </c>
      <c r="J688">
        <v>900</v>
      </c>
    </row>
    <row r="689" spans="1:10">
      <c r="A689">
        <v>1360</v>
      </c>
      <c r="B689">
        <v>446.2</v>
      </c>
      <c r="C689">
        <v>446.1</v>
      </c>
      <c r="D689">
        <v>445.9</v>
      </c>
      <c r="E689">
        <v>445.8</v>
      </c>
      <c r="F689">
        <v>445.7</v>
      </c>
      <c r="G689">
        <v>445.5</v>
      </c>
      <c r="H689">
        <v>445.4</v>
      </c>
      <c r="I689">
        <v>445.3</v>
      </c>
      <c r="J689">
        <v>898</v>
      </c>
    </row>
    <row r="690" spans="1:10">
      <c r="A690">
        <v>1362</v>
      </c>
      <c r="B690">
        <v>447.1</v>
      </c>
      <c r="C690">
        <v>447</v>
      </c>
      <c r="D690">
        <v>446.9</v>
      </c>
      <c r="E690">
        <v>446.7</v>
      </c>
      <c r="F690">
        <v>446.6</v>
      </c>
      <c r="G690">
        <v>446.5</v>
      </c>
      <c r="H690">
        <v>446.3</v>
      </c>
      <c r="I690">
        <v>446.2</v>
      </c>
      <c r="J690">
        <v>896</v>
      </c>
    </row>
    <row r="691" spans="1:10">
      <c r="A691">
        <v>1364</v>
      </c>
      <c r="B691">
        <v>448.1</v>
      </c>
      <c r="C691">
        <v>447.9</v>
      </c>
      <c r="D691">
        <v>447.8</v>
      </c>
      <c r="E691">
        <v>447.7</v>
      </c>
      <c r="F691">
        <v>447.5</v>
      </c>
      <c r="G691">
        <v>447.4</v>
      </c>
      <c r="H691">
        <v>447.3</v>
      </c>
      <c r="I691">
        <v>447.1</v>
      </c>
      <c r="J691">
        <v>894</v>
      </c>
    </row>
    <row r="692" spans="1:10">
      <c r="A692">
        <v>1366</v>
      </c>
      <c r="B692">
        <v>449</v>
      </c>
      <c r="C692">
        <v>448.9</v>
      </c>
      <c r="D692">
        <v>448.7</v>
      </c>
      <c r="E692">
        <v>448.6</v>
      </c>
      <c r="F692">
        <v>448.5</v>
      </c>
      <c r="G692">
        <v>448.3</v>
      </c>
      <c r="H692">
        <v>448.2</v>
      </c>
      <c r="I692">
        <v>448.1</v>
      </c>
      <c r="J692">
        <v>892</v>
      </c>
    </row>
    <row r="693" spans="1:10">
      <c r="A693">
        <v>1368</v>
      </c>
      <c r="B693">
        <v>449.9</v>
      </c>
      <c r="C693">
        <v>449.8</v>
      </c>
      <c r="D693">
        <v>449.7</v>
      </c>
      <c r="E693">
        <v>449.5</v>
      </c>
      <c r="F693">
        <v>449.4</v>
      </c>
      <c r="G693">
        <v>449.3</v>
      </c>
      <c r="H693">
        <v>449.1</v>
      </c>
      <c r="I693">
        <v>449</v>
      </c>
      <c r="J693">
        <v>890</v>
      </c>
    </row>
    <row r="694" spans="1:10">
      <c r="A694">
        <v>1370</v>
      </c>
      <c r="B694">
        <v>450.9</v>
      </c>
      <c r="C694">
        <v>450.7</v>
      </c>
      <c r="D694">
        <v>450.6</v>
      </c>
      <c r="E694">
        <v>450.5</v>
      </c>
      <c r="F694">
        <v>450.3</v>
      </c>
      <c r="G694">
        <v>450.2</v>
      </c>
      <c r="H694">
        <v>450.1</v>
      </c>
      <c r="I694">
        <v>449.9</v>
      </c>
      <c r="J694">
        <v>888</v>
      </c>
    </row>
    <row r="695" spans="1:10">
      <c r="A695">
        <v>1372</v>
      </c>
      <c r="B695">
        <v>451.8</v>
      </c>
      <c r="C695">
        <v>451.7</v>
      </c>
      <c r="D695">
        <v>451.5</v>
      </c>
      <c r="E695">
        <v>451.4</v>
      </c>
      <c r="F695">
        <v>451.3</v>
      </c>
      <c r="G695">
        <v>451.1</v>
      </c>
      <c r="H695">
        <v>451</v>
      </c>
      <c r="I695">
        <v>450.9</v>
      </c>
      <c r="J695">
        <v>886</v>
      </c>
    </row>
    <row r="696" spans="1:10">
      <c r="A696">
        <v>1374</v>
      </c>
      <c r="B696">
        <v>452.7</v>
      </c>
      <c r="C696">
        <v>452.6</v>
      </c>
      <c r="D696">
        <v>452.5</v>
      </c>
      <c r="E696">
        <v>452.3</v>
      </c>
      <c r="F696">
        <v>452.2</v>
      </c>
      <c r="G696">
        <v>452.1</v>
      </c>
      <c r="H696">
        <v>452</v>
      </c>
      <c r="I696">
        <v>451.8</v>
      </c>
      <c r="J696">
        <v>884</v>
      </c>
    </row>
    <row r="697" spans="1:10">
      <c r="A697">
        <v>1376</v>
      </c>
      <c r="B697">
        <v>453.7</v>
      </c>
      <c r="C697">
        <v>453.5</v>
      </c>
      <c r="D697">
        <v>453.4</v>
      </c>
      <c r="E697">
        <v>453.3</v>
      </c>
      <c r="F697">
        <v>453.1</v>
      </c>
      <c r="G697">
        <v>453</v>
      </c>
      <c r="H697">
        <v>452.9</v>
      </c>
      <c r="I697">
        <v>452.8</v>
      </c>
      <c r="J697">
        <v>882</v>
      </c>
    </row>
    <row r="698" spans="1:10">
      <c r="A698">
        <v>1378</v>
      </c>
      <c r="B698">
        <v>454.6</v>
      </c>
      <c r="C698">
        <v>454.5</v>
      </c>
      <c r="D698">
        <v>454.3</v>
      </c>
      <c r="E698">
        <v>454.2</v>
      </c>
      <c r="F698">
        <v>454.1</v>
      </c>
      <c r="G698">
        <v>454</v>
      </c>
      <c r="H698">
        <v>453.8</v>
      </c>
      <c r="I698">
        <v>453.7</v>
      </c>
      <c r="J698">
        <v>880</v>
      </c>
    </row>
    <row r="699" spans="1:10">
      <c r="A699">
        <v>1380</v>
      </c>
      <c r="B699">
        <v>455.5</v>
      </c>
      <c r="C699">
        <v>455.4</v>
      </c>
      <c r="D699">
        <v>455.3</v>
      </c>
      <c r="E699">
        <v>455.2</v>
      </c>
      <c r="F699">
        <v>455</v>
      </c>
      <c r="G699">
        <v>454.9</v>
      </c>
      <c r="H699">
        <v>454.8</v>
      </c>
      <c r="I699">
        <v>454.6</v>
      </c>
      <c r="J699">
        <v>878</v>
      </c>
    </row>
    <row r="700" spans="1:10">
      <c r="A700">
        <v>1382</v>
      </c>
      <c r="B700">
        <v>456.5</v>
      </c>
      <c r="C700">
        <v>456.4</v>
      </c>
      <c r="D700">
        <v>456.2</v>
      </c>
      <c r="E700">
        <v>456.1</v>
      </c>
      <c r="F700">
        <v>456</v>
      </c>
      <c r="G700">
        <v>455.8</v>
      </c>
      <c r="H700">
        <v>455.7</v>
      </c>
      <c r="I700">
        <v>455.6</v>
      </c>
      <c r="J700">
        <v>876</v>
      </c>
    </row>
    <row r="701" spans="1:10">
      <c r="A701">
        <v>1384</v>
      </c>
      <c r="B701">
        <v>457.4</v>
      </c>
      <c r="C701">
        <v>457.3</v>
      </c>
      <c r="D701">
        <v>457.2</v>
      </c>
      <c r="E701">
        <v>457</v>
      </c>
      <c r="F701">
        <v>456.9</v>
      </c>
      <c r="G701">
        <v>456.8</v>
      </c>
      <c r="H701">
        <v>456.6</v>
      </c>
      <c r="I701">
        <v>456.5</v>
      </c>
      <c r="J701">
        <v>874</v>
      </c>
    </row>
    <row r="702" spans="1:10">
      <c r="A702">
        <v>1386</v>
      </c>
      <c r="B702">
        <v>458.4</v>
      </c>
      <c r="C702">
        <v>458.2</v>
      </c>
      <c r="D702">
        <v>458.1</v>
      </c>
      <c r="E702">
        <v>458</v>
      </c>
      <c r="F702">
        <v>457.8</v>
      </c>
      <c r="G702">
        <v>457.7</v>
      </c>
      <c r="H702">
        <v>457.6</v>
      </c>
      <c r="I702">
        <v>457.4</v>
      </c>
      <c r="J702">
        <v>872</v>
      </c>
    </row>
    <row r="703" spans="1:10">
      <c r="A703">
        <v>1388</v>
      </c>
      <c r="B703">
        <v>459.3</v>
      </c>
      <c r="C703">
        <v>459.2</v>
      </c>
      <c r="D703">
        <v>459</v>
      </c>
      <c r="E703">
        <v>458.9</v>
      </c>
      <c r="F703">
        <v>458.8</v>
      </c>
      <c r="G703">
        <v>458.6</v>
      </c>
      <c r="H703">
        <v>458.5</v>
      </c>
      <c r="I703">
        <v>458.4</v>
      </c>
      <c r="J703">
        <v>870</v>
      </c>
    </row>
    <row r="704" spans="1:10">
      <c r="A704">
        <v>1390</v>
      </c>
      <c r="B704">
        <v>460.2</v>
      </c>
      <c r="C704">
        <v>460.1</v>
      </c>
      <c r="D704">
        <v>460</v>
      </c>
      <c r="E704">
        <v>459.8</v>
      </c>
      <c r="F704">
        <v>459.7</v>
      </c>
      <c r="G704">
        <v>459.6</v>
      </c>
      <c r="H704">
        <v>459.4</v>
      </c>
      <c r="I704">
        <v>459.3</v>
      </c>
      <c r="J704">
        <v>868</v>
      </c>
    </row>
    <row r="705" spans="1:10">
      <c r="A705">
        <v>1392</v>
      </c>
      <c r="B705">
        <v>461.2</v>
      </c>
      <c r="C705">
        <v>461</v>
      </c>
      <c r="D705">
        <v>460.9</v>
      </c>
      <c r="E705">
        <v>460.8</v>
      </c>
      <c r="F705">
        <v>460.6</v>
      </c>
      <c r="G705">
        <v>460.5</v>
      </c>
      <c r="H705">
        <v>460.4</v>
      </c>
      <c r="I705">
        <v>460.2</v>
      </c>
      <c r="J705">
        <v>866</v>
      </c>
    </row>
    <row r="706" spans="1:10">
      <c r="A706">
        <v>1394</v>
      </c>
      <c r="B706">
        <v>462.1</v>
      </c>
      <c r="C706">
        <v>462</v>
      </c>
      <c r="D706">
        <v>461.8</v>
      </c>
      <c r="E706">
        <v>461.7</v>
      </c>
      <c r="F706">
        <v>461.6</v>
      </c>
      <c r="G706">
        <v>461.4</v>
      </c>
      <c r="H706">
        <v>461.3</v>
      </c>
      <c r="I706">
        <v>461.2</v>
      </c>
      <c r="J706">
        <v>864</v>
      </c>
    </row>
    <row r="707" spans="1:10">
      <c r="A707">
        <v>1396</v>
      </c>
      <c r="B707">
        <v>463</v>
      </c>
      <c r="C707">
        <v>462.9</v>
      </c>
      <c r="D707">
        <v>462.8</v>
      </c>
      <c r="E707">
        <v>462.6</v>
      </c>
      <c r="F707">
        <v>462.5</v>
      </c>
      <c r="G707">
        <v>462.4</v>
      </c>
      <c r="H707">
        <v>462.2</v>
      </c>
      <c r="I707">
        <v>462.1</v>
      </c>
      <c r="J707">
        <v>862</v>
      </c>
    </row>
    <row r="708" spans="1:10">
      <c r="A708">
        <v>1398</v>
      </c>
      <c r="B708">
        <v>464</v>
      </c>
      <c r="C708">
        <v>463.8</v>
      </c>
      <c r="D708">
        <v>463.7</v>
      </c>
      <c r="E708">
        <v>463.6</v>
      </c>
      <c r="F708">
        <v>463.4</v>
      </c>
      <c r="G708">
        <v>463.3</v>
      </c>
      <c r="H708">
        <v>463.2</v>
      </c>
      <c r="I708">
        <v>463</v>
      </c>
      <c r="J708">
        <v>860</v>
      </c>
    </row>
    <row r="709" spans="1:10">
      <c r="A709">
        <v>1400</v>
      </c>
      <c r="B709">
        <v>464.9</v>
      </c>
      <c r="C709">
        <v>464.8</v>
      </c>
      <c r="D709">
        <v>464.6</v>
      </c>
      <c r="E709">
        <v>464.5</v>
      </c>
      <c r="F709">
        <v>464.4</v>
      </c>
      <c r="G709">
        <v>464.2</v>
      </c>
      <c r="H709">
        <v>464.1</v>
      </c>
      <c r="I709">
        <v>464</v>
      </c>
      <c r="J709">
        <v>858</v>
      </c>
    </row>
    <row r="710" spans="1:10">
      <c r="A710">
        <v>1402</v>
      </c>
      <c r="B710">
        <v>465.8</v>
      </c>
      <c r="C710">
        <v>465.7</v>
      </c>
      <c r="D710">
        <v>465.6</v>
      </c>
      <c r="E710">
        <v>465.4</v>
      </c>
      <c r="F710">
        <v>465.3</v>
      </c>
      <c r="G710">
        <v>465.2</v>
      </c>
      <c r="H710">
        <v>465.1</v>
      </c>
      <c r="I710">
        <v>464.9</v>
      </c>
      <c r="J710">
        <v>856</v>
      </c>
    </row>
    <row r="711" spans="1:10">
      <c r="A711">
        <v>1404</v>
      </c>
      <c r="B711">
        <v>466.8</v>
      </c>
      <c r="C711">
        <v>466.6</v>
      </c>
      <c r="D711">
        <v>466.5</v>
      </c>
      <c r="E711">
        <v>466.4</v>
      </c>
      <c r="F711">
        <v>466.3</v>
      </c>
      <c r="G711">
        <v>466.1</v>
      </c>
      <c r="H711">
        <v>466</v>
      </c>
      <c r="I711">
        <v>465.9</v>
      </c>
      <c r="J711">
        <v>854</v>
      </c>
    </row>
    <row r="712" spans="1:10">
      <c r="A712">
        <v>1406</v>
      </c>
      <c r="B712">
        <v>467.7</v>
      </c>
      <c r="C712">
        <v>467.6</v>
      </c>
      <c r="D712">
        <v>467.4</v>
      </c>
      <c r="E712">
        <v>467.3</v>
      </c>
      <c r="F712">
        <v>467.2</v>
      </c>
      <c r="G712">
        <v>467.1</v>
      </c>
      <c r="H712">
        <v>466.9</v>
      </c>
      <c r="I712">
        <v>466.8</v>
      </c>
      <c r="J712">
        <v>852</v>
      </c>
    </row>
    <row r="713" spans="1:10">
      <c r="A713">
        <v>1408</v>
      </c>
      <c r="B713">
        <v>468.6</v>
      </c>
      <c r="C713">
        <v>468.5</v>
      </c>
      <c r="D713">
        <v>468.4</v>
      </c>
      <c r="E713">
        <v>468.3</v>
      </c>
      <c r="F713">
        <v>468.1</v>
      </c>
      <c r="G713">
        <v>468</v>
      </c>
      <c r="H713">
        <v>467.9</v>
      </c>
      <c r="I713">
        <v>467.7</v>
      </c>
      <c r="J713">
        <v>850</v>
      </c>
    </row>
    <row r="714" spans="1:10">
      <c r="A714">
        <v>1410</v>
      </c>
      <c r="B714">
        <v>469.6</v>
      </c>
      <c r="C714">
        <v>469.5</v>
      </c>
      <c r="D714">
        <v>469.3</v>
      </c>
      <c r="E714">
        <v>469.2</v>
      </c>
      <c r="F714">
        <v>469.1</v>
      </c>
      <c r="G714">
        <v>468.9</v>
      </c>
      <c r="H714">
        <v>468.8</v>
      </c>
      <c r="I714">
        <v>468.7</v>
      </c>
      <c r="J714">
        <v>848</v>
      </c>
    </row>
    <row r="715" spans="1:10">
      <c r="A715">
        <v>1412</v>
      </c>
      <c r="B715">
        <v>470.5</v>
      </c>
      <c r="C715">
        <v>470.4</v>
      </c>
      <c r="D715">
        <v>470.3</v>
      </c>
      <c r="E715">
        <v>470.1</v>
      </c>
      <c r="F715">
        <v>470</v>
      </c>
      <c r="G715">
        <v>469.9</v>
      </c>
      <c r="H715">
        <v>469.7</v>
      </c>
      <c r="I715">
        <v>469.6</v>
      </c>
      <c r="J715">
        <v>846</v>
      </c>
    </row>
    <row r="716" spans="1:10">
      <c r="A716">
        <v>1414</v>
      </c>
      <c r="B716">
        <v>471.5</v>
      </c>
      <c r="C716">
        <v>471.3</v>
      </c>
      <c r="D716">
        <v>471.2</v>
      </c>
      <c r="E716">
        <v>471.1</v>
      </c>
      <c r="F716">
        <v>470.9</v>
      </c>
      <c r="G716">
        <v>470.8</v>
      </c>
      <c r="H716">
        <v>470.7</v>
      </c>
      <c r="I716">
        <v>470.5</v>
      </c>
      <c r="J716">
        <v>844</v>
      </c>
    </row>
    <row r="717" spans="1:10">
      <c r="A717">
        <v>1416</v>
      </c>
      <c r="B717">
        <v>472.4</v>
      </c>
      <c r="C717">
        <v>472.3</v>
      </c>
      <c r="D717">
        <v>472.1</v>
      </c>
      <c r="E717">
        <v>472</v>
      </c>
      <c r="F717">
        <v>471.9</v>
      </c>
      <c r="G717">
        <v>471.7</v>
      </c>
      <c r="H717">
        <v>471.6</v>
      </c>
      <c r="I717">
        <v>471.5</v>
      </c>
      <c r="J717">
        <v>842</v>
      </c>
    </row>
    <row r="718" spans="1:10">
      <c r="A718">
        <v>1418</v>
      </c>
      <c r="B718">
        <v>473.3</v>
      </c>
      <c r="C718">
        <v>473.2</v>
      </c>
      <c r="D718">
        <v>473.1</v>
      </c>
      <c r="E718">
        <v>472.9</v>
      </c>
      <c r="F718">
        <v>472.8</v>
      </c>
      <c r="G718">
        <v>472.7</v>
      </c>
      <c r="H718">
        <v>472.5</v>
      </c>
      <c r="I718">
        <v>472.4</v>
      </c>
      <c r="J718">
        <v>840</v>
      </c>
    </row>
    <row r="719" spans="1:10">
      <c r="A719">
        <v>1420</v>
      </c>
      <c r="B719">
        <v>474.3</v>
      </c>
      <c r="C719">
        <v>474.1</v>
      </c>
      <c r="D719">
        <v>474</v>
      </c>
      <c r="E719">
        <v>473.9</v>
      </c>
      <c r="F719">
        <v>473.7</v>
      </c>
      <c r="G719">
        <v>473.6</v>
      </c>
      <c r="H719">
        <v>473.5</v>
      </c>
      <c r="I719">
        <v>473.3</v>
      </c>
      <c r="J719">
        <v>838</v>
      </c>
    </row>
    <row r="720" spans="1:10">
      <c r="A720">
        <v>1422</v>
      </c>
      <c r="B720">
        <v>475.2</v>
      </c>
      <c r="C720">
        <v>475.1</v>
      </c>
      <c r="D720">
        <v>474.9</v>
      </c>
      <c r="E720">
        <v>474.8</v>
      </c>
      <c r="F720">
        <v>474.7</v>
      </c>
      <c r="G720">
        <v>474.5</v>
      </c>
      <c r="H720">
        <v>474.4</v>
      </c>
      <c r="I720">
        <v>474.3</v>
      </c>
      <c r="J720">
        <v>836</v>
      </c>
    </row>
    <row r="721" spans="1:10">
      <c r="A721">
        <v>1424</v>
      </c>
      <c r="B721">
        <v>476.1</v>
      </c>
      <c r="C721">
        <v>476</v>
      </c>
      <c r="D721">
        <v>475.9</v>
      </c>
      <c r="E721">
        <v>475.7</v>
      </c>
      <c r="F721">
        <v>475.6</v>
      </c>
      <c r="G721">
        <v>475.5</v>
      </c>
      <c r="H721">
        <v>475.3</v>
      </c>
      <c r="I721">
        <v>475.2</v>
      </c>
      <c r="J721">
        <v>834</v>
      </c>
    </row>
    <row r="722" spans="1:10">
      <c r="A722">
        <v>1426</v>
      </c>
      <c r="B722">
        <v>477.1</v>
      </c>
      <c r="C722">
        <v>476.9</v>
      </c>
      <c r="D722">
        <v>476.8</v>
      </c>
      <c r="E722">
        <v>476.7</v>
      </c>
      <c r="F722">
        <v>476.5</v>
      </c>
      <c r="G722">
        <v>476.4</v>
      </c>
      <c r="H722">
        <v>476.3</v>
      </c>
      <c r="I722">
        <v>476.2</v>
      </c>
      <c r="J722">
        <v>832</v>
      </c>
    </row>
    <row r="723" spans="1:10">
      <c r="A723">
        <v>1428</v>
      </c>
      <c r="B723">
        <v>478</v>
      </c>
      <c r="C723">
        <v>477.9</v>
      </c>
      <c r="D723">
        <v>477.7</v>
      </c>
      <c r="E723">
        <v>477.6</v>
      </c>
      <c r="F723">
        <v>477.5</v>
      </c>
      <c r="G723">
        <v>477.3</v>
      </c>
      <c r="H723">
        <v>477.2</v>
      </c>
      <c r="I723">
        <v>477.1</v>
      </c>
      <c r="J723">
        <v>830</v>
      </c>
    </row>
    <row r="724" spans="1:10">
      <c r="A724">
        <v>1430</v>
      </c>
      <c r="B724">
        <v>478.9</v>
      </c>
      <c r="C724">
        <v>478.8</v>
      </c>
      <c r="D724">
        <v>478.7</v>
      </c>
      <c r="E724">
        <v>478.5</v>
      </c>
      <c r="F724">
        <v>478.4</v>
      </c>
      <c r="G724">
        <v>478.3</v>
      </c>
      <c r="H724">
        <v>478.2</v>
      </c>
      <c r="I724">
        <v>478</v>
      </c>
      <c r="J724">
        <v>828</v>
      </c>
    </row>
    <row r="725" spans="1:10">
      <c r="A725">
        <v>1432</v>
      </c>
      <c r="B725">
        <v>479.9</v>
      </c>
      <c r="C725">
        <v>479.7</v>
      </c>
      <c r="D725">
        <v>479.6</v>
      </c>
      <c r="E725">
        <v>479.5</v>
      </c>
      <c r="F725">
        <v>479.4</v>
      </c>
      <c r="G725">
        <v>479.2</v>
      </c>
      <c r="H725">
        <v>479.1</v>
      </c>
      <c r="I725">
        <v>479</v>
      </c>
      <c r="J725">
        <v>826</v>
      </c>
    </row>
    <row r="726" spans="1:10">
      <c r="A726">
        <v>1434</v>
      </c>
      <c r="B726">
        <v>480.8</v>
      </c>
      <c r="C726">
        <v>480.7</v>
      </c>
      <c r="D726">
        <v>480.6</v>
      </c>
      <c r="E726">
        <v>480.4</v>
      </c>
      <c r="F726">
        <v>480.3</v>
      </c>
      <c r="G726">
        <v>480.2</v>
      </c>
      <c r="H726">
        <v>480</v>
      </c>
      <c r="I726">
        <v>479.9</v>
      </c>
      <c r="J726">
        <v>824</v>
      </c>
    </row>
    <row r="727" spans="1:10">
      <c r="A727">
        <v>1436</v>
      </c>
      <c r="B727">
        <v>481.7</v>
      </c>
      <c r="C727">
        <v>481.6</v>
      </c>
      <c r="D727">
        <v>481.5</v>
      </c>
      <c r="E727">
        <v>481.4</v>
      </c>
      <c r="F727">
        <v>481.2</v>
      </c>
      <c r="G727">
        <v>481.1</v>
      </c>
      <c r="H727">
        <v>481</v>
      </c>
      <c r="I727">
        <v>480.8</v>
      </c>
      <c r="J727">
        <v>822</v>
      </c>
    </row>
    <row r="728" spans="1:10">
      <c r="A728">
        <v>1438</v>
      </c>
      <c r="B728">
        <v>482.7</v>
      </c>
      <c r="C728">
        <v>482.6</v>
      </c>
      <c r="D728">
        <v>482.4</v>
      </c>
      <c r="E728">
        <v>482.3</v>
      </c>
      <c r="F728">
        <v>482.2</v>
      </c>
      <c r="G728">
        <v>482</v>
      </c>
      <c r="H728">
        <v>481.9</v>
      </c>
      <c r="I728">
        <v>481.8</v>
      </c>
      <c r="J728">
        <v>820</v>
      </c>
    </row>
    <row r="729" spans="1:10">
      <c r="A729">
        <v>1440</v>
      </c>
      <c r="B729">
        <v>483.6</v>
      </c>
      <c r="C729">
        <v>483.5</v>
      </c>
      <c r="D729">
        <v>483.4</v>
      </c>
      <c r="E729">
        <v>483.2</v>
      </c>
      <c r="F729">
        <v>483.1</v>
      </c>
      <c r="G729">
        <v>483</v>
      </c>
      <c r="H729">
        <v>482.8</v>
      </c>
      <c r="I729">
        <v>482.7</v>
      </c>
      <c r="J729">
        <v>818</v>
      </c>
    </row>
    <row r="730" spans="1:10">
      <c r="A730">
        <v>1442</v>
      </c>
      <c r="B730">
        <v>484.6</v>
      </c>
      <c r="C730">
        <v>484.4</v>
      </c>
      <c r="D730">
        <v>484.3</v>
      </c>
      <c r="E730">
        <v>484.2</v>
      </c>
      <c r="F730">
        <v>484</v>
      </c>
      <c r="G730">
        <v>483.9</v>
      </c>
      <c r="H730">
        <v>483.8</v>
      </c>
      <c r="I730">
        <v>483.6</v>
      </c>
      <c r="J730">
        <v>816</v>
      </c>
    </row>
    <row r="731" spans="1:10">
      <c r="A731">
        <v>1444</v>
      </c>
      <c r="B731">
        <v>485.5</v>
      </c>
      <c r="C731">
        <v>485.4</v>
      </c>
      <c r="D731">
        <v>485.2</v>
      </c>
      <c r="E731">
        <v>485.1</v>
      </c>
      <c r="F731">
        <v>485</v>
      </c>
      <c r="G731">
        <v>484.8</v>
      </c>
      <c r="H731">
        <v>484.7</v>
      </c>
      <c r="I731">
        <v>484.6</v>
      </c>
      <c r="J731">
        <v>814</v>
      </c>
    </row>
    <row r="732" spans="1:10">
      <c r="A732">
        <v>1446</v>
      </c>
      <c r="B732">
        <v>486.4</v>
      </c>
      <c r="C732">
        <v>486.3</v>
      </c>
      <c r="D732">
        <v>486.2</v>
      </c>
      <c r="E732">
        <v>486</v>
      </c>
      <c r="F732">
        <v>485.9</v>
      </c>
      <c r="G732">
        <v>485.8</v>
      </c>
      <c r="H732">
        <v>485.6</v>
      </c>
      <c r="I732">
        <v>485.5</v>
      </c>
      <c r="J732">
        <v>812</v>
      </c>
    </row>
    <row r="733" spans="1:10">
      <c r="A733">
        <v>1448</v>
      </c>
      <c r="B733">
        <v>487.4</v>
      </c>
      <c r="C733">
        <v>487.2</v>
      </c>
      <c r="D733">
        <v>487.1</v>
      </c>
      <c r="E733">
        <v>487</v>
      </c>
      <c r="F733">
        <v>486.8</v>
      </c>
      <c r="G733">
        <v>486.7</v>
      </c>
      <c r="H733">
        <v>486.6</v>
      </c>
      <c r="I733">
        <v>486.4</v>
      </c>
      <c r="J733">
        <v>810</v>
      </c>
    </row>
    <row r="734" spans="1:10">
      <c r="A734">
        <v>1450</v>
      </c>
      <c r="B734">
        <v>488.3</v>
      </c>
      <c r="C734">
        <v>488.2</v>
      </c>
      <c r="D734">
        <v>488</v>
      </c>
      <c r="E734">
        <v>487.9</v>
      </c>
      <c r="F734">
        <v>487.8</v>
      </c>
      <c r="G734">
        <v>487.6</v>
      </c>
      <c r="H734">
        <v>487.5</v>
      </c>
      <c r="I734">
        <v>487.4</v>
      </c>
      <c r="J734">
        <v>808</v>
      </c>
    </row>
    <row r="735" spans="1:10">
      <c r="A735">
        <v>1452</v>
      </c>
      <c r="B735">
        <v>489.2</v>
      </c>
      <c r="C735">
        <v>489.1</v>
      </c>
      <c r="D735">
        <v>489</v>
      </c>
      <c r="E735">
        <v>488.8</v>
      </c>
      <c r="F735">
        <v>488.7</v>
      </c>
      <c r="G735">
        <v>488.6</v>
      </c>
      <c r="H735">
        <v>488.4</v>
      </c>
      <c r="I735">
        <v>488.3</v>
      </c>
      <c r="J735">
        <v>806</v>
      </c>
    </row>
    <row r="736" spans="1:10">
      <c r="A736">
        <v>1454</v>
      </c>
      <c r="B736">
        <v>490.2</v>
      </c>
      <c r="C736">
        <v>490</v>
      </c>
      <c r="D736">
        <v>489.9</v>
      </c>
      <c r="E736">
        <v>489.8</v>
      </c>
      <c r="F736">
        <v>489.6</v>
      </c>
      <c r="G736">
        <v>489.5</v>
      </c>
      <c r="H736">
        <v>489.4</v>
      </c>
      <c r="I736">
        <v>489.3</v>
      </c>
      <c r="J736">
        <v>804</v>
      </c>
    </row>
    <row r="737" spans="1:10">
      <c r="A737">
        <v>1456</v>
      </c>
      <c r="B737">
        <v>491.1</v>
      </c>
      <c r="C737">
        <v>491</v>
      </c>
      <c r="D737">
        <v>490.8</v>
      </c>
      <c r="E737">
        <v>490.7</v>
      </c>
      <c r="F737">
        <v>490.6</v>
      </c>
      <c r="G737">
        <v>490.5</v>
      </c>
      <c r="H737">
        <v>490.3</v>
      </c>
      <c r="I737">
        <v>490.2</v>
      </c>
      <c r="J737">
        <v>802</v>
      </c>
    </row>
    <row r="738" spans="1:10">
      <c r="A738">
        <v>1458</v>
      </c>
      <c r="B738">
        <v>492</v>
      </c>
      <c r="C738">
        <v>491.9</v>
      </c>
      <c r="D738">
        <v>491.8</v>
      </c>
      <c r="E738">
        <v>491.6</v>
      </c>
      <c r="F738">
        <v>491.5</v>
      </c>
      <c r="G738">
        <v>491.4</v>
      </c>
      <c r="H738">
        <v>491.3</v>
      </c>
      <c r="I738">
        <v>491.1</v>
      </c>
      <c r="J738">
        <v>800</v>
      </c>
    </row>
    <row r="739" spans="1:10">
      <c r="A739">
        <v>1460</v>
      </c>
      <c r="B739">
        <v>493</v>
      </c>
      <c r="C739">
        <v>492.8</v>
      </c>
      <c r="D739">
        <v>492.7</v>
      </c>
      <c r="E739">
        <v>492.6</v>
      </c>
      <c r="F739">
        <v>492.5</v>
      </c>
      <c r="G739">
        <v>492.3</v>
      </c>
      <c r="H739">
        <v>492.2</v>
      </c>
      <c r="I739">
        <v>492.1</v>
      </c>
      <c r="J739">
        <v>798</v>
      </c>
    </row>
    <row r="740" spans="1:10">
      <c r="A740">
        <v>1462</v>
      </c>
      <c r="B740">
        <v>493.9</v>
      </c>
      <c r="C740">
        <v>493.8</v>
      </c>
      <c r="D740">
        <v>493.7</v>
      </c>
      <c r="E740">
        <v>493.5</v>
      </c>
      <c r="F740">
        <v>493.4</v>
      </c>
      <c r="G740">
        <v>493.3</v>
      </c>
      <c r="H740">
        <v>493.1</v>
      </c>
      <c r="I740">
        <v>493</v>
      </c>
      <c r="J740">
        <v>796</v>
      </c>
    </row>
    <row r="741" spans="1:10">
      <c r="A741">
        <v>1464</v>
      </c>
      <c r="B741">
        <v>494.9</v>
      </c>
      <c r="C741">
        <v>494.7</v>
      </c>
      <c r="D741">
        <v>494.6</v>
      </c>
      <c r="E741">
        <v>494.5</v>
      </c>
      <c r="F741">
        <v>494.3</v>
      </c>
      <c r="G741">
        <v>494.2</v>
      </c>
      <c r="H741">
        <v>494.1</v>
      </c>
      <c r="I741">
        <v>493.9</v>
      </c>
      <c r="J741">
        <v>794</v>
      </c>
    </row>
    <row r="742" spans="1:10">
      <c r="A742">
        <v>1466</v>
      </c>
      <c r="B742">
        <v>495.8</v>
      </c>
      <c r="C742">
        <v>495.7</v>
      </c>
      <c r="D742">
        <v>495.5</v>
      </c>
      <c r="E742">
        <v>495.4</v>
      </c>
      <c r="F742">
        <v>495.3</v>
      </c>
      <c r="G742">
        <v>495.1</v>
      </c>
      <c r="H742">
        <v>495</v>
      </c>
      <c r="I742">
        <v>494.9</v>
      </c>
      <c r="J742">
        <v>792</v>
      </c>
    </row>
    <row r="743" spans="1:10">
      <c r="A743">
        <v>1468</v>
      </c>
      <c r="B743">
        <v>496.7</v>
      </c>
      <c r="C743">
        <v>496.6</v>
      </c>
      <c r="D743">
        <v>496.5</v>
      </c>
      <c r="E743">
        <v>496.3</v>
      </c>
      <c r="F743">
        <v>496.2</v>
      </c>
      <c r="G743">
        <v>496.1</v>
      </c>
      <c r="H743">
        <v>495.9</v>
      </c>
      <c r="I743">
        <v>495.8</v>
      </c>
      <c r="J743">
        <v>790</v>
      </c>
    </row>
    <row r="744" spans="1:10">
      <c r="A744">
        <v>1470</v>
      </c>
      <c r="B744">
        <v>497.7</v>
      </c>
      <c r="C744">
        <v>497.5</v>
      </c>
      <c r="D744">
        <v>497.4</v>
      </c>
      <c r="E744">
        <v>497.3</v>
      </c>
      <c r="F744">
        <v>497.1</v>
      </c>
      <c r="G744">
        <v>497</v>
      </c>
      <c r="H744">
        <v>496.9</v>
      </c>
      <c r="I744">
        <v>496.7</v>
      </c>
      <c r="J744">
        <v>788</v>
      </c>
    </row>
    <row r="745" spans="1:10">
      <c r="A745">
        <v>1472</v>
      </c>
      <c r="B745">
        <v>498.6</v>
      </c>
      <c r="C745">
        <v>498.5</v>
      </c>
      <c r="D745">
        <v>498.3</v>
      </c>
      <c r="E745">
        <v>498.2</v>
      </c>
      <c r="F745">
        <v>498.1</v>
      </c>
      <c r="G745">
        <v>497.9</v>
      </c>
      <c r="H745">
        <v>497.8</v>
      </c>
      <c r="I745">
        <v>497.7</v>
      </c>
      <c r="J745">
        <v>786</v>
      </c>
    </row>
    <row r="746" spans="1:10">
      <c r="A746">
        <v>1474</v>
      </c>
      <c r="B746">
        <v>499.5</v>
      </c>
      <c r="C746">
        <v>499.4</v>
      </c>
      <c r="D746">
        <v>499.3</v>
      </c>
      <c r="E746">
        <v>499.1</v>
      </c>
      <c r="F746">
        <v>499</v>
      </c>
      <c r="G746">
        <v>498.9</v>
      </c>
      <c r="H746">
        <v>498.7</v>
      </c>
      <c r="I746">
        <v>498.6</v>
      </c>
      <c r="J746">
        <v>784</v>
      </c>
    </row>
    <row r="747" spans="1:10">
      <c r="A747">
        <v>1476</v>
      </c>
      <c r="B747">
        <v>500.5</v>
      </c>
      <c r="C747">
        <v>500.3</v>
      </c>
      <c r="D747">
        <v>500.2</v>
      </c>
      <c r="E747">
        <v>500.1</v>
      </c>
      <c r="F747">
        <v>499.9</v>
      </c>
      <c r="G747">
        <v>499.8</v>
      </c>
      <c r="H747">
        <v>499.7</v>
      </c>
      <c r="I747">
        <v>499.5</v>
      </c>
      <c r="J747">
        <v>782</v>
      </c>
    </row>
    <row r="748" spans="1:10">
      <c r="A748">
        <v>1478</v>
      </c>
      <c r="B748">
        <v>501.4</v>
      </c>
      <c r="C748">
        <v>501.3</v>
      </c>
      <c r="D748">
        <v>501.1</v>
      </c>
      <c r="E748">
        <v>501</v>
      </c>
      <c r="F748">
        <v>500.9</v>
      </c>
      <c r="G748">
        <v>500.7</v>
      </c>
      <c r="H748">
        <v>500.6</v>
      </c>
      <c r="I748">
        <v>500.5</v>
      </c>
      <c r="J748">
        <v>780</v>
      </c>
    </row>
    <row r="749" spans="1:10">
      <c r="A749">
        <v>1480</v>
      </c>
      <c r="B749">
        <v>502.3</v>
      </c>
      <c r="C749">
        <v>502.2</v>
      </c>
      <c r="D749">
        <v>502.1</v>
      </c>
      <c r="E749">
        <v>501.9</v>
      </c>
      <c r="F749">
        <v>501.8</v>
      </c>
      <c r="G749">
        <v>501.7</v>
      </c>
      <c r="H749">
        <v>501.6</v>
      </c>
      <c r="I749">
        <v>501.4</v>
      </c>
      <c r="J749">
        <v>778</v>
      </c>
    </row>
    <row r="750" spans="1:10">
      <c r="A750">
        <v>1482</v>
      </c>
      <c r="B750">
        <v>503.3</v>
      </c>
      <c r="C750">
        <v>503.1</v>
      </c>
      <c r="D750">
        <v>503</v>
      </c>
      <c r="E750">
        <v>502.9</v>
      </c>
      <c r="F750">
        <v>502.7</v>
      </c>
      <c r="G750">
        <v>502.6</v>
      </c>
      <c r="H750">
        <v>502.5</v>
      </c>
      <c r="I750">
        <v>502.4</v>
      </c>
      <c r="J750">
        <v>776</v>
      </c>
    </row>
    <row r="751" spans="1:10">
      <c r="A751">
        <v>1484</v>
      </c>
      <c r="B751">
        <v>504.2</v>
      </c>
      <c r="C751">
        <v>504.1</v>
      </c>
      <c r="D751">
        <v>503.9</v>
      </c>
      <c r="E751">
        <v>503.8</v>
      </c>
      <c r="F751">
        <v>503.7</v>
      </c>
      <c r="G751">
        <v>503.6</v>
      </c>
      <c r="H751">
        <v>503.4</v>
      </c>
      <c r="I751">
        <v>503.3</v>
      </c>
      <c r="J751">
        <v>774</v>
      </c>
    </row>
    <row r="752" spans="1:10">
      <c r="A752">
        <v>1486</v>
      </c>
      <c r="B752">
        <v>505.1</v>
      </c>
      <c r="C752">
        <v>505</v>
      </c>
      <c r="D752">
        <v>504.9</v>
      </c>
      <c r="E752">
        <v>504.8</v>
      </c>
      <c r="F752">
        <v>504.6</v>
      </c>
      <c r="G752">
        <v>504.5</v>
      </c>
      <c r="H752">
        <v>504.4</v>
      </c>
      <c r="I752">
        <v>504.2</v>
      </c>
      <c r="J752">
        <v>772</v>
      </c>
    </row>
    <row r="753" spans="1:10">
      <c r="A753">
        <v>1488</v>
      </c>
      <c r="B753">
        <v>506.1</v>
      </c>
      <c r="C753">
        <v>506</v>
      </c>
      <c r="D753">
        <v>505.8</v>
      </c>
      <c r="E753">
        <v>505.7</v>
      </c>
      <c r="F753">
        <v>505.6</v>
      </c>
      <c r="G753">
        <v>505.4</v>
      </c>
      <c r="H753">
        <v>505.3</v>
      </c>
      <c r="I753">
        <v>505.2</v>
      </c>
      <c r="J753">
        <v>770</v>
      </c>
    </row>
    <row r="754" spans="1:10">
      <c r="A754">
        <v>1490</v>
      </c>
      <c r="B754">
        <v>507</v>
      </c>
      <c r="C754">
        <v>506.9</v>
      </c>
      <c r="D754">
        <v>506.8</v>
      </c>
      <c r="E754">
        <v>506.6</v>
      </c>
      <c r="F754">
        <v>506.5</v>
      </c>
      <c r="G754">
        <v>506.4</v>
      </c>
      <c r="H754">
        <v>506.2</v>
      </c>
      <c r="I754">
        <v>506.1</v>
      </c>
      <c r="J754">
        <v>768</v>
      </c>
    </row>
    <row r="755" spans="1:10">
      <c r="A755">
        <v>1492</v>
      </c>
      <c r="B755">
        <v>508</v>
      </c>
      <c r="C755">
        <v>507.8</v>
      </c>
      <c r="D755">
        <v>507.7</v>
      </c>
      <c r="E755">
        <v>507.6</v>
      </c>
      <c r="F755">
        <v>507.4</v>
      </c>
      <c r="G755">
        <v>507.3</v>
      </c>
      <c r="H755">
        <v>507.2</v>
      </c>
      <c r="I755">
        <v>507</v>
      </c>
      <c r="J755">
        <v>766</v>
      </c>
    </row>
    <row r="756" spans="1:10">
      <c r="A756">
        <v>1494</v>
      </c>
      <c r="B756">
        <v>508.9</v>
      </c>
      <c r="C756">
        <v>508.8</v>
      </c>
      <c r="D756">
        <v>508.6</v>
      </c>
      <c r="E756">
        <v>508.5</v>
      </c>
      <c r="F756">
        <v>508.4</v>
      </c>
      <c r="G756">
        <v>508.2</v>
      </c>
      <c r="H756">
        <v>508.1</v>
      </c>
      <c r="I756">
        <v>508</v>
      </c>
      <c r="J756">
        <v>764</v>
      </c>
    </row>
    <row r="757" spans="1:10">
      <c r="A757">
        <v>1496</v>
      </c>
      <c r="B757">
        <v>509.8</v>
      </c>
      <c r="C757">
        <v>509.7</v>
      </c>
      <c r="D757">
        <v>509.6</v>
      </c>
      <c r="E757">
        <v>509.4</v>
      </c>
      <c r="F757">
        <v>509.3</v>
      </c>
      <c r="G757">
        <v>509.2</v>
      </c>
      <c r="H757">
        <v>509</v>
      </c>
      <c r="I757">
        <v>508.9</v>
      </c>
      <c r="J757">
        <v>762</v>
      </c>
    </row>
    <row r="758" spans="1:10">
      <c r="A758">
        <v>1498</v>
      </c>
      <c r="B758">
        <v>510.8</v>
      </c>
      <c r="C758">
        <v>510.6</v>
      </c>
      <c r="D758">
        <v>510.5</v>
      </c>
      <c r="E758">
        <v>510.4</v>
      </c>
      <c r="F758">
        <v>510.2</v>
      </c>
      <c r="G758">
        <v>510.1</v>
      </c>
      <c r="H758">
        <v>510</v>
      </c>
      <c r="I758">
        <v>509.8</v>
      </c>
      <c r="J758">
        <v>760</v>
      </c>
    </row>
    <row r="759" spans="1:10">
      <c r="A759">
        <v>1500</v>
      </c>
      <c r="B759">
        <v>511.7</v>
      </c>
      <c r="C759">
        <v>511.6</v>
      </c>
      <c r="D759">
        <v>511.4</v>
      </c>
      <c r="E759">
        <v>511.3</v>
      </c>
      <c r="F759">
        <v>511.2</v>
      </c>
      <c r="G759">
        <v>511</v>
      </c>
      <c r="H759">
        <v>510.9</v>
      </c>
      <c r="I759">
        <v>510.8</v>
      </c>
      <c r="J759">
        <v>758</v>
      </c>
    </row>
    <row r="760" spans="1:10">
      <c r="A760">
        <v>1502</v>
      </c>
      <c r="B760">
        <v>512.6</v>
      </c>
      <c r="C760">
        <v>512.5</v>
      </c>
      <c r="D760">
        <v>512.4</v>
      </c>
      <c r="E760">
        <v>512.20000000000005</v>
      </c>
      <c r="F760">
        <v>512.1</v>
      </c>
      <c r="G760">
        <v>512</v>
      </c>
      <c r="H760">
        <v>511.8</v>
      </c>
      <c r="I760">
        <v>511.7</v>
      </c>
      <c r="J760">
        <v>756</v>
      </c>
    </row>
    <row r="761" spans="1:10">
      <c r="A761">
        <v>1504</v>
      </c>
      <c r="B761">
        <v>513.6</v>
      </c>
      <c r="C761">
        <v>513.4</v>
      </c>
      <c r="D761">
        <v>513.29999999999995</v>
      </c>
      <c r="E761">
        <v>513.20000000000005</v>
      </c>
      <c r="F761">
        <v>513</v>
      </c>
      <c r="G761">
        <v>512.9</v>
      </c>
      <c r="H761">
        <v>512.79999999999995</v>
      </c>
      <c r="I761">
        <v>512.6</v>
      </c>
      <c r="J761">
        <v>754</v>
      </c>
    </row>
    <row r="762" spans="1:10">
      <c r="A762">
        <v>1506</v>
      </c>
      <c r="B762">
        <v>514.5</v>
      </c>
      <c r="C762">
        <v>514.4</v>
      </c>
      <c r="D762">
        <v>514.20000000000005</v>
      </c>
      <c r="E762">
        <v>514.1</v>
      </c>
      <c r="F762">
        <v>514</v>
      </c>
      <c r="G762">
        <v>513.79999999999995</v>
      </c>
      <c r="H762">
        <v>513.70000000000005</v>
      </c>
      <c r="I762">
        <v>513.6</v>
      </c>
      <c r="J762">
        <v>752</v>
      </c>
    </row>
    <row r="763" spans="1:10">
      <c r="A763">
        <v>1508</v>
      </c>
      <c r="B763">
        <v>515.4</v>
      </c>
      <c r="C763">
        <v>515.29999999999995</v>
      </c>
      <c r="D763">
        <v>515.20000000000005</v>
      </c>
      <c r="E763">
        <v>515</v>
      </c>
      <c r="F763">
        <v>514.9</v>
      </c>
      <c r="G763">
        <v>514.79999999999995</v>
      </c>
      <c r="H763">
        <v>514.70000000000005</v>
      </c>
      <c r="I763">
        <v>514.5</v>
      </c>
      <c r="J763">
        <v>750</v>
      </c>
    </row>
    <row r="764" spans="1:10">
      <c r="A764">
        <v>1510</v>
      </c>
      <c r="B764">
        <v>516.4</v>
      </c>
      <c r="C764">
        <v>516.20000000000005</v>
      </c>
      <c r="D764">
        <v>516.1</v>
      </c>
      <c r="E764">
        <v>516</v>
      </c>
      <c r="F764">
        <v>515.9</v>
      </c>
      <c r="G764">
        <v>515.70000000000005</v>
      </c>
      <c r="H764">
        <v>515.6</v>
      </c>
      <c r="I764">
        <v>515.5</v>
      </c>
      <c r="J764">
        <v>748</v>
      </c>
    </row>
    <row r="765" spans="1:10">
      <c r="A765">
        <v>1512</v>
      </c>
      <c r="B765">
        <v>517.29999999999995</v>
      </c>
      <c r="C765">
        <v>517.20000000000005</v>
      </c>
      <c r="D765">
        <v>517</v>
      </c>
      <c r="E765">
        <v>516.9</v>
      </c>
      <c r="F765">
        <v>516.79999999999995</v>
      </c>
      <c r="G765">
        <v>516.70000000000005</v>
      </c>
      <c r="H765">
        <v>516.5</v>
      </c>
      <c r="I765">
        <v>516.4</v>
      </c>
      <c r="J765">
        <v>746</v>
      </c>
    </row>
    <row r="766" spans="1:10">
      <c r="A766">
        <v>1514</v>
      </c>
      <c r="B766">
        <v>518.20000000000005</v>
      </c>
      <c r="C766">
        <v>518.1</v>
      </c>
      <c r="D766">
        <v>518</v>
      </c>
      <c r="E766">
        <v>517.9</v>
      </c>
      <c r="F766">
        <v>517.70000000000005</v>
      </c>
      <c r="G766">
        <v>517.6</v>
      </c>
      <c r="H766">
        <v>517.5</v>
      </c>
      <c r="I766">
        <v>517.29999999999995</v>
      </c>
      <c r="J766">
        <v>744</v>
      </c>
    </row>
    <row r="767" spans="1:10">
      <c r="A767">
        <v>1516</v>
      </c>
      <c r="B767">
        <v>519.20000000000005</v>
      </c>
      <c r="C767">
        <v>519.1</v>
      </c>
      <c r="D767">
        <v>518.9</v>
      </c>
      <c r="E767">
        <v>518.79999999999995</v>
      </c>
      <c r="F767">
        <v>518.70000000000005</v>
      </c>
      <c r="G767">
        <v>518.5</v>
      </c>
      <c r="H767">
        <v>518.4</v>
      </c>
      <c r="I767">
        <v>518.29999999999995</v>
      </c>
      <c r="J767">
        <v>742</v>
      </c>
    </row>
    <row r="768" spans="1:10">
      <c r="A768">
        <v>1518</v>
      </c>
      <c r="B768">
        <v>520.1</v>
      </c>
      <c r="C768">
        <v>520</v>
      </c>
      <c r="D768">
        <v>519.9</v>
      </c>
      <c r="E768">
        <v>519.70000000000005</v>
      </c>
      <c r="F768">
        <v>519.6</v>
      </c>
      <c r="G768">
        <v>519.5</v>
      </c>
      <c r="H768">
        <v>519.29999999999995</v>
      </c>
      <c r="I768">
        <v>519.20000000000005</v>
      </c>
      <c r="J768">
        <v>740</v>
      </c>
    </row>
    <row r="769" spans="1:10">
      <c r="A769">
        <v>1520</v>
      </c>
      <c r="B769">
        <v>521.1</v>
      </c>
      <c r="C769">
        <v>520.9</v>
      </c>
      <c r="D769">
        <v>520.79999999999995</v>
      </c>
      <c r="E769">
        <v>520.70000000000005</v>
      </c>
      <c r="F769">
        <v>520.5</v>
      </c>
      <c r="G769">
        <v>520.4</v>
      </c>
      <c r="H769">
        <v>520.29999999999995</v>
      </c>
      <c r="I769">
        <v>520.1</v>
      </c>
      <c r="J769">
        <v>738</v>
      </c>
    </row>
    <row r="770" spans="1:10">
      <c r="A770">
        <v>1522</v>
      </c>
      <c r="B770">
        <v>522</v>
      </c>
      <c r="C770">
        <v>521.9</v>
      </c>
      <c r="D770">
        <v>521.70000000000005</v>
      </c>
      <c r="E770">
        <v>521.6</v>
      </c>
      <c r="F770">
        <v>521.5</v>
      </c>
      <c r="G770">
        <v>521.29999999999995</v>
      </c>
      <c r="H770">
        <v>521.20000000000005</v>
      </c>
      <c r="I770">
        <v>521.1</v>
      </c>
      <c r="J770">
        <v>736</v>
      </c>
    </row>
    <row r="771" spans="1:10">
      <c r="A771">
        <v>1524</v>
      </c>
      <c r="B771">
        <v>522.9</v>
      </c>
      <c r="C771">
        <v>522.79999999999995</v>
      </c>
      <c r="D771">
        <v>522.70000000000005</v>
      </c>
      <c r="E771">
        <v>522.5</v>
      </c>
      <c r="F771">
        <v>522.4</v>
      </c>
      <c r="G771">
        <v>522.29999999999995</v>
      </c>
      <c r="H771">
        <v>522.1</v>
      </c>
      <c r="I771">
        <v>522</v>
      </c>
      <c r="J771">
        <v>734</v>
      </c>
    </row>
    <row r="772" spans="1:10">
      <c r="A772">
        <v>1526</v>
      </c>
      <c r="B772">
        <v>523.9</v>
      </c>
      <c r="C772">
        <v>523.70000000000005</v>
      </c>
      <c r="D772">
        <v>523.6</v>
      </c>
      <c r="E772">
        <v>523.5</v>
      </c>
      <c r="F772">
        <v>523.29999999999995</v>
      </c>
      <c r="G772">
        <v>523.20000000000005</v>
      </c>
      <c r="H772">
        <v>523.1</v>
      </c>
      <c r="I772">
        <v>522.9</v>
      </c>
      <c r="J772">
        <v>732</v>
      </c>
    </row>
    <row r="773" spans="1:10">
      <c r="A773">
        <v>1528</v>
      </c>
      <c r="B773">
        <v>524.79999999999995</v>
      </c>
      <c r="C773">
        <v>524.70000000000005</v>
      </c>
      <c r="D773">
        <v>524.5</v>
      </c>
      <c r="E773">
        <v>524.4</v>
      </c>
      <c r="F773">
        <v>524.29999999999995</v>
      </c>
      <c r="G773">
        <v>524.1</v>
      </c>
      <c r="H773">
        <v>524</v>
      </c>
      <c r="I773">
        <v>523.9</v>
      </c>
      <c r="J773">
        <v>730</v>
      </c>
    </row>
    <row r="774" spans="1:10">
      <c r="A774">
        <v>1530</v>
      </c>
      <c r="B774">
        <v>525.70000000000005</v>
      </c>
      <c r="C774">
        <v>525.6</v>
      </c>
      <c r="D774">
        <v>525.5</v>
      </c>
      <c r="E774">
        <v>525.29999999999995</v>
      </c>
      <c r="F774">
        <v>525.20000000000005</v>
      </c>
      <c r="G774">
        <v>525.1</v>
      </c>
      <c r="H774">
        <v>524.9</v>
      </c>
      <c r="I774">
        <v>524.79999999999995</v>
      </c>
      <c r="J774">
        <v>728</v>
      </c>
    </row>
    <row r="775" spans="1:10">
      <c r="A775">
        <v>1532</v>
      </c>
      <c r="B775">
        <v>526.70000000000005</v>
      </c>
      <c r="C775">
        <v>526.5</v>
      </c>
      <c r="D775">
        <v>526.4</v>
      </c>
      <c r="E775">
        <v>526.29999999999995</v>
      </c>
      <c r="F775">
        <v>526.1</v>
      </c>
      <c r="G775">
        <v>526</v>
      </c>
      <c r="H775">
        <v>525.9</v>
      </c>
      <c r="I775">
        <v>525.79999999999995</v>
      </c>
      <c r="J775">
        <v>726</v>
      </c>
    </row>
    <row r="776" spans="1:10">
      <c r="A776">
        <v>1534</v>
      </c>
      <c r="B776">
        <v>527.6</v>
      </c>
      <c r="C776">
        <v>527.5</v>
      </c>
      <c r="D776">
        <v>527.29999999999995</v>
      </c>
      <c r="E776">
        <v>527.20000000000005</v>
      </c>
      <c r="F776">
        <v>527.1</v>
      </c>
      <c r="G776">
        <v>526.9</v>
      </c>
      <c r="H776">
        <v>526.79999999999995</v>
      </c>
      <c r="I776">
        <v>526.70000000000005</v>
      </c>
      <c r="J776">
        <v>724</v>
      </c>
    </row>
    <row r="777" spans="1:10">
      <c r="A777">
        <v>1536</v>
      </c>
      <c r="B777">
        <v>528.5</v>
      </c>
      <c r="C777">
        <v>528.4</v>
      </c>
      <c r="D777">
        <v>528.29999999999995</v>
      </c>
      <c r="E777">
        <v>528.1</v>
      </c>
      <c r="F777">
        <v>528</v>
      </c>
      <c r="G777">
        <v>527.9</v>
      </c>
      <c r="H777">
        <v>527.79999999999995</v>
      </c>
      <c r="I777">
        <v>527.6</v>
      </c>
      <c r="J777">
        <v>722</v>
      </c>
    </row>
    <row r="778" spans="1:10">
      <c r="A778">
        <v>1538</v>
      </c>
      <c r="B778">
        <v>529.5</v>
      </c>
      <c r="C778">
        <v>529.29999999999995</v>
      </c>
      <c r="D778">
        <v>529.20000000000005</v>
      </c>
      <c r="E778">
        <v>529.1</v>
      </c>
      <c r="F778">
        <v>529</v>
      </c>
      <c r="G778">
        <v>528.79999999999995</v>
      </c>
      <c r="H778">
        <v>528.70000000000005</v>
      </c>
      <c r="I778">
        <v>528.6</v>
      </c>
      <c r="J778">
        <v>720</v>
      </c>
    </row>
    <row r="779" spans="1:10">
      <c r="A779">
        <v>1540</v>
      </c>
      <c r="B779">
        <v>530.4</v>
      </c>
      <c r="C779">
        <v>530.29999999999995</v>
      </c>
      <c r="D779">
        <v>530.20000000000005</v>
      </c>
      <c r="E779">
        <v>530</v>
      </c>
      <c r="F779">
        <v>529.9</v>
      </c>
      <c r="G779">
        <v>529.79999999999995</v>
      </c>
      <c r="H779">
        <v>529.6</v>
      </c>
      <c r="I779">
        <v>529.5</v>
      </c>
      <c r="J779">
        <v>718</v>
      </c>
    </row>
    <row r="780" spans="1:10">
      <c r="A780">
        <v>1542</v>
      </c>
      <c r="B780">
        <v>531.29999999999995</v>
      </c>
      <c r="C780">
        <v>531.20000000000005</v>
      </c>
      <c r="D780">
        <v>531.1</v>
      </c>
      <c r="E780">
        <v>531</v>
      </c>
      <c r="F780">
        <v>530.79999999999995</v>
      </c>
      <c r="G780">
        <v>530.70000000000005</v>
      </c>
      <c r="H780">
        <v>530.6</v>
      </c>
      <c r="I780">
        <v>530.4</v>
      </c>
      <c r="J780">
        <v>716</v>
      </c>
    </row>
    <row r="781" spans="1:10">
      <c r="A781">
        <v>1544</v>
      </c>
      <c r="B781">
        <v>532.29999999999995</v>
      </c>
      <c r="C781">
        <v>532.20000000000005</v>
      </c>
      <c r="D781">
        <v>532</v>
      </c>
      <c r="E781">
        <v>531.9</v>
      </c>
      <c r="F781">
        <v>531.79999999999995</v>
      </c>
      <c r="G781">
        <v>531.6</v>
      </c>
      <c r="H781">
        <v>531.5</v>
      </c>
      <c r="I781">
        <v>531.4</v>
      </c>
      <c r="J781">
        <v>714</v>
      </c>
    </row>
    <row r="782" spans="1:10">
      <c r="A782">
        <v>1546</v>
      </c>
      <c r="B782">
        <v>533.20000000000005</v>
      </c>
      <c r="C782">
        <v>533.1</v>
      </c>
      <c r="D782">
        <v>533</v>
      </c>
      <c r="E782">
        <v>532.79999999999995</v>
      </c>
      <c r="F782">
        <v>532.70000000000005</v>
      </c>
      <c r="G782">
        <v>532.6</v>
      </c>
      <c r="H782">
        <v>532.4</v>
      </c>
      <c r="I782">
        <v>532.29999999999995</v>
      </c>
      <c r="J782">
        <v>712</v>
      </c>
    </row>
    <row r="783" spans="1:10">
      <c r="A783">
        <v>1548</v>
      </c>
      <c r="B783">
        <v>534.20000000000005</v>
      </c>
      <c r="C783">
        <v>534</v>
      </c>
      <c r="D783">
        <v>533.9</v>
      </c>
      <c r="E783">
        <v>533.79999999999995</v>
      </c>
      <c r="F783">
        <v>533.6</v>
      </c>
      <c r="G783">
        <v>533.5</v>
      </c>
      <c r="H783">
        <v>533.4</v>
      </c>
      <c r="I783">
        <v>533.20000000000005</v>
      </c>
      <c r="J783">
        <v>710</v>
      </c>
    </row>
    <row r="784" spans="1:10">
      <c r="A784">
        <v>1550</v>
      </c>
      <c r="B784">
        <v>535.1</v>
      </c>
      <c r="C784">
        <v>535</v>
      </c>
      <c r="D784">
        <v>534.79999999999995</v>
      </c>
      <c r="E784">
        <v>534.70000000000005</v>
      </c>
      <c r="F784">
        <v>534.6</v>
      </c>
      <c r="G784">
        <v>534.4</v>
      </c>
      <c r="H784">
        <v>534.29999999999995</v>
      </c>
      <c r="I784">
        <v>534.20000000000005</v>
      </c>
      <c r="J784">
        <v>708</v>
      </c>
    </row>
    <row r="785" spans="1:10">
      <c r="A785">
        <v>1552</v>
      </c>
      <c r="B785">
        <v>536</v>
      </c>
      <c r="C785">
        <v>535.9</v>
      </c>
      <c r="D785">
        <v>535.79999999999995</v>
      </c>
      <c r="E785">
        <v>535.6</v>
      </c>
      <c r="F785">
        <v>535.5</v>
      </c>
      <c r="G785">
        <v>535.4</v>
      </c>
      <c r="H785">
        <v>535.20000000000005</v>
      </c>
      <c r="I785">
        <v>535.1</v>
      </c>
      <c r="J785">
        <v>706</v>
      </c>
    </row>
    <row r="786" spans="1:10">
      <c r="A786">
        <v>1554</v>
      </c>
      <c r="B786">
        <v>537</v>
      </c>
      <c r="C786">
        <v>536.79999999999995</v>
      </c>
      <c r="D786">
        <v>536.70000000000005</v>
      </c>
      <c r="E786">
        <v>536.6</v>
      </c>
      <c r="F786">
        <v>536.4</v>
      </c>
      <c r="G786">
        <v>536.29999999999995</v>
      </c>
      <c r="H786">
        <v>536.20000000000005</v>
      </c>
      <c r="I786">
        <v>536</v>
      </c>
      <c r="J786">
        <v>704</v>
      </c>
    </row>
    <row r="787" spans="1:10">
      <c r="A787">
        <v>1556</v>
      </c>
      <c r="B787">
        <v>537.9</v>
      </c>
      <c r="C787">
        <v>537.79999999999995</v>
      </c>
      <c r="D787">
        <v>537.6</v>
      </c>
      <c r="E787">
        <v>537.5</v>
      </c>
      <c r="F787">
        <v>537.4</v>
      </c>
      <c r="G787">
        <v>537.20000000000005</v>
      </c>
      <c r="H787">
        <v>537.1</v>
      </c>
      <c r="I787">
        <v>537</v>
      </c>
      <c r="J787">
        <v>702</v>
      </c>
    </row>
    <row r="788" spans="1:10">
      <c r="A788">
        <v>1558</v>
      </c>
      <c r="B788">
        <v>538.79999999999995</v>
      </c>
      <c r="C788">
        <v>538.70000000000005</v>
      </c>
      <c r="D788">
        <v>538.6</v>
      </c>
      <c r="E788">
        <v>538.4</v>
      </c>
      <c r="F788">
        <v>538.29999999999995</v>
      </c>
      <c r="G788">
        <v>538.20000000000005</v>
      </c>
      <c r="H788">
        <v>538</v>
      </c>
      <c r="I788">
        <v>537.9</v>
      </c>
      <c r="J788">
        <v>700</v>
      </c>
    </row>
    <row r="789" spans="1:10">
      <c r="A789">
        <v>1560</v>
      </c>
      <c r="B789">
        <v>539.79999999999995</v>
      </c>
      <c r="C789">
        <v>539.6</v>
      </c>
      <c r="D789">
        <v>539.5</v>
      </c>
      <c r="E789">
        <v>539.4</v>
      </c>
      <c r="F789">
        <v>539.20000000000005</v>
      </c>
      <c r="G789">
        <v>539.1</v>
      </c>
      <c r="H789">
        <v>539</v>
      </c>
      <c r="I789">
        <v>538.9</v>
      </c>
      <c r="J789">
        <v>698</v>
      </c>
    </row>
    <row r="790" spans="1:10">
      <c r="A790">
        <v>1562</v>
      </c>
      <c r="B790">
        <v>540.70000000000005</v>
      </c>
      <c r="C790">
        <v>540.6</v>
      </c>
      <c r="D790">
        <v>540.4</v>
      </c>
      <c r="E790">
        <v>540.29999999999995</v>
      </c>
      <c r="F790">
        <v>540.20000000000005</v>
      </c>
      <c r="G790">
        <v>540.1</v>
      </c>
      <c r="H790">
        <v>539.9</v>
      </c>
      <c r="I790">
        <v>539.79999999999995</v>
      </c>
      <c r="J790">
        <v>696</v>
      </c>
    </row>
    <row r="791" spans="1:10">
      <c r="A791">
        <v>1564</v>
      </c>
      <c r="B791">
        <v>541.6</v>
      </c>
      <c r="C791">
        <v>541.5</v>
      </c>
      <c r="D791">
        <v>541.4</v>
      </c>
      <c r="E791">
        <v>541.29999999999995</v>
      </c>
      <c r="F791">
        <v>541.1</v>
      </c>
      <c r="G791">
        <v>541</v>
      </c>
      <c r="H791">
        <v>540.9</v>
      </c>
      <c r="I791">
        <v>540.70000000000005</v>
      </c>
      <c r="J791">
        <v>694</v>
      </c>
    </row>
    <row r="792" spans="1:10">
      <c r="A792">
        <v>1566</v>
      </c>
      <c r="B792">
        <v>542.6</v>
      </c>
      <c r="C792">
        <v>542.4</v>
      </c>
      <c r="D792">
        <v>542.29999999999995</v>
      </c>
      <c r="E792">
        <v>542.20000000000005</v>
      </c>
      <c r="F792">
        <v>542.1</v>
      </c>
      <c r="G792">
        <v>541.9</v>
      </c>
      <c r="H792">
        <v>541.79999999999995</v>
      </c>
      <c r="I792">
        <v>541.70000000000005</v>
      </c>
      <c r="J792">
        <v>692</v>
      </c>
    </row>
    <row r="793" spans="1:10">
      <c r="A793">
        <v>1568</v>
      </c>
      <c r="B793">
        <v>543.5</v>
      </c>
      <c r="C793">
        <v>543.4</v>
      </c>
      <c r="D793">
        <v>543.29999999999995</v>
      </c>
      <c r="E793">
        <v>543.1</v>
      </c>
      <c r="F793">
        <v>543</v>
      </c>
      <c r="G793">
        <v>542.9</v>
      </c>
      <c r="H793">
        <v>542.70000000000005</v>
      </c>
      <c r="I793">
        <v>542.6</v>
      </c>
      <c r="J793">
        <v>690</v>
      </c>
    </row>
    <row r="794" spans="1:10">
      <c r="A794">
        <v>1570</v>
      </c>
      <c r="B794">
        <v>544.5</v>
      </c>
      <c r="C794">
        <v>544.29999999999995</v>
      </c>
      <c r="D794">
        <v>544.20000000000005</v>
      </c>
      <c r="E794">
        <v>544.1</v>
      </c>
      <c r="F794">
        <v>543.9</v>
      </c>
      <c r="G794">
        <v>543.79999999999995</v>
      </c>
      <c r="H794">
        <v>543.70000000000005</v>
      </c>
      <c r="I794">
        <v>543.5</v>
      </c>
      <c r="J794">
        <v>688</v>
      </c>
    </row>
    <row r="795" spans="1:10">
      <c r="A795">
        <v>1572</v>
      </c>
      <c r="B795">
        <v>545.4</v>
      </c>
      <c r="C795">
        <v>545.29999999999995</v>
      </c>
      <c r="D795">
        <v>545.1</v>
      </c>
      <c r="E795">
        <v>545</v>
      </c>
      <c r="F795">
        <v>544.9</v>
      </c>
      <c r="G795">
        <v>544.70000000000005</v>
      </c>
      <c r="H795">
        <v>544.6</v>
      </c>
      <c r="I795">
        <v>544.5</v>
      </c>
      <c r="J795">
        <v>686</v>
      </c>
    </row>
    <row r="796" spans="1:10">
      <c r="A796">
        <v>1574</v>
      </c>
      <c r="B796">
        <v>546.29999999999995</v>
      </c>
      <c r="C796">
        <v>546.20000000000005</v>
      </c>
      <c r="D796">
        <v>546.1</v>
      </c>
      <c r="E796">
        <v>545.9</v>
      </c>
      <c r="F796">
        <v>545.79999999999995</v>
      </c>
      <c r="G796">
        <v>545.70000000000005</v>
      </c>
      <c r="H796">
        <v>545.5</v>
      </c>
      <c r="I796">
        <v>545.4</v>
      </c>
      <c r="J796">
        <v>684</v>
      </c>
    </row>
    <row r="797" spans="1:10">
      <c r="A797">
        <v>1576</v>
      </c>
      <c r="B797">
        <v>547.29999999999995</v>
      </c>
      <c r="C797">
        <v>547.1</v>
      </c>
      <c r="D797">
        <v>547</v>
      </c>
      <c r="E797">
        <v>546.9</v>
      </c>
      <c r="F797">
        <v>546.70000000000005</v>
      </c>
      <c r="G797">
        <v>546.6</v>
      </c>
      <c r="H797">
        <v>546.5</v>
      </c>
      <c r="I797">
        <v>546.29999999999995</v>
      </c>
      <c r="J797">
        <v>682</v>
      </c>
    </row>
    <row r="798" spans="1:10">
      <c r="A798">
        <v>1578</v>
      </c>
      <c r="B798">
        <v>548.20000000000005</v>
      </c>
      <c r="C798">
        <v>548.1</v>
      </c>
      <c r="D798">
        <v>547.9</v>
      </c>
      <c r="E798">
        <v>547.79999999999995</v>
      </c>
      <c r="F798">
        <v>547.70000000000005</v>
      </c>
      <c r="G798">
        <v>547.5</v>
      </c>
      <c r="H798">
        <v>547.4</v>
      </c>
      <c r="I798">
        <v>547.29999999999995</v>
      </c>
      <c r="J798">
        <v>680</v>
      </c>
    </row>
    <row r="799" spans="1:10">
      <c r="A799">
        <v>1580</v>
      </c>
      <c r="B799">
        <v>549.1</v>
      </c>
      <c r="C799">
        <v>549</v>
      </c>
      <c r="D799">
        <v>548.9</v>
      </c>
      <c r="E799">
        <v>548.70000000000005</v>
      </c>
      <c r="F799">
        <v>548.6</v>
      </c>
      <c r="G799">
        <v>548.5</v>
      </c>
      <c r="H799">
        <v>548.29999999999995</v>
      </c>
      <c r="I799">
        <v>548.20000000000005</v>
      </c>
      <c r="J799">
        <v>678</v>
      </c>
    </row>
    <row r="800" spans="1:10">
      <c r="A800">
        <v>1582</v>
      </c>
      <c r="B800">
        <v>550.1</v>
      </c>
      <c r="C800">
        <v>549.9</v>
      </c>
      <c r="D800">
        <v>549.79999999999995</v>
      </c>
      <c r="E800">
        <v>549.70000000000005</v>
      </c>
      <c r="F800">
        <v>549.5</v>
      </c>
      <c r="G800">
        <v>549.4</v>
      </c>
      <c r="H800">
        <v>549.29999999999995</v>
      </c>
      <c r="I800">
        <v>549.1</v>
      </c>
      <c r="J800">
        <v>676</v>
      </c>
    </row>
    <row r="801" spans="1:10">
      <c r="A801">
        <v>1584</v>
      </c>
      <c r="B801">
        <v>551</v>
      </c>
      <c r="C801">
        <v>550.9</v>
      </c>
      <c r="D801">
        <v>550.70000000000005</v>
      </c>
      <c r="E801">
        <v>550.6</v>
      </c>
      <c r="F801">
        <v>550.5</v>
      </c>
      <c r="G801">
        <v>550.29999999999995</v>
      </c>
      <c r="H801">
        <v>550.20000000000005</v>
      </c>
      <c r="I801">
        <v>550.1</v>
      </c>
      <c r="J801">
        <v>674</v>
      </c>
    </row>
    <row r="802" spans="1:10">
      <c r="A802">
        <v>1586</v>
      </c>
      <c r="B802">
        <v>551.9</v>
      </c>
      <c r="C802">
        <v>551.79999999999995</v>
      </c>
      <c r="D802">
        <v>551.70000000000005</v>
      </c>
      <c r="E802">
        <v>551.5</v>
      </c>
      <c r="F802">
        <v>551.4</v>
      </c>
      <c r="G802">
        <v>551.29999999999995</v>
      </c>
      <c r="H802">
        <v>551.20000000000005</v>
      </c>
      <c r="I802">
        <v>551</v>
      </c>
      <c r="J802">
        <v>672</v>
      </c>
    </row>
    <row r="803" spans="1:10">
      <c r="A803">
        <v>1588</v>
      </c>
      <c r="B803">
        <v>552.9</v>
      </c>
      <c r="C803">
        <v>552.70000000000005</v>
      </c>
      <c r="D803">
        <v>552.6</v>
      </c>
      <c r="E803">
        <v>552.5</v>
      </c>
      <c r="F803">
        <v>552.29999999999995</v>
      </c>
      <c r="G803">
        <v>552.20000000000005</v>
      </c>
      <c r="H803">
        <v>552.1</v>
      </c>
      <c r="I803">
        <v>552</v>
      </c>
      <c r="J803">
        <v>670</v>
      </c>
    </row>
    <row r="804" spans="1:10">
      <c r="A804">
        <v>1590</v>
      </c>
      <c r="B804">
        <v>553.79999999999995</v>
      </c>
      <c r="C804">
        <v>553.70000000000005</v>
      </c>
      <c r="D804">
        <v>553.5</v>
      </c>
      <c r="E804">
        <v>553.4</v>
      </c>
      <c r="F804">
        <v>553.29999999999995</v>
      </c>
      <c r="G804">
        <v>553.20000000000005</v>
      </c>
      <c r="H804">
        <v>553</v>
      </c>
      <c r="I804">
        <v>552.9</v>
      </c>
      <c r="J804">
        <v>668</v>
      </c>
    </row>
    <row r="805" spans="1:10">
      <c r="A805">
        <v>1592</v>
      </c>
      <c r="B805">
        <v>554.70000000000005</v>
      </c>
      <c r="C805">
        <v>554.6</v>
      </c>
      <c r="D805">
        <v>554.5</v>
      </c>
      <c r="E805">
        <v>554.4</v>
      </c>
      <c r="F805">
        <v>554.20000000000005</v>
      </c>
      <c r="G805">
        <v>554.1</v>
      </c>
      <c r="H805">
        <v>554</v>
      </c>
      <c r="I805">
        <v>553.79999999999995</v>
      </c>
      <c r="J805">
        <v>666</v>
      </c>
    </row>
    <row r="806" spans="1:10">
      <c r="A806">
        <v>1594</v>
      </c>
      <c r="B806">
        <v>555.70000000000005</v>
      </c>
      <c r="C806">
        <v>555.6</v>
      </c>
      <c r="D806">
        <v>555.4</v>
      </c>
      <c r="E806">
        <v>555.29999999999995</v>
      </c>
      <c r="F806">
        <v>555.20000000000005</v>
      </c>
      <c r="G806">
        <v>555</v>
      </c>
      <c r="H806">
        <v>554.9</v>
      </c>
      <c r="I806">
        <v>554.79999999999995</v>
      </c>
      <c r="J806">
        <v>664</v>
      </c>
    </row>
    <row r="807" spans="1:10">
      <c r="A807">
        <v>1596</v>
      </c>
      <c r="B807">
        <v>556.6</v>
      </c>
      <c r="C807">
        <v>556.5</v>
      </c>
      <c r="D807">
        <v>556.4</v>
      </c>
      <c r="E807">
        <v>556.20000000000005</v>
      </c>
      <c r="F807">
        <v>556.1</v>
      </c>
      <c r="G807">
        <v>556</v>
      </c>
      <c r="H807">
        <v>555.79999999999995</v>
      </c>
      <c r="I807">
        <v>555.70000000000005</v>
      </c>
      <c r="J807">
        <v>662</v>
      </c>
    </row>
    <row r="808" spans="1:10">
      <c r="A808">
        <v>1598</v>
      </c>
      <c r="B808">
        <v>557.6</v>
      </c>
      <c r="C808">
        <v>557.4</v>
      </c>
      <c r="D808">
        <v>557.29999999999995</v>
      </c>
      <c r="E808">
        <v>557.20000000000005</v>
      </c>
      <c r="F808">
        <v>557</v>
      </c>
      <c r="G808">
        <v>556.9</v>
      </c>
      <c r="H808">
        <v>556.79999999999995</v>
      </c>
      <c r="I808">
        <v>556.6</v>
      </c>
      <c r="J808">
        <v>660</v>
      </c>
    </row>
    <row r="809" spans="1:10">
      <c r="A809">
        <v>1600</v>
      </c>
      <c r="B809">
        <v>558.5</v>
      </c>
      <c r="C809">
        <v>558.4</v>
      </c>
      <c r="D809">
        <v>558.20000000000005</v>
      </c>
      <c r="E809">
        <v>558.1</v>
      </c>
      <c r="F809">
        <v>558</v>
      </c>
      <c r="G809">
        <v>557.79999999999995</v>
      </c>
      <c r="H809">
        <v>557.70000000000005</v>
      </c>
      <c r="I809">
        <v>557.6</v>
      </c>
      <c r="J809">
        <v>658</v>
      </c>
    </row>
    <row r="810" spans="1:10">
      <c r="A810">
        <v>1602</v>
      </c>
      <c r="B810">
        <v>559.4</v>
      </c>
      <c r="C810">
        <v>559.29999999999995</v>
      </c>
      <c r="D810">
        <v>559.20000000000005</v>
      </c>
      <c r="E810">
        <v>559</v>
      </c>
      <c r="F810">
        <v>558.9</v>
      </c>
      <c r="G810">
        <v>558.79999999999995</v>
      </c>
      <c r="H810">
        <v>558.6</v>
      </c>
      <c r="I810">
        <v>558.5</v>
      </c>
      <c r="J810">
        <v>656</v>
      </c>
    </row>
    <row r="811" spans="1:10">
      <c r="A811">
        <v>1604</v>
      </c>
      <c r="B811">
        <v>560.4</v>
      </c>
      <c r="C811">
        <v>560.20000000000005</v>
      </c>
      <c r="D811">
        <v>560.1</v>
      </c>
      <c r="E811">
        <v>560</v>
      </c>
      <c r="F811">
        <v>559.79999999999995</v>
      </c>
      <c r="G811">
        <v>559.70000000000005</v>
      </c>
      <c r="H811">
        <v>559.6</v>
      </c>
      <c r="I811">
        <v>559.4</v>
      </c>
      <c r="J811">
        <v>654</v>
      </c>
    </row>
    <row r="812" spans="1:10">
      <c r="A812">
        <v>1606</v>
      </c>
      <c r="B812">
        <v>561.29999999999995</v>
      </c>
      <c r="C812">
        <v>561.20000000000005</v>
      </c>
      <c r="D812">
        <v>561</v>
      </c>
      <c r="E812">
        <v>560.9</v>
      </c>
      <c r="F812">
        <v>560.79999999999995</v>
      </c>
      <c r="G812">
        <v>560.6</v>
      </c>
      <c r="H812">
        <v>560.5</v>
      </c>
      <c r="I812">
        <v>560.4</v>
      </c>
      <c r="J812">
        <v>652</v>
      </c>
    </row>
    <row r="813" spans="1:10">
      <c r="A813">
        <v>1608</v>
      </c>
      <c r="B813">
        <v>562.20000000000005</v>
      </c>
      <c r="C813">
        <v>562.1</v>
      </c>
      <c r="D813">
        <v>562</v>
      </c>
      <c r="E813">
        <v>561.79999999999995</v>
      </c>
      <c r="F813">
        <v>561.70000000000005</v>
      </c>
      <c r="G813">
        <v>561.6</v>
      </c>
      <c r="H813">
        <v>561.4</v>
      </c>
      <c r="I813">
        <v>561.29999999999995</v>
      </c>
      <c r="J813">
        <v>650</v>
      </c>
    </row>
    <row r="814" spans="1:10">
      <c r="A814">
        <v>1610</v>
      </c>
      <c r="B814">
        <v>563.20000000000005</v>
      </c>
      <c r="C814">
        <v>563</v>
      </c>
      <c r="D814">
        <v>562.9</v>
      </c>
      <c r="E814">
        <v>562.79999999999995</v>
      </c>
      <c r="F814">
        <v>562.6</v>
      </c>
      <c r="G814">
        <v>562.5</v>
      </c>
      <c r="H814">
        <v>562.4</v>
      </c>
      <c r="I814">
        <v>562.20000000000005</v>
      </c>
      <c r="J814">
        <v>648</v>
      </c>
    </row>
    <row r="815" spans="1:10">
      <c r="A815">
        <v>1612</v>
      </c>
      <c r="B815">
        <v>564.1</v>
      </c>
      <c r="C815">
        <v>564</v>
      </c>
      <c r="D815">
        <v>563.79999999999995</v>
      </c>
      <c r="E815">
        <v>563.70000000000005</v>
      </c>
      <c r="F815">
        <v>563.6</v>
      </c>
      <c r="G815">
        <v>563.4</v>
      </c>
      <c r="H815">
        <v>563.29999999999995</v>
      </c>
      <c r="I815">
        <v>563.20000000000005</v>
      </c>
      <c r="J815">
        <v>646</v>
      </c>
    </row>
    <row r="816" spans="1:10">
      <c r="A816">
        <v>1614</v>
      </c>
      <c r="B816">
        <v>565</v>
      </c>
      <c r="C816">
        <v>564.9</v>
      </c>
      <c r="D816">
        <v>564.79999999999995</v>
      </c>
      <c r="E816">
        <v>564.6</v>
      </c>
      <c r="F816">
        <v>564.5</v>
      </c>
      <c r="G816">
        <v>564.4</v>
      </c>
      <c r="H816">
        <v>564.29999999999995</v>
      </c>
      <c r="I816">
        <v>564.1</v>
      </c>
      <c r="J816">
        <v>644</v>
      </c>
    </row>
    <row r="817" spans="1:10">
      <c r="A817">
        <v>1616</v>
      </c>
      <c r="B817">
        <v>566</v>
      </c>
      <c r="C817">
        <v>565.79999999999995</v>
      </c>
      <c r="D817">
        <v>565.70000000000005</v>
      </c>
      <c r="E817">
        <v>565.6</v>
      </c>
      <c r="F817">
        <v>565.5</v>
      </c>
      <c r="G817">
        <v>565.29999999999995</v>
      </c>
      <c r="H817">
        <v>565.20000000000005</v>
      </c>
      <c r="I817">
        <v>565.1</v>
      </c>
      <c r="J817">
        <v>642</v>
      </c>
    </row>
    <row r="818" spans="1:10">
      <c r="A818">
        <v>1618</v>
      </c>
      <c r="B818">
        <v>566.9</v>
      </c>
      <c r="C818">
        <v>566.79999999999995</v>
      </c>
      <c r="D818">
        <v>566.6</v>
      </c>
      <c r="E818">
        <v>566.5</v>
      </c>
      <c r="F818">
        <v>566.4</v>
      </c>
      <c r="G818">
        <v>566.29999999999995</v>
      </c>
      <c r="H818">
        <v>566.1</v>
      </c>
      <c r="I818">
        <v>566</v>
      </c>
      <c r="J818">
        <v>640</v>
      </c>
    </row>
    <row r="819" spans="1:10">
      <c r="A819">
        <v>1620</v>
      </c>
      <c r="B819">
        <v>567.79999999999995</v>
      </c>
      <c r="C819">
        <v>567.70000000000005</v>
      </c>
      <c r="D819">
        <v>567.6</v>
      </c>
      <c r="E819">
        <v>567.5</v>
      </c>
      <c r="F819">
        <v>567.29999999999995</v>
      </c>
      <c r="G819">
        <v>567.20000000000005</v>
      </c>
      <c r="H819">
        <v>567.1</v>
      </c>
      <c r="I819">
        <v>566.9</v>
      </c>
      <c r="J819">
        <v>638</v>
      </c>
    </row>
    <row r="820" spans="1:10">
      <c r="A820">
        <v>1622</v>
      </c>
      <c r="B820">
        <v>568.79999999999995</v>
      </c>
      <c r="C820">
        <v>568.70000000000005</v>
      </c>
      <c r="D820">
        <v>568.5</v>
      </c>
      <c r="E820">
        <v>568.4</v>
      </c>
      <c r="F820">
        <v>568.29999999999995</v>
      </c>
      <c r="G820">
        <v>568.1</v>
      </c>
      <c r="H820">
        <v>568</v>
      </c>
      <c r="I820">
        <v>567.9</v>
      </c>
      <c r="J820">
        <v>636</v>
      </c>
    </row>
    <row r="821" spans="1:10">
      <c r="A821">
        <v>1624</v>
      </c>
      <c r="B821">
        <v>569.70000000000005</v>
      </c>
      <c r="C821">
        <v>569.6</v>
      </c>
      <c r="D821">
        <v>569.5</v>
      </c>
      <c r="E821">
        <v>569.29999999999995</v>
      </c>
      <c r="F821">
        <v>569.20000000000005</v>
      </c>
      <c r="G821">
        <v>569.1</v>
      </c>
      <c r="H821">
        <v>568.9</v>
      </c>
      <c r="I821">
        <v>568.79999999999995</v>
      </c>
      <c r="J821">
        <v>634</v>
      </c>
    </row>
    <row r="822" spans="1:10">
      <c r="A822">
        <v>1626</v>
      </c>
      <c r="B822">
        <v>570.70000000000005</v>
      </c>
      <c r="C822">
        <v>570.5</v>
      </c>
      <c r="D822">
        <v>570.4</v>
      </c>
      <c r="E822">
        <v>570.29999999999995</v>
      </c>
      <c r="F822">
        <v>570.1</v>
      </c>
      <c r="G822">
        <v>570</v>
      </c>
      <c r="H822">
        <v>569.9</v>
      </c>
      <c r="I822">
        <v>569.70000000000005</v>
      </c>
      <c r="J822">
        <v>632</v>
      </c>
    </row>
    <row r="823" spans="1:10">
      <c r="A823">
        <v>1628</v>
      </c>
      <c r="B823">
        <v>571.6</v>
      </c>
      <c r="C823">
        <v>571.5</v>
      </c>
      <c r="D823">
        <v>571.29999999999995</v>
      </c>
      <c r="E823">
        <v>571.20000000000005</v>
      </c>
      <c r="F823">
        <v>571.1</v>
      </c>
      <c r="G823">
        <v>570.9</v>
      </c>
      <c r="H823">
        <v>570.79999999999995</v>
      </c>
      <c r="I823">
        <v>570.70000000000005</v>
      </c>
      <c r="J823">
        <v>630</v>
      </c>
    </row>
    <row r="824" spans="1:10">
      <c r="A824">
        <v>1630</v>
      </c>
      <c r="B824">
        <v>572.5</v>
      </c>
      <c r="C824">
        <v>572.4</v>
      </c>
      <c r="D824">
        <v>572.29999999999995</v>
      </c>
      <c r="E824">
        <v>572.1</v>
      </c>
      <c r="F824">
        <v>572</v>
      </c>
      <c r="G824">
        <v>571.9</v>
      </c>
      <c r="H824">
        <v>571.70000000000005</v>
      </c>
      <c r="I824">
        <v>571.6</v>
      </c>
      <c r="J824">
        <v>628</v>
      </c>
    </row>
    <row r="825" spans="1:10">
      <c r="A825">
        <v>1632</v>
      </c>
      <c r="B825">
        <v>573.5</v>
      </c>
      <c r="C825">
        <v>573.29999999999995</v>
      </c>
      <c r="D825">
        <v>573.20000000000005</v>
      </c>
      <c r="E825">
        <v>573.1</v>
      </c>
      <c r="F825">
        <v>572.9</v>
      </c>
      <c r="G825">
        <v>572.79999999999995</v>
      </c>
      <c r="H825">
        <v>572.70000000000005</v>
      </c>
      <c r="I825">
        <v>572.5</v>
      </c>
      <c r="J825">
        <v>626</v>
      </c>
    </row>
    <row r="826" spans="1:10">
      <c r="A826">
        <v>1634</v>
      </c>
      <c r="B826">
        <v>574.4</v>
      </c>
      <c r="C826">
        <v>574.29999999999995</v>
      </c>
      <c r="D826">
        <v>574.1</v>
      </c>
      <c r="E826">
        <v>574</v>
      </c>
      <c r="F826">
        <v>573.9</v>
      </c>
      <c r="G826">
        <v>573.70000000000005</v>
      </c>
      <c r="H826">
        <v>573.6</v>
      </c>
      <c r="I826">
        <v>573.5</v>
      </c>
      <c r="J826">
        <v>624</v>
      </c>
    </row>
    <row r="827" spans="1:10">
      <c r="A827">
        <v>1636</v>
      </c>
      <c r="B827">
        <v>575.29999999999995</v>
      </c>
      <c r="C827">
        <v>575.20000000000005</v>
      </c>
      <c r="D827">
        <v>575.1</v>
      </c>
      <c r="E827">
        <v>574.9</v>
      </c>
      <c r="F827">
        <v>574.79999999999995</v>
      </c>
      <c r="G827">
        <v>574.70000000000005</v>
      </c>
      <c r="H827">
        <v>574.5</v>
      </c>
      <c r="I827">
        <v>574.4</v>
      </c>
      <c r="J827">
        <v>622</v>
      </c>
    </row>
    <row r="828" spans="1:10">
      <c r="A828">
        <v>1638</v>
      </c>
      <c r="B828">
        <v>576.29999999999995</v>
      </c>
      <c r="C828">
        <v>576.1</v>
      </c>
      <c r="D828">
        <v>576</v>
      </c>
      <c r="E828">
        <v>575.9</v>
      </c>
      <c r="F828">
        <v>575.70000000000005</v>
      </c>
      <c r="G828">
        <v>575.6</v>
      </c>
      <c r="H828">
        <v>575.5</v>
      </c>
      <c r="I828">
        <v>575.4</v>
      </c>
      <c r="J828">
        <v>620</v>
      </c>
    </row>
    <row r="829" spans="1:10">
      <c r="A829">
        <v>1640</v>
      </c>
      <c r="B829">
        <v>577.20000000000005</v>
      </c>
      <c r="C829">
        <v>577.1</v>
      </c>
      <c r="D829">
        <v>576.9</v>
      </c>
      <c r="E829">
        <v>576.79999999999995</v>
      </c>
      <c r="F829">
        <v>576.70000000000005</v>
      </c>
      <c r="G829">
        <v>576.5</v>
      </c>
      <c r="H829">
        <v>576.4</v>
      </c>
      <c r="I829">
        <v>576.29999999999995</v>
      </c>
      <c r="J829">
        <v>618</v>
      </c>
    </row>
    <row r="830" spans="1:10">
      <c r="A830">
        <v>1642</v>
      </c>
      <c r="B830">
        <v>578.1</v>
      </c>
      <c r="C830">
        <v>578</v>
      </c>
      <c r="D830">
        <v>577.9</v>
      </c>
      <c r="E830">
        <v>577.70000000000005</v>
      </c>
      <c r="F830">
        <v>577.6</v>
      </c>
      <c r="G830">
        <v>577.5</v>
      </c>
      <c r="H830">
        <v>577.4</v>
      </c>
      <c r="I830">
        <v>577.20000000000005</v>
      </c>
      <c r="J830">
        <v>616</v>
      </c>
    </row>
    <row r="831" spans="1:10">
      <c r="A831">
        <v>1644</v>
      </c>
      <c r="B831">
        <v>579.1</v>
      </c>
      <c r="C831">
        <v>578.9</v>
      </c>
      <c r="D831">
        <v>578.79999999999995</v>
      </c>
      <c r="E831">
        <v>578.70000000000005</v>
      </c>
      <c r="F831">
        <v>578.6</v>
      </c>
      <c r="G831">
        <v>578.4</v>
      </c>
      <c r="H831">
        <v>578.29999999999995</v>
      </c>
      <c r="I831">
        <v>578.20000000000005</v>
      </c>
      <c r="J831">
        <v>614</v>
      </c>
    </row>
    <row r="832" spans="1:10">
      <c r="A832">
        <v>1646</v>
      </c>
      <c r="B832">
        <v>580</v>
      </c>
      <c r="C832">
        <v>579.9</v>
      </c>
      <c r="D832">
        <v>579.79999999999995</v>
      </c>
      <c r="E832">
        <v>579.6</v>
      </c>
      <c r="F832">
        <v>579.5</v>
      </c>
      <c r="G832">
        <v>579.4</v>
      </c>
      <c r="H832">
        <v>579.20000000000005</v>
      </c>
      <c r="I832">
        <v>579.1</v>
      </c>
      <c r="J832">
        <v>612</v>
      </c>
    </row>
    <row r="833" spans="1:10">
      <c r="A833">
        <v>1648</v>
      </c>
      <c r="B833">
        <v>580.9</v>
      </c>
      <c r="C833">
        <v>580.79999999999995</v>
      </c>
      <c r="D833">
        <v>580.70000000000005</v>
      </c>
      <c r="E833">
        <v>580.6</v>
      </c>
      <c r="F833">
        <v>580.4</v>
      </c>
      <c r="G833">
        <v>580.29999999999995</v>
      </c>
      <c r="H833">
        <v>580.20000000000005</v>
      </c>
      <c r="I833">
        <v>580</v>
      </c>
      <c r="J833">
        <v>610</v>
      </c>
    </row>
    <row r="834" spans="1:10">
      <c r="A834">
        <v>1650</v>
      </c>
      <c r="B834">
        <v>581.9</v>
      </c>
      <c r="C834">
        <v>581.79999999999995</v>
      </c>
      <c r="D834">
        <v>581.6</v>
      </c>
      <c r="E834">
        <v>581.5</v>
      </c>
      <c r="F834">
        <v>581.4</v>
      </c>
      <c r="G834">
        <v>581.20000000000005</v>
      </c>
      <c r="H834">
        <v>581.1</v>
      </c>
      <c r="I834">
        <v>581</v>
      </c>
      <c r="J834">
        <v>608</v>
      </c>
    </row>
    <row r="835" spans="1:10">
      <c r="A835">
        <v>1652</v>
      </c>
      <c r="B835">
        <v>582.79999999999995</v>
      </c>
      <c r="C835">
        <v>582.70000000000005</v>
      </c>
      <c r="D835">
        <v>582.6</v>
      </c>
      <c r="E835">
        <v>582.4</v>
      </c>
      <c r="F835">
        <v>582.29999999999995</v>
      </c>
      <c r="G835">
        <v>582.20000000000005</v>
      </c>
      <c r="H835">
        <v>582</v>
      </c>
      <c r="I835">
        <v>581.9</v>
      </c>
      <c r="J835">
        <v>606</v>
      </c>
    </row>
    <row r="836" spans="1:10">
      <c r="A836">
        <v>1654</v>
      </c>
      <c r="B836">
        <v>583.79999999999995</v>
      </c>
      <c r="C836">
        <v>583.6</v>
      </c>
      <c r="D836">
        <v>583.5</v>
      </c>
      <c r="E836">
        <v>583.4</v>
      </c>
      <c r="F836">
        <v>583.20000000000005</v>
      </c>
      <c r="G836">
        <v>583.1</v>
      </c>
      <c r="H836">
        <v>583</v>
      </c>
      <c r="I836">
        <v>582.79999999999995</v>
      </c>
      <c r="J836">
        <v>604</v>
      </c>
    </row>
    <row r="837" spans="1:10">
      <c r="A837">
        <v>1656</v>
      </c>
      <c r="B837">
        <v>584.70000000000005</v>
      </c>
      <c r="C837">
        <v>584.6</v>
      </c>
      <c r="D837">
        <v>584.4</v>
      </c>
      <c r="E837">
        <v>584.29999999999995</v>
      </c>
      <c r="F837">
        <v>584.20000000000005</v>
      </c>
      <c r="G837">
        <v>584</v>
      </c>
      <c r="H837">
        <v>583.9</v>
      </c>
      <c r="I837">
        <v>583.79999999999995</v>
      </c>
      <c r="J837">
        <v>602</v>
      </c>
    </row>
    <row r="838" spans="1:10">
      <c r="A838">
        <v>1658</v>
      </c>
      <c r="B838">
        <v>585.6</v>
      </c>
      <c r="C838">
        <v>585.5</v>
      </c>
      <c r="D838">
        <v>585.4</v>
      </c>
      <c r="E838">
        <v>585.20000000000005</v>
      </c>
      <c r="F838">
        <v>585.1</v>
      </c>
      <c r="G838">
        <v>585</v>
      </c>
      <c r="H838">
        <v>584.79999999999995</v>
      </c>
      <c r="I838">
        <v>584.70000000000005</v>
      </c>
      <c r="J838">
        <v>600</v>
      </c>
    </row>
    <row r="839" spans="1:10">
      <c r="A839">
        <v>1660</v>
      </c>
      <c r="B839">
        <v>586.6</v>
      </c>
      <c r="C839">
        <v>586.4</v>
      </c>
      <c r="D839">
        <v>586.29999999999995</v>
      </c>
      <c r="E839">
        <v>586.20000000000005</v>
      </c>
      <c r="F839">
        <v>586</v>
      </c>
      <c r="G839">
        <v>585.9</v>
      </c>
      <c r="H839">
        <v>585.79999999999995</v>
      </c>
      <c r="I839">
        <v>585.6</v>
      </c>
      <c r="J839">
        <v>598</v>
      </c>
    </row>
    <row r="840" spans="1:10">
      <c r="A840">
        <v>1662</v>
      </c>
      <c r="B840">
        <v>587.5</v>
      </c>
      <c r="C840">
        <v>587.4</v>
      </c>
      <c r="D840">
        <v>587.20000000000005</v>
      </c>
      <c r="E840">
        <v>587.1</v>
      </c>
      <c r="F840">
        <v>587</v>
      </c>
      <c r="G840">
        <v>586.79999999999995</v>
      </c>
      <c r="H840">
        <v>586.70000000000005</v>
      </c>
      <c r="I840">
        <v>586.6</v>
      </c>
      <c r="J840">
        <v>596</v>
      </c>
    </row>
    <row r="841" spans="1:10">
      <c r="A841">
        <v>1664</v>
      </c>
      <c r="B841">
        <v>588.4</v>
      </c>
      <c r="C841">
        <v>588.29999999999995</v>
      </c>
      <c r="D841">
        <v>588.20000000000005</v>
      </c>
      <c r="E841">
        <v>588</v>
      </c>
      <c r="F841">
        <v>587.9</v>
      </c>
      <c r="G841">
        <v>587.79999999999995</v>
      </c>
      <c r="H841">
        <v>587.6</v>
      </c>
      <c r="I841">
        <v>587.5</v>
      </c>
      <c r="J841">
        <v>594</v>
      </c>
    </row>
    <row r="842" spans="1:10">
      <c r="A842">
        <v>1666</v>
      </c>
      <c r="B842">
        <v>589.4</v>
      </c>
      <c r="C842">
        <v>589.20000000000005</v>
      </c>
      <c r="D842">
        <v>589.1</v>
      </c>
      <c r="E842">
        <v>589</v>
      </c>
      <c r="F842">
        <v>588.79999999999995</v>
      </c>
      <c r="G842">
        <v>588.70000000000005</v>
      </c>
      <c r="H842">
        <v>588.6</v>
      </c>
      <c r="I842">
        <v>588.5</v>
      </c>
      <c r="J842">
        <v>592</v>
      </c>
    </row>
    <row r="843" spans="1:10">
      <c r="A843">
        <v>1668</v>
      </c>
      <c r="B843">
        <v>590.29999999999995</v>
      </c>
      <c r="C843">
        <v>590.20000000000005</v>
      </c>
      <c r="D843">
        <v>590</v>
      </c>
      <c r="E843">
        <v>589.9</v>
      </c>
      <c r="F843">
        <v>589.79999999999995</v>
      </c>
      <c r="G843">
        <v>589.70000000000005</v>
      </c>
      <c r="H843">
        <v>589.5</v>
      </c>
      <c r="I843">
        <v>589.4</v>
      </c>
      <c r="J843">
        <v>590</v>
      </c>
    </row>
    <row r="844" spans="1:10">
      <c r="A844">
        <v>1670</v>
      </c>
      <c r="B844">
        <v>591.20000000000005</v>
      </c>
      <c r="C844">
        <v>591.1</v>
      </c>
      <c r="D844">
        <v>591</v>
      </c>
      <c r="E844">
        <v>590.9</v>
      </c>
      <c r="F844">
        <v>590.70000000000005</v>
      </c>
      <c r="G844">
        <v>590.6</v>
      </c>
      <c r="H844">
        <v>590.5</v>
      </c>
      <c r="I844">
        <v>590.29999999999995</v>
      </c>
      <c r="J844">
        <v>588</v>
      </c>
    </row>
    <row r="845" spans="1:10">
      <c r="A845">
        <v>1672</v>
      </c>
      <c r="B845">
        <v>592.20000000000005</v>
      </c>
      <c r="C845">
        <v>592</v>
      </c>
      <c r="D845">
        <v>591.9</v>
      </c>
      <c r="E845">
        <v>591.79999999999995</v>
      </c>
      <c r="F845">
        <v>591.70000000000005</v>
      </c>
      <c r="G845">
        <v>591.5</v>
      </c>
      <c r="H845">
        <v>591.4</v>
      </c>
      <c r="I845">
        <v>591.29999999999995</v>
      </c>
      <c r="J845">
        <v>586</v>
      </c>
    </row>
    <row r="846" spans="1:10">
      <c r="A846">
        <v>1674</v>
      </c>
      <c r="B846">
        <v>593.1</v>
      </c>
      <c r="C846">
        <v>593</v>
      </c>
      <c r="D846">
        <v>592.9</v>
      </c>
      <c r="E846">
        <v>592.70000000000005</v>
      </c>
      <c r="F846">
        <v>592.6</v>
      </c>
      <c r="G846">
        <v>592.5</v>
      </c>
      <c r="H846">
        <v>592.29999999999995</v>
      </c>
      <c r="I846">
        <v>592.20000000000005</v>
      </c>
      <c r="J846">
        <v>584</v>
      </c>
    </row>
    <row r="847" spans="1:10">
      <c r="A847">
        <v>1676</v>
      </c>
      <c r="B847">
        <v>594.1</v>
      </c>
      <c r="C847">
        <v>593.9</v>
      </c>
      <c r="D847">
        <v>593.79999999999995</v>
      </c>
      <c r="E847">
        <v>593.70000000000005</v>
      </c>
      <c r="F847">
        <v>593.5</v>
      </c>
      <c r="G847">
        <v>593.4</v>
      </c>
      <c r="H847">
        <v>593.29999999999995</v>
      </c>
      <c r="I847">
        <v>593.1</v>
      </c>
      <c r="J847">
        <v>582</v>
      </c>
    </row>
    <row r="848" spans="1:10">
      <c r="A848">
        <v>1678</v>
      </c>
      <c r="B848">
        <v>595</v>
      </c>
      <c r="C848">
        <v>594.9</v>
      </c>
      <c r="D848">
        <v>594.70000000000005</v>
      </c>
      <c r="E848">
        <v>594.6</v>
      </c>
      <c r="F848">
        <v>594.5</v>
      </c>
      <c r="G848">
        <v>594.29999999999995</v>
      </c>
      <c r="H848">
        <v>594.20000000000005</v>
      </c>
      <c r="I848">
        <v>594.1</v>
      </c>
      <c r="J848">
        <v>580</v>
      </c>
    </row>
    <row r="849" spans="1:10">
      <c r="A849">
        <v>1680</v>
      </c>
      <c r="B849">
        <v>595.9</v>
      </c>
      <c r="C849">
        <v>595.79999999999995</v>
      </c>
      <c r="D849">
        <v>595.70000000000005</v>
      </c>
      <c r="E849">
        <v>595.5</v>
      </c>
      <c r="F849">
        <v>595.4</v>
      </c>
      <c r="G849">
        <v>595.29999999999995</v>
      </c>
      <c r="H849">
        <v>595.1</v>
      </c>
      <c r="I849">
        <v>595</v>
      </c>
      <c r="J849">
        <v>578</v>
      </c>
    </row>
    <row r="850" spans="1:10">
      <c r="A850">
        <v>1682</v>
      </c>
      <c r="B850">
        <v>596.9</v>
      </c>
      <c r="C850">
        <v>596.70000000000005</v>
      </c>
      <c r="D850">
        <v>596.6</v>
      </c>
      <c r="E850">
        <v>596.5</v>
      </c>
      <c r="F850">
        <v>596.29999999999995</v>
      </c>
      <c r="G850">
        <v>596.20000000000005</v>
      </c>
      <c r="H850">
        <v>596.1</v>
      </c>
      <c r="I850">
        <v>595.9</v>
      </c>
      <c r="J850">
        <v>576</v>
      </c>
    </row>
    <row r="851" spans="1:10">
      <c r="A851">
        <v>1684</v>
      </c>
      <c r="B851">
        <v>597.79999999999995</v>
      </c>
      <c r="C851">
        <v>597.70000000000005</v>
      </c>
      <c r="D851">
        <v>597.5</v>
      </c>
      <c r="E851">
        <v>597.4</v>
      </c>
      <c r="F851">
        <v>597.29999999999995</v>
      </c>
      <c r="G851">
        <v>597.1</v>
      </c>
      <c r="H851">
        <v>597</v>
      </c>
      <c r="I851">
        <v>596.9</v>
      </c>
      <c r="J851">
        <v>574</v>
      </c>
    </row>
    <row r="852" spans="1:10">
      <c r="A852">
        <v>1686</v>
      </c>
      <c r="B852">
        <v>598.70000000000005</v>
      </c>
      <c r="C852">
        <v>598.6</v>
      </c>
      <c r="D852">
        <v>598.5</v>
      </c>
      <c r="E852">
        <v>598.29999999999995</v>
      </c>
      <c r="F852">
        <v>598.20000000000005</v>
      </c>
      <c r="G852">
        <v>598.1</v>
      </c>
      <c r="H852">
        <v>597.9</v>
      </c>
      <c r="I852">
        <v>597.79999999999995</v>
      </c>
      <c r="J852">
        <v>572</v>
      </c>
    </row>
    <row r="853" spans="1:10">
      <c r="A853">
        <v>1688</v>
      </c>
      <c r="B853">
        <v>599.70000000000005</v>
      </c>
      <c r="C853">
        <v>599.5</v>
      </c>
      <c r="D853">
        <v>599.4</v>
      </c>
      <c r="E853">
        <v>599.29999999999995</v>
      </c>
      <c r="F853">
        <v>599.1</v>
      </c>
      <c r="G853">
        <v>599</v>
      </c>
      <c r="H853">
        <v>598.9</v>
      </c>
      <c r="I853">
        <v>598.70000000000005</v>
      </c>
      <c r="J853">
        <v>570</v>
      </c>
    </row>
    <row r="854" spans="1:10">
      <c r="A854">
        <v>1690</v>
      </c>
      <c r="B854">
        <v>600.6</v>
      </c>
      <c r="C854">
        <v>600.5</v>
      </c>
      <c r="D854">
        <v>600.29999999999995</v>
      </c>
      <c r="E854">
        <v>600.20000000000005</v>
      </c>
      <c r="F854">
        <v>600.1</v>
      </c>
      <c r="G854">
        <v>599.9</v>
      </c>
      <c r="H854">
        <v>599.79999999999995</v>
      </c>
      <c r="I854">
        <v>599.70000000000005</v>
      </c>
      <c r="J854">
        <v>568</v>
      </c>
    </row>
    <row r="855" spans="1:10">
      <c r="A855">
        <v>1692</v>
      </c>
      <c r="B855">
        <v>601.5</v>
      </c>
      <c r="C855">
        <v>601.4</v>
      </c>
      <c r="D855">
        <v>601.29999999999995</v>
      </c>
      <c r="E855">
        <v>601.1</v>
      </c>
      <c r="F855">
        <v>601</v>
      </c>
      <c r="G855">
        <v>600.9</v>
      </c>
      <c r="H855">
        <v>600.79999999999995</v>
      </c>
      <c r="I855">
        <v>600.6</v>
      </c>
      <c r="J855">
        <v>566</v>
      </c>
    </row>
    <row r="856" spans="1:10">
      <c r="A856">
        <v>1694</v>
      </c>
      <c r="B856">
        <v>602.5</v>
      </c>
      <c r="C856">
        <v>602.29999999999995</v>
      </c>
      <c r="D856">
        <v>602.20000000000005</v>
      </c>
      <c r="E856">
        <v>602.1</v>
      </c>
      <c r="F856">
        <v>601.9</v>
      </c>
      <c r="G856">
        <v>601.79999999999995</v>
      </c>
      <c r="H856">
        <v>601.70000000000005</v>
      </c>
      <c r="I856">
        <v>601.6</v>
      </c>
      <c r="J856">
        <v>564</v>
      </c>
    </row>
    <row r="857" spans="1:10">
      <c r="A857">
        <v>1696</v>
      </c>
      <c r="B857">
        <v>603.4</v>
      </c>
      <c r="C857">
        <v>603.29999999999995</v>
      </c>
      <c r="D857">
        <v>603.1</v>
      </c>
      <c r="E857">
        <v>603</v>
      </c>
      <c r="F857">
        <v>602.9</v>
      </c>
      <c r="G857">
        <v>602.79999999999995</v>
      </c>
      <c r="H857">
        <v>602.6</v>
      </c>
      <c r="I857">
        <v>602.5</v>
      </c>
      <c r="J857">
        <v>562</v>
      </c>
    </row>
    <row r="858" spans="1:10">
      <c r="A858">
        <v>1698</v>
      </c>
      <c r="B858">
        <v>604.29999999999995</v>
      </c>
      <c r="C858">
        <v>604.20000000000005</v>
      </c>
      <c r="D858">
        <v>604.1</v>
      </c>
      <c r="E858">
        <v>604</v>
      </c>
      <c r="F858">
        <v>603.79999999999995</v>
      </c>
      <c r="G858">
        <v>603.70000000000005</v>
      </c>
      <c r="H858">
        <v>603.6</v>
      </c>
      <c r="I858">
        <v>603.4</v>
      </c>
      <c r="J858">
        <v>560</v>
      </c>
    </row>
    <row r="859" spans="1:10">
      <c r="A859">
        <v>1700</v>
      </c>
      <c r="B859">
        <v>605.29999999999995</v>
      </c>
      <c r="C859">
        <v>605.20000000000005</v>
      </c>
      <c r="D859">
        <v>605</v>
      </c>
      <c r="E859">
        <v>604.9</v>
      </c>
      <c r="F859">
        <v>604.79999999999995</v>
      </c>
      <c r="G859">
        <v>604.6</v>
      </c>
      <c r="H859">
        <v>604.5</v>
      </c>
      <c r="I859">
        <v>604.4</v>
      </c>
      <c r="J859">
        <v>558</v>
      </c>
    </row>
    <row r="860" spans="1:10">
      <c r="A860">
        <v>1702</v>
      </c>
      <c r="B860">
        <v>606.20000000000005</v>
      </c>
      <c r="C860">
        <v>606.1</v>
      </c>
      <c r="D860">
        <v>606</v>
      </c>
      <c r="E860">
        <v>605.79999999999995</v>
      </c>
      <c r="F860">
        <v>605.70000000000005</v>
      </c>
      <c r="G860">
        <v>605.6</v>
      </c>
      <c r="H860">
        <v>605.4</v>
      </c>
      <c r="I860">
        <v>605.29999999999995</v>
      </c>
      <c r="J860">
        <v>556</v>
      </c>
    </row>
    <row r="861" spans="1:10">
      <c r="A861">
        <v>1704</v>
      </c>
      <c r="B861">
        <v>607.20000000000005</v>
      </c>
      <c r="C861">
        <v>607</v>
      </c>
      <c r="D861">
        <v>606.9</v>
      </c>
      <c r="E861">
        <v>606.79999999999995</v>
      </c>
      <c r="F861">
        <v>606.6</v>
      </c>
      <c r="G861">
        <v>606.5</v>
      </c>
      <c r="H861">
        <v>606.4</v>
      </c>
      <c r="I861">
        <v>606.20000000000005</v>
      </c>
      <c r="J861">
        <v>554</v>
      </c>
    </row>
    <row r="862" spans="1:10">
      <c r="A862">
        <v>1706</v>
      </c>
      <c r="B862">
        <v>608.1</v>
      </c>
      <c r="C862">
        <v>608</v>
      </c>
      <c r="D862">
        <v>607.79999999999995</v>
      </c>
      <c r="E862">
        <v>607.70000000000005</v>
      </c>
      <c r="F862">
        <v>607.6</v>
      </c>
      <c r="G862">
        <v>607.4</v>
      </c>
      <c r="H862">
        <v>607.29999999999995</v>
      </c>
      <c r="I862">
        <v>607.20000000000005</v>
      </c>
      <c r="J862">
        <v>552</v>
      </c>
    </row>
    <row r="863" spans="1:10">
      <c r="A863">
        <v>1708</v>
      </c>
      <c r="B863">
        <v>609</v>
      </c>
      <c r="C863">
        <v>608.9</v>
      </c>
      <c r="D863">
        <v>608.79999999999995</v>
      </c>
      <c r="E863">
        <v>608.6</v>
      </c>
      <c r="F863">
        <v>608.5</v>
      </c>
      <c r="G863">
        <v>608.4</v>
      </c>
      <c r="H863">
        <v>608.20000000000005</v>
      </c>
      <c r="I863">
        <v>608.1</v>
      </c>
      <c r="J863">
        <v>550</v>
      </c>
    </row>
    <row r="864" spans="1:10">
      <c r="A864">
        <v>1710</v>
      </c>
      <c r="B864">
        <v>610</v>
      </c>
      <c r="C864">
        <v>609.79999999999995</v>
      </c>
      <c r="D864">
        <v>609.70000000000005</v>
      </c>
      <c r="E864">
        <v>609.6</v>
      </c>
      <c r="F864">
        <v>609.4</v>
      </c>
      <c r="G864">
        <v>609.29999999999995</v>
      </c>
      <c r="H864">
        <v>609.20000000000005</v>
      </c>
      <c r="I864">
        <v>609</v>
      </c>
      <c r="J864">
        <v>548</v>
      </c>
    </row>
    <row r="865" spans="1:10">
      <c r="A865">
        <v>1712</v>
      </c>
      <c r="B865">
        <v>610.9</v>
      </c>
      <c r="C865">
        <v>610.79999999999995</v>
      </c>
      <c r="D865">
        <v>610.6</v>
      </c>
      <c r="E865">
        <v>610.5</v>
      </c>
      <c r="F865">
        <v>610.4</v>
      </c>
      <c r="G865">
        <v>610.20000000000005</v>
      </c>
      <c r="H865">
        <v>610.1</v>
      </c>
      <c r="I865">
        <v>610</v>
      </c>
      <c r="J865">
        <v>546</v>
      </c>
    </row>
    <row r="866" spans="1:10">
      <c r="A866">
        <v>1714</v>
      </c>
      <c r="B866">
        <v>611.79999999999995</v>
      </c>
      <c r="C866">
        <v>611.70000000000005</v>
      </c>
      <c r="D866">
        <v>611.6</v>
      </c>
      <c r="E866">
        <v>611.4</v>
      </c>
      <c r="F866">
        <v>611.29999999999995</v>
      </c>
      <c r="G866">
        <v>611.20000000000005</v>
      </c>
      <c r="H866">
        <v>611</v>
      </c>
      <c r="I866">
        <v>610.9</v>
      </c>
      <c r="J866">
        <v>544</v>
      </c>
    </row>
    <row r="867" spans="1:10">
      <c r="A867">
        <v>1716</v>
      </c>
      <c r="B867">
        <v>612.79999999999995</v>
      </c>
      <c r="C867">
        <v>612.6</v>
      </c>
      <c r="D867">
        <v>612.5</v>
      </c>
      <c r="E867">
        <v>612.4</v>
      </c>
      <c r="F867">
        <v>612.20000000000005</v>
      </c>
      <c r="G867">
        <v>612.1</v>
      </c>
      <c r="H867">
        <v>612</v>
      </c>
      <c r="I867">
        <v>611.79999999999995</v>
      </c>
      <c r="J867">
        <v>542</v>
      </c>
    </row>
    <row r="868" spans="1:10">
      <c r="A868">
        <v>1718</v>
      </c>
      <c r="B868">
        <v>613.70000000000005</v>
      </c>
      <c r="C868">
        <v>613.6</v>
      </c>
      <c r="D868">
        <v>613.4</v>
      </c>
      <c r="E868">
        <v>613.29999999999995</v>
      </c>
      <c r="F868">
        <v>613.20000000000005</v>
      </c>
      <c r="G868">
        <v>613</v>
      </c>
      <c r="H868">
        <v>612.9</v>
      </c>
      <c r="I868">
        <v>612.79999999999995</v>
      </c>
      <c r="J868">
        <v>540</v>
      </c>
    </row>
    <row r="869" spans="1:10">
      <c r="A869">
        <v>1720</v>
      </c>
      <c r="B869">
        <v>614.6</v>
      </c>
      <c r="C869">
        <v>614.5</v>
      </c>
      <c r="D869">
        <v>614.4</v>
      </c>
      <c r="E869">
        <v>614.20000000000005</v>
      </c>
      <c r="F869">
        <v>614.1</v>
      </c>
      <c r="G869">
        <v>614</v>
      </c>
      <c r="H869">
        <v>613.9</v>
      </c>
      <c r="I869">
        <v>613.70000000000005</v>
      </c>
      <c r="J869">
        <v>538</v>
      </c>
    </row>
    <row r="870" spans="1:10">
      <c r="A870">
        <v>1722</v>
      </c>
      <c r="B870">
        <v>615.6</v>
      </c>
      <c r="C870">
        <v>615.4</v>
      </c>
      <c r="D870">
        <v>615.29999999999995</v>
      </c>
      <c r="E870">
        <v>615.20000000000005</v>
      </c>
      <c r="F870">
        <v>615.1</v>
      </c>
      <c r="G870">
        <v>614.9</v>
      </c>
      <c r="H870">
        <v>614.79999999999995</v>
      </c>
      <c r="I870">
        <v>614.70000000000005</v>
      </c>
      <c r="J870">
        <v>536</v>
      </c>
    </row>
    <row r="871" spans="1:10">
      <c r="A871">
        <v>1724</v>
      </c>
      <c r="B871">
        <v>616.5</v>
      </c>
      <c r="C871">
        <v>616.4</v>
      </c>
      <c r="D871">
        <v>616.20000000000005</v>
      </c>
      <c r="E871">
        <v>616.1</v>
      </c>
      <c r="F871">
        <v>616</v>
      </c>
      <c r="G871">
        <v>615.9</v>
      </c>
      <c r="H871">
        <v>615.70000000000005</v>
      </c>
      <c r="I871">
        <v>615.6</v>
      </c>
      <c r="J871">
        <v>534</v>
      </c>
    </row>
    <row r="872" spans="1:10">
      <c r="A872">
        <v>1726</v>
      </c>
      <c r="B872">
        <v>617.4</v>
      </c>
      <c r="C872">
        <v>617.29999999999995</v>
      </c>
      <c r="D872">
        <v>617.20000000000005</v>
      </c>
      <c r="E872">
        <v>617.1</v>
      </c>
      <c r="F872">
        <v>616.9</v>
      </c>
      <c r="G872">
        <v>616.79999999999995</v>
      </c>
      <c r="H872">
        <v>616.70000000000005</v>
      </c>
      <c r="I872">
        <v>616.5</v>
      </c>
      <c r="J872">
        <v>532</v>
      </c>
    </row>
    <row r="873" spans="1:10">
      <c r="A873">
        <v>1728</v>
      </c>
      <c r="B873">
        <v>618.4</v>
      </c>
      <c r="C873">
        <v>618.29999999999995</v>
      </c>
      <c r="D873">
        <v>618.1</v>
      </c>
      <c r="E873">
        <v>618</v>
      </c>
      <c r="F873">
        <v>617.9</v>
      </c>
      <c r="G873">
        <v>617.70000000000005</v>
      </c>
      <c r="H873">
        <v>617.6</v>
      </c>
      <c r="I873">
        <v>617.5</v>
      </c>
      <c r="J873">
        <v>530</v>
      </c>
    </row>
    <row r="874" spans="1:10">
      <c r="A874">
        <v>1730</v>
      </c>
      <c r="B874">
        <v>619.29999999999995</v>
      </c>
      <c r="C874">
        <v>619.20000000000005</v>
      </c>
      <c r="D874">
        <v>619.1</v>
      </c>
      <c r="E874">
        <v>618.9</v>
      </c>
      <c r="F874">
        <v>618.79999999999995</v>
      </c>
      <c r="G874">
        <v>618.70000000000005</v>
      </c>
      <c r="H874">
        <v>618.5</v>
      </c>
      <c r="I874">
        <v>618.4</v>
      </c>
      <c r="J874">
        <v>528</v>
      </c>
    </row>
    <row r="875" spans="1:10">
      <c r="A875">
        <v>1732</v>
      </c>
      <c r="B875">
        <v>620.29999999999995</v>
      </c>
      <c r="C875">
        <v>620.1</v>
      </c>
      <c r="D875">
        <v>620</v>
      </c>
      <c r="E875">
        <v>619.9</v>
      </c>
      <c r="F875">
        <v>619.70000000000005</v>
      </c>
      <c r="G875">
        <v>619.6</v>
      </c>
      <c r="H875">
        <v>619.5</v>
      </c>
      <c r="I875">
        <v>619.29999999999995</v>
      </c>
      <c r="J875">
        <v>526</v>
      </c>
    </row>
    <row r="876" spans="1:10">
      <c r="A876">
        <v>1734</v>
      </c>
      <c r="B876">
        <v>621.20000000000005</v>
      </c>
      <c r="C876">
        <v>621.1</v>
      </c>
      <c r="D876">
        <v>620.9</v>
      </c>
      <c r="E876">
        <v>620.79999999999995</v>
      </c>
      <c r="F876">
        <v>620.70000000000005</v>
      </c>
      <c r="G876">
        <v>620.5</v>
      </c>
      <c r="H876">
        <v>620.4</v>
      </c>
      <c r="I876">
        <v>620.29999999999995</v>
      </c>
      <c r="J876">
        <v>524</v>
      </c>
    </row>
    <row r="877" spans="1:10">
      <c r="A877">
        <v>1736</v>
      </c>
      <c r="B877">
        <v>622.1</v>
      </c>
      <c r="C877">
        <v>622</v>
      </c>
      <c r="D877">
        <v>621.9</v>
      </c>
      <c r="E877">
        <v>621.70000000000005</v>
      </c>
      <c r="F877">
        <v>621.6</v>
      </c>
      <c r="G877">
        <v>621.5</v>
      </c>
      <c r="H877">
        <v>621.29999999999995</v>
      </c>
      <c r="I877">
        <v>621.20000000000005</v>
      </c>
      <c r="J877">
        <v>522</v>
      </c>
    </row>
    <row r="878" spans="1:10">
      <c r="A878">
        <v>1738</v>
      </c>
      <c r="B878">
        <v>623.1</v>
      </c>
      <c r="C878">
        <v>622.9</v>
      </c>
      <c r="D878">
        <v>622.79999999999995</v>
      </c>
      <c r="E878">
        <v>622.70000000000005</v>
      </c>
      <c r="F878">
        <v>622.5</v>
      </c>
      <c r="G878">
        <v>622.4</v>
      </c>
      <c r="H878">
        <v>622.29999999999995</v>
      </c>
      <c r="I878">
        <v>622.1</v>
      </c>
      <c r="J878">
        <v>520</v>
      </c>
    </row>
    <row r="879" spans="1:10">
      <c r="A879">
        <v>1740</v>
      </c>
      <c r="B879">
        <v>624</v>
      </c>
      <c r="C879">
        <v>623.9</v>
      </c>
      <c r="D879">
        <v>623.70000000000005</v>
      </c>
      <c r="E879">
        <v>623.6</v>
      </c>
      <c r="F879">
        <v>623.5</v>
      </c>
      <c r="G879">
        <v>623.29999999999995</v>
      </c>
      <c r="H879">
        <v>623.20000000000005</v>
      </c>
      <c r="I879">
        <v>623.1</v>
      </c>
      <c r="J879">
        <v>518</v>
      </c>
    </row>
    <row r="880" spans="1:10">
      <c r="A880">
        <v>1742</v>
      </c>
      <c r="B880">
        <v>624.9</v>
      </c>
      <c r="C880">
        <v>624.79999999999995</v>
      </c>
      <c r="D880">
        <v>624.70000000000005</v>
      </c>
      <c r="E880">
        <v>624.5</v>
      </c>
      <c r="F880">
        <v>624.4</v>
      </c>
      <c r="G880">
        <v>624.29999999999995</v>
      </c>
      <c r="H880">
        <v>624.1</v>
      </c>
      <c r="I880">
        <v>624</v>
      </c>
      <c r="J880">
        <v>516</v>
      </c>
    </row>
    <row r="881" spans="1:10">
      <c r="A881">
        <v>1744</v>
      </c>
      <c r="B881">
        <v>625.9</v>
      </c>
      <c r="C881">
        <v>625.70000000000005</v>
      </c>
      <c r="D881">
        <v>625.6</v>
      </c>
      <c r="E881">
        <v>625.5</v>
      </c>
      <c r="F881">
        <v>625.29999999999995</v>
      </c>
      <c r="G881">
        <v>625.20000000000005</v>
      </c>
      <c r="H881">
        <v>625.1</v>
      </c>
      <c r="I881">
        <v>625</v>
      </c>
      <c r="J881">
        <v>514</v>
      </c>
    </row>
    <row r="882" spans="1:10">
      <c r="A882">
        <v>1746</v>
      </c>
      <c r="B882">
        <v>626.79999999999995</v>
      </c>
      <c r="C882">
        <v>626.70000000000005</v>
      </c>
      <c r="D882">
        <v>626.5</v>
      </c>
      <c r="E882">
        <v>626.4</v>
      </c>
      <c r="F882">
        <v>626.29999999999995</v>
      </c>
      <c r="G882">
        <v>626.1</v>
      </c>
      <c r="H882">
        <v>626</v>
      </c>
      <c r="I882">
        <v>625.9</v>
      </c>
      <c r="J882">
        <v>512</v>
      </c>
    </row>
    <row r="883" spans="1:10">
      <c r="A883">
        <v>1748</v>
      </c>
      <c r="B883">
        <v>627.70000000000005</v>
      </c>
      <c r="C883">
        <v>627.6</v>
      </c>
      <c r="D883">
        <v>627.5</v>
      </c>
      <c r="E883">
        <v>627.29999999999995</v>
      </c>
      <c r="F883">
        <v>627.20000000000005</v>
      </c>
      <c r="G883">
        <v>627.1</v>
      </c>
      <c r="H883">
        <v>627</v>
      </c>
      <c r="I883">
        <v>626.79999999999995</v>
      </c>
      <c r="J883">
        <v>510</v>
      </c>
    </row>
    <row r="884" spans="1:10">
      <c r="A884">
        <v>1750</v>
      </c>
      <c r="B884">
        <v>628.70000000000005</v>
      </c>
      <c r="C884">
        <v>628.5</v>
      </c>
      <c r="D884">
        <v>628.4</v>
      </c>
      <c r="E884">
        <v>628.29999999999995</v>
      </c>
      <c r="F884">
        <v>628.20000000000005</v>
      </c>
      <c r="G884">
        <v>628</v>
      </c>
      <c r="H884">
        <v>627.9</v>
      </c>
      <c r="I884">
        <v>627.79999999999995</v>
      </c>
      <c r="J884">
        <v>508</v>
      </c>
    </row>
    <row r="885" spans="1:10">
      <c r="A885">
        <v>1752</v>
      </c>
      <c r="B885">
        <v>629.6</v>
      </c>
      <c r="C885">
        <v>629.5</v>
      </c>
      <c r="D885">
        <v>629.4</v>
      </c>
      <c r="E885">
        <v>629.20000000000005</v>
      </c>
      <c r="F885">
        <v>629.1</v>
      </c>
      <c r="G885">
        <v>629</v>
      </c>
      <c r="H885">
        <v>628.79999999999995</v>
      </c>
      <c r="I885">
        <v>628.70000000000005</v>
      </c>
      <c r="J885">
        <v>506</v>
      </c>
    </row>
    <row r="886" spans="1:10">
      <c r="A886">
        <v>1754</v>
      </c>
      <c r="B886">
        <v>630.6</v>
      </c>
      <c r="C886">
        <v>630.4</v>
      </c>
      <c r="D886">
        <v>630.29999999999995</v>
      </c>
      <c r="E886">
        <v>630.20000000000005</v>
      </c>
      <c r="F886">
        <v>630</v>
      </c>
      <c r="G886">
        <v>629.9</v>
      </c>
      <c r="H886">
        <v>629.79999999999995</v>
      </c>
      <c r="I886">
        <v>629.6</v>
      </c>
      <c r="J886">
        <v>504</v>
      </c>
    </row>
    <row r="887" spans="1:10">
      <c r="A887">
        <v>1756</v>
      </c>
      <c r="B887">
        <v>631.5</v>
      </c>
      <c r="C887">
        <v>631.4</v>
      </c>
      <c r="D887">
        <v>631.20000000000005</v>
      </c>
      <c r="E887">
        <v>631.1</v>
      </c>
      <c r="F887">
        <v>631</v>
      </c>
      <c r="G887">
        <v>630.79999999999995</v>
      </c>
      <c r="H887">
        <v>630.70000000000005</v>
      </c>
      <c r="I887">
        <v>630.6</v>
      </c>
      <c r="J887">
        <v>502</v>
      </c>
    </row>
    <row r="888" spans="1:10">
      <c r="A888">
        <v>1758</v>
      </c>
      <c r="B888">
        <v>632.4</v>
      </c>
      <c r="C888">
        <v>632.29999999999995</v>
      </c>
      <c r="D888">
        <v>632.20000000000005</v>
      </c>
      <c r="E888">
        <v>632</v>
      </c>
      <c r="F888">
        <v>631.9</v>
      </c>
      <c r="G888">
        <v>631.79999999999995</v>
      </c>
      <c r="H888">
        <v>631.6</v>
      </c>
      <c r="I888">
        <v>631.5</v>
      </c>
      <c r="J888">
        <v>500</v>
      </c>
    </row>
    <row r="889" spans="1:10">
      <c r="A889">
        <v>1760</v>
      </c>
      <c r="B889">
        <v>633.4</v>
      </c>
      <c r="C889">
        <v>633.20000000000005</v>
      </c>
      <c r="D889">
        <v>633.1</v>
      </c>
      <c r="E889">
        <v>633</v>
      </c>
      <c r="F889">
        <v>632.79999999999995</v>
      </c>
      <c r="G889">
        <v>632.70000000000005</v>
      </c>
      <c r="H889">
        <v>632.6</v>
      </c>
      <c r="I889">
        <v>632.4</v>
      </c>
      <c r="J889">
        <v>498</v>
      </c>
    </row>
    <row r="890" spans="1:10">
      <c r="A890">
        <v>1762</v>
      </c>
      <c r="B890">
        <v>634.29999999999995</v>
      </c>
      <c r="C890">
        <v>634.20000000000005</v>
      </c>
      <c r="D890">
        <v>634</v>
      </c>
      <c r="E890">
        <v>633.9</v>
      </c>
      <c r="F890">
        <v>633.79999999999995</v>
      </c>
      <c r="G890">
        <v>633.6</v>
      </c>
      <c r="H890">
        <v>633.5</v>
      </c>
      <c r="I890">
        <v>633.4</v>
      </c>
      <c r="J890">
        <v>496</v>
      </c>
    </row>
    <row r="891" spans="1:10">
      <c r="A891">
        <v>1764</v>
      </c>
      <c r="B891">
        <v>635.20000000000005</v>
      </c>
      <c r="C891">
        <v>635.1</v>
      </c>
      <c r="D891">
        <v>635</v>
      </c>
      <c r="E891">
        <v>634.79999999999995</v>
      </c>
      <c r="F891">
        <v>634.70000000000005</v>
      </c>
      <c r="G891">
        <v>634.6</v>
      </c>
      <c r="H891">
        <v>634.4</v>
      </c>
      <c r="I891">
        <v>634.29999999999995</v>
      </c>
      <c r="J891">
        <v>494</v>
      </c>
    </row>
    <row r="892" spans="1:10">
      <c r="A892">
        <v>1766</v>
      </c>
      <c r="B892">
        <v>636.20000000000005</v>
      </c>
      <c r="C892">
        <v>636</v>
      </c>
      <c r="D892">
        <v>635.9</v>
      </c>
      <c r="E892">
        <v>635.79999999999995</v>
      </c>
      <c r="F892">
        <v>635.6</v>
      </c>
      <c r="G892">
        <v>635.5</v>
      </c>
      <c r="H892">
        <v>635.4</v>
      </c>
      <c r="I892">
        <v>635.20000000000005</v>
      </c>
      <c r="J892">
        <v>492</v>
      </c>
    </row>
    <row r="893" spans="1:10">
      <c r="A893">
        <v>1768</v>
      </c>
      <c r="B893">
        <v>637.1</v>
      </c>
      <c r="C893">
        <v>637</v>
      </c>
      <c r="D893">
        <v>636.79999999999995</v>
      </c>
      <c r="E893">
        <v>636.70000000000005</v>
      </c>
      <c r="F893">
        <v>636.6</v>
      </c>
      <c r="G893">
        <v>636.4</v>
      </c>
      <c r="H893">
        <v>636.29999999999995</v>
      </c>
      <c r="I893">
        <v>636.20000000000005</v>
      </c>
      <c r="J893">
        <v>490</v>
      </c>
    </row>
    <row r="894" spans="1:10">
      <c r="A894">
        <v>1770</v>
      </c>
      <c r="B894">
        <v>638</v>
      </c>
      <c r="C894">
        <v>637.9</v>
      </c>
      <c r="D894">
        <v>637.79999999999995</v>
      </c>
      <c r="E894">
        <v>637.6</v>
      </c>
      <c r="F894">
        <v>637.5</v>
      </c>
      <c r="G894">
        <v>637.4</v>
      </c>
      <c r="H894">
        <v>637.20000000000005</v>
      </c>
      <c r="I894">
        <v>637.1</v>
      </c>
      <c r="J894">
        <v>488</v>
      </c>
    </row>
    <row r="895" spans="1:10">
      <c r="A895">
        <v>1772</v>
      </c>
      <c r="B895">
        <v>639</v>
      </c>
      <c r="C895">
        <v>638.79999999999995</v>
      </c>
      <c r="D895">
        <v>638.70000000000005</v>
      </c>
      <c r="E895">
        <v>638.6</v>
      </c>
      <c r="F895">
        <v>638.4</v>
      </c>
      <c r="G895">
        <v>638.29999999999995</v>
      </c>
      <c r="H895">
        <v>638.20000000000005</v>
      </c>
      <c r="I895">
        <v>638.1</v>
      </c>
      <c r="J895">
        <v>486</v>
      </c>
    </row>
    <row r="896" spans="1:10">
      <c r="A896">
        <v>1774</v>
      </c>
      <c r="B896">
        <v>639.9</v>
      </c>
      <c r="C896">
        <v>639.79999999999995</v>
      </c>
      <c r="D896">
        <v>639.6</v>
      </c>
      <c r="E896">
        <v>639.5</v>
      </c>
      <c r="F896">
        <v>639.4</v>
      </c>
      <c r="G896">
        <v>639.29999999999995</v>
      </c>
      <c r="H896">
        <v>639.1</v>
      </c>
      <c r="I896">
        <v>639</v>
      </c>
      <c r="J896">
        <v>484</v>
      </c>
    </row>
    <row r="897" spans="1:10">
      <c r="A897">
        <v>1776</v>
      </c>
      <c r="B897">
        <v>640.79999999999995</v>
      </c>
      <c r="C897">
        <v>640.70000000000005</v>
      </c>
      <c r="D897">
        <v>640.6</v>
      </c>
      <c r="E897">
        <v>640.5</v>
      </c>
      <c r="F897">
        <v>640.29999999999995</v>
      </c>
      <c r="G897">
        <v>640.20000000000005</v>
      </c>
      <c r="H897">
        <v>640.1</v>
      </c>
      <c r="I897">
        <v>639.9</v>
      </c>
      <c r="J897">
        <v>482</v>
      </c>
    </row>
    <row r="898" spans="1:10">
      <c r="A898">
        <v>1778</v>
      </c>
      <c r="B898">
        <v>641.79999999999995</v>
      </c>
      <c r="C898">
        <v>641.6</v>
      </c>
      <c r="D898">
        <v>641.5</v>
      </c>
      <c r="E898">
        <v>641.4</v>
      </c>
      <c r="F898">
        <v>641.29999999999995</v>
      </c>
      <c r="G898">
        <v>641.1</v>
      </c>
      <c r="H898">
        <v>641</v>
      </c>
      <c r="I898">
        <v>640.9</v>
      </c>
      <c r="J898">
        <v>480</v>
      </c>
    </row>
    <row r="899" spans="1:10">
      <c r="A899">
        <v>1780</v>
      </c>
      <c r="B899">
        <v>642.70000000000005</v>
      </c>
      <c r="C899">
        <v>642.6</v>
      </c>
      <c r="D899">
        <v>642.5</v>
      </c>
      <c r="E899">
        <v>642.29999999999995</v>
      </c>
      <c r="F899">
        <v>642.20000000000005</v>
      </c>
      <c r="G899">
        <v>642.1</v>
      </c>
      <c r="H899">
        <v>641.9</v>
      </c>
      <c r="I899">
        <v>641.79999999999995</v>
      </c>
      <c r="J899">
        <v>478</v>
      </c>
    </row>
    <row r="900" spans="1:10">
      <c r="A900">
        <v>1782</v>
      </c>
      <c r="B900">
        <v>643.70000000000005</v>
      </c>
      <c r="C900">
        <v>643.5</v>
      </c>
      <c r="D900">
        <v>643.4</v>
      </c>
      <c r="E900">
        <v>643.29999999999995</v>
      </c>
      <c r="F900">
        <v>643.1</v>
      </c>
      <c r="G900">
        <v>643</v>
      </c>
      <c r="H900">
        <v>642.9</v>
      </c>
      <c r="I900">
        <v>642.70000000000005</v>
      </c>
      <c r="J900">
        <v>476</v>
      </c>
    </row>
    <row r="901" spans="1:10">
      <c r="A901">
        <v>1784</v>
      </c>
      <c r="B901">
        <v>644.6</v>
      </c>
      <c r="C901">
        <v>644.5</v>
      </c>
      <c r="D901">
        <v>644.29999999999995</v>
      </c>
      <c r="E901">
        <v>644.20000000000005</v>
      </c>
      <c r="F901">
        <v>644.1</v>
      </c>
      <c r="G901">
        <v>643.9</v>
      </c>
      <c r="H901">
        <v>643.79999999999995</v>
      </c>
      <c r="I901">
        <v>643.70000000000005</v>
      </c>
      <c r="J901">
        <v>474</v>
      </c>
    </row>
    <row r="902" spans="1:10">
      <c r="A902">
        <v>1786</v>
      </c>
      <c r="B902">
        <v>645.5</v>
      </c>
      <c r="C902">
        <v>645.4</v>
      </c>
      <c r="D902">
        <v>645.29999999999995</v>
      </c>
      <c r="E902">
        <v>645.1</v>
      </c>
      <c r="F902">
        <v>645</v>
      </c>
      <c r="G902">
        <v>644.9</v>
      </c>
      <c r="H902">
        <v>644.70000000000005</v>
      </c>
      <c r="I902">
        <v>644.6</v>
      </c>
      <c r="J902">
        <v>472</v>
      </c>
    </row>
    <row r="903" spans="1:10">
      <c r="A903">
        <v>1788</v>
      </c>
      <c r="B903">
        <v>646.5</v>
      </c>
      <c r="C903">
        <v>646.29999999999995</v>
      </c>
      <c r="D903">
        <v>646.20000000000005</v>
      </c>
      <c r="E903">
        <v>646.1</v>
      </c>
      <c r="F903">
        <v>645.9</v>
      </c>
      <c r="G903">
        <v>645.79999999999995</v>
      </c>
      <c r="H903">
        <v>645.70000000000005</v>
      </c>
      <c r="I903">
        <v>645.5</v>
      </c>
      <c r="J903">
        <v>470</v>
      </c>
    </row>
    <row r="904" spans="1:10">
      <c r="A904">
        <v>1790</v>
      </c>
      <c r="B904">
        <v>647.4</v>
      </c>
      <c r="C904">
        <v>647.29999999999995</v>
      </c>
      <c r="D904">
        <v>647.1</v>
      </c>
      <c r="E904">
        <v>647</v>
      </c>
      <c r="F904">
        <v>646.9</v>
      </c>
      <c r="G904">
        <v>646.70000000000005</v>
      </c>
      <c r="H904">
        <v>646.6</v>
      </c>
      <c r="I904">
        <v>646.5</v>
      </c>
      <c r="J904">
        <v>468</v>
      </c>
    </row>
    <row r="905" spans="1:10">
      <c r="A905">
        <v>1792</v>
      </c>
      <c r="B905">
        <v>648.29999999999995</v>
      </c>
      <c r="C905">
        <v>648.20000000000005</v>
      </c>
      <c r="D905">
        <v>648.1</v>
      </c>
      <c r="E905">
        <v>647.9</v>
      </c>
      <c r="F905">
        <v>647.79999999999995</v>
      </c>
      <c r="G905">
        <v>647.70000000000005</v>
      </c>
      <c r="H905">
        <v>647.5</v>
      </c>
      <c r="I905">
        <v>647.4</v>
      </c>
      <c r="J905">
        <v>466</v>
      </c>
    </row>
    <row r="906" spans="1:10">
      <c r="A906">
        <v>1794</v>
      </c>
      <c r="B906">
        <v>649.29999999999995</v>
      </c>
      <c r="C906">
        <v>649.1</v>
      </c>
      <c r="D906">
        <v>649</v>
      </c>
      <c r="E906">
        <v>648.9</v>
      </c>
      <c r="F906">
        <v>648.70000000000005</v>
      </c>
      <c r="G906">
        <v>648.6</v>
      </c>
      <c r="H906">
        <v>648.5</v>
      </c>
      <c r="I906">
        <v>648.29999999999995</v>
      </c>
      <c r="J906">
        <v>464</v>
      </c>
    </row>
    <row r="907" spans="1:10">
      <c r="A907">
        <v>1796</v>
      </c>
      <c r="B907">
        <v>650.20000000000005</v>
      </c>
      <c r="C907">
        <v>650.1</v>
      </c>
      <c r="D907">
        <v>649.9</v>
      </c>
      <c r="E907">
        <v>649.79999999999995</v>
      </c>
      <c r="F907">
        <v>649.70000000000005</v>
      </c>
      <c r="G907">
        <v>649.5</v>
      </c>
      <c r="H907">
        <v>649.4</v>
      </c>
      <c r="I907">
        <v>649.29999999999995</v>
      </c>
      <c r="J907">
        <v>462</v>
      </c>
    </row>
    <row r="908" spans="1:10">
      <c r="A908">
        <v>1798</v>
      </c>
      <c r="B908">
        <v>651.1</v>
      </c>
      <c r="C908">
        <v>651</v>
      </c>
      <c r="D908">
        <v>650.9</v>
      </c>
      <c r="E908">
        <v>650.70000000000005</v>
      </c>
      <c r="F908">
        <v>650.6</v>
      </c>
      <c r="G908">
        <v>650.5</v>
      </c>
      <c r="H908">
        <v>650.4</v>
      </c>
      <c r="I908">
        <v>650.20000000000005</v>
      </c>
      <c r="J908">
        <v>460</v>
      </c>
    </row>
    <row r="909" spans="1:10">
      <c r="A909">
        <v>1800</v>
      </c>
      <c r="B909">
        <v>652.1</v>
      </c>
      <c r="C909">
        <v>651.9</v>
      </c>
      <c r="D909">
        <v>651.79999999999995</v>
      </c>
      <c r="E909">
        <v>651.70000000000005</v>
      </c>
      <c r="F909">
        <v>651.5</v>
      </c>
      <c r="G909">
        <v>651.4</v>
      </c>
      <c r="H909">
        <v>651.29999999999995</v>
      </c>
      <c r="I909">
        <v>651.20000000000005</v>
      </c>
      <c r="J909">
        <v>458</v>
      </c>
    </row>
    <row r="910" spans="1:10">
      <c r="A910">
        <v>1802</v>
      </c>
      <c r="B910">
        <v>653</v>
      </c>
      <c r="C910">
        <v>652.9</v>
      </c>
      <c r="D910">
        <v>652.70000000000005</v>
      </c>
      <c r="E910">
        <v>652.6</v>
      </c>
      <c r="F910">
        <v>652.5</v>
      </c>
      <c r="G910">
        <v>652.4</v>
      </c>
      <c r="H910">
        <v>652.20000000000005</v>
      </c>
      <c r="I910">
        <v>652.1</v>
      </c>
      <c r="J910">
        <v>456</v>
      </c>
    </row>
    <row r="911" spans="1:10">
      <c r="A911">
        <v>1804</v>
      </c>
      <c r="B911">
        <v>653.9</v>
      </c>
      <c r="C911">
        <v>653.79999999999995</v>
      </c>
      <c r="D911">
        <v>653.70000000000005</v>
      </c>
      <c r="E911">
        <v>653.6</v>
      </c>
      <c r="F911">
        <v>653.4</v>
      </c>
      <c r="G911">
        <v>653.29999999999995</v>
      </c>
      <c r="H911">
        <v>653.20000000000005</v>
      </c>
      <c r="I911">
        <v>653</v>
      </c>
      <c r="J911">
        <v>454</v>
      </c>
    </row>
    <row r="912" spans="1:10">
      <c r="A912">
        <v>1806</v>
      </c>
      <c r="B912">
        <v>654.9</v>
      </c>
      <c r="C912">
        <v>654.79999999999995</v>
      </c>
      <c r="D912">
        <v>654.6</v>
      </c>
      <c r="E912">
        <v>654.5</v>
      </c>
      <c r="F912">
        <v>654.4</v>
      </c>
      <c r="G912">
        <v>654.20000000000005</v>
      </c>
      <c r="H912">
        <v>654.1</v>
      </c>
      <c r="I912">
        <v>654</v>
      </c>
      <c r="J912">
        <v>452</v>
      </c>
    </row>
    <row r="913" spans="1:10">
      <c r="A913">
        <v>1808</v>
      </c>
      <c r="B913">
        <v>655.8</v>
      </c>
      <c r="C913">
        <v>655.7</v>
      </c>
      <c r="D913">
        <v>655.6</v>
      </c>
      <c r="E913">
        <v>655.4</v>
      </c>
      <c r="F913">
        <v>655.29999999999995</v>
      </c>
      <c r="G913">
        <v>655.20000000000005</v>
      </c>
      <c r="H913">
        <v>655</v>
      </c>
      <c r="I913">
        <v>654.9</v>
      </c>
      <c r="J913">
        <v>450</v>
      </c>
    </row>
    <row r="914" spans="1:10">
      <c r="A914">
        <v>1810</v>
      </c>
      <c r="B914">
        <v>656.8</v>
      </c>
      <c r="C914">
        <v>656.6</v>
      </c>
      <c r="D914">
        <v>656.5</v>
      </c>
      <c r="E914">
        <v>656.4</v>
      </c>
      <c r="F914">
        <v>656.2</v>
      </c>
      <c r="G914">
        <v>656.1</v>
      </c>
      <c r="H914">
        <v>656</v>
      </c>
      <c r="I914">
        <v>655.8</v>
      </c>
      <c r="J914">
        <v>448</v>
      </c>
    </row>
    <row r="915" spans="1:10">
      <c r="A915">
        <v>1812</v>
      </c>
      <c r="B915">
        <v>657.7</v>
      </c>
      <c r="C915">
        <v>657.6</v>
      </c>
      <c r="D915">
        <v>657.4</v>
      </c>
      <c r="E915">
        <v>657.3</v>
      </c>
      <c r="F915">
        <v>657.2</v>
      </c>
      <c r="G915">
        <v>657</v>
      </c>
      <c r="H915">
        <v>656.9</v>
      </c>
      <c r="I915">
        <v>656.8</v>
      </c>
      <c r="J915">
        <v>446</v>
      </c>
    </row>
    <row r="916" spans="1:10">
      <c r="A916">
        <v>1814</v>
      </c>
      <c r="B916">
        <v>658.6</v>
      </c>
      <c r="C916">
        <v>658.5</v>
      </c>
      <c r="D916">
        <v>658.4</v>
      </c>
      <c r="E916">
        <v>658.2</v>
      </c>
      <c r="F916">
        <v>658.1</v>
      </c>
      <c r="G916">
        <v>658</v>
      </c>
      <c r="H916">
        <v>657.8</v>
      </c>
      <c r="I916">
        <v>657.7</v>
      </c>
      <c r="J916">
        <v>444</v>
      </c>
    </row>
    <row r="917" spans="1:10">
      <c r="A917">
        <v>1816</v>
      </c>
      <c r="B917">
        <v>659.6</v>
      </c>
      <c r="C917">
        <v>659.4</v>
      </c>
      <c r="D917">
        <v>659.3</v>
      </c>
      <c r="E917">
        <v>659.2</v>
      </c>
      <c r="F917">
        <v>659</v>
      </c>
      <c r="G917">
        <v>658.9</v>
      </c>
      <c r="H917">
        <v>658.8</v>
      </c>
      <c r="I917">
        <v>658.6</v>
      </c>
      <c r="J917">
        <v>442</v>
      </c>
    </row>
    <row r="918" spans="1:10">
      <c r="A918">
        <v>1818</v>
      </c>
      <c r="B918">
        <v>660.5</v>
      </c>
      <c r="C918">
        <v>660.4</v>
      </c>
      <c r="D918">
        <v>660.2</v>
      </c>
      <c r="E918">
        <v>660.1</v>
      </c>
      <c r="F918">
        <v>660</v>
      </c>
      <c r="G918">
        <v>659.8</v>
      </c>
      <c r="H918">
        <v>659.7</v>
      </c>
      <c r="I918">
        <v>659.6</v>
      </c>
      <c r="J918">
        <v>440</v>
      </c>
    </row>
    <row r="919" spans="1:10">
      <c r="A919">
        <v>1820</v>
      </c>
      <c r="B919">
        <v>661.4</v>
      </c>
      <c r="C919">
        <v>661.3</v>
      </c>
      <c r="D919">
        <v>661.2</v>
      </c>
      <c r="E919">
        <v>661</v>
      </c>
      <c r="F919">
        <v>660.9</v>
      </c>
      <c r="G919">
        <v>660.8</v>
      </c>
      <c r="H919">
        <v>660.6</v>
      </c>
      <c r="I919">
        <v>660.5</v>
      </c>
      <c r="J919">
        <v>438</v>
      </c>
    </row>
    <row r="920" spans="1:10">
      <c r="A920">
        <v>1822</v>
      </c>
      <c r="B920">
        <v>662.4</v>
      </c>
      <c r="C920">
        <v>662.2</v>
      </c>
      <c r="D920">
        <v>662.1</v>
      </c>
      <c r="E920">
        <v>662</v>
      </c>
      <c r="F920">
        <v>661.8</v>
      </c>
      <c r="G920">
        <v>661.7</v>
      </c>
      <c r="H920">
        <v>661.6</v>
      </c>
      <c r="I920">
        <v>661.4</v>
      </c>
      <c r="J920">
        <v>436</v>
      </c>
    </row>
    <row r="921" spans="1:10">
      <c r="A921">
        <v>1824</v>
      </c>
      <c r="B921">
        <v>663.3</v>
      </c>
      <c r="C921">
        <v>663.2</v>
      </c>
      <c r="D921">
        <v>663</v>
      </c>
      <c r="E921">
        <v>662.9</v>
      </c>
      <c r="F921">
        <v>662.8</v>
      </c>
      <c r="G921">
        <v>662.6</v>
      </c>
      <c r="H921">
        <v>662.5</v>
      </c>
      <c r="I921">
        <v>662.4</v>
      </c>
      <c r="J921">
        <v>434</v>
      </c>
    </row>
    <row r="922" spans="1:10">
      <c r="A922">
        <v>1826</v>
      </c>
      <c r="B922">
        <v>664.2</v>
      </c>
      <c r="C922">
        <v>664.1</v>
      </c>
      <c r="D922">
        <v>664</v>
      </c>
      <c r="E922">
        <v>663.8</v>
      </c>
      <c r="F922">
        <v>663.7</v>
      </c>
      <c r="G922">
        <v>663.6</v>
      </c>
      <c r="H922">
        <v>663.5</v>
      </c>
      <c r="I922">
        <v>663.3</v>
      </c>
      <c r="J922">
        <v>432</v>
      </c>
    </row>
    <row r="923" spans="1:10">
      <c r="A923">
        <v>1828</v>
      </c>
      <c r="B923">
        <v>665.2</v>
      </c>
      <c r="C923">
        <v>665</v>
      </c>
      <c r="D923">
        <v>664.9</v>
      </c>
      <c r="E923">
        <v>664.8</v>
      </c>
      <c r="F923">
        <v>664.7</v>
      </c>
      <c r="G923">
        <v>664.5</v>
      </c>
      <c r="H923">
        <v>664.4</v>
      </c>
      <c r="I923">
        <v>664.3</v>
      </c>
      <c r="J923">
        <v>430</v>
      </c>
    </row>
    <row r="924" spans="1:10">
      <c r="A924">
        <v>1830</v>
      </c>
      <c r="B924">
        <v>666.1</v>
      </c>
      <c r="C924">
        <v>666</v>
      </c>
      <c r="D924">
        <v>665.8</v>
      </c>
      <c r="E924">
        <v>665.7</v>
      </c>
      <c r="F924">
        <v>665.6</v>
      </c>
      <c r="G924">
        <v>665.5</v>
      </c>
      <c r="H924">
        <v>665.3</v>
      </c>
      <c r="I924">
        <v>665.2</v>
      </c>
      <c r="J924">
        <v>428</v>
      </c>
    </row>
    <row r="925" spans="1:10">
      <c r="A925">
        <v>1832</v>
      </c>
      <c r="B925">
        <v>667</v>
      </c>
      <c r="C925">
        <v>666.9</v>
      </c>
      <c r="D925">
        <v>666.8</v>
      </c>
      <c r="E925">
        <v>666.7</v>
      </c>
      <c r="F925">
        <v>666.5</v>
      </c>
      <c r="G925">
        <v>666.4</v>
      </c>
      <c r="H925">
        <v>666.3</v>
      </c>
      <c r="I925">
        <v>666.1</v>
      </c>
      <c r="J925">
        <v>426</v>
      </c>
    </row>
    <row r="926" spans="1:10">
      <c r="A926">
        <v>1834</v>
      </c>
      <c r="B926">
        <v>668</v>
      </c>
      <c r="C926">
        <v>667.9</v>
      </c>
      <c r="D926">
        <v>667.7</v>
      </c>
      <c r="E926">
        <v>667.6</v>
      </c>
      <c r="F926">
        <v>667.5</v>
      </c>
      <c r="G926">
        <v>667.3</v>
      </c>
      <c r="H926">
        <v>667.2</v>
      </c>
      <c r="I926">
        <v>667.1</v>
      </c>
      <c r="J926">
        <v>424</v>
      </c>
    </row>
    <row r="927" spans="1:10">
      <c r="A927">
        <v>1836</v>
      </c>
      <c r="B927">
        <v>668.9</v>
      </c>
      <c r="C927">
        <v>668.8</v>
      </c>
      <c r="D927">
        <v>668.7</v>
      </c>
      <c r="E927">
        <v>668.5</v>
      </c>
      <c r="F927">
        <v>668.4</v>
      </c>
      <c r="G927">
        <v>668.3</v>
      </c>
      <c r="H927">
        <v>668.1</v>
      </c>
      <c r="I927">
        <v>668</v>
      </c>
      <c r="J927">
        <v>422</v>
      </c>
    </row>
    <row r="928" spans="1:10">
      <c r="A928">
        <v>1838</v>
      </c>
      <c r="B928">
        <v>669.9</v>
      </c>
      <c r="C928">
        <v>669.7</v>
      </c>
      <c r="D928">
        <v>669.6</v>
      </c>
      <c r="E928">
        <v>669.5</v>
      </c>
      <c r="F928">
        <v>669.3</v>
      </c>
      <c r="G928">
        <v>669.2</v>
      </c>
      <c r="H928">
        <v>669.1</v>
      </c>
      <c r="I928">
        <v>668.9</v>
      </c>
      <c r="J928">
        <v>420</v>
      </c>
    </row>
    <row r="929" spans="1:10">
      <c r="A929">
        <v>1840</v>
      </c>
      <c r="B929">
        <v>670.8</v>
      </c>
      <c r="C929">
        <v>670.7</v>
      </c>
      <c r="D929">
        <v>670.5</v>
      </c>
      <c r="E929">
        <v>670.4</v>
      </c>
      <c r="F929">
        <v>670.3</v>
      </c>
      <c r="G929">
        <v>670.1</v>
      </c>
      <c r="H929">
        <v>670</v>
      </c>
      <c r="I929">
        <v>669.9</v>
      </c>
      <c r="J929">
        <v>418</v>
      </c>
    </row>
    <row r="930" spans="1:10">
      <c r="A930">
        <v>1842</v>
      </c>
      <c r="B930">
        <v>671.7</v>
      </c>
      <c r="C930">
        <v>671.6</v>
      </c>
      <c r="D930">
        <v>671.5</v>
      </c>
      <c r="E930">
        <v>671.3</v>
      </c>
      <c r="F930">
        <v>671.2</v>
      </c>
      <c r="G930">
        <v>671.1</v>
      </c>
      <c r="H930">
        <v>670.9</v>
      </c>
      <c r="I930">
        <v>670.8</v>
      </c>
      <c r="J930">
        <v>416</v>
      </c>
    </row>
    <row r="931" spans="1:10">
      <c r="A931">
        <v>1844</v>
      </c>
      <c r="B931">
        <v>672.7</v>
      </c>
      <c r="C931">
        <v>672.5</v>
      </c>
      <c r="D931">
        <v>672.4</v>
      </c>
      <c r="E931">
        <v>672.3</v>
      </c>
      <c r="F931">
        <v>672.1</v>
      </c>
      <c r="G931">
        <v>672</v>
      </c>
      <c r="H931">
        <v>671.9</v>
      </c>
      <c r="I931">
        <v>671.7</v>
      </c>
      <c r="J931">
        <v>414</v>
      </c>
    </row>
    <row r="932" spans="1:10">
      <c r="A932">
        <v>1846</v>
      </c>
      <c r="B932">
        <v>673.6</v>
      </c>
      <c r="C932">
        <v>673.5</v>
      </c>
      <c r="D932">
        <v>673.3</v>
      </c>
      <c r="E932">
        <v>673.2</v>
      </c>
      <c r="F932">
        <v>673.1</v>
      </c>
      <c r="G932">
        <v>672.9</v>
      </c>
      <c r="H932">
        <v>672.8</v>
      </c>
      <c r="I932">
        <v>672.7</v>
      </c>
      <c r="J932">
        <v>412</v>
      </c>
    </row>
    <row r="933" spans="1:10">
      <c r="A933">
        <v>1848</v>
      </c>
      <c r="B933">
        <v>674.5</v>
      </c>
      <c r="C933">
        <v>674.4</v>
      </c>
      <c r="D933">
        <v>674.3</v>
      </c>
      <c r="E933">
        <v>674.1</v>
      </c>
      <c r="F933">
        <v>674</v>
      </c>
      <c r="G933">
        <v>673.9</v>
      </c>
      <c r="H933">
        <v>673.7</v>
      </c>
      <c r="I933">
        <v>673.6</v>
      </c>
      <c r="J933">
        <v>410</v>
      </c>
    </row>
    <row r="934" spans="1:10">
      <c r="A934">
        <v>1850</v>
      </c>
      <c r="B934">
        <v>675.5</v>
      </c>
      <c r="C934">
        <v>675.3</v>
      </c>
      <c r="D934">
        <v>675.2</v>
      </c>
      <c r="E934">
        <v>675.1</v>
      </c>
      <c r="F934">
        <v>674.9</v>
      </c>
      <c r="G934">
        <v>674.8</v>
      </c>
      <c r="H934">
        <v>674.7</v>
      </c>
      <c r="I934">
        <v>674.6</v>
      </c>
      <c r="J934">
        <v>408</v>
      </c>
    </row>
    <row r="935" spans="1:10">
      <c r="A935">
        <v>1852</v>
      </c>
      <c r="B935">
        <v>676.4</v>
      </c>
      <c r="C935">
        <v>676.3</v>
      </c>
      <c r="D935">
        <v>676.1</v>
      </c>
      <c r="E935">
        <v>676</v>
      </c>
      <c r="F935">
        <v>675.9</v>
      </c>
      <c r="G935">
        <v>675.8</v>
      </c>
      <c r="H935">
        <v>675.6</v>
      </c>
      <c r="I935">
        <v>675.5</v>
      </c>
      <c r="J935">
        <v>406</v>
      </c>
    </row>
    <row r="936" spans="1:10">
      <c r="A936">
        <v>1854</v>
      </c>
      <c r="B936">
        <v>677.3</v>
      </c>
      <c r="C936">
        <v>677.2</v>
      </c>
      <c r="D936">
        <v>677.1</v>
      </c>
      <c r="E936">
        <v>676.9</v>
      </c>
      <c r="F936">
        <v>676.8</v>
      </c>
      <c r="G936">
        <v>676.7</v>
      </c>
      <c r="H936">
        <v>676.6</v>
      </c>
      <c r="I936">
        <v>676.4</v>
      </c>
      <c r="J936">
        <v>404</v>
      </c>
    </row>
    <row r="937" spans="1:10">
      <c r="A937">
        <v>1856</v>
      </c>
      <c r="B937">
        <v>678.3</v>
      </c>
      <c r="C937">
        <v>678.1</v>
      </c>
      <c r="D937">
        <v>678</v>
      </c>
      <c r="E937">
        <v>677.9</v>
      </c>
      <c r="F937">
        <v>677.8</v>
      </c>
      <c r="G937">
        <v>677.6</v>
      </c>
      <c r="H937">
        <v>677.5</v>
      </c>
      <c r="I937">
        <v>677.4</v>
      </c>
      <c r="J937">
        <v>402</v>
      </c>
    </row>
    <row r="938" spans="1:10">
      <c r="A938">
        <v>1858</v>
      </c>
      <c r="B938">
        <v>679.2</v>
      </c>
      <c r="C938">
        <v>679.1</v>
      </c>
      <c r="D938">
        <v>679</v>
      </c>
      <c r="E938">
        <v>678.8</v>
      </c>
      <c r="F938">
        <v>678.7</v>
      </c>
      <c r="G938">
        <v>678.6</v>
      </c>
      <c r="H938">
        <v>678.4</v>
      </c>
      <c r="I938">
        <v>678.3</v>
      </c>
      <c r="J938">
        <v>400</v>
      </c>
    </row>
    <row r="939" spans="1:10">
      <c r="A939">
        <v>1860</v>
      </c>
      <c r="B939">
        <v>680.2</v>
      </c>
      <c r="C939">
        <v>680</v>
      </c>
      <c r="D939">
        <v>679.9</v>
      </c>
      <c r="E939">
        <v>679.8</v>
      </c>
      <c r="F939">
        <v>679.6</v>
      </c>
      <c r="G939">
        <v>679.5</v>
      </c>
      <c r="H939">
        <v>679.4</v>
      </c>
      <c r="I939">
        <v>679.2</v>
      </c>
      <c r="J939">
        <v>398</v>
      </c>
    </row>
    <row r="940" spans="1:10">
      <c r="A940">
        <v>1862</v>
      </c>
      <c r="B940">
        <v>681.1</v>
      </c>
      <c r="C940">
        <v>681</v>
      </c>
      <c r="D940">
        <v>680.8</v>
      </c>
      <c r="E940">
        <v>680.7</v>
      </c>
      <c r="F940">
        <v>680.6</v>
      </c>
      <c r="G940">
        <v>680.4</v>
      </c>
      <c r="H940">
        <v>680.3</v>
      </c>
      <c r="I940">
        <v>680.2</v>
      </c>
      <c r="J940">
        <v>396</v>
      </c>
    </row>
    <row r="941" spans="1:10">
      <c r="A941">
        <v>1864</v>
      </c>
      <c r="B941">
        <v>682</v>
      </c>
      <c r="C941">
        <v>681.9</v>
      </c>
      <c r="D941">
        <v>681.8</v>
      </c>
      <c r="E941">
        <v>681.6</v>
      </c>
      <c r="F941">
        <v>681.5</v>
      </c>
      <c r="G941">
        <v>681.4</v>
      </c>
      <c r="H941">
        <v>681.2</v>
      </c>
      <c r="I941">
        <v>681.1</v>
      </c>
      <c r="J941">
        <v>394</v>
      </c>
    </row>
    <row r="942" spans="1:10">
      <c r="A942">
        <v>1866</v>
      </c>
      <c r="B942">
        <v>683</v>
      </c>
      <c r="C942">
        <v>682.8</v>
      </c>
      <c r="D942">
        <v>682.7</v>
      </c>
      <c r="E942">
        <v>682.6</v>
      </c>
      <c r="F942">
        <v>682.4</v>
      </c>
      <c r="G942">
        <v>682.3</v>
      </c>
      <c r="H942">
        <v>682.2</v>
      </c>
      <c r="I942">
        <v>682</v>
      </c>
      <c r="J942">
        <v>392</v>
      </c>
    </row>
    <row r="943" spans="1:10">
      <c r="A943">
        <v>1868</v>
      </c>
      <c r="B943">
        <v>683.9</v>
      </c>
      <c r="C943">
        <v>683.8</v>
      </c>
      <c r="D943">
        <v>683.6</v>
      </c>
      <c r="E943">
        <v>683.5</v>
      </c>
      <c r="F943">
        <v>683.4</v>
      </c>
      <c r="G943">
        <v>683.2</v>
      </c>
      <c r="H943">
        <v>683.1</v>
      </c>
      <c r="I943">
        <v>683</v>
      </c>
      <c r="J943">
        <v>390</v>
      </c>
    </row>
    <row r="944" spans="1:10">
      <c r="A944">
        <v>1870</v>
      </c>
      <c r="B944">
        <v>684.8</v>
      </c>
      <c r="C944">
        <v>684.7</v>
      </c>
      <c r="D944">
        <v>684.6</v>
      </c>
      <c r="E944">
        <v>684.4</v>
      </c>
      <c r="F944">
        <v>684.3</v>
      </c>
      <c r="G944">
        <v>684.2</v>
      </c>
      <c r="H944">
        <v>684</v>
      </c>
      <c r="I944">
        <v>683.9</v>
      </c>
      <c r="J944">
        <v>388</v>
      </c>
    </row>
    <row r="945" spans="1:10">
      <c r="A945">
        <v>1872</v>
      </c>
      <c r="B945">
        <v>685.8</v>
      </c>
      <c r="C945">
        <v>685.6</v>
      </c>
      <c r="D945">
        <v>685.5</v>
      </c>
      <c r="E945">
        <v>685.4</v>
      </c>
      <c r="F945">
        <v>685.2</v>
      </c>
      <c r="G945">
        <v>685.1</v>
      </c>
      <c r="H945">
        <v>685</v>
      </c>
      <c r="I945">
        <v>684.8</v>
      </c>
      <c r="J945">
        <v>386</v>
      </c>
    </row>
    <row r="946" spans="1:10">
      <c r="A946">
        <v>1874</v>
      </c>
      <c r="B946">
        <v>686.7</v>
      </c>
      <c r="C946">
        <v>686.6</v>
      </c>
      <c r="D946">
        <v>686.4</v>
      </c>
      <c r="E946">
        <v>686.3</v>
      </c>
      <c r="F946">
        <v>686.2</v>
      </c>
      <c r="G946">
        <v>686</v>
      </c>
      <c r="H946">
        <v>685.9</v>
      </c>
      <c r="I946">
        <v>685.8</v>
      </c>
      <c r="J946">
        <v>384</v>
      </c>
    </row>
    <row r="947" spans="1:10">
      <c r="A947">
        <v>1876</v>
      </c>
      <c r="B947">
        <v>687.6</v>
      </c>
      <c r="C947">
        <v>687.5</v>
      </c>
      <c r="D947">
        <v>687.4</v>
      </c>
      <c r="E947">
        <v>687.2</v>
      </c>
      <c r="F947">
        <v>687.1</v>
      </c>
      <c r="G947">
        <v>687</v>
      </c>
      <c r="H947">
        <v>686.8</v>
      </c>
      <c r="I947">
        <v>686.7</v>
      </c>
      <c r="J947">
        <v>382</v>
      </c>
    </row>
    <row r="948" spans="1:10">
      <c r="A948">
        <v>1878</v>
      </c>
      <c r="B948">
        <v>688.6</v>
      </c>
      <c r="C948">
        <v>688.4</v>
      </c>
      <c r="D948">
        <v>688.3</v>
      </c>
      <c r="E948">
        <v>688.2</v>
      </c>
      <c r="F948">
        <v>688</v>
      </c>
      <c r="G948">
        <v>687.9</v>
      </c>
      <c r="H948">
        <v>687.8</v>
      </c>
      <c r="I948">
        <v>687.7</v>
      </c>
      <c r="J948">
        <v>380</v>
      </c>
    </row>
    <row r="949" spans="1:10">
      <c r="A949">
        <v>1880</v>
      </c>
      <c r="B949">
        <v>689.5</v>
      </c>
      <c r="C949">
        <v>689.4</v>
      </c>
      <c r="D949">
        <v>689.2</v>
      </c>
      <c r="E949">
        <v>689.1</v>
      </c>
      <c r="F949">
        <v>689</v>
      </c>
      <c r="G949">
        <v>688.9</v>
      </c>
      <c r="H949">
        <v>688.7</v>
      </c>
      <c r="I949">
        <v>688.6</v>
      </c>
      <c r="J949">
        <v>378</v>
      </c>
    </row>
    <row r="950" spans="1:10">
      <c r="A950">
        <v>1882</v>
      </c>
      <c r="B950">
        <v>690.4</v>
      </c>
      <c r="C950">
        <v>690.3</v>
      </c>
      <c r="D950">
        <v>690.2</v>
      </c>
      <c r="E950">
        <v>690.1</v>
      </c>
      <c r="F950">
        <v>689.9</v>
      </c>
      <c r="G950">
        <v>689.8</v>
      </c>
      <c r="H950">
        <v>689.7</v>
      </c>
      <c r="I950">
        <v>689.5</v>
      </c>
      <c r="J950">
        <v>376</v>
      </c>
    </row>
    <row r="951" spans="1:10">
      <c r="A951">
        <v>1884</v>
      </c>
      <c r="B951">
        <v>691.4</v>
      </c>
      <c r="C951">
        <v>691.2</v>
      </c>
      <c r="D951">
        <v>691.1</v>
      </c>
      <c r="E951">
        <v>691</v>
      </c>
      <c r="F951">
        <v>690.9</v>
      </c>
      <c r="G951">
        <v>690.7</v>
      </c>
      <c r="H951">
        <v>690.6</v>
      </c>
      <c r="I951">
        <v>690.5</v>
      </c>
      <c r="J951">
        <v>374</v>
      </c>
    </row>
    <row r="952" spans="1:10">
      <c r="A952">
        <v>1886</v>
      </c>
      <c r="B952">
        <v>692.3</v>
      </c>
      <c r="C952">
        <v>692.2</v>
      </c>
      <c r="D952">
        <v>692.1</v>
      </c>
      <c r="E952">
        <v>691.9</v>
      </c>
      <c r="F952">
        <v>691.8</v>
      </c>
      <c r="G952">
        <v>691.7</v>
      </c>
      <c r="H952">
        <v>691.5</v>
      </c>
      <c r="I952">
        <v>691.4</v>
      </c>
      <c r="J952">
        <v>372</v>
      </c>
    </row>
    <row r="953" spans="1:10">
      <c r="A953">
        <v>1888</v>
      </c>
      <c r="B953">
        <v>693.3</v>
      </c>
      <c r="C953">
        <v>693.1</v>
      </c>
      <c r="D953">
        <v>693</v>
      </c>
      <c r="E953">
        <v>692.9</v>
      </c>
      <c r="F953">
        <v>692.7</v>
      </c>
      <c r="G953">
        <v>692.6</v>
      </c>
      <c r="H953">
        <v>692.5</v>
      </c>
      <c r="I953">
        <v>692.3</v>
      </c>
      <c r="J953">
        <v>370</v>
      </c>
    </row>
    <row r="954" spans="1:10">
      <c r="A954">
        <v>1890</v>
      </c>
      <c r="B954">
        <v>694.2</v>
      </c>
      <c r="C954">
        <v>694.1</v>
      </c>
      <c r="D954">
        <v>693.9</v>
      </c>
      <c r="E954">
        <v>693.8</v>
      </c>
      <c r="F954">
        <v>693.7</v>
      </c>
      <c r="G954">
        <v>693.5</v>
      </c>
      <c r="H954">
        <v>693.4</v>
      </c>
      <c r="I954">
        <v>693.3</v>
      </c>
      <c r="J954">
        <v>368</v>
      </c>
    </row>
    <row r="955" spans="1:10">
      <c r="A955">
        <v>1892</v>
      </c>
      <c r="B955">
        <v>695.1</v>
      </c>
      <c r="C955">
        <v>695</v>
      </c>
      <c r="D955">
        <v>694.9</v>
      </c>
      <c r="E955">
        <v>694.7</v>
      </c>
      <c r="F955">
        <v>694.6</v>
      </c>
      <c r="G955">
        <v>694.5</v>
      </c>
      <c r="H955">
        <v>694.3</v>
      </c>
      <c r="I955">
        <v>694.2</v>
      </c>
      <c r="J955">
        <v>366</v>
      </c>
    </row>
    <row r="956" spans="1:10">
      <c r="A956">
        <v>1894</v>
      </c>
      <c r="B956">
        <v>696.1</v>
      </c>
      <c r="C956">
        <v>695.9</v>
      </c>
      <c r="D956">
        <v>695.8</v>
      </c>
      <c r="E956">
        <v>695.7</v>
      </c>
      <c r="F956">
        <v>695.5</v>
      </c>
      <c r="G956">
        <v>695.4</v>
      </c>
      <c r="H956">
        <v>695.3</v>
      </c>
      <c r="I956">
        <v>695.1</v>
      </c>
      <c r="J956">
        <v>364</v>
      </c>
    </row>
    <row r="957" spans="1:10">
      <c r="A957">
        <v>1896</v>
      </c>
      <c r="B957">
        <v>697</v>
      </c>
      <c r="C957">
        <v>696.9</v>
      </c>
      <c r="D957">
        <v>696.7</v>
      </c>
      <c r="E957">
        <v>696.6</v>
      </c>
      <c r="F957">
        <v>696.5</v>
      </c>
      <c r="G957">
        <v>696.3</v>
      </c>
      <c r="H957">
        <v>696.2</v>
      </c>
      <c r="I957">
        <v>696.1</v>
      </c>
      <c r="J957">
        <v>362</v>
      </c>
    </row>
    <row r="958" spans="1:10">
      <c r="A958">
        <v>1898</v>
      </c>
      <c r="B958">
        <v>697.9</v>
      </c>
      <c r="C958">
        <v>697.8</v>
      </c>
      <c r="D958">
        <v>697.7</v>
      </c>
      <c r="E958">
        <v>697.5</v>
      </c>
      <c r="F958">
        <v>697.4</v>
      </c>
      <c r="G958">
        <v>697.3</v>
      </c>
      <c r="H958">
        <v>697.1</v>
      </c>
      <c r="I958">
        <v>697</v>
      </c>
      <c r="J958">
        <v>360</v>
      </c>
    </row>
    <row r="959" spans="1:10">
      <c r="A959">
        <v>1900</v>
      </c>
      <c r="B959">
        <v>698.9</v>
      </c>
      <c r="C959">
        <v>698.7</v>
      </c>
      <c r="D959">
        <v>698.6</v>
      </c>
      <c r="E959">
        <v>698.5</v>
      </c>
      <c r="F959">
        <v>698.3</v>
      </c>
      <c r="G959">
        <v>698.2</v>
      </c>
      <c r="H959">
        <v>698.1</v>
      </c>
      <c r="I959">
        <v>697.9</v>
      </c>
      <c r="J959">
        <v>358</v>
      </c>
    </row>
    <row r="960" spans="1:10">
      <c r="A960">
        <v>1902</v>
      </c>
      <c r="B960">
        <v>699.8</v>
      </c>
      <c r="C960">
        <v>699.7</v>
      </c>
      <c r="D960">
        <v>699.5</v>
      </c>
      <c r="E960">
        <v>699.4</v>
      </c>
      <c r="F960">
        <v>699.3</v>
      </c>
      <c r="G960">
        <v>699.1</v>
      </c>
      <c r="H960">
        <v>699</v>
      </c>
      <c r="I960">
        <v>698.9</v>
      </c>
      <c r="J960">
        <v>356</v>
      </c>
    </row>
    <row r="961" spans="1:10">
      <c r="A961">
        <v>1904</v>
      </c>
      <c r="B961">
        <v>700.7</v>
      </c>
      <c r="C961">
        <v>700.6</v>
      </c>
      <c r="D961">
        <v>700.5</v>
      </c>
      <c r="E961">
        <v>700.3</v>
      </c>
      <c r="F961">
        <v>700.2</v>
      </c>
      <c r="G961">
        <v>700.1</v>
      </c>
      <c r="H961">
        <v>700</v>
      </c>
      <c r="I961">
        <v>699.8</v>
      </c>
      <c r="J961">
        <v>354</v>
      </c>
    </row>
    <row r="962" spans="1:10">
      <c r="A962">
        <v>1906</v>
      </c>
      <c r="B962">
        <v>701.7</v>
      </c>
      <c r="C962">
        <v>701.5</v>
      </c>
      <c r="D962">
        <v>701.4</v>
      </c>
      <c r="E962">
        <v>701.3</v>
      </c>
      <c r="F962">
        <v>701.1</v>
      </c>
      <c r="G962">
        <v>701</v>
      </c>
      <c r="H962">
        <v>700.9</v>
      </c>
      <c r="I962">
        <v>700.8</v>
      </c>
      <c r="J962">
        <v>352</v>
      </c>
    </row>
    <row r="963" spans="1:10">
      <c r="A963">
        <v>1908</v>
      </c>
      <c r="B963">
        <v>702.6</v>
      </c>
      <c r="C963">
        <v>702.5</v>
      </c>
      <c r="D963">
        <v>702.3</v>
      </c>
      <c r="E963">
        <v>702.2</v>
      </c>
      <c r="F963">
        <v>702.1</v>
      </c>
      <c r="G963">
        <v>702</v>
      </c>
      <c r="H963">
        <v>701.8</v>
      </c>
      <c r="I963">
        <v>701.7</v>
      </c>
      <c r="J963">
        <v>350</v>
      </c>
    </row>
    <row r="964" spans="1:10">
      <c r="A964">
        <v>1910</v>
      </c>
      <c r="B964">
        <v>703.5</v>
      </c>
      <c r="C964">
        <v>703.4</v>
      </c>
      <c r="D964">
        <v>703.3</v>
      </c>
      <c r="E964">
        <v>703.2</v>
      </c>
      <c r="F964">
        <v>703</v>
      </c>
      <c r="G964">
        <v>702.9</v>
      </c>
      <c r="H964">
        <v>702.8</v>
      </c>
      <c r="I964">
        <v>702.6</v>
      </c>
      <c r="J964">
        <v>348</v>
      </c>
    </row>
    <row r="965" spans="1:10">
      <c r="A965">
        <v>1912</v>
      </c>
      <c r="B965">
        <v>704.5</v>
      </c>
      <c r="C965">
        <v>704.4</v>
      </c>
      <c r="D965">
        <v>704.2</v>
      </c>
      <c r="E965">
        <v>704.1</v>
      </c>
      <c r="F965">
        <v>704</v>
      </c>
      <c r="G965">
        <v>703.8</v>
      </c>
      <c r="H965">
        <v>703.7</v>
      </c>
      <c r="I965">
        <v>703.6</v>
      </c>
      <c r="J965">
        <v>346</v>
      </c>
    </row>
    <row r="966" spans="1:10">
      <c r="A966">
        <v>1914</v>
      </c>
      <c r="B966">
        <v>705.4</v>
      </c>
      <c r="C966">
        <v>705.3</v>
      </c>
      <c r="D966">
        <v>705.2</v>
      </c>
      <c r="E966">
        <v>705</v>
      </c>
      <c r="F966">
        <v>704.9</v>
      </c>
      <c r="G966">
        <v>704.8</v>
      </c>
      <c r="H966">
        <v>704.6</v>
      </c>
      <c r="I966">
        <v>704.5</v>
      </c>
      <c r="J966">
        <v>344</v>
      </c>
    </row>
    <row r="967" spans="1:10">
      <c r="A967">
        <v>1916</v>
      </c>
      <c r="B967">
        <v>706.4</v>
      </c>
      <c r="C967">
        <v>706.2</v>
      </c>
      <c r="D967">
        <v>706.1</v>
      </c>
      <c r="E967">
        <v>706</v>
      </c>
      <c r="F967">
        <v>705.8</v>
      </c>
      <c r="G967">
        <v>705.7</v>
      </c>
      <c r="H967">
        <v>705.6</v>
      </c>
      <c r="I967">
        <v>705.4</v>
      </c>
      <c r="J967">
        <v>342</v>
      </c>
    </row>
    <row r="968" spans="1:10">
      <c r="A968">
        <v>1918</v>
      </c>
      <c r="B968">
        <v>707.3</v>
      </c>
      <c r="C968">
        <v>707.2</v>
      </c>
      <c r="D968">
        <v>707</v>
      </c>
      <c r="E968">
        <v>706.9</v>
      </c>
      <c r="F968">
        <v>706.8</v>
      </c>
      <c r="G968">
        <v>706.6</v>
      </c>
      <c r="H968">
        <v>706.5</v>
      </c>
      <c r="I968">
        <v>706.4</v>
      </c>
      <c r="J968">
        <v>340</v>
      </c>
    </row>
    <row r="969" spans="1:10">
      <c r="A969">
        <v>1920</v>
      </c>
      <c r="B969">
        <v>708.2</v>
      </c>
      <c r="C969">
        <v>708.1</v>
      </c>
      <c r="D969">
        <v>708</v>
      </c>
      <c r="E969">
        <v>707.8</v>
      </c>
      <c r="F969">
        <v>707.7</v>
      </c>
      <c r="G969">
        <v>707.6</v>
      </c>
      <c r="H969">
        <v>707.4</v>
      </c>
      <c r="I969">
        <v>707.3</v>
      </c>
      <c r="J969">
        <v>338</v>
      </c>
    </row>
    <row r="970" spans="1:10">
      <c r="A970">
        <v>1922</v>
      </c>
      <c r="B970">
        <v>709.2</v>
      </c>
      <c r="C970">
        <v>709</v>
      </c>
      <c r="D970">
        <v>708.9</v>
      </c>
      <c r="E970">
        <v>708.8</v>
      </c>
      <c r="F970">
        <v>708.6</v>
      </c>
      <c r="G970">
        <v>708.5</v>
      </c>
      <c r="H970">
        <v>708.4</v>
      </c>
      <c r="I970">
        <v>708.2</v>
      </c>
      <c r="J970">
        <v>336</v>
      </c>
    </row>
    <row r="971" spans="1:10">
      <c r="A971">
        <v>1924</v>
      </c>
      <c r="B971">
        <v>710.1</v>
      </c>
      <c r="C971">
        <v>710</v>
      </c>
      <c r="D971">
        <v>709.8</v>
      </c>
      <c r="E971">
        <v>709.7</v>
      </c>
      <c r="F971">
        <v>709.6</v>
      </c>
      <c r="G971">
        <v>709.4</v>
      </c>
      <c r="H971">
        <v>709.3</v>
      </c>
      <c r="I971">
        <v>709.2</v>
      </c>
      <c r="J971">
        <v>334</v>
      </c>
    </row>
    <row r="972" spans="1:10">
      <c r="A972">
        <v>1926</v>
      </c>
      <c r="B972">
        <v>711</v>
      </c>
      <c r="C972">
        <v>710.9</v>
      </c>
      <c r="D972">
        <v>710.8</v>
      </c>
      <c r="E972">
        <v>710.6</v>
      </c>
      <c r="F972">
        <v>710.5</v>
      </c>
      <c r="G972">
        <v>710.4</v>
      </c>
      <c r="H972">
        <v>710.2</v>
      </c>
      <c r="I972">
        <v>710.1</v>
      </c>
      <c r="J972">
        <v>332</v>
      </c>
    </row>
    <row r="973" spans="1:10">
      <c r="A973">
        <v>1928</v>
      </c>
      <c r="B973">
        <v>712</v>
      </c>
      <c r="C973">
        <v>711.8</v>
      </c>
      <c r="D973">
        <v>711.7</v>
      </c>
      <c r="E973">
        <v>711.6</v>
      </c>
      <c r="F973">
        <v>711.4</v>
      </c>
      <c r="G973">
        <v>711.3</v>
      </c>
      <c r="H973">
        <v>711.2</v>
      </c>
      <c r="I973">
        <v>711</v>
      </c>
      <c r="J973">
        <v>330</v>
      </c>
    </row>
    <row r="974" spans="1:10">
      <c r="A974">
        <v>1930</v>
      </c>
      <c r="B974">
        <v>712.9</v>
      </c>
      <c r="C974">
        <v>712.8</v>
      </c>
      <c r="D974">
        <v>712.6</v>
      </c>
      <c r="E974">
        <v>712.5</v>
      </c>
      <c r="F974">
        <v>712.4</v>
      </c>
      <c r="G974">
        <v>712.2</v>
      </c>
      <c r="H974">
        <v>712.1</v>
      </c>
      <c r="I974">
        <v>712</v>
      </c>
      <c r="J974">
        <v>328</v>
      </c>
    </row>
    <row r="975" spans="1:10">
      <c r="A975">
        <v>1932</v>
      </c>
      <c r="B975">
        <v>713.8</v>
      </c>
      <c r="C975">
        <v>713.7</v>
      </c>
      <c r="D975">
        <v>713.6</v>
      </c>
      <c r="E975">
        <v>713.4</v>
      </c>
      <c r="F975">
        <v>713.3</v>
      </c>
      <c r="G975">
        <v>713.2</v>
      </c>
      <c r="H975">
        <v>713.1</v>
      </c>
      <c r="I975">
        <v>712.9</v>
      </c>
      <c r="J975">
        <v>326</v>
      </c>
    </row>
    <row r="976" spans="1:10">
      <c r="A976">
        <v>1934</v>
      </c>
      <c r="B976">
        <v>714.8</v>
      </c>
      <c r="C976">
        <v>714.6</v>
      </c>
      <c r="D976">
        <v>714.5</v>
      </c>
      <c r="E976">
        <v>714.4</v>
      </c>
      <c r="F976">
        <v>714.3</v>
      </c>
      <c r="G976">
        <v>714.1</v>
      </c>
      <c r="H976">
        <v>714</v>
      </c>
      <c r="I976">
        <v>713.9</v>
      </c>
      <c r="J976">
        <v>324</v>
      </c>
    </row>
    <row r="977" spans="1:10">
      <c r="A977">
        <v>1936</v>
      </c>
      <c r="B977">
        <v>715.7</v>
      </c>
      <c r="C977">
        <v>715.6</v>
      </c>
      <c r="D977">
        <v>715.4</v>
      </c>
      <c r="E977">
        <v>715.3</v>
      </c>
      <c r="F977">
        <v>715.2</v>
      </c>
      <c r="G977">
        <v>715.1</v>
      </c>
      <c r="H977">
        <v>714.9</v>
      </c>
      <c r="I977">
        <v>714.8</v>
      </c>
      <c r="J977">
        <v>322</v>
      </c>
    </row>
    <row r="978" spans="1:10">
      <c r="A978">
        <v>1938</v>
      </c>
      <c r="B978">
        <v>716.6</v>
      </c>
      <c r="C978">
        <v>716.5</v>
      </c>
      <c r="D978">
        <v>716.4</v>
      </c>
      <c r="E978">
        <v>716.3</v>
      </c>
      <c r="F978">
        <v>716.1</v>
      </c>
      <c r="G978">
        <v>716</v>
      </c>
      <c r="H978">
        <v>715.9</v>
      </c>
      <c r="I978">
        <v>715.7</v>
      </c>
      <c r="J978">
        <v>320</v>
      </c>
    </row>
    <row r="979" spans="1:10">
      <c r="A979">
        <v>1940</v>
      </c>
      <c r="B979">
        <v>717.6</v>
      </c>
      <c r="C979">
        <v>717.5</v>
      </c>
      <c r="D979">
        <v>717.3</v>
      </c>
      <c r="E979">
        <v>717.2</v>
      </c>
      <c r="F979">
        <v>717.1</v>
      </c>
      <c r="G979">
        <v>716.9</v>
      </c>
      <c r="H979">
        <v>716.8</v>
      </c>
      <c r="I979">
        <v>716.7</v>
      </c>
      <c r="J979">
        <v>318</v>
      </c>
    </row>
    <row r="980" spans="1:10">
      <c r="A980">
        <v>1942</v>
      </c>
      <c r="B980">
        <v>718.5</v>
      </c>
      <c r="C980">
        <v>718.4</v>
      </c>
      <c r="D980">
        <v>718.3</v>
      </c>
      <c r="E980">
        <v>718.1</v>
      </c>
      <c r="F980">
        <v>718</v>
      </c>
      <c r="G980">
        <v>717.9</v>
      </c>
      <c r="H980">
        <v>717.7</v>
      </c>
      <c r="I980">
        <v>717.6</v>
      </c>
      <c r="J980">
        <v>316</v>
      </c>
    </row>
    <row r="981" spans="1:10">
      <c r="A981">
        <v>1944</v>
      </c>
      <c r="B981">
        <v>719.5</v>
      </c>
      <c r="C981">
        <v>719.3</v>
      </c>
      <c r="D981">
        <v>719.2</v>
      </c>
      <c r="E981">
        <v>719.1</v>
      </c>
      <c r="F981">
        <v>718.9</v>
      </c>
      <c r="G981">
        <v>718.8</v>
      </c>
      <c r="H981">
        <v>718.7</v>
      </c>
      <c r="I981">
        <v>718.5</v>
      </c>
      <c r="J981">
        <v>314</v>
      </c>
    </row>
    <row r="982" spans="1:10">
      <c r="A982">
        <v>1946</v>
      </c>
      <c r="B982">
        <v>720.4</v>
      </c>
      <c r="C982">
        <v>720.3</v>
      </c>
      <c r="D982">
        <v>720.1</v>
      </c>
      <c r="E982">
        <v>720</v>
      </c>
      <c r="F982">
        <v>719.9</v>
      </c>
      <c r="G982">
        <v>719.7</v>
      </c>
      <c r="H982">
        <v>719.6</v>
      </c>
      <c r="I982">
        <v>719.5</v>
      </c>
      <c r="J982">
        <v>312</v>
      </c>
    </row>
    <row r="983" spans="1:10">
      <c r="A983">
        <v>1948</v>
      </c>
      <c r="B983">
        <v>721.3</v>
      </c>
      <c r="C983">
        <v>721.2</v>
      </c>
      <c r="D983">
        <v>721.1</v>
      </c>
      <c r="E983">
        <v>720.9</v>
      </c>
      <c r="F983">
        <v>720.8</v>
      </c>
      <c r="G983">
        <v>720.7</v>
      </c>
      <c r="H983">
        <v>720.5</v>
      </c>
      <c r="I983">
        <v>720.4</v>
      </c>
      <c r="J983">
        <v>310</v>
      </c>
    </row>
    <row r="984" spans="1:10">
      <c r="A984">
        <v>1950</v>
      </c>
      <c r="B984">
        <v>722.3</v>
      </c>
      <c r="C984">
        <v>722.1</v>
      </c>
      <c r="D984">
        <v>722</v>
      </c>
      <c r="E984">
        <v>721.9</v>
      </c>
      <c r="F984">
        <v>721.7</v>
      </c>
      <c r="G984">
        <v>721.6</v>
      </c>
      <c r="H984">
        <v>721.5</v>
      </c>
      <c r="I984">
        <v>721.3</v>
      </c>
      <c r="J984">
        <v>308</v>
      </c>
    </row>
    <row r="985" spans="1:10">
      <c r="A985">
        <v>1952</v>
      </c>
      <c r="B985">
        <v>723.2</v>
      </c>
      <c r="C985">
        <v>723.1</v>
      </c>
      <c r="D985">
        <v>722.9</v>
      </c>
      <c r="E985">
        <v>722.8</v>
      </c>
      <c r="F985">
        <v>722.7</v>
      </c>
      <c r="G985">
        <v>722.5</v>
      </c>
      <c r="H985">
        <v>722.4</v>
      </c>
      <c r="I985">
        <v>722.3</v>
      </c>
      <c r="J985">
        <v>306</v>
      </c>
    </row>
    <row r="986" spans="1:10">
      <c r="A986">
        <v>1954</v>
      </c>
      <c r="B986">
        <v>724.1</v>
      </c>
      <c r="C986">
        <v>724</v>
      </c>
      <c r="D986">
        <v>723.9</v>
      </c>
      <c r="E986">
        <v>723.7</v>
      </c>
      <c r="F986">
        <v>723.6</v>
      </c>
      <c r="G986">
        <v>723.5</v>
      </c>
      <c r="H986">
        <v>723.3</v>
      </c>
      <c r="I986">
        <v>723.2</v>
      </c>
      <c r="J986">
        <v>304</v>
      </c>
    </row>
    <row r="987" spans="1:10">
      <c r="A987">
        <v>1956</v>
      </c>
      <c r="B987">
        <v>725.1</v>
      </c>
      <c r="C987">
        <v>724.9</v>
      </c>
      <c r="D987">
        <v>724.8</v>
      </c>
      <c r="E987">
        <v>724.7</v>
      </c>
      <c r="F987">
        <v>724.5</v>
      </c>
      <c r="G987">
        <v>724.4</v>
      </c>
      <c r="H987">
        <v>724.3</v>
      </c>
      <c r="I987">
        <v>724.2</v>
      </c>
      <c r="J987">
        <v>302</v>
      </c>
    </row>
    <row r="988" spans="1:10">
      <c r="A988">
        <v>1958</v>
      </c>
      <c r="B988">
        <v>726</v>
      </c>
      <c r="C988">
        <v>725.9</v>
      </c>
      <c r="D988">
        <v>725.7</v>
      </c>
      <c r="E988">
        <v>725.6</v>
      </c>
      <c r="F988">
        <v>725.5</v>
      </c>
      <c r="G988">
        <v>725.4</v>
      </c>
      <c r="H988">
        <v>725.2</v>
      </c>
      <c r="I988">
        <v>725.1</v>
      </c>
      <c r="J988">
        <v>300</v>
      </c>
    </row>
    <row r="989" spans="1:10">
      <c r="A989">
        <v>1960</v>
      </c>
      <c r="B989">
        <v>726.9</v>
      </c>
      <c r="C989">
        <v>726.8</v>
      </c>
      <c r="D989">
        <v>726.7</v>
      </c>
      <c r="E989">
        <v>726.5</v>
      </c>
      <c r="F989">
        <v>726.4</v>
      </c>
      <c r="G989">
        <v>726.3</v>
      </c>
      <c r="H989">
        <v>726.2</v>
      </c>
      <c r="I989">
        <v>726</v>
      </c>
      <c r="J989">
        <v>298</v>
      </c>
    </row>
    <row r="990" spans="1:10">
      <c r="A990">
        <v>1962</v>
      </c>
      <c r="B990">
        <v>727.9</v>
      </c>
      <c r="C990">
        <v>727.7</v>
      </c>
      <c r="D990">
        <v>727.6</v>
      </c>
      <c r="E990">
        <v>727.5</v>
      </c>
      <c r="F990">
        <v>727.4</v>
      </c>
      <c r="G990">
        <v>727.2</v>
      </c>
      <c r="H990">
        <v>727.1</v>
      </c>
      <c r="I990">
        <v>727</v>
      </c>
      <c r="J990">
        <v>296</v>
      </c>
    </row>
    <row r="991" spans="1:10">
      <c r="A991">
        <v>1964</v>
      </c>
      <c r="B991">
        <v>728.8</v>
      </c>
      <c r="C991">
        <v>728.7</v>
      </c>
      <c r="D991">
        <v>728.6</v>
      </c>
      <c r="E991">
        <v>728.4</v>
      </c>
      <c r="F991">
        <v>728.3</v>
      </c>
      <c r="G991">
        <v>728.2</v>
      </c>
      <c r="H991">
        <v>728</v>
      </c>
      <c r="I991">
        <v>727.9</v>
      </c>
      <c r="J991">
        <v>294</v>
      </c>
    </row>
    <row r="992" spans="1:10">
      <c r="A992">
        <v>1966</v>
      </c>
      <c r="B992">
        <v>729.8</v>
      </c>
      <c r="C992">
        <v>729.6</v>
      </c>
      <c r="D992">
        <v>729.5</v>
      </c>
      <c r="E992">
        <v>729.4</v>
      </c>
      <c r="F992">
        <v>729.2</v>
      </c>
      <c r="G992">
        <v>729.1</v>
      </c>
      <c r="H992">
        <v>729</v>
      </c>
      <c r="I992">
        <v>728.8</v>
      </c>
      <c r="J992">
        <v>292</v>
      </c>
    </row>
    <row r="993" spans="1:10">
      <c r="A993">
        <v>1968</v>
      </c>
      <c r="B993">
        <v>730.7</v>
      </c>
      <c r="C993">
        <v>730.6</v>
      </c>
      <c r="D993">
        <v>730.4</v>
      </c>
      <c r="E993">
        <v>730.3</v>
      </c>
      <c r="F993">
        <v>730.2</v>
      </c>
      <c r="G993">
        <v>730</v>
      </c>
      <c r="H993">
        <v>729.9</v>
      </c>
      <c r="I993">
        <v>729.8</v>
      </c>
      <c r="J993">
        <v>290</v>
      </c>
    </row>
    <row r="994" spans="1:10">
      <c r="A994">
        <v>1970</v>
      </c>
      <c r="B994">
        <v>731.6</v>
      </c>
      <c r="C994">
        <v>731.5</v>
      </c>
      <c r="D994">
        <v>731.4</v>
      </c>
      <c r="E994">
        <v>731.2</v>
      </c>
      <c r="F994">
        <v>731.1</v>
      </c>
      <c r="G994">
        <v>731</v>
      </c>
      <c r="H994">
        <v>730.8</v>
      </c>
      <c r="I994">
        <v>730.7</v>
      </c>
      <c r="J994">
        <v>288</v>
      </c>
    </row>
    <row r="995" spans="1:10">
      <c r="A995">
        <v>1972</v>
      </c>
      <c r="B995">
        <v>732.6</v>
      </c>
      <c r="C995">
        <v>732.4</v>
      </c>
      <c r="D995">
        <v>732.3</v>
      </c>
      <c r="E995">
        <v>732.2</v>
      </c>
      <c r="F995">
        <v>732</v>
      </c>
      <c r="G995">
        <v>731.9</v>
      </c>
      <c r="H995">
        <v>731.8</v>
      </c>
      <c r="I995">
        <v>731.6</v>
      </c>
      <c r="J995">
        <v>286</v>
      </c>
    </row>
    <row r="996" spans="1:10">
      <c r="A996">
        <v>1974</v>
      </c>
      <c r="B996">
        <v>733.5</v>
      </c>
      <c r="C996">
        <v>733.4</v>
      </c>
      <c r="D996">
        <v>733.2</v>
      </c>
      <c r="E996">
        <v>733.1</v>
      </c>
      <c r="F996">
        <v>733</v>
      </c>
      <c r="G996">
        <v>732.8</v>
      </c>
      <c r="H996">
        <v>732.7</v>
      </c>
      <c r="I996">
        <v>732.6</v>
      </c>
      <c r="J996">
        <v>284</v>
      </c>
    </row>
    <row r="997" spans="1:10">
      <c r="A997">
        <v>1976</v>
      </c>
      <c r="B997">
        <v>734.4</v>
      </c>
      <c r="C997">
        <v>734.3</v>
      </c>
      <c r="D997">
        <v>734.2</v>
      </c>
      <c r="E997">
        <v>734</v>
      </c>
      <c r="F997">
        <v>733.9</v>
      </c>
      <c r="G997">
        <v>733.8</v>
      </c>
      <c r="H997">
        <v>733.6</v>
      </c>
      <c r="I997">
        <v>733.5</v>
      </c>
      <c r="J997">
        <v>282</v>
      </c>
    </row>
    <row r="998" spans="1:10">
      <c r="A998">
        <v>1978</v>
      </c>
      <c r="B998">
        <v>735.4</v>
      </c>
      <c r="C998">
        <v>735.2</v>
      </c>
      <c r="D998">
        <v>735.1</v>
      </c>
      <c r="E998">
        <v>735</v>
      </c>
      <c r="F998">
        <v>734.8</v>
      </c>
      <c r="G998">
        <v>734.7</v>
      </c>
      <c r="H998">
        <v>734.6</v>
      </c>
      <c r="I998">
        <v>734.4</v>
      </c>
      <c r="J998">
        <v>280</v>
      </c>
    </row>
    <row r="999" spans="1:10">
      <c r="A999">
        <v>1980</v>
      </c>
      <c r="B999">
        <v>736.3</v>
      </c>
      <c r="C999">
        <v>736.2</v>
      </c>
      <c r="D999">
        <v>736</v>
      </c>
      <c r="E999">
        <v>735.9</v>
      </c>
      <c r="F999">
        <v>735.8</v>
      </c>
      <c r="G999">
        <v>735.6</v>
      </c>
      <c r="H999">
        <v>735.5</v>
      </c>
      <c r="I999">
        <v>735.4</v>
      </c>
      <c r="J999">
        <v>278</v>
      </c>
    </row>
    <row r="1000" spans="1:10">
      <c r="A1000">
        <v>1982</v>
      </c>
      <c r="B1000">
        <v>737.2</v>
      </c>
      <c r="C1000">
        <v>737.1</v>
      </c>
      <c r="D1000">
        <v>737</v>
      </c>
      <c r="E1000">
        <v>736.8</v>
      </c>
      <c r="F1000">
        <v>736.7</v>
      </c>
      <c r="G1000">
        <v>736.6</v>
      </c>
      <c r="H1000">
        <v>736.4</v>
      </c>
      <c r="I1000">
        <v>736.3</v>
      </c>
      <c r="J1000">
        <v>276</v>
      </c>
    </row>
    <row r="1001" spans="1:10">
      <c r="A1001">
        <v>1984</v>
      </c>
      <c r="B1001">
        <v>738.2</v>
      </c>
      <c r="C1001">
        <v>738</v>
      </c>
      <c r="D1001">
        <v>737.9</v>
      </c>
      <c r="E1001">
        <v>737.8</v>
      </c>
      <c r="F1001">
        <v>737.6</v>
      </c>
      <c r="G1001">
        <v>737.5</v>
      </c>
      <c r="H1001">
        <v>737.4</v>
      </c>
      <c r="I1001">
        <v>737.3</v>
      </c>
      <c r="J1001">
        <v>274</v>
      </c>
    </row>
    <row r="1002" spans="1:10">
      <c r="A1002">
        <v>1986</v>
      </c>
      <c r="B1002">
        <v>739.1</v>
      </c>
      <c r="C1002">
        <v>739</v>
      </c>
      <c r="D1002">
        <v>738.8</v>
      </c>
      <c r="E1002">
        <v>738.7</v>
      </c>
      <c r="F1002">
        <v>738.6</v>
      </c>
      <c r="G1002">
        <v>738.5</v>
      </c>
      <c r="H1002">
        <v>738.3</v>
      </c>
      <c r="I1002">
        <v>738.2</v>
      </c>
      <c r="J1002">
        <v>272</v>
      </c>
    </row>
    <row r="1003" spans="1:10">
      <c r="A1003">
        <v>1988</v>
      </c>
      <c r="B1003">
        <v>740</v>
      </c>
      <c r="C1003">
        <v>739.9</v>
      </c>
      <c r="D1003">
        <v>739.8</v>
      </c>
      <c r="E1003">
        <v>739.7</v>
      </c>
      <c r="F1003">
        <v>739.5</v>
      </c>
      <c r="G1003">
        <v>739.4</v>
      </c>
      <c r="H1003">
        <v>739.3</v>
      </c>
      <c r="I1003">
        <v>739.1</v>
      </c>
      <c r="J1003">
        <v>270</v>
      </c>
    </row>
    <row r="1004" spans="1:10">
      <c r="A1004">
        <v>1990</v>
      </c>
      <c r="B1004">
        <v>741</v>
      </c>
      <c r="C1004">
        <v>740.8</v>
      </c>
      <c r="D1004">
        <v>740.7</v>
      </c>
      <c r="E1004">
        <v>740.6</v>
      </c>
      <c r="F1004">
        <v>740.5</v>
      </c>
      <c r="G1004">
        <v>740.3</v>
      </c>
      <c r="H1004">
        <v>740.2</v>
      </c>
      <c r="I1004">
        <v>740.1</v>
      </c>
      <c r="J1004">
        <v>268</v>
      </c>
    </row>
    <row r="1005" spans="1:10">
      <c r="A1005">
        <v>1992</v>
      </c>
      <c r="B1005">
        <v>741.9</v>
      </c>
      <c r="C1005">
        <v>741.8</v>
      </c>
      <c r="D1005">
        <v>741.7</v>
      </c>
      <c r="E1005">
        <v>741.5</v>
      </c>
      <c r="F1005">
        <v>741.4</v>
      </c>
      <c r="G1005">
        <v>741.3</v>
      </c>
      <c r="H1005">
        <v>741.1</v>
      </c>
      <c r="I1005">
        <v>741</v>
      </c>
      <c r="J1005">
        <v>266</v>
      </c>
    </row>
    <row r="1006" spans="1:10">
      <c r="A1006">
        <v>1994</v>
      </c>
      <c r="B1006">
        <v>742.9</v>
      </c>
      <c r="C1006">
        <v>742.7</v>
      </c>
      <c r="D1006">
        <v>742.6</v>
      </c>
      <c r="E1006">
        <v>742.5</v>
      </c>
      <c r="F1006">
        <v>742.3</v>
      </c>
      <c r="G1006">
        <v>742.2</v>
      </c>
      <c r="H1006">
        <v>742.1</v>
      </c>
      <c r="I1006">
        <v>741.9</v>
      </c>
      <c r="J1006">
        <v>264</v>
      </c>
    </row>
    <row r="1007" spans="1:10">
      <c r="A1007">
        <v>1996</v>
      </c>
      <c r="B1007">
        <v>743.8</v>
      </c>
      <c r="C1007">
        <v>743.7</v>
      </c>
      <c r="D1007">
        <v>743.5</v>
      </c>
      <c r="E1007">
        <v>743.4</v>
      </c>
      <c r="F1007">
        <v>743.3</v>
      </c>
      <c r="G1007">
        <v>743.1</v>
      </c>
      <c r="H1007">
        <v>743</v>
      </c>
      <c r="I1007">
        <v>742.9</v>
      </c>
      <c r="J1007">
        <v>262</v>
      </c>
    </row>
    <row r="1008" spans="1:10">
      <c r="A1008">
        <v>1998</v>
      </c>
      <c r="B1008">
        <v>744.7</v>
      </c>
      <c r="C1008">
        <v>744.6</v>
      </c>
      <c r="D1008">
        <v>744.5</v>
      </c>
      <c r="E1008">
        <v>744.3</v>
      </c>
      <c r="F1008">
        <v>744.2</v>
      </c>
      <c r="G1008">
        <v>744.1</v>
      </c>
      <c r="H1008">
        <v>743.9</v>
      </c>
      <c r="I1008">
        <v>743.8</v>
      </c>
      <c r="J1008">
        <v>260</v>
      </c>
    </row>
    <row r="1009" spans="1:10">
      <c r="A1009">
        <v>2000</v>
      </c>
      <c r="B1009">
        <v>745.7</v>
      </c>
      <c r="C1009">
        <v>745.5</v>
      </c>
      <c r="D1009">
        <v>745.4</v>
      </c>
      <c r="E1009">
        <v>745.3</v>
      </c>
      <c r="F1009">
        <v>745.1</v>
      </c>
      <c r="G1009">
        <v>745</v>
      </c>
      <c r="H1009">
        <v>744.9</v>
      </c>
      <c r="I1009">
        <v>744.7</v>
      </c>
      <c r="J1009">
        <v>258</v>
      </c>
    </row>
    <row r="1010" spans="1:10">
      <c r="A1010">
        <v>2002</v>
      </c>
      <c r="B1010">
        <v>746.6</v>
      </c>
      <c r="C1010">
        <v>746.5</v>
      </c>
      <c r="D1010">
        <v>746.3</v>
      </c>
      <c r="E1010">
        <v>746.2</v>
      </c>
      <c r="F1010">
        <v>746.1</v>
      </c>
      <c r="G1010">
        <v>745.9</v>
      </c>
      <c r="H1010">
        <v>745.8</v>
      </c>
      <c r="I1010">
        <v>745.7</v>
      </c>
      <c r="J1010">
        <v>256</v>
      </c>
    </row>
    <row r="1011" spans="1:10">
      <c r="A1011">
        <v>2004</v>
      </c>
      <c r="B1011">
        <v>747.5</v>
      </c>
      <c r="C1011">
        <v>747.4</v>
      </c>
      <c r="D1011">
        <v>747.3</v>
      </c>
      <c r="E1011">
        <v>747.1</v>
      </c>
      <c r="F1011">
        <v>747</v>
      </c>
      <c r="G1011">
        <v>746.9</v>
      </c>
      <c r="H1011">
        <v>746.7</v>
      </c>
      <c r="I1011">
        <v>746.6</v>
      </c>
      <c r="J1011">
        <v>254</v>
      </c>
    </row>
    <row r="1012" spans="1:10">
      <c r="A1012">
        <v>2006</v>
      </c>
      <c r="B1012">
        <v>748.5</v>
      </c>
      <c r="C1012">
        <v>748.3</v>
      </c>
      <c r="D1012">
        <v>748.2</v>
      </c>
      <c r="E1012">
        <v>748.1</v>
      </c>
      <c r="F1012">
        <v>747.9</v>
      </c>
      <c r="G1012">
        <v>747.8</v>
      </c>
      <c r="H1012">
        <v>747.7</v>
      </c>
      <c r="I1012">
        <v>747.5</v>
      </c>
      <c r="J1012">
        <v>252</v>
      </c>
    </row>
    <row r="1013" spans="1:10">
      <c r="A1013">
        <v>2008</v>
      </c>
      <c r="B1013">
        <v>749.4</v>
      </c>
      <c r="C1013">
        <v>749.3</v>
      </c>
      <c r="D1013">
        <v>749.1</v>
      </c>
      <c r="E1013">
        <v>749</v>
      </c>
      <c r="F1013">
        <v>748.9</v>
      </c>
      <c r="G1013">
        <v>748.7</v>
      </c>
      <c r="H1013">
        <v>748.6</v>
      </c>
      <c r="I1013">
        <v>748.5</v>
      </c>
      <c r="J1013">
        <v>250</v>
      </c>
    </row>
    <row r="1014" spans="1:10">
      <c r="A1014">
        <v>2010</v>
      </c>
      <c r="B1014">
        <v>750.3</v>
      </c>
      <c r="C1014">
        <v>750.2</v>
      </c>
      <c r="D1014">
        <v>750.1</v>
      </c>
      <c r="E1014">
        <v>749.9</v>
      </c>
      <c r="F1014">
        <v>749.8</v>
      </c>
      <c r="G1014">
        <v>749.7</v>
      </c>
      <c r="H1014">
        <v>749.6</v>
      </c>
      <c r="I1014">
        <v>749.4</v>
      </c>
      <c r="J1014">
        <v>248</v>
      </c>
    </row>
    <row r="1015" spans="1:10">
      <c r="A1015">
        <v>2012</v>
      </c>
      <c r="B1015">
        <v>751.3</v>
      </c>
      <c r="C1015">
        <v>751.1</v>
      </c>
      <c r="D1015">
        <v>751</v>
      </c>
      <c r="E1015">
        <v>750.9</v>
      </c>
      <c r="F1015">
        <v>750.7</v>
      </c>
      <c r="G1015">
        <v>750.6</v>
      </c>
      <c r="H1015">
        <v>750.5</v>
      </c>
      <c r="I1015">
        <v>750.4</v>
      </c>
      <c r="J1015">
        <v>246</v>
      </c>
    </row>
    <row r="1016" spans="1:10">
      <c r="A1016">
        <v>2014</v>
      </c>
      <c r="B1016">
        <v>752.2</v>
      </c>
      <c r="C1016">
        <v>752.1</v>
      </c>
      <c r="D1016">
        <v>751.9</v>
      </c>
      <c r="E1016">
        <v>751.8</v>
      </c>
      <c r="F1016">
        <v>751.7</v>
      </c>
      <c r="G1016">
        <v>751.6</v>
      </c>
      <c r="H1016">
        <v>751.4</v>
      </c>
      <c r="I1016">
        <v>751.3</v>
      </c>
      <c r="J1016">
        <v>244</v>
      </c>
    </row>
    <row r="1017" spans="1:10">
      <c r="A1017">
        <v>2016</v>
      </c>
      <c r="B1017">
        <v>753.1</v>
      </c>
      <c r="C1017">
        <v>753</v>
      </c>
      <c r="D1017">
        <v>752.9</v>
      </c>
      <c r="E1017">
        <v>752.8</v>
      </c>
      <c r="F1017">
        <v>752.6</v>
      </c>
      <c r="G1017">
        <v>752.5</v>
      </c>
      <c r="H1017">
        <v>752.4</v>
      </c>
      <c r="I1017">
        <v>752.2</v>
      </c>
      <c r="J1017">
        <v>242</v>
      </c>
    </row>
    <row r="1018" spans="1:10">
      <c r="A1018">
        <v>2018</v>
      </c>
      <c r="B1018">
        <v>754.1</v>
      </c>
      <c r="C1018">
        <v>754</v>
      </c>
      <c r="D1018">
        <v>753.8</v>
      </c>
      <c r="E1018">
        <v>753.7</v>
      </c>
      <c r="F1018">
        <v>753.6</v>
      </c>
      <c r="G1018">
        <v>753.4</v>
      </c>
      <c r="H1018">
        <v>753.3</v>
      </c>
      <c r="I1018">
        <v>753.2</v>
      </c>
      <c r="J1018">
        <v>240</v>
      </c>
    </row>
    <row r="1019" spans="1:10">
      <c r="A1019">
        <v>2020</v>
      </c>
      <c r="B1019">
        <v>755</v>
      </c>
      <c r="C1019">
        <v>754.9</v>
      </c>
      <c r="D1019">
        <v>754.8</v>
      </c>
      <c r="E1019">
        <v>754.6</v>
      </c>
      <c r="F1019">
        <v>754.5</v>
      </c>
      <c r="G1019">
        <v>754.4</v>
      </c>
      <c r="H1019">
        <v>754.2</v>
      </c>
      <c r="I1019">
        <v>754.1</v>
      </c>
      <c r="J1019">
        <v>238</v>
      </c>
    </row>
    <row r="1020" spans="1:10">
      <c r="A1020">
        <v>2022</v>
      </c>
      <c r="B1020">
        <v>756</v>
      </c>
      <c r="C1020">
        <v>755.8</v>
      </c>
      <c r="D1020">
        <v>755.7</v>
      </c>
      <c r="E1020">
        <v>755.6</v>
      </c>
      <c r="F1020">
        <v>755.4</v>
      </c>
      <c r="G1020">
        <v>755.3</v>
      </c>
      <c r="H1020">
        <v>755.2</v>
      </c>
      <c r="I1020">
        <v>755</v>
      </c>
      <c r="J1020">
        <v>236</v>
      </c>
    </row>
    <row r="1021" spans="1:10">
      <c r="A1021">
        <v>2024</v>
      </c>
      <c r="B1021">
        <v>756.9</v>
      </c>
      <c r="C1021">
        <v>756.8</v>
      </c>
      <c r="D1021">
        <v>756.6</v>
      </c>
      <c r="E1021">
        <v>756.5</v>
      </c>
      <c r="F1021">
        <v>756.4</v>
      </c>
      <c r="G1021">
        <v>756.2</v>
      </c>
      <c r="H1021">
        <v>756.1</v>
      </c>
      <c r="I1021">
        <v>756</v>
      </c>
      <c r="J1021">
        <v>234</v>
      </c>
    </row>
    <row r="1022" spans="1:10">
      <c r="A1022">
        <v>2026</v>
      </c>
      <c r="B1022">
        <v>757.8</v>
      </c>
      <c r="C1022">
        <v>757.7</v>
      </c>
      <c r="D1022">
        <v>757.6</v>
      </c>
      <c r="E1022">
        <v>757.4</v>
      </c>
      <c r="F1022">
        <v>757.3</v>
      </c>
      <c r="G1022">
        <v>757.2</v>
      </c>
      <c r="H1022">
        <v>757</v>
      </c>
      <c r="I1022">
        <v>756.9</v>
      </c>
      <c r="J1022">
        <v>232</v>
      </c>
    </row>
    <row r="1023" spans="1:10">
      <c r="A1023">
        <v>2028</v>
      </c>
      <c r="B1023">
        <v>758.8</v>
      </c>
      <c r="C1023">
        <v>758.6</v>
      </c>
      <c r="D1023">
        <v>758.5</v>
      </c>
      <c r="E1023">
        <v>758.4</v>
      </c>
      <c r="F1023">
        <v>758.2</v>
      </c>
      <c r="G1023">
        <v>758.1</v>
      </c>
      <c r="H1023">
        <v>758</v>
      </c>
      <c r="I1023">
        <v>757.8</v>
      </c>
      <c r="J1023">
        <v>230</v>
      </c>
    </row>
    <row r="1024" spans="1:10">
      <c r="A1024">
        <v>2030</v>
      </c>
      <c r="B1024">
        <v>759.7</v>
      </c>
      <c r="C1024">
        <v>759.6</v>
      </c>
      <c r="D1024">
        <v>759.4</v>
      </c>
      <c r="E1024">
        <v>759.3</v>
      </c>
      <c r="F1024">
        <v>759.2</v>
      </c>
      <c r="G1024">
        <v>759</v>
      </c>
      <c r="H1024">
        <v>758.9</v>
      </c>
      <c r="I1024">
        <v>758.8</v>
      </c>
      <c r="J1024">
        <v>228</v>
      </c>
    </row>
    <row r="1025" spans="1:10">
      <c r="A1025">
        <v>2032</v>
      </c>
      <c r="B1025">
        <v>760.6</v>
      </c>
      <c r="C1025">
        <v>760.5</v>
      </c>
      <c r="D1025">
        <v>760.4</v>
      </c>
      <c r="E1025">
        <v>760.2</v>
      </c>
      <c r="F1025">
        <v>760.1</v>
      </c>
      <c r="G1025">
        <v>760</v>
      </c>
      <c r="H1025">
        <v>759.8</v>
      </c>
      <c r="I1025">
        <v>759.7</v>
      </c>
      <c r="J1025">
        <v>226</v>
      </c>
    </row>
    <row r="1026" spans="1:10">
      <c r="A1026">
        <v>2034</v>
      </c>
      <c r="B1026">
        <v>761.6</v>
      </c>
      <c r="C1026">
        <v>761.4</v>
      </c>
      <c r="D1026">
        <v>761.3</v>
      </c>
      <c r="E1026">
        <v>761.2</v>
      </c>
      <c r="F1026">
        <v>761</v>
      </c>
      <c r="G1026">
        <v>760.9</v>
      </c>
      <c r="H1026">
        <v>760.8</v>
      </c>
      <c r="I1026">
        <v>760.7</v>
      </c>
      <c r="J1026">
        <v>224</v>
      </c>
    </row>
    <row r="1027" spans="1:10">
      <c r="A1027">
        <v>2036</v>
      </c>
      <c r="B1027">
        <v>762.5</v>
      </c>
      <c r="C1027">
        <v>762.4</v>
      </c>
      <c r="D1027">
        <v>762.2</v>
      </c>
      <c r="E1027">
        <v>762.1</v>
      </c>
      <c r="F1027">
        <v>762</v>
      </c>
      <c r="G1027">
        <v>761.8</v>
      </c>
      <c r="H1027">
        <v>761.7</v>
      </c>
      <c r="I1027">
        <v>761.6</v>
      </c>
      <c r="J1027">
        <v>222</v>
      </c>
    </row>
    <row r="1028" spans="1:10">
      <c r="A1028">
        <v>2038</v>
      </c>
      <c r="B1028">
        <v>763.4</v>
      </c>
      <c r="C1028">
        <v>763.3</v>
      </c>
      <c r="D1028">
        <v>763.2</v>
      </c>
      <c r="E1028">
        <v>763</v>
      </c>
      <c r="F1028">
        <v>762.9</v>
      </c>
      <c r="G1028">
        <v>762.8</v>
      </c>
      <c r="H1028">
        <v>762.7</v>
      </c>
      <c r="I1028">
        <v>762.5</v>
      </c>
      <c r="J1028">
        <v>220</v>
      </c>
    </row>
    <row r="1029" spans="1:10">
      <c r="A1029">
        <v>2040</v>
      </c>
      <c r="B1029">
        <v>764.4</v>
      </c>
      <c r="C1029">
        <v>764.2</v>
      </c>
      <c r="D1029">
        <v>764.1</v>
      </c>
      <c r="E1029">
        <v>764</v>
      </c>
      <c r="F1029">
        <v>763.9</v>
      </c>
      <c r="G1029">
        <v>763.7</v>
      </c>
      <c r="H1029">
        <v>763.6</v>
      </c>
      <c r="I1029">
        <v>763.5</v>
      </c>
      <c r="J1029">
        <v>218</v>
      </c>
    </row>
    <row r="1030" spans="1:10">
      <c r="A1030">
        <v>2042</v>
      </c>
      <c r="B1030">
        <v>765.3</v>
      </c>
      <c r="C1030">
        <v>765.2</v>
      </c>
      <c r="D1030">
        <v>765.1</v>
      </c>
      <c r="E1030">
        <v>764.9</v>
      </c>
      <c r="F1030">
        <v>764.8</v>
      </c>
      <c r="G1030">
        <v>764.7</v>
      </c>
      <c r="H1030">
        <v>764.5</v>
      </c>
      <c r="I1030">
        <v>764.4</v>
      </c>
      <c r="J1030">
        <v>216</v>
      </c>
    </row>
    <row r="1031" spans="1:10">
      <c r="A1031">
        <v>2044</v>
      </c>
      <c r="B1031">
        <v>766.2</v>
      </c>
      <c r="C1031">
        <v>766.1</v>
      </c>
      <c r="D1031">
        <v>766</v>
      </c>
      <c r="E1031">
        <v>765.9</v>
      </c>
      <c r="F1031">
        <v>765.7</v>
      </c>
      <c r="G1031">
        <v>765.6</v>
      </c>
      <c r="H1031">
        <v>765.5</v>
      </c>
      <c r="I1031">
        <v>765.3</v>
      </c>
      <c r="J1031">
        <v>214</v>
      </c>
    </row>
    <row r="1032" spans="1:10">
      <c r="A1032">
        <v>2046</v>
      </c>
      <c r="B1032">
        <v>767.2</v>
      </c>
      <c r="C1032">
        <v>767.1</v>
      </c>
      <c r="D1032">
        <v>766.9</v>
      </c>
      <c r="E1032">
        <v>766.8</v>
      </c>
      <c r="F1032">
        <v>766.7</v>
      </c>
      <c r="G1032">
        <v>766.5</v>
      </c>
      <c r="H1032">
        <v>766.4</v>
      </c>
      <c r="I1032">
        <v>766.3</v>
      </c>
      <c r="J1032">
        <v>212</v>
      </c>
    </row>
    <row r="1033" spans="1:10">
      <c r="A1033">
        <v>2048</v>
      </c>
      <c r="B1033">
        <v>768.1</v>
      </c>
      <c r="C1033">
        <v>768</v>
      </c>
      <c r="D1033">
        <v>767.9</v>
      </c>
      <c r="E1033">
        <v>767.7</v>
      </c>
      <c r="F1033">
        <v>767.6</v>
      </c>
      <c r="G1033">
        <v>767.5</v>
      </c>
      <c r="H1033">
        <v>767.3</v>
      </c>
      <c r="I1033">
        <v>767.2</v>
      </c>
      <c r="J1033">
        <v>210</v>
      </c>
    </row>
    <row r="1034" spans="1:10">
      <c r="A1034">
        <v>2050</v>
      </c>
      <c r="B1034">
        <v>769.1</v>
      </c>
      <c r="C1034">
        <v>768.9</v>
      </c>
      <c r="D1034">
        <v>768.8</v>
      </c>
      <c r="E1034">
        <v>768.7</v>
      </c>
      <c r="F1034">
        <v>768.5</v>
      </c>
      <c r="G1034">
        <v>768.4</v>
      </c>
      <c r="H1034">
        <v>768.3</v>
      </c>
      <c r="I1034">
        <v>768.1</v>
      </c>
      <c r="J1034">
        <v>208</v>
      </c>
    </row>
    <row r="1035" spans="1:10">
      <c r="A1035">
        <v>2052</v>
      </c>
      <c r="B1035">
        <v>770</v>
      </c>
      <c r="C1035">
        <v>769.9</v>
      </c>
      <c r="D1035">
        <v>769.7</v>
      </c>
      <c r="E1035">
        <v>769.6</v>
      </c>
      <c r="F1035">
        <v>769.5</v>
      </c>
      <c r="G1035">
        <v>769.3</v>
      </c>
      <c r="H1035">
        <v>769.2</v>
      </c>
      <c r="I1035">
        <v>769.1</v>
      </c>
      <c r="J1035">
        <v>206</v>
      </c>
    </row>
    <row r="1036" spans="1:10">
      <c r="A1036">
        <v>2054</v>
      </c>
      <c r="B1036">
        <v>770.9</v>
      </c>
      <c r="C1036">
        <v>770.8</v>
      </c>
      <c r="D1036">
        <v>770.7</v>
      </c>
      <c r="E1036">
        <v>770.5</v>
      </c>
      <c r="F1036">
        <v>770.4</v>
      </c>
      <c r="G1036">
        <v>770.3</v>
      </c>
      <c r="H1036">
        <v>770.1</v>
      </c>
      <c r="I1036">
        <v>770</v>
      </c>
      <c r="J1036">
        <v>204</v>
      </c>
    </row>
    <row r="1037" spans="1:10">
      <c r="A1037">
        <v>2056</v>
      </c>
      <c r="B1037">
        <v>771.9</v>
      </c>
      <c r="C1037">
        <v>771.7</v>
      </c>
      <c r="D1037">
        <v>771.6</v>
      </c>
      <c r="E1037">
        <v>771.5</v>
      </c>
      <c r="F1037">
        <v>771.3</v>
      </c>
      <c r="G1037">
        <v>771.2</v>
      </c>
      <c r="H1037">
        <v>771.1</v>
      </c>
      <c r="I1037">
        <v>770.9</v>
      </c>
      <c r="J1037">
        <v>202</v>
      </c>
    </row>
    <row r="1038" spans="1:10">
      <c r="A1038">
        <v>2058</v>
      </c>
      <c r="B1038">
        <v>772.8</v>
      </c>
      <c r="C1038">
        <v>772.7</v>
      </c>
      <c r="D1038">
        <v>772.5</v>
      </c>
      <c r="E1038">
        <v>772.4</v>
      </c>
      <c r="F1038">
        <v>772.3</v>
      </c>
      <c r="G1038">
        <v>772.1</v>
      </c>
      <c r="H1038">
        <v>772</v>
      </c>
      <c r="I1038">
        <v>771.9</v>
      </c>
      <c r="J1038">
        <v>200</v>
      </c>
    </row>
    <row r="1039" spans="1:10">
      <c r="A1039">
        <v>2060</v>
      </c>
      <c r="B1039">
        <v>773.7</v>
      </c>
      <c r="C1039">
        <v>773.6</v>
      </c>
      <c r="D1039">
        <v>773.5</v>
      </c>
      <c r="E1039">
        <v>773.3</v>
      </c>
      <c r="F1039">
        <v>773.2</v>
      </c>
      <c r="G1039">
        <v>773.1</v>
      </c>
      <c r="H1039">
        <v>772.9</v>
      </c>
      <c r="I1039">
        <v>772.8</v>
      </c>
      <c r="J1039">
        <v>198</v>
      </c>
    </row>
    <row r="1040" spans="1:10">
      <c r="A1040">
        <v>2062</v>
      </c>
      <c r="B1040">
        <v>774.7</v>
      </c>
      <c r="C1040">
        <v>774.5</v>
      </c>
      <c r="D1040">
        <v>774.4</v>
      </c>
      <c r="E1040">
        <v>774.3</v>
      </c>
      <c r="F1040">
        <v>774.1</v>
      </c>
      <c r="G1040">
        <v>774</v>
      </c>
      <c r="H1040">
        <v>773.9</v>
      </c>
      <c r="I1040">
        <v>773.8</v>
      </c>
      <c r="J1040">
        <v>196</v>
      </c>
    </row>
    <row r="1041" spans="1:10">
      <c r="A1041">
        <v>2064</v>
      </c>
      <c r="B1041">
        <v>775.6</v>
      </c>
      <c r="C1041">
        <v>775.5</v>
      </c>
      <c r="D1041">
        <v>775.3</v>
      </c>
      <c r="E1041">
        <v>775.2</v>
      </c>
      <c r="F1041">
        <v>775.1</v>
      </c>
      <c r="G1041">
        <v>775</v>
      </c>
      <c r="H1041">
        <v>774.8</v>
      </c>
      <c r="I1041">
        <v>774.7</v>
      </c>
      <c r="J1041">
        <v>194</v>
      </c>
    </row>
    <row r="1042" spans="1:10">
      <c r="A1042">
        <v>2066</v>
      </c>
      <c r="B1042">
        <v>776.5</v>
      </c>
      <c r="C1042">
        <v>776.4</v>
      </c>
      <c r="D1042">
        <v>776.3</v>
      </c>
      <c r="E1042">
        <v>776.1</v>
      </c>
      <c r="F1042">
        <v>776</v>
      </c>
      <c r="G1042">
        <v>775.9</v>
      </c>
      <c r="H1042">
        <v>775.8</v>
      </c>
      <c r="I1042">
        <v>775.6</v>
      </c>
      <c r="J1042">
        <v>192</v>
      </c>
    </row>
    <row r="1043" spans="1:10">
      <c r="A1043">
        <v>2068</v>
      </c>
      <c r="B1043">
        <v>777.5</v>
      </c>
      <c r="C1043">
        <v>777.3</v>
      </c>
      <c r="D1043">
        <v>777.2</v>
      </c>
      <c r="E1043">
        <v>777.1</v>
      </c>
      <c r="F1043">
        <v>777</v>
      </c>
      <c r="G1043">
        <v>776.8</v>
      </c>
      <c r="H1043">
        <v>776.7</v>
      </c>
      <c r="I1043">
        <v>776.6</v>
      </c>
      <c r="J1043">
        <v>190</v>
      </c>
    </row>
    <row r="1044" spans="1:10">
      <c r="A1044">
        <v>2070</v>
      </c>
      <c r="B1044">
        <v>778.4</v>
      </c>
      <c r="C1044">
        <v>778.3</v>
      </c>
      <c r="D1044">
        <v>778.2</v>
      </c>
      <c r="E1044">
        <v>778</v>
      </c>
      <c r="F1044">
        <v>777.9</v>
      </c>
      <c r="G1044">
        <v>777.8</v>
      </c>
      <c r="H1044">
        <v>777.6</v>
      </c>
      <c r="I1044">
        <v>777.5</v>
      </c>
      <c r="J1044">
        <v>188</v>
      </c>
    </row>
    <row r="1045" spans="1:10">
      <c r="A1045">
        <v>2072</v>
      </c>
      <c r="B1045">
        <v>779.4</v>
      </c>
      <c r="C1045">
        <v>779.2</v>
      </c>
      <c r="D1045">
        <v>779.1</v>
      </c>
      <c r="E1045">
        <v>779</v>
      </c>
      <c r="F1045">
        <v>778.8</v>
      </c>
      <c r="G1045">
        <v>778.7</v>
      </c>
      <c r="H1045">
        <v>778.6</v>
      </c>
      <c r="I1045">
        <v>778.4</v>
      </c>
      <c r="J1045">
        <v>186</v>
      </c>
    </row>
    <row r="1046" spans="1:10">
      <c r="A1046">
        <v>2074</v>
      </c>
      <c r="B1046">
        <v>780.3</v>
      </c>
      <c r="C1046">
        <v>780.2</v>
      </c>
      <c r="D1046">
        <v>780</v>
      </c>
      <c r="E1046">
        <v>779.9</v>
      </c>
      <c r="F1046">
        <v>779.8</v>
      </c>
      <c r="G1046">
        <v>779.6</v>
      </c>
      <c r="H1046">
        <v>779.5</v>
      </c>
      <c r="I1046">
        <v>779.4</v>
      </c>
      <c r="J1046">
        <v>184</v>
      </c>
    </row>
    <row r="1047" spans="1:10">
      <c r="A1047">
        <v>2076</v>
      </c>
      <c r="B1047">
        <v>781.2</v>
      </c>
      <c r="C1047">
        <v>781.1</v>
      </c>
      <c r="D1047">
        <v>781</v>
      </c>
      <c r="E1047">
        <v>780.8</v>
      </c>
      <c r="F1047">
        <v>780.7</v>
      </c>
      <c r="G1047">
        <v>780.6</v>
      </c>
      <c r="H1047">
        <v>780.4</v>
      </c>
      <c r="I1047">
        <v>780.3</v>
      </c>
      <c r="J1047">
        <v>182</v>
      </c>
    </row>
    <row r="1048" spans="1:10">
      <c r="A1048">
        <v>2078</v>
      </c>
      <c r="B1048">
        <v>782.2</v>
      </c>
      <c r="C1048">
        <v>782</v>
      </c>
      <c r="D1048">
        <v>781.9</v>
      </c>
      <c r="E1048">
        <v>781.8</v>
      </c>
      <c r="F1048">
        <v>781.6</v>
      </c>
      <c r="G1048">
        <v>781.5</v>
      </c>
      <c r="H1048">
        <v>781.4</v>
      </c>
      <c r="I1048">
        <v>781.2</v>
      </c>
      <c r="J1048">
        <v>180</v>
      </c>
    </row>
    <row r="1049" spans="1:10">
      <c r="A1049">
        <v>2080</v>
      </c>
      <c r="B1049">
        <v>783.1</v>
      </c>
      <c r="C1049">
        <v>783</v>
      </c>
      <c r="D1049">
        <v>782.8</v>
      </c>
      <c r="E1049">
        <v>782.7</v>
      </c>
      <c r="F1049">
        <v>782.6</v>
      </c>
      <c r="G1049">
        <v>782.4</v>
      </c>
      <c r="H1049">
        <v>782.3</v>
      </c>
      <c r="I1049">
        <v>782.2</v>
      </c>
      <c r="J1049">
        <v>178</v>
      </c>
    </row>
    <row r="1050" spans="1:10">
      <c r="A1050">
        <v>2082</v>
      </c>
      <c r="B1050">
        <v>784</v>
      </c>
      <c r="C1050">
        <v>783.9</v>
      </c>
      <c r="D1050">
        <v>783.8</v>
      </c>
      <c r="E1050">
        <v>783.6</v>
      </c>
      <c r="F1050">
        <v>783.5</v>
      </c>
      <c r="G1050">
        <v>783.4</v>
      </c>
      <c r="H1050">
        <v>783.2</v>
      </c>
      <c r="I1050">
        <v>783.1</v>
      </c>
      <c r="J1050">
        <v>176</v>
      </c>
    </row>
    <row r="1051" spans="1:10">
      <c r="A1051">
        <v>2084</v>
      </c>
      <c r="B1051">
        <v>785</v>
      </c>
      <c r="C1051">
        <v>784.8</v>
      </c>
      <c r="D1051">
        <v>784.7</v>
      </c>
      <c r="E1051">
        <v>784.6</v>
      </c>
      <c r="F1051">
        <v>784.4</v>
      </c>
      <c r="G1051">
        <v>784.3</v>
      </c>
      <c r="H1051">
        <v>784.2</v>
      </c>
      <c r="I1051">
        <v>784</v>
      </c>
      <c r="J1051">
        <v>174</v>
      </c>
    </row>
    <row r="1052" spans="1:10">
      <c r="A1052">
        <v>2086</v>
      </c>
      <c r="B1052">
        <v>785.9</v>
      </c>
      <c r="C1052">
        <v>785.8</v>
      </c>
      <c r="D1052">
        <v>785.6</v>
      </c>
      <c r="E1052">
        <v>785.5</v>
      </c>
      <c r="F1052">
        <v>785.4</v>
      </c>
      <c r="G1052">
        <v>785.2</v>
      </c>
      <c r="H1052">
        <v>785.1</v>
      </c>
      <c r="I1052">
        <v>785</v>
      </c>
      <c r="J1052">
        <v>172</v>
      </c>
    </row>
    <row r="1053" spans="1:10">
      <c r="A1053">
        <v>2088</v>
      </c>
      <c r="B1053">
        <v>786.8</v>
      </c>
      <c r="C1053">
        <v>786.7</v>
      </c>
      <c r="D1053">
        <v>786.6</v>
      </c>
      <c r="E1053">
        <v>786.4</v>
      </c>
      <c r="F1053">
        <v>786.3</v>
      </c>
      <c r="G1053">
        <v>786.2</v>
      </c>
      <c r="H1053">
        <v>786</v>
      </c>
      <c r="I1053">
        <v>785.9</v>
      </c>
      <c r="J1053">
        <v>170</v>
      </c>
    </row>
    <row r="1054" spans="1:10">
      <c r="A1054">
        <v>2090</v>
      </c>
      <c r="B1054">
        <v>787.8</v>
      </c>
      <c r="C1054">
        <v>787.6</v>
      </c>
      <c r="D1054">
        <v>787.5</v>
      </c>
      <c r="E1054">
        <v>787.4</v>
      </c>
      <c r="F1054">
        <v>787.2</v>
      </c>
      <c r="G1054">
        <v>787.1</v>
      </c>
      <c r="H1054">
        <v>787</v>
      </c>
      <c r="I1054">
        <v>786.9</v>
      </c>
      <c r="J1054">
        <v>168</v>
      </c>
    </row>
    <row r="1055" spans="1:10">
      <c r="A1055">
        <v>2092</v>
      </c>
      <c r="B1055">
        <v>788.7</v>
      </c>
      <c r="C1055">
        <v>788.6</v>
      </c>
      <c r="D1055">
        <v>788.4</v>
      </c>
      <c r="E1055">
        <v>788.3</v>
      </c>
      <c r="F1055">
        <v>788.2</v>
      </c>
      <c r="G1055">
        <v>788.1</v>
      </c>
      <c r="H1055">
        <v>787.9</v>
      </c>
      <c r="I1055">
        <v>787.8</v>
      </c>
      <c r="J1055">
        <v>166</v>
      </c>
    </row>
    <row r="1056" spans="1:10">
      <c r="A1056">
        <v>2094</v>
      </c>
      <c r="B1056">
        <v>789.6</v>
      </c>
      <c r="C1056">
        <v>789.5</v>
      </c>
      <c r="D1056">
        <v>789.4</v>
      </c>
      <c r="E1056">
        <v>789.3</v>
      </c>
      <c r="F1056">
        <v>789.1</v>
      </c>
      <c r="G1056">
        <v>789</v>
      </c>
      <c r="H1056">
        <v>788.9</v>
      </c>
      <c r="I1056">
        <v>788.7</v>
      </c>
      <c r="J1056">
        <v>164</v>
      </c>
    </row>
    <row r="1057" spans="1:10">
      <c r="A1057">
        <v>2096</v>
      </c>
      <c r="B1057">
        <v>790.6</v>
      </c>
      <c r="C1057">
        <v>790.4</v>
      </c>
      <c r="D1057">
        <v>790.3</v>
      </c>
      <c r="E1057">
        <v>790.2</v>
      </c>
      <c r="F1057">
        <v>790.1</v>
      </c>
      <c r="G1057">
        <v>789.9</v>
      </c>
      <c r="H1057">
        <v>789.8</v>
      </c>
      <c r="I1057">
        <v>789.7</v>
      </c>
      <c r="J1057">
        <v>162</v>
      </c>
    </row>
    <row r="1058" spans="1:10">
      <c r="A1058">
        <v>2098</v>
      </c>
      <c r="B1058">
        <v>791.5</v>
      </c>
      <c r="C1058">
        <v>791.4</v>
      </c>
      <c r="D1058">
        <v>791.3</v>
      </c>
      <c r="E1058">
        <v>791.1</v>
      </c>
      <c r="F1058">
        <v>791</v>
      </c>
      <c r="G1058">
        <v>790.9</v>
      </c>
      <c r="H1058">
        <v>790.7</v>
      </c>
      <c r="I1058">
        <v>790.6</v>
      </c>
      <c r="J1058">
        <v>160</v>
      </c>
    </row>
    <row r="1059" spans="1:10">
      <c r="A1059">
        <v>2100</v>
      </c>
      <c r="B1059">
        <v>792.5</v>
      </c>
      <c r="C1059">
        <v>792.3</v>
      </c>
      <c r="D1059">
        <v>792.2</v>
      </c>
      <c r="E1059">
        <v>792.1</v>
      </c>
      <c r="F1059">
        <v>791.9</v>
      </c>
      <c r="G1059">
        <v>791.8</v>
      </c>
      <c r="H1059">
        <v>791.7</v>
      </c>
      <c r="I1059">
        <v>791.5</v>
      </c>
      <c r="J1059">
        <v>158</v>
      </c>
    </row>
    <row r="1060" spans="1:10">
      <c r="A1060">
        <v>2102</v>
      </c>
      <c r="B1060">
        <v>793.4</v>
      </c>
      <c r="C1060">
        <v>793.3</v>
      </c>
      <c r="D1060">
        <v>793.1</v>
      </c>
      <c r="E1060">
        <v>793</v>
      </c>
      <c r="F1060">
        <v>792.9</v>
      </c>
      <c r="G1060">
        <v>792.7</v>
      </c>
      <c r="H1060">
        <v>792.6</v>
      </c>
      <c r="I1060">
        <v>792.5</v>
      </c>
      <c r="J1060">
        <v>156</v>
      </c>
    </row>
    <row r="1061" spans="1:10">
      <c r="A1061">
        <v>2104</v>
      </c>
      <c r="B1061">
        <v>794.3</v>
      </c>
      <c r="C1061">
        <v>794.2</v>
      </c>
      <c r="D1061">
        <v>794.1</v>
      </c>
      <c r="E1061">
        <v>793.9</v>
      </c>
      <c r="F1061">
        <v>793.8</v>
      </c>
      <c r="G1061">
        <v>793.7</v>
      </c>
      <c r="H1061">
        <v>793.5</v>
      </c>
      <c r="I1061">
        <v>793.4</v>
      </c>
      <c r="J1061">
        <v>154</v>
      </c>
    </row>
    <row r="1062" spans="1:10">
      <c r="A1062">
        <v>2106</v>
      </c>
      <c r="B1062">
        <v>795.3</v>
      </c>
      <c r="C1062">
        <v>795.1</v>
      </c>
      <c r="D1062">
        <v>795</v>
      </c>
      <c r="E1062">
        <v>794.9</v>
      </c>
      <c r="F1062">
        <v>794.7</v>
      </c>
      <c r="G1062">
        <v>794.6</v>
      </c>
      <c r="H1062">
        <v>794.5</v>
      </c>
      <c r="I1062">
        <v>794.3</v>
      </c>
      <c r="J1062">
        <v>152</v>
      </c>
    </row>
    <row r="1063" spans="1:10">
      <c r="A1063">
        <v>2108</v>
      </c>
      <c r="B1063">
        <v>796.2</v>
      </c>
      <c r="C1063">
        <v>796.1</v>
      </c>
      <c r="D1063">
        <v>795.9</v>
      </c>
      <c r="E1063">
        <v>795.8</v>
      </c>
      <c r="F1063">
        <v>795.7</v>
      </c>
      <c r="G1063">
        <v>795.5</v>
      </c>
      <c r="H1063">
        <v>795.4</v>
      </c>
      <c r="I1063">
        <v>795.3</v>
      </c>
      <c r="J1063">
        <v>150</v>
      </c>
    </row>
    <row r="1064" spans="1:10">
      <c r="A1064">
        <v>2110</v>
      </c>
      <c r="B1064">
        <v>797.1</v>
      </c>
      <c r="C1064">
        <v>797</v>
      </c>
      <c r="D1064">
        <v>796.9</v>
      </c>
      <c r="E1064">
        <v>796.7</v>
      </c>
      <c r="F1064">
        <v>796.6</v>
      </c>
      <c r="G1064">
        <v>796.5</v>
      </c>
      <c r="H1064">
        <v>796.3</v>
      </c>
      <c r="I1064">
        <v>796.2</v>
      </c>
      <c r="J1064">
        <v>148</v>
      </c>
    </row>
    <row r="1065" spans="1:10">
      <c r="A1065">
        <v>2112</v>
      </c>
      <c r="B1065">
        <v>798.1</v>
      </c>
      <c r="C1065">
        <v>797.9</v>
      </c>
      <c r="D1065">
        <v>797.8</v>
      </c>
      <c r="E1065">
        <v>797.7</v>
      </c>
      <c r="F1065">
        <v>797.5</v>
      </c>
      <c r="G1065">
        <v>797.4</v>
      </c>
      <c r="H1065">
        <v>797.3</v>
      </c>
      <c r="I1065">
        <v>797.1</v>
      </c>
      <c r="J1065">
        <v>146</v>
      </c>
    </row>
    <row r="1066" spans="1:10">
      <c r="A1066">
        <v>2114</v>
      </c>
      <c r="B1066">
        <v>799</v>
      </c>
      <c r="C1066">
        <v>798.9</v>
      </c>
      <c r="D1066">
        <v>798.7</v>
      </c>
      <c r="E1066">
        <v>798.6</v>
      </c>
      <c r="F1066">
        <v>798.5</v>
      </c>
      <c r="G1066">
        <v>798.3</v>
      </c>
      <c r="H1066">
        <v>798.2</v>
      </c>
      <c r="I1066">
        <v>798.1</v>
      </c>
      <c r="J1066">
        <v>144</v>
      </c>
    </row>
    <row r="1067" spans="1:10">
      <c r="A1067">
        <v>2116</v>
      </c>
      <c r="B1067">
        <v>799.9</v>
      </c>
      <c r="C1067">
        <v>799.8</v>
      </c>
      <c r="D1067">
        <v>799.7</v>
      </c>
      <c r="E1067">
        <v>799.5</v>
      </c>
      <c r="F1067">
        <v>799.4</v>
      </c>
      <c r="G1067">
        <v>799.3</v>
      </c>
      <c r="H1067">
        <v>799.2</v>
      </c>
      <c r="I1067">
        <v>799</v>
      </c>
      <c r="J1067">
        <v>142</v>
      </c>
    </row>
    <row r="1068" spans="1:10">
      <c r="A1068">
        <v>2118</v>
      </c>
      <c r="B1068">
        <v>800.9</v>
      </c>
      <c r="C1068">
        <v>800.7</v>
      </c>
      <c r="D1068">
        <v>800.6</v>
      </c>
      <c r="E1068">
        <v>800.5</v>
      </c>
      <c r="F1068">
        <v>800.3</v>
      </c>
      <c r="G1068">
        <v>800.2</v>
      </c>
      <c r="H1068">
        <v>800.1</v>
      </c>
      <c r="I1068">
        <v>800</v>
      </c>
      <c r="J1068">
        <v>140</v>
      </c>
    </row>
    <row r="1069" spans="1:10">
      <c r="A1069">
        <v>2120</v>
      </c>
      <c r="B1069">
        <v>801.8</v>
      </c>
      <c r="C1069">
        <v>801.7</v>
      </c>
      <c r="D1069">
        <v>801.5</v>
      </c>
      <c r="E1069">
        <v>801.4</v>
      </c>
      <c r="F1069">
        <v>801.3</v>
      </c>
      <c r="G1069">
        <v>801.2</v>
      </c>
      <c r="H1069">
        <v>801</v>
      </c>
      <c r="I1069">
        <v>800.9</v>
      </c>
      <c r="J1069">
        <v>138</v>
      </c>
    </row>
    <row r="1070" spans="1:10">
      <c r="A1070">
        <v>2122</v>
      </c>
      <c r="B1070">
        <v>802.7</v>
      </c>
      <c r="C1070">
        <v>802.6</v>
      </c>
      <c r="D1070">
        <v>802.5</v>
      </c>
      <c r="E1070">
        <v>802.4</v>
      </c>
      <c r="F1070">
        <v>802.2</v>
      </c>
      <c r="G1070">
        <v>802.1</v>
      </c>
      <c r="H1070">
        <v>802</v>
      </c>
      <c r="I1070">
        <v>801.8</v>
      </c>
      <c r="J1070">
        <v>136</v>
      </c>
    </row>
    <row r="1071" spans="1:10">
      <c r="A1071">
        <v>2124</v>
      </c>
      <c r="B1071">
        <v>803.7</v>
      </c>
      <c r="C1071">
        <v>803.6</v>
      </c>
      <c r="D1071">
        <v>803.4</v>
      </c>
      <c r="E1071">
        <v>803.3</v>
      </c>
      <c r="F1071">
        <v>803.2</v>
      </c>
      <c r="G1071">
        <v>803</v>
      </c>
      <c r="H1071">
        <v>802.9</v>
      </c>
      <c r="I1071">
        <v>802.8</v>
      </c>
      <c r="J1071">
        <v>134</v>
      </c>
    </row>
    <row r="1072" spans="1:10">
      <c r="A1072">
        <v>2126</v>
      </c>
      <c r="B1072">
        <v>804.6</v>
      </c>
      <c r="C1072">
        <v>804.5</v>
      </c>
      <c r="D1072">
        <v>804.4</v>
      </c>
      <c r="E1072">
        <v>804.2</v>
      </c>
      <c r="F1072">
        <v>804.1</v>
      </c>
      <c r="G1072">
        <v>804</v>
      </c>
      <c r="H1072">
        <v>803.8</v>
      </c>
      <c r="I1072">
        <v>803.7</v>
      </c>
      <c r="J1072">
        <v>132</v>
      </c>
    </row>
    <row r="1073" spans="1:10">
      <c r="A1073">
        <v>2128</v>
      </c>
      <c r="B1073">
        <v>805.6</v>
      </c>
      <c r="C1073">
        <v>805.4</v>
      </c>
      <c r="D1073">
        <v>805.3</v>
      </c>
      <c r="E1073">
        <v>805.2</v>
      </c>
      <c r="F1073">
        <v>805</v>
      </c>
      <c r="G1073">
        <v>804.9</v>
      </c>
      <c r="H1073">
        <v>804.8</v>
      </c>
      <c r="I1073">
        <v>804.6</v>
      </c>
      <c r="J1073">
        <v>130</v>
      </c>
    </row>
    <row r="1074" spans="1:10">
      <c r="A1074">
        <v>2130</v>
      </c>
      <c r="B1074">
        <v>806.5</v>
      </c>
      <c r="C1074">
        <v>806.4</v>
      </c>
      <c r="D1074">
        <v>806.2</v>
      </c>
      <c r="E1074">
        <v>806.1</v>
      </c>
      <c r="F1074">
        <v>806</v>
      </c>
      <c r="G1074">
        <v>805.8</v>
      </c>
      <c r="H1074">
        <v>805.7</v>
      </c>
      <c r="I1074">
        <v>805.6</v>
      </c>
      <c r="J1074">
        <v>128</v>
      </c>
    </row>
    <row r="1075" spans="1:10">
      <c r="A1075">
        <v>2132</v>
      </c>
      <c r="B1075">
        <v>807.4</v>
      </c>
      <c r="C1075">
        <v>807.3</v>
      </c>
      <c r="D1075">
        <v>807.2</v>
      </c>
      <c r="E1075">
        <v>807</v>
      </c>
      <c r="F1075">
        <v>806.9</v>
      </c>
      <c r="G1075">
        <v>806.8</v>
      </c>
      <c r="H1075">
        <v>806.6</v>
      </c>
      <c r="I1075">
        <v>806.5</v>
      </c>
      <c r="J1075">
        <v>126</v>
      </c>
    </row>
    <row r="1076" spans="1:10">
      <c r="A1076">
        <v>2134</v>
      </c>
      <c r="B1076">
        <v>808.4</v>
      </c>
      <c r="C1076">
        <v>808.2</v>
      </c>
      <c r="D1076">
        <v>808.1</v>
      </c>
      <c r="E1076">
        <v>808</v>
      </c>
      <c r="F1076">
        <v>807.8</v>
      </c>
      <c r="G1076">
        <v>807.7</v>
      </c>
      <c r="H1076">
        <v>807.6</v>
      </c>
      <c r="I1076">
        <v>807.4</v>
      </c>
      <c r="J1076">
        <v>124</v>
      </c>
    </row>
    <row r="1077" spans="1:10">
      <c r="A1077">
        <v>2136</v>
      </c>
      <c r="B1077">
        <v>809.3</v>
      </c>
      <c r="C1077">
        <v>809.1</v>
      </c>
      <c r="D1077">
        <v>809</v>
      </c>
      <c r="E1077">
        <v>808.9</v>
      </c>
      <c r="F1077">
        <v>808.8</v>
      </c>
      <c r="G1077">
        <v>808.6</v>
      </c>
      <c r="H1077">
        <v>808.5</v>
      </c>
      <c r="I1077">
        <v>808.4</v>
      </c>
      <c r="J1077">
        <v>122</v>
      </c>
    </row>
    <row r="1078" spans="1:10">
      <c r="A1078">
        <v>2138</v>
      </c>
      <c r="B1078">
        <v>810.2</v>
      </c>
      <c r="C1078">
        <v>810</v>
      </c>
      <c r="D1078">
        <v>809.9</v>
      </c>
      <c r="E1078">
        <v>809.8</v>
      </c>
      <c r="F1078">
        <v>809.7</v>
      </c>
      <c r="G1078">
        <v>809.5</v>
      </c>
      <c r="H1078">
        <v>809.4</v>
      </c>
      <c r="I1078">
        <v>809.3</v>
      </c>
      <c r="J1078">
        <v>120</v>
      </c>
    </row>
    <row r="1079" spans="1:10">
      <c r="A1079">
        <v>2140</v>
      </c>
      <c r="B1079">
        <v>811</v>
      </c>
      <c r="C1079">
        <v>810.9</v>
      </c>
      <c r="D1079">
        <v>810.8</v>
      </c>
      <c r="E1079">
        <v>810.7</v>
      </c>
      <c r="F1079">
        <v>810.6</v>
      </c>
      <c r="G1079">
        <v>810.4</v>
      </c>
      <c r="H1079">
        <v>810.3</v>
      </c>
      <c r="I1079">
        <v>810.2</v>
      </c>
      <c r="J1079">
        <v>118</v>
      </c>
    </row>
    <row r="1080" spans="1:10">
      <c r="A1080">
        <v>2142</v>
      </c>
      <c r="B1080">
        <v>811.9</v>
      </c>
      <c r="C1080">
        <v>811.8</v>
      </c>
      <c r="D1080">
        <v>811.7</v>
      </c>
      <c r="E1080">
        <v>811.5</v>
      </c>
      <c r="F1080">
        <v>811.4</v>
      </c>
      <c r="G1080">
        <v>811.3</v>
      </c>
      <c r="H1080">
        <v>811.2</v>
      </c>
      <c r="I1080">
        <v>811.1</v>
      </c>
      <c r="J1080">
        <v>116</v>
      </c>
    </row>
    <row r="1081" spans="1:10">
      <c r="A1081">
        <v>2144</v>
      </c>
      <c r="B1081">
        <v>812.7</v>
      </c>
      <c r="C1081">
        <v>812.6</v>
      </c>
      <c r="D1081">
        <v>812.5</v>
      </c>
      <c r="E1081">
        <v>812.4</v>
      </c>
      <c r="F1081">
        <v>812.3</v>
      </c>
      <c r="G1081">
        <v>812.1</v>
      </c>
      <c r="H1081">
        <v>812</v>
      </c>
      <c r="I1081">
        <v>811.9</v>
      </c>
      <c r="J1081">
        <v>114</v>
      </c>
    </row>
    <row r="1082" spans="1:10">
      <c r="A1082">
        <v>2146</v>
      </c>
      <c r="B1082">
        <v>813.5</v>
      </c>
      <c r="C1082">
        <v>813.4</v>
      </c>
      <c r="D1082">
        <v>813.3</v>
      </c>
      <c r="E1082">
        <v>813.2</v>
      </c>
      <c r="F1082">
        <v>813.1</v>
      </c>
      <c r="G1082">
        <v>813</v>
      </c>
      <c r="H1082">
        <v>812.9</v>
      </c>
      <c r="I1082">
        <v>812.7</v>
      </c>
      <c r="J1082">
        <v>112</v>
      </c>
    </row>
    <row r="1083" spans="1:10">
      <c r="A1083">
        <v>2148</v>
      </c>
      <c r="B1083">
        <v>814.3</v>
      </c>
      <c r="C1083">
        <v>814.2</v>
      </c>
      <c r="D1083">
        <v>814.1</v>
      </c>
      <c r="E1083">
        <v>814</v>
      </c>
      <c r="F1083">
        <v>813.9</v>
      </c>
      <c r="G1083">
        <v>813.8</v>
      </c>
      <c r="H1083">
        <v>813.7</v>
      </c>
      <c r="I1083">
        <v>813.6</v>
      </c>
      <c r="J1083">
        <v>110</v>
      </c>
    </row>
    <row r="1084" spans="1:10">
      <c r="A1084">
        <v>2150</v>
      </c>
      <c r="B1084">
        <v>815.1</v>
      </c>
      <c r="C1084">
        <v>815</v>
      </c>
      <c r="D1084">
        <v>814.9</v>
      </c>
      <c r="E1084">
        <v>814.8</v>
      </c>
      <c r="F1084">
        <v>814.7</v>
      </c>
      <c r="G1084">
        <v>814.6</v>
      </c>
      <c r="H1084">
        <v>814.5</v>
      </c>
      <c r="I1084">
        <v>814.3</v>
      </c>
      <c r="J1084">
        <v>108</v>
      </c>
    </row>
    <row r="1085" spans="1:10">
      <c r="A1085">
        <v>2152</v>
      </c>
      <c r="B1085">
        <v>815.9</v>
      </c>
      <c r="C1085">
        <v>815.8</v>
      </c>
      <c r="D1085">
        <v>815.7</v>
      </c>
      <c r="E1085">
        <v>815.5</v>
      </c>
      <c r="F1085">
        <v>815.4</v>
      </c>
      <c r="G1085">
        <v>815.3</v>
      </c>
      <c r="H1085">
        <v>815.2</v>
      </c>
      <c r="I1085">
        <v>815.1</v>
      </c>
      <c r="J1085">
        <v>106</v>
      </c>
    </row>
    <row r="1086" spans="1:10">
      <c r="A1086">
        <v>2154</v>
      </c>
      <c r="B1086">
        <v>816.6</v>
      </c>
      <c r="C1086">
        <v>816.5</v>
      </c>
      <c r="D1086">
        <v>816.4</v>
      </c>
      <c r="E1086">
        <v>816.3</v>
      </c>
      <c r="F1086">
        <v>816.2</v>
      </c>
      <c r="G1086">
        <v>816.1</v>
      </c>
      <c r="H1086">
        <v>816</v>
      </c>
      <c r="I1086">
        <v>815.9</v>
      </c>
      <c r="J1086">
        <v>104</v>
      </c>
    </row>
    <row r="1087" spans="1:10">
      <c r="A1087">
        <v>2156</v>
      </c>
      <c r="B1087">
        <v>817.3</v>
      </c>
      <c r="C1087">
        <v>817.2</v>
      </c>
      <c r="D1087">
        <v>817.1</v>
      </c>
      <c r="E1087">
        <v>817</v>
      </c>
      <c r="F1087">
        <v>816.9</v>
      </c>
      <c r="G1087">
        <v>816.8</v>
      </c>
      <c r="H1087">
        <v>816.7</v>
      </c>
      <c r="I1087">
        <v>816.6</v>
      </c>
      <c r="J1087">
        <v>102</v>
      </c>
    </row>
    <row r="1088" spans="1:10">
      <c r="A1088">
        <v>2158</v>
      </c>
      <c r="B1088">
        <v>818</v>
      </c>
      <c r="C1088">
        <v>817.9</v>
      </c>
      <c r="D1088">
        <v>817.8</v>
      </c>
      <c r="E1088">
        <v>817.7</v>
      </c>
      <c r="F1088">
        <v>817.6</v>
      </c>
      <c r="G1088">
        <v>817.5</v>
      </c>
      <c r="H1088">
        <v>817.4</v>
      </c>
      <c r="I1088">
        <v>817.3</v>
      </c>
      <c r="J1088">
        <v>100</v>
      </c>
    </row>
    <row r="1089" spans="1:10">
      <c r="A1089">
        <v>2160</v>
      </c>
      <c r="B1089">
        <v>818.7</v>
      </c>
      <c r="C1089">
        <v>818.6</v>
      </c>
      <c r="D1089">
        <v>818.5</v>
      </c>
      <c r="E1089">
        <v>818.4</v>
      </c>
      <c r="F1089">
        <v>818.3</v>
      </c>
      <c r="G1089">
        <v>818.2</v>
      </c>
      <c r="H1089">
        <v>818.1</v>
      </c>
      <c r="I1089">
        <v>818</v>
      </c>
      <c r="J1089">
        <v>98</v>
      </c>
    </row>
    <row r="1090" spans="1:10">
      <c r="A1090">
        <v>2162</v>
      </c>
      <c r="B1090">
        <v>819.3</v>
      </c>
      <c r="C1090">
        <v>819.2</v>
      </c>
      <c r="D1090">
        <v>819.2</v>
      </c>
      <c r="E1090">
        <v>819.1</v>
      </c>
      <c r="F1090">
        <v>819</v>
      </c>
      <c r="G1090">
        <v>818.9</v>
      </c>
      <c r="H1090">
        <v>818.8</v>
      </c>
      <c r="I1090">
        <v>818.7</v>
      </c>
      <c r="J1090">
        <v>96</v>
      </c>
    </row>
    <row r="1091" spans="1:10">
      <c r="A1091">
        <v>2164</v>
      </c>
      <c r="B1091">
        <v>820</v>
      </c>
      <c r="C1091">
        <v>819.9</v>
      </c>
      <c r="D1091">
        <v>819.8</v>
      </c>
      <c r="E1091">
        <v>819.7</v>
      </c>
      <c r="F1091">
        <v>819.6</v>
      </c>
      <c r="G1091">
        <v>819.5</v>
      </c>
      <c r="H1091">
        <v>819.4</v>
      </c>
      <c r="I1091">
        <v>819.3</v>
      </c>
      <c r="J1091">
        <v>94</v>
      </c>
    </row>
    <row r="1092" spans="1:10">
      <c r="A1092">
        <v>2166</v>
      </c>
      <c r="B1092">
        <v>820.6</v>
      </c>
      <c r="C1092">
        <v>820.5</v>
      </c>
      <c r="D1092">
        <v>820.4</v>
      </c>
      <c r="E1092">
        <v>820.3</v>
      </c>
      <c r="F1092">
        <v>820.2</v>
      </c>
      <c r="G1092">
        <v>820.2</v>
      </c>
      <c r="H1092">
        <v>820.1</v>
      </c>
      <c r="I1092">
        <v>820</v>
      </c>
      <c r="J1092">
        <v>92</v>
      </c>
    </row>
    <row r="1093" spans="1:10">
      <c r="A1093">
        <v>2168</v>
      </c>
      <c r="B1093">
        <v>821.2</v>
      </c>
      <c r="C1093">
        <v>821.1</v>
      </c>
      <c r="D1093">
        <v>821</v>
      </c>
      <c r="E1093">
        <v>820.9</v>
      </c>
      <c r="F1093">
        <v>820.9</v>
      </c>
      <c r="G1093">
        <v>820.8</v>
      </c>
      <c r="H1093">
        <v>820.7</v>
      </c>
      <c r="I1093">
        <v>820.6</v>
      </c>
      <c r="J1093">
        <v>90</v>
      </c>
    </row>
    <row r="1094" spans="1:10">
      <c r="A1094">
        <v>2170</v>
      </c>
      <c r="B1094">
        <v>821.8</v>
      </c>
      <c r="C1094">
        <v>821.7</v>
      </c>
      <c r="D1094">
        <v>821.6</v>
      </c>
      <c r="E1094">
        <v>821.5</v>
      </c>
      <c r="F1094">
        <v>821.4</v>
      </c>
      <c r="G1094">
        <v>821.4</v>
      </c>
      <c r="H1094">
        <v>821.3</v>
      </c>
      <c r="I1094">
        <v>821.2</v>
      </c>
      <c r="J1094">
        <v>88</v>
      </c>
    </row>
    <row r="1095" spans="1:10">
      <c r="A1095">
        <v>2172</v>
      </c>
      <c r="B1095">
        <v>822.3</v>
      </c>
      <c r="C1095">
        <v>822.2</v>
      </c>
      <c r="D1095">
        <v>822.2</v>
      </c>
      <c r="E1095">
        <v>822.1</v>
      </c>
      <c r="F1095">
        <v>822</v>
      </c>
      <c r="G1095">
        <v>821.9</v>
      </c>
      <c r="H1095">
        <v>821.9</v>
      </c>
      <c r="I1095">
        <v>821.8</v>
      </c>
      <c r="J1095">
        <v>86</v>
      </c>
    </row>
    <row r="1096" spans="1:10">
      <c r="A1096">
        <v>2174</v>
      </c>
      <c r="B1096">
        <v>822.9</v>
      </c>
      <c r="C1096">
        <v>822.8</v>
      </c>
      <c r="D1096">
        <v>822.7</v>
      </c>
      <c r="E1096">
        <v>822.6</v>
      </c>
      <c r="F1096">
        <v>822.6</v>
      </c>
      <c r="G1096">
        <v>822.5</v>
      </c>
      <c r="H1096">
        <v>822.4</v>
      </c>
      <c r="I1096">
        <v>822.3</v>
      </c>
      <c r="J1096">
        <v>84</v>
      </c>
    </row>
    <row r="1097" spans="1:10">
      <c r="A1097">
        <v>2176</v>
      </c>
      <c r="B1097">
        <v>823.4</v>
      </c>
      <c r="C1097">
        <v>823.3</v>
      </c>
      <c r="D1097">
        <v>823.2</v>
      </c>
      <c r="E1097">
        <v>823.2</v>
      </c>
      <c r="F1097">
        <v>823.1</v>
      </c>
      <c r="G1097">
        <v>823</v>
      </c>
      <c r="H1097">
        <v>822.9</v>
      </c>
      <c r="I1097">
        <v>822.9</v>
      </c>
      <c r="J1097">
        <v>82</v>
      </c>
    </row>
    <row r="1098" spans="1:10">
      <c r="A1098">
        <v>2178</v>
      </c>
      <c r="B1098">
        <v>823.9</v>
      </c>
      <c r="C1098">
        <v>823.8</v>
      </c>
      <c r="D1098">
        <v>823.7</v>
      </c>
      <c r="E1098">
        <v>823.7</v>
      </c>
      <c r="F1098">
        <v>823.6</v>
      </c>
      <c r="G1098">
        <v>823.5</v>
      </c>
      <c r="H1098">
        <v>823.5</v>
      </c>
      <c r="I1098">
        <v>823.4</v>
      </c>
      <c r="J1098">
        <v>80</v>
      </c>
    </row>
    <row r="1099" spans="1:10">
      <c r="A1099">
        <v>2180</v>
      </c>
      <c r="B1099">
        <v>824.3</v>
      </c>
      <c r="C1099">
        <v>824.3</v>
      </c>
      <c r="D1099">
        <v>824.2</v>
      </c>
      <c r="E1099">
        <v>824.1</v>
      </c>
      <c r="F1099">
        <v>824.1</v>
      </c>
      <c r="G1099">
        <v>824</v>
      </c>
      <c r="H1099">
        <v>823.9</v>
      </c>
      <c r="I1099">
        <v>823.9</v>
      </c>
      <c r="J1099">
        <v>78</v>
      </c>
    </row>
    <row r="1100" spans="1:10">
      <c r="A1100">
        <v>2182</v>
      </c>
      <c r="B1100">
        <v>824.8</v>
      </c>
      <c r="C1100">
        <v>824.7</v>
      </c>
      <c r="D1100">
        <v>824.7</v>
      </c>
      <c r="E1100">
        <v>824.6</v>
      </c>
      <c r="F1100">
        <v>824.5</v>
      </c>
      <c r="G1100">
        <v>824.5</v>
      </c>
      <c r="H1100">
        <v>824.4</v>
      </c>
      <c r="I1100">
        <v>824.4</v>
      </c>
      <c r="J1100">
        <v>76</v>
      </c>
    </row>
    <row r="1101" spans="1:10">
      <c r="A1101">
        <v>2184</v>
      </c>
      <c r="B1101">
        <v>825.2</v>
      </c>
      <c r="C1101">
        <v>825.2</v>
      </c>
      <c r="D1101">
        <v>825.1</v>
      </c>
      <c r="E1101">
        <v>825.1</v>
      </c>
      <c r="F1101">
        <v>825</v>
      </c>
      <c r="G1101">
        <v>824.9</v>
      </c>
      <c r="H1101">
        <v>824.9</v>
      </c>
      <c r="I1101">
        <v>824.8</v>
      </c>
      <c r="J1101">
        <v>74</v>
      </c>
    </row>
    <row r="1102" spans="1:10">
      <c r="A1102">
        <v>2186</v>
      </c>
      <c r="B1102">
        <v>825.7</v>
      </c>
      <c r="C1102">
        <v>825.6</v>
      </c>
      <c r="D1102">
        <v>825.5</v>
      </c>
      <c r="E1102">
        <v>825.5</v>
      </c>
      <c r="F1102">
        <v>825.4</v>
      </c>
      <c r="G1102">
        <v>825.4</v>
      </c>
      <c r="H1102">
        <v>825.3</v>
      </c>
      <c r="I1102">
        <v>825.2</v>
      </c>
      <c r="J1102">
        <v>72</v>
      </c>
    </row>
    <row r="1103" spans="1:10">
      <c r="A1103">
        <v>2188</v>
      </c>
      <c r="B1103">
        <v>826.1</v>
      </c>
      <c r="C1103">
        <v>826</v>
      </c>
      <c r="D1103">
        <v>825.9</v>
      </c>
      <c r="E1103">
        <v>825.9</v>
      </c>
      <c r="F1103">
        <v>825.8</v>
      </c>
      <c r="G1103">
        <v>825.8</v>
      </c>
      <c r="H1103">
        <v>825.7</v>
      </c>
      <c r="I1103">
        <v>825.7</v>
      </c>
      <c r="J1103">
        <v>70</v>
      </c>
    </row>
    <row r="1104" spans="1:10">
      <c r="A1104">
        <v>2190</v>
      </c>
      <c r="B1104">
        <v>826.4</v>
      </c>
      <c r="C1104">
        <v>826.4</v>
      </c>
      <c r="D1104">
        <v>826.3</v>
      </c>
      <c r="E1104">
        <v>826.3</v>
      </c>
      <c r="F1104">
        <v>826.2</v>
      </c>
      <c r="G1104">
        <v>826.2</v>
      </c>
      <c r="H1104">
        <v>826.1</v>
      </c>
      <c r="I1104">
        <v>826.1</v>
      </c>
      <c r="J1104">
        <v>68</v>
      </c>
    </row>
    <row r="1105" spans="1:10">
      <c r="A1105">
        <v>2192</v>
      </c>
      <c r="B1105">
        <v>826.8</v>
      </c>
      <c r="C1105">
        <v>826.7</v>
      </c>
      <c r="D1105">
        <v>826.7</v>
      </c>
      <c r="E1105">
        <v>826.6</v>
      </c>
      <c r="F1105">
        <v>826.6</v>
      </c>
      <c r="G1105">
        <v>826.5</v>
      </c>
      <c r="H1105">
        <v>826.5</v>
      </c>
      <c r="I1105">
        <v>826.4</v>
      </c>
      <c r="J1105">
        <v>66</v>
      </c>
    </row>
    <row r="1106" spans="1:10">
      <c r="A1106">
        <v>2194</v>
      </c>
      <c r="B1106">
        <v>827.1</v>
      </c>
      <c r="C1106">
        <v>827.1</v>
      </c>
      <c r="D1106">
        <v>827</v>
      </c>
      <c r="E1106">
        <v>827</v>
      </c>
      <c r="F1106">
        <v>826.9</v>
      </c>
      <c r="G1106">
        <v>826.9</v>
      </c>
      <c r="H1106">
        <v>826.8</v>
      </c>
      <c r="I1106">
        <v>826.8</v>
      </c>
      <c r="J1106">
        <v>64</v>
      </c>
    </row>
    <row r="1107" spans="1:10">
      <c r="A1107">
        <v>2196</v>
      </c>
      <c r="B1107">
        <v>827.4</v>
      </c>
      <c r="C1107">
        <v>827.4</v>
      </c>
      <c r="D1107">
        <v>827.4</v>
      </c>
      <c r="E1107">
        <v>827.3</v>
      </c>
      <c r="F1107">
        <v>827.3</v>
      </c>
      <c r="G1107">
        <v>827.2</v>
      </c>
      <c r="H1107">
        <v>827.2</v>
      </c>
      <c r="I1107">
        <v>827.1</v>
      </c>
      <c r="J1107">
        <v>62</v>
      </c>
    </row>
    <row r="1108" spans="1:10">
      <c r="A1108">
        <v>2198</v>
      </c>
      <c r="B1108">
        <v>827.7</v>
      </c>
      <c r="C1108">
        <v>827.7</v>
      </c>
      <c r="D1108">
        <v>827.7</v>
      </c>
      <c r="E1108">
        <v>827.6</v>
      </c>
      <c r="F1108">
        <v>827.6</v>
      </c>
      <c r="G1108">
        <v>827.5</v>
      </c>
      <c r="H1108">
        <v>827.5</v>
      </c>
      <c r="I1108">
        <v>827.4</v>
      </c>
      <c r="J1108">
        <v>60</v>
      </c>
    </row>
    <row r="1109" spans="1:10">
      <c r="A1109">
        <v>2200</v>
      </c>
      <c r="B1109">
        <v>828</v>
      </c>
      <c r="C1109">
        <v>828</v>
      </c>
      <c r="D1109">
        <v>827.9</v>
      </c>
      <c r="E1109">
        <v>827.9</v>
      </c>
      <c r="F1109">
        <v>827.9</v>
      </c>
      <c r="G1109">
        <v>827.8</v>
      </c>
      <c r="H1109">
        <v>827.8</v>
      </c>
      <c r="I1109">
        <v>827.7</v>
      </c>
      <c r="J1109">
        <v>58</v>
      </c>
    </row>
    <row r="1110" spans="1:10">
      <c r="A1110">
        <v>2202</v>
      </c>
      <c r="B1110">
        <v>828.3</v>
      </c>
      <c r="C1110">
        <v>828.2</v>
      </c>
      <c r="D1110">
        <v>828.2</v>
      </c>
      <c r="E1110">
        <v>828.2</v>
      </c>
      <c r="F1110">
        <v>828.1</v>
      </c>
      <c r="G1110">
        <v>828.1</v>
      </c>
      <c r="H1110">
        <v>828.1</v>
      </c>
      <c r="I1110">
        <v>828</v>
      </c>
      <c r="J1110">
        <v>56</v>
      </c>
    </row>
    <row r="1111" spans="1:10">
      <c r="A1111">
        <v>2204</v>
      </c>
      <c r="B1111">
        <v>828.5</v>
      </c>
      <c r="C1111">
        <v>828.5</v>
      </c>
      <c r="D1111">
        <v>828.5</v>
      </c>
      <c r="E1111">
        <v>828.4</v>
      </c>
      <c r="F1111">
        <v>828.4</v>
      </c>
      <c r="G1111">
        <v>828.4</v>
      </c>
      <c r="H1111">
        <v>828.3</v>
      </c>
      <c r="I1111">
        <v>828.3</v>
      </c>
      <c r="J1111">
        <v>54</v>
      </c>
    </row>
    <row r="1112" spans="1:10">
      <c r="A1112">
        <v>2206</v>
      </c>
      <c r="B1112">
        <v>828.7</v>
      </c>
      <c r="C1112">
        <v>828.7</v>
      </c>
      <c r="D1112">
        <v>828.7</v>
      </c>
      <c r="E1112">
        <v>828.6</v>
      </c>
      <c r="F1112">
        <v>828.6</v>
      </c>
      <c r="G1112">
        <v>828.6</v>
      </c>
      <c r="H1112">
        <v>828.6</v>
      </c>
      <c r="I1112">
        <v>828.5</v>
      </c>
      <c r="J1112">
        <v>52</v>
      </c>
    </row>
    <row r="1113" spans="1:10">
      <c r="A1113">
        <v>2208</v>
      </c>
      <c r="B1113">
        <v>828.9</v>
      </c>
      <c r="C1113">
        <v>828.9</v>
      </c>
      <c r="D1113">
        <v>828.9</v>
      </c>
      <c r="E1113">
        <v>828.9</v>
      </c>
      <c r="F1113">
        <v>828.8</v>
      </c>
      <c r="G1113">
        <v>828.8</v>
      </c>
      <c r="H1113">
        <v>828.8</v>
      </c>
      <c r="I1113">
        <v>828.7</v>
      </c>
      <c r="J1113">
        <v>50</v>
      </c>
    </row>
    <row r="1114" spans="1:10">
      <c r="A1114">
        <v>2210</v>
      </c>
      <c r="B1114">
        <v>829.1</v>
      </c>
      <c r="C1114">
        <v>829.1</v>
      </c>
      <c r="D1114">
        <v>829.1</v>
      </c>
      <c r="E1114">
        <v>829</v>
      </c>
      <c r="F1114">
        <v>829</v>
      </c>
      <c r="G1114">
        <v>829</v>
      </c>
      <c r="H1114">
        <v>829</v>
      </c>
      <c r="I1114">
        <v>828.9</v>
      </c>
      <c r="J1114">
        <v>48</v>
      </c>
    </row>
    <row r="1115" spans="1:10">
      <c r="A1115">
        <v>2212</v>
      </c>
      <c r="B1115">
        <v>829.3</v>
      </c>
      <c r="C1115">
        <v>829.3</v>
      </c>
      <c r="D1115">
        <v>829.2</v>
      </c>
      <c r="E1115">
        <v>829.2</v>
      </c>
      <c r="F1115">
        <v>829.2</v>
      </c>
      <c r="G1115">
        <v>829.2</v>
      </c>
      <c r="H1115">
        <v>829.1</v>
      </c>
      <c r="I1115">
        <v>829.1</v>
      </c>
      <c r="J1115">
        <v>46</v>
      </c>
    </row>
    <row r="1116" spans="1:10">
      <c r="A1116">
        <v>2214</v>
      </c>
      <c r="B1116">
        <v>829.4</v>
      </c>
      <c r="C1116">
        <v>829.4</v>
      </c>
      <c r="D1116">
        <v>829.4</v>
      </c>
      <c r="E1116">
        <v>829.4</v>
      </c>
      <c r="F1116">
        <v>829.3</v>
      </c>
      <c r="G1116">
        <v>829.3</v>
      </c>
      <c r="H1116">
        <v>829.3</v>
      </c>
      <c r="I1116">
        <v>829.3</v>
      </c>
      <c r="J1116">
        <v>44</v>
      </c>
    </row>
    <row r="1117" spans="1:10">
      <c r="A1117">
        <v>2216</v>
      </c>
      <c r="B1117">
        <v>829.5</v>
      </c>
      <c r="C1117">
        <v>829.5</v>
      </c>
      <c r="D1117">
        <v>829.5</v>
      </c>
      <c r="E1117">
        <v>829.5</v>
      </c>
      <c r="F1117">
        <v>829.5</v>
      </c>
      <c r="G1117">
        <v>829.5</v>
      </c>
      <c r="H1117">
        <v>829.4</v>
      </c>
      <c r="I1117">
        <v>829.4</v>
      </c>
      <c r="J1117">
        <v>42</v>
      </c>
    </row>
    <row r="1118" spans="1:10">
      <c r="A1118">
        <v>2218</v>
      </c>
      <c r="B1118">
        <v>829.6</v>
      </c>
      <c r="C1118">
        <v>829.6</v>
      </c>
      <c r="D1118">
        <v>829.6</v>
      </c>
      <c r="E1118">
        <v>829.6</v>
      </c>
      <c r="F1118">
        <v>829.6</v>
      </c>
      <c r="G1118">
        <v>829.6</v>
      </c>
      <c r="H1118">
        <v>829.6</v>
      </c>
      <c r="I1118">
        <v>829.5</v>
      </c>
      <c r="J1118">
        <v>40</v>
      </c>
    </row>
    <row r="1119" spans="1:10">
      <c r="A1119">
        <v>2220</v>
      </c>
      <c r="B1119">
        <v>829.7</v>
      </c>
      <c r="C1119">
        <v>829.7</v>
      </c>
      <c r="D1119">
        <v>829.7</v>
      </c>
      <c r="E1119">
        <v>829.7</v>
      </c>
      <c r="F1119">
        <v>829.7</v>
      </c>
      <c r="G1119">
        <v>829.7</v>
      </c>
      <c r="H1119">
        <v>829.6</v>
      </c>
      <c r="I1119">
        <v>829.6</v>
      </c>
      <c r="J1119">
        <v>38</v>
      </c>
    </row>
    <row r="1120" spans="1:10">
      <c r="A1120">
        <v>2222</v>
      </c>
      <c r="B1120">
        <v>829.8</v>
      </c>
      <c r="C1120">
        <v>829.8</v>
      </c>
      <c r="D1120">
        <v>829.8</v>
      </c>
      <c r="E1120">
        <v>829.8</v>
      </c>
      <c r="F1120">
        <v>829.7</v>
      </c>
      <c r="G1120">
        <v>829.7</v>
      </c>
      <c r="H1120">
        <v>829.7</v>
      </c>
      <c r="I1120">
        <v>829.7</v>
      </c>
      <c r="J1120">
        <v>36</v>
      </c>
    </row>
    <row r="1121" spans="1:10">
      <c r="A1121">
        <v>2224</v>
      </c>
      <c r="B1121">
        <v>829.8</v>
      </c>
      <c r="C1121">
        <v>829.8</v>
      </c>
      <c r="D1121">
        <v>829.8</v>
      </c>
      <c r="E1121">
        <v>829.8</v>
      </c>
      <c r="F1121">
        <v>829.8</v>
      </c>
      <c r="G1121">
        <v>829.8</v>
      </c>
      <c r="H1121">
        <v>829.8</v>
      </c>
      <c r="I1121">
        <v>829.8</v>
      </c>
      <c r="J1121">
        <v>34</v>
      </c>
    </row>
    <row r="1122" spans="1:10">
      <c r="A1122">
        <v>2226</v>
      </c>
      <c r="B1122">
        <v>829.8</v>
      </c>
      <c r="C1122">
        <v>829.8</v>
      </c>
      <c r="D1122">
        <v>829.8</v>
      </c>
      <c r="E1122">
        <v>829.8</v>
      </c>
      <c r="F1122">
        <v>829.8</v>
      </c>
      <c r="G1122">
        <v>829.8</v>
      </c>
      <c r="H1122">
        <v>829.8</v>
      </c>
      <c r="I1122">
        <v>829.8</v>
      </c>
      <c r="J1122">
        <v>32</v>
      </c>
    </row>
    <row r="1123" spans="1:10">
      <c r="A1123">
        <v>2228</v>
      </c>
      <c r="B1123">
        <v>829.8</v>
      </c>
      <c r="C1123">
        <v>829.8</v>
      </c>
      <c r="D1123">
        <v>829.8</v>
      </c>
      <c r="E1123">
        <v>829.8</v>
      </c>
      <c r="F1123">
        <v>829.8</v>
      </c>
      <c r="G1123">
        <v>829.8</v>
      </c>
      <c r="H1123">
        <v>829.8</v>
      </c>
      <c r="I1123">
        <v>829.8</v>
      </c>
      <c r="J1123">
        <v>30</v>
      </c>
    </row>
    <row r="1124" spans="1:10">
      <c r="A1124">
        <v>2230</v>
      </c>
      <c r="B1124">
        <v>829.8</v>
      </c>
      <c r="C1124">
        <v>829.8</v>
      </c>
      <c r="D1124">
        <v>829.8</v>
      </c>
      <c r="E1124">
        <v>829.8</v>
      </c>
      <c r="F1124">
        <v>829.8</v>
      </c>
      <c r="G1124">
        <v>829.8</v>
      </c>
      <c r="H1124">
        <v>829.8</v>
      </c>
      <c r="I1124">
        <v>829.8</v>
      </c>
      <c r="J1124">
        <v>28</v>
      </c>
    </row>
    <row r="1125" spans="1:10">
      <c r="A1125">
        <v>2232</v>
      </c>
      <c r="B1125">
        <v>829.8</v>
      </c>
      <c r="C1125">
        <v>829.8</v>
      </c>
      <c r="D1125">
        <v>829.8</v>
      </c>
      <c r="E1125">
        <v>829.8</v>
      </c>
      <c r="F1125">
        <v>829.8</v>
      </c>
      <c r="G1125">
        <v>829.8</v>
      </c>
      <c r="H1125">
        <v>829.8</v>
      </c>
      <c r="I1125">
        <v>829.8</v>
      </c>
      <c r="J1125">
        <v>26</v>
      </c>
    </row>
    <row r="1126" spans="1:10">
      <c r="A1126">
        <v>2234</v>
      </c>
      <c r="B1126">
        <v>829.8</v>
      </c>
      <c r="C1126">
        <v>829.8</v>
      </c>
      <c r="D1126">
        <v>829.8</v>
      </c>
      <c r="E1126">
        <v>829.8</v>
      </c>
      <c r="F1126">
        <v>829.8</v>
      </c>
      <c r="G1126">
        <v>829.8</v>
      </c>
      <c r="H1126">
        <v>829.8</v>
      </c>
      <c r="I1126">
        <v>829.8</v>
      </c>
      <c r="J1126">
        <v>24</v>
      </c>
    </row>
    <row r="1127" spans="1:10">
      <c r="A1127">
        <v>2236</v>
      </c>
      <c r="B1127">
        <v>829.8</v>
      </c>
      <c r="C1127">
        <v>829.8</v>
      </c>
      <c r="D1127">
        <v>829.8</v>
      </c>
      <c r="E1127">
        <v>829.8</v>
      </c>
      <c r="F1127">
        <v>829.8</v>
      </c>
      <c r="G1127">
        <v>829.8</v>
      </c>
      <c r="H1127">
        <v>829.8</v>
      </c>
      <c r="I1127">
        <v>829.8</v>
      </c>
      <c r="J1127">
        <v>22</v>
      </c>
    </row>
    <row r="1128" spans="1:10">
      <c r="A1128">
        <v>2238</v>
      </c>
      <c r="B1128">
        <v>829.8</v>
      </c>
      <c r="C1128">
        <v>829.8</v>
      </c>
      <c r="D1128">
        <v>829.8</v>
      </c>
      <c r="E1128">
        <v>829.8</v>
      </c>
      <c r="F1128">
        <v>829.8</v>
      </c>
      <c r="G1128">
        <v>829.8</v>
      </c>
      <c r="H1128">
        <v>829.8</v>
      </c>
      <c r="I1128">
        <v>829.8</v>
      </c>
      <c r="J1128">
        <v>20</v>
      </c>
    </row>
    <row r="1129" spans="1:10">
      <c r="A1129">
        <v>2240</v>
      </c>
      <c r="B1129">
        <v>829.8</v>
      </c>
      <c r="C1129">
        <v>829.8</v>
      </c>
      <c r="D1129">
        <v>829.8</v>
      </c>
      <c r="E1129">
        <v>829.8</v>
      </c>
      <c r="F1129">
        <v>829.8</v>
      </c>
      <c r="G1129">
        <v>829.8</v>
      </c>
      <c r="H1129">
        <v>829.8</v>
      </c>
      <c r="I1129">
        <v>829.8</v>
      </c>
      <c r="J1129">
        <v>18</v>
      </c>
    </row>
    <row r="1130" spans="1:10">
      <c r="A1130">
        <v>2242</v>
      </c>
      <c r="B1130">
        <v>829.8</v>
      </c>
      <c r="C1130">
        <v>829.8</v>
      </c>
      <c r="D1130">
        <v>829.8</v>
      </c>
      <c r="E1130">
        <v>829.8</v>
      </c>
      <c r="F1130">
        <v>829.8</v>
      </c>
      <c r="G1130">
        <v>829.8</v>
      </c>
      <c r="H1130">
        <v>829.8</v>
      </c>
      <c r="I1130">
        <v>829.8</v>
      </c>
      <c r="J1130">
        <v>16</v>
      </c>
    </row>
    <row r="1131" spans="1:10">
      <c r="A1131">
        <v>2244</v>
      </c>
      <c r="B1131">
        <v>829.8</v>
      </c>
      <c r="C1131">
        <v>829.8</v>
      </c>
      <c r="D1131">
        <v>829.8</v>
      </c>
      <c r="E1131">
        <v>829.8</v>
      </c>
      <c r="F1131">
        <v>829.8</v>
      </c>
      <c r="G1131">
        <v>829.8</v>
      </c>
      <c r="H1131">
        <v>829.8</v>
      </c>
      <c r="I1131">
        <v>829.8</v>
      </c>
      <c r="J1131">
        <v>14</v>
      </c>
    </row>
    <row r="1132" spans="1:10">
      <c r="A1132">
        <v>2246</v>
      </c>
      <c r="B1132">
        <v>829.8</v>
      </c>
      <c r="C1132">
        <v>829.8</v>
      </c>
      <c r="D1132">
        <v>829.8</v>
      </c>
      <c r="E1132">
        <v>829.8</v>
      </c>
      <c r="F1132">
        <v>829.8</v>
      </c>
      <c r="G1132">
        <v>829.8</v>
      </c>
      <c r="H1132">
        <v>829.8</v>
      </c>
      <c r="I1132">
        <v>829.8</v>
      </c>
      <c r="J1132">
        <v>12</v>
      </c>
    </row>
    <row r="1133" spans="1:10">
      <c r="A1133">
        <v>2248</v>
      </c>
      <c r="B1133">
        <v>829.8</v>
      </c>
      <c r="C1133">
        <v>829.8</v>
      </c>
      <c r="D1133">
        <v>829.8</v>
      </c>
      <c r="E1133">
        <v>829.8</v>
      </c>
      <c r="F1133">
        <v>829.8</v>
      </c>
      <c r="G1133">
        <v>829.8</v>
      </c>
      <c r="H1133">
        <v>829.8</v>
      </c>
      <c r="I1133">
        <v>829.8</v>
      </c>
      <c r="J1133">
        <v>10</v>
      </c>
    </row>
    <row r="1134" spans="1:10">
      <c r="A1134">
        <v>2250</v>
      </c>
      <c r="B1134">
        <v>829.8</v>
      </c>
      <c r="C1134">
        <v>829.8</v>
      </c>
      <c r="D1134">
        <v>829.8</v>
      </c>
      <c r="E1134">
        <v>829.8</v>
      </c>
      <c r="F1134">
        <v>829.8</v>
      </c>
      <c r="G1134">
        <v>829.8</v>
      </c>
      <c r="H1134">
        <v>829.8</v>
      </c>
      <c r="I1134">
        <v>829.8</v>
      </c>
      <c r="J1134">
        <v>8</v>
      </c>
    </row>
    <row r="1135" spans="1:10">
      <c r="A1135">
        <v>2252</v>
      </c>
      <c r="B1135">
        <v>829.8</v>
      </c>
      <c r="C1135">
        <v>829.8</v>
      </c>
      <c r="D1135">
        <v>829.8</v>
      </c>
      <c r="E1135">
        <v>829.8</v>
      </c>
      <c r="F1135">
        <v>829.8</v>
      </c>
      <c r="G1135">
        <v>829.8</v>
      </c>
      <c r="H1135">
        <v>829.8</v>
      </c>
      <c r="I1135">
        <v>829.8</v>
      </c>
      <c r="J1135">
        <v>6</v>
      </c>
    </row>
    <row r="1136" spans="1:10">
      <c r="A1136">
        <v>2254</v>
      </c>
      <c r="B1136">
        <v>829.8</v>
      </c>
      <c r="C1136">
        <v>829.8</v>
      </c>
      <c r="D1136">
        <v>829.8</v>
      </c>
      <c r="E1136">
        <v>829.8</v>
      </c>
      <c r="F1136">
        <v>829.8</v>
      </c>
      <c r="G1136">
        <v>829.8</v>
      </c>
      <c r="H1136">
        <v>829.8</v>
      </c>
      <c r="I1136">
        <v>829.8</v>
      </c>
      <c r="J1136">
        <v>4</v>
      </c>
    </row>
    <row r="1137" spans="1:10">
      <c r="A1137">
        <v>2256</v>
      </c>
      <c r="B1137">
        <v>829.8</v>
      </c>
      <c r="C1137">
        <v>829.8</v>
      </c>
      <c r="D1137">
        <v>829.8</v>
      </c>
      <c r="E1137">
        <v>829.8</v>
      </c>
      <c r="F1137">
        <v>829.8</v>
      </c>
      <c r="G1137">
        <v>829.8</v>
      </c>
      <c r="H1137">
        <v>829.8</v>
      </c>
      <c r="I1137">
        <v>829.8</v>
      </c>
      <c r="J1137">
        <v>2</v>
      </c>
    </row>
    <row r="1138" spans="1:10">
      <c r="A1138">
        <v>2258</v>
      </c>
      <c r="B1138">
        <v>829.8</v>
      </c>
      <c r="C1138">
        <v>829.8</v>
      </c>
      <c r="D1138">
        <v>829.8</v>
      </c>
      <c r="E1138">
        <v>829.8</v>
      </c>
      <c r="F1138">
        <v>829.8</v>
      </c>
      <c r="G1138">
        <v>829.8</v>
      </c>
      <c r="H1138">
        <v>829.8</v>
      </c>
      <c r="I1138">
        <v>829.8</v>
      </c>
      <c r="J1138">
        <v>0</v>
      </c>
    </row>
    <row r="1139" spans="1:10">
      <c r="A1139" s="10">
        <v>2259</v>
      </c>
      <c r="B1139" s="10">
        <v>829.8</v>
      </c>
      <c r="C1139" s="10">
        <v>829.8</v>
      </c>
      <c r="D1139" s="10">
        <v>829.8</v>
      </c>
      <c r="E1139" s="10">
        <v>829.8</v>
      </c>
      <c r="F1139" s="10">
        <v>829.8</v>
      </c>
      <c r="G1139" s="10">
        <v>829.8</v>
      </c>
      <c r="H1139" s="10">
        <v>829.8</v>
      </c>
      <c r="I1139" s="10">
        <v>829.8</v>
      </c>
      <c r="J1139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O847"/>
  <sheetViews>
    <sheetView workbookViewId="0">
      <selection activeCell="L9" sqref="L9"/>
    </sheetView>
  </sheetViews>
  <sheetFormatPr defaultColWidth="9.140625" defaultRowHeight="15"/>
  <cols>
    <col min="1" max="16384" width="9.140625" style="10"/>
  </cols>
  <sheetData>
    <row r="1" spans="1:15">
      <c r="A1" s="10" t="s">
        <v>46</v>
      </c>
      <c r="B1" s="10" t="s">
        <v>45</v>
      </c>
      <c r="C1" s="10" t="s">
        <v>44</v>
      </c>
      <c r="D1" s="10" t="s">
        <v>55</v>
      </c>
      <c r="E1" s="10" t="s">
        <v>54</v>
      </c>
      <c r="F1" s="10" t="s">
        <v>36</v>
      </c>
      <c r="G1" s="10" t="s">
        <v>27</v>
      </c>
      <c r="H1" s="10" t="s">
        <v>39</v>
      </c>
      <c r="I1" s="10" t="s">
        <v>41</v>
      </c>
      <c r="J1" s="10" t="s">
        <v>40</v>
      </c>
      <c r="K1" s="10" t="s">
        <v>27</v>
      </c>
      <c r="L1" s="10" t="s">
        <v>39</v>
      </c>
      <c r="M1" s="10" t="s">
        <v>38</v>
      </c>
      <c r="N1" s="10" t="s">
        <v>37</v>
      </c>
      <c r="O1" s="10" t="s">
        <v>36</v>
      </c>
    </row>
    <row r="2" spans="1:15">
      <c r="A2" s="10" t="s">
        <v>29</v>
      </c>
      <c r="B2" s="10" t="s">
        <v>35</v>
      </c>
      <c r="C2" s="10" t="s">
        <v>34</v>
      </c>
      <c r="D2" s="10" t="s">
        <v>33</v>
      </c>
      <c r="E2" s="10" t="s">
        <v>32</v>
      </c>
      <c r="F2" s="10" t="s">
        <v>31</v>
      </c>
      <c r="G2" s="10" t="s">
        <v>30</v>
      </c>
      <c r="H2" s="10" t="s">
        <v>27</v>
      </c>
      <c r="I2" s="10" t="s">
        <v>29</v>
      </c>
    </row>
    <row r="3" spans="1:15">
      <c r="A3" s="10" t="s">
        <v>17</v>
      </c>
    </row>
    <row r="4" spans="1:15">
      <c r="A4" s="10" t="s">
        <v>28</v>
      </c>
      <c r="B4" s="10" t="s">
        <v>27</v>
      </c>
      <c r="C4" s="10" t="s">
        <v>3</v>
      </c>
    </row>
    <row r="5" spans="1:15">
      <c r="A5" s="10" t="s">
        <v>18</v>
      </c>
      <c r="B5" s="10" t="s">
        <v>26</v>
      </c>
      <c r="C5" s="10" t="s">
        <v>25</v>
      </c>
      <c r="D5" s="10" t="s">
        <v>24</v>
      </c>
      <c r="E5" s="10" t="s">
        <v>23</v>
      </c>
      <c r="F5" s="10" t="s">
        <v>22</v>
      </c>
      <c r="G5" s="10" t="s">
        <v>21</v>
      </c>
      <c r="H5" s="10" t="s">
        <v>20</v>
      </c>
      <c r="I5" s="10" t="s">
        <v>19</v>
      </c>
      <c r="J5" s="10" t="s">
        <v>18</v>
      </c>
    </row>
    <row r="6" spans="1:15">
      <c r="A6" s="10" t="s">
        <v>17</v>
      </c>
    </row>
    <row r="7" spans="1:15">
      <c r="A7">
        <v>0</v>
      </c>
      <c r="B7">
        <v>1.2</v>
      </c>
      <c r="C7">
        <v>1.2</v>
      </c>
      <c r="D7">
        <v>1.2</v>
      </c>
      <c r="E7">
        <v>1.2</v>
      </c>
      <c r="F7">
        <v>1.2</v>
      </c>
      <c r="G7">
        <v>1.2</v>
      </c>
      <c r="H7">
        <v>1.2</v>
      </c>
      <c r="I7">
        <v>1.2</v>
      </c>
      <c r="J7">
        <v>1709</v>
      </c>
    </row>
    <row r="8" spans="1:15">
      <c r="A8">
        <v>2</v>
      </c>
      <c r="B8">
        <v>1.6</v>
      </c>
      <c r="C8">
        <v>1.6</v>
      </c>
      <c r="D8">
        <v>1.6</v>
      </c>
      <c r="E8">
        <v>1.6</v>
      </c>
      <c r="F8">
        <v>1.6</v>
      </c>
      <c r="G8">
        <v>1.6</v>
      </c>
      <c r="H8">
        <v>1.6</v>
      </c>
      <c r="I8">
        <v>1.6</v>
      </c>
      <c r="J8">
        <v>1707</v>
      </c>
    </row>
    <row r="9" spans="1:15">
      <c r="A9">
        <v>4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1705</v>
      </c>
    </row>
    <row r="10" spans="1:15">
      <c r="A10">
        <v>6</v>
      </c>
      <c r="B10">
        <v>2.4</v>
      </c>
      <c r="C10">
        <v>2.4</v>
      </c>
      <c r="D10">
        <v>2.4</v>
      </c>
      <c r="E10">
        <v>2.4</v>
      </c>
      <c r="F10">
        <v>2.4</v>
      </c>
      <c r="G10">
        <v>2.4</v>
      </c>
      <c r="H10">
        <v>2.4</v>
      </c>
      <c r="I10">
        <v>2.4</v>
      </c>
      <c r="J10">
        <v>1703</v>
      </c>
    </row>
    <row r="11" spans="1:15">
      <c r="A11">
        <v>8</v>
      </c>
      <c r="B11">
        <v>2.8</v>
      </c>
      <c r="C11">
        <v>2.8</v>
      </c>
      <c r="D11">
        <v>2.8</v>
      </c>
      <c r="E11">
        <v>2.8</v>
      </c>
      <c r="F11">
        <v>2.8</v>
      </c>
      <c r="G11">
        <v>2.8</v>
      </c>
      <c r="H11">
        <v>2.8</v>
      </c>
      <c r="I11">
        <v>2.8</v>
      </c>
      <c r="J11">
        <v>1701</v>
      </c>
    </row>
    <row r="12" spans="1:15">
      <c r="A12">
        <v>10</v>
      </c>
      <c r="B12">
        <v>3.2</v>
      </c>
      <c r="C12">
        <v>3.2</v>
      </c>
      <c r="D12">
        <v>3.2</v>
      </c>
      <c r="E12">
        <v>3.2</v>
      </c>
      <c r="F12">
        <v>3.2</v>
      </c>
      <c r="G12">
        <v>3.2</v>
      </c>
      <c r="H12">
        <v>3.2</v>
      </c>
      <c r="I12">
        <v>3.3</v>
      </c>
      <c r="J12">
        <v>1699</v>
      </c>
    </row>
    <row r="13" spans="1:15">
      <c r="A13">
        <v>12</v>
      </c>
      <c r="B13">
        <v>3.6</v>
      </c>
      <c r="C13">
        <v>3.6</v>
      </c>
      <c r="D13">
        <v>3.6</v>
      </c>
      <c r="E13">
        <v>3.6</v>
      </c>
      <c r="F13">
        <v>3.7</v>
      </c>
      <c r="G13">
        <v>3.7</v>
      </c>
      <c r="H13">
        <v>3.7</v>
      </c>
      <c r="I13">
        <v>3.7</v>
      </c>
      <c r="J13">
        <v>1697</v>
      </c>
    </row>
    <row r="14" spans="1:15">
      <c r="A14">
        <v>14</v>
      </c>
      <c r="B14">
        <v>4</v>
      </c>
      <c r="C14">
        <v>4</v>
      </c>
      <c r="D14">
        <v>4.0999999999999996</v>
      </c>
      <c r="E14">
        <v>4.0999999999999996</v>
      </c>
      <c r="F14">
        <v>4.0999999999999996</v>
      </c>
      <c r="G14">
        <v>4.0999999999999996</v>
      </c>
      <c r="H14">
        <v>4.0999999999999996</v>
      </c>
      <c r="I14">
        <v>4.0999999999999996</v>
      </c>
      <c r="J14">
        <v>1695</v>
      </c>
    </row>
    <row r="15" spans="1:15">
      <c r="A15">
        <v>16</v>
      </c>
      <c r="B15">
        <v>4.5</v>
      </c>
      <c r="C15">
        <v>4.5</v>
      </c>
      <c r="D15">
        <v>4.5</v>
      </c>
      <c r="E15">
        <v>4.5</v>
      </c>
      <c r="F15">
        <v>4.5</v>
      </c>
      <c r="G15">
        <v>4.5</v>
      </c>
      <c r="H15">
        <v>4.5</v>
      </c>
      <c r="I15">
        <v>4.5</v>
      </c>
      <c r="J15">
        <v>1693</v>
      </c>
    </row>
    <row r="16" spans="1:15">
      <c r="A16">
        <v>18</v>
      </c>
      <c r="B16">
        <v>4.9000000000000004</v>
      </c>
      <c r="C16">
        <v>4.9000000000000004</v>
      </c>
      <c r="D16">
        <v>4.9000000000000004</v>
      </c>
      <c r="E16">
        <v>4.9000000000000004</v>
      </c>
      <c r="F16">
        <v>4.9000000000000004</v>
      </c>
      <c r="G16">
        <v>4.9000000000000004</v>
      </c>
      <c r="H16">
        <v>4.9000000000000004</v>
      </c>
      <c r="I16">
        <v>4.9000000000000004</v>
      </c>
      <c r="J16">
        <v>1691</v>
      </c>
    </row>
    <row r="17" spans="1:10">
      <c r="A17">
        <v>20</v>
      </c>
      <c r="B17">
        <v>5.3</v>
      </c>
      <c r="C17">
        <v>5.3</v>
      </c>
      <c r="D17">
        <v>5.3</v>
      </c>
      <c r="E17">
        <v>5.3</v>
      </c>
      <c r="F17">
        <v>5.3</v>
      </c>
      <c r="G17">
        <v>5.3</v>
      </c>
      <c r="H17">
        <v>5.3</v>
      </c>
      <c r="I17">
        <v>5.3</v>
      </c>
      <c r="J17">
        <v>1689</v>
      </c>
    </row>
    <row r="18" spans="1:10">
      <c r="A18">
        <v>22</v>
      </c>
      <c r="B18">
        <v>5.7</v>
      </c>
      <c r="C18">
        <v>5.7</v>
      </c>
      <c r="D18">
        <v>5.7</v>
      </c>
      <c r="E18">
        <v>5.7</v>
      </c>
      <c r="F18">
        <v>5.7</v>
      </c>
      <c r="G18">
        <v>5.7</v>
      </c>
      <c r="H18">
        <v>5.7</v>
      </c>
      <c r="I18">
        <v>5.7</v>
      </c>
      <c r="J18">
        <v>1687</v>
      </c>
    </row>
    <row r="19" spans="1:10">
      <c r="A19">
        <v>24</v>
      </c>
      <c r="B19">
        <v>6.1</v>
      </c>
      <c r="C19">
        <v>6.1</v>
      </c>
      <c r="D19">
        <v>6.1</v>
      </c>
      <c r="E19">
        <v>6.1</v>
      </c>
      <c r="F19">
        <v>6.1</v>
      </c>
      <c r="G19">
        <v>6.1</v>
      </c>
      <c r="H19">
        <v>6.2</v>
      </c>
      <c r="I19">
        <v>6.2</v>
      </c>
      <c r="J19">
        <v>1685</v>
      </c>
    </row>
    <row r="20" spans="1:10">
      <c r="A20">
        <v>26</v>
      </c>
      <c r="B20">
        <v>6.6</v>
      </c>
      <c r="C20">
        <v>6.6</v>
      </c>
      <c r="D20">
        <v>6.6</v>
      </c>
      <c r="E20">
        <v>6.6</v>
      </c>
      <c r="F20">
        <v>6.6</v>
      </c>
      <c r="G20">
        <v>6.6</v>
      </c>
      <c r="H20">
        <v>6.6</v>
      </c>
      <c r="I20">
        <v>6.6</v>
      </c>
      <c r="J20">
        <v>1683</v>
      </c>
    </row>
    <row r="21" spans="1:10">
      <c r="A21">
        <v>28</v>
      </c>
      <c r="B21">
        <v>7</v>
      </c>
      <c r="C21">
        <v>7</v>
      </c>
      <c r="D21">
        <v>7</v>
      </c>
      <c r="E21">
        <v>7</v>
      </c>
      <c r="F21">
        <v>7</v>
      </c>
      <c r="G21">
        <v>7</v>
      </c>
      <c r="H21">
        <v>7</v>
      </c>
      <c r="I21">
        <v>7</v>
      </c>
      <c r="J21">
        <v>1681</v>
      </c>
    </row>
    <row r="22" spans="1:10">
      <c r="A22">
        <v>30</v>
      </c>
      <c r="B22">
        <v>7.4</v>
      </c>
      <c r="C22">
        <v>7.4</v>
      </c>
      <c r="D22">
        <v>7.4</v>
      </c>
      <c r="E22">
        <v>7.4</v>
      </c>
      <c r="F22">
        <v>7.4</v>
      </c>
      <c r="G22">
        <v>7.4</v>
      </c>
      <c r="H22">
        <v>7.4</v>
      </c>
      <c r="I22">
        <v>7.4</v>
      </c>
      <c r="J22">
        <v>1679</v>
      </c>
    </row>
    <row r="23" spans="1:10">
      <c r="A23">
        <v>32</v>
      </c>
      <c r="B23">
        <v>7.8</v>
      </c>
      <c r="C23">
        <v>7.8</v>
      </c>
      <c r="D23">
        <v>7.8</v>
      </c>
      <c r="E23">
        <v>7.8</v>
      </c>
      <c r="F23">
        <v>7.8</v>
      </c>
      <c r="G23">
        <v>7.9</v>
      </c>
      <c r="H23">
        <v>7.9</v>
      </c>
      <c r="I23">
        <v>7.9</v>
      </c>
      <c r="J23">
        <v>1677</v>
      </c>
    </row>
    <row r="24" spans="1:10">
      <c r="A24">
        <v>34</v>
      </c>
      <c r="B24">
        <v>8.3000000000000007</v>
      </c>
      <c r="C24">
        <v>8.3000000000000007</v>
      </c>
      <c r="D24">
        <v>8.3000000000000007</v>
      </c>
      <c r="E24">
        <v>8.3000000000000007</v>
      </c>
      <c r="F24">
        <v>8.3000000000000007</v>
      </c>
      <c r="G24">
        <v>8.3000000000000007</v>
      </c>
      <c r="H24">
        <v>8.3000000000000007</v>
      </c>
      <c r="I24">
        <v>8.3000000000000007</v>
      </c>
      <c r="J24">
        <v>1675</v>
      </c>
    </row>
    <row r="25" spans="1:10">
      <c r="A25">
        <v>36</v>
      </c>
      <c r="B25">
        <v>8.6999999999999993</v>
      </c>
      <c r="C25">
        <v>8.6999999999999993</v>
      </c>
      <c r="D25">
        <v>8.6999999999999993</v>
      </c>
      <c r="E25">
        <v>8.6999999999999993</v>
      </c>
      <c r="F25">
        <v>8.6999999999999993</v>
      </c>
      <c r="G25">
        <v>8.6999999999999993</v>
      </c>
      <c r="H25">
        <v>8.6999999999999993</v>
      </c>
      <c r="I25">
        <v>8.6999999999999993</v>
      </c>
      <c r="J25">
        <v>1673</v>
      </c>
    </row>
    <row r="26" spans="1:10">
      <c r="A26">
        <v>38</v>
      </c>
      <c r="B26">
        <v>9.1</v>
      </c>
      <c r="C26">
        <v>9.1</v>
      </c>
      <c r="D26">
        <v>9.1</v>
      </c>
      <c r="E26">
        <v>9.1</v>
      </c>
      <c r="F26">
        <v>9.1</v>
      </c>
      <c r="G26">
        <v>9.1999999999999993</v>
      </c>
      <c r="H26">
        <v>9.1999999999999993</v>
      </c>
      <c r="I26">
        <v>9.1999999999999993</v>
      </c>
      <c r="J26">
        <v>1671</v>
      </c>
    </row>
    <row r="27" spans="1:10">
      <c r="A27">
        <v>40</v>
      </c>
      <c r="B27">
        <v>9.6</v>
      </c>
      <c r="C27">
        <v>9.6</v>
      </c>
      <c r="D27">
        <v>9.6</v>
      </c>
      <c r="E27">
        <v>9.6</v>
      </c>
      <c r="F27">
        <v>9.6</v>
      </c>
      <c r="G27">
        <v>9.6</v>
      </c>
      <c r="H27">
        <v>9.6</v>
      </c>
      <c r="I27">
        <v>9.6</v>
      </c>
      <c r="J27">
        <v>1669</v>
      </c>
    </row>
    <row r="28" spans="1:10">
      <c r="A28">
        <v>42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1667</v>
      </c>
    </row>
    <row r="29" spans="1:10">
      <c r="A29">
        <v>44</v>
      </c>
      <c r="B29">
        <v>10.4</v>
      </c>
      <c r="C29">
        <v>10.5</v>
      </c>
      <c r="D29">
        <v>10.5</v>
      </c>
      <c r="E29">
        <v>10.5</v>
      </c>
      <c r="F29">
        <v>10.5</v>
      </c>
      <c r="G29">
        <v>10.5</v>
      </c>
      <c r="H29">
        <v>10.5</v>
      </c>
      <c r="I29">
        <v>10.5</v>
      </c>
      <c r="J29">
        <v>1665</v>
      </c>
    </row>
    <row r="30" spans="1:10">
      <c r="A30">
        <v>46</v>
      </c>
      <c r="B30">
        <v>10.9</v>
      </c>
      <c r="C30">
        <v>10.9</v>
      </c>
      <c r="D30">
        <v>10.9</v>
      </c>
      <c r="E30">
        <v>10.9</v>
      </c>
      <c r="F30">
        <v>10.9</v>
      </c>
      <c r="G30">
        <v>10.9</v>
      </c>
      <c r="H30">
        <v>10.9</v>
      </c>
      <c r="I30">
        <v>10.9</v>
      </c>
      <c r="J30">
        <v>1663</v>
      </c>
    </row>
    <row r="31" spans="1:10">
      <c r="A31">
        <v>48</v>
      </c>
      <c r="B31">
        <v>11.3</v>
      </c>
      <c r="C31">
        <v>11.3</v>
      </c>
      <c r="D31">
        <v>11.3</v>
      </c>
      <c r="E31">
        <v>11.4</v>
      </c>
      <c r="F31">
        <v>11.4</v>
      </c>
      <c r="G31">
        <v>11.4</v>
      </c>
      <c r="H31">
        <v>11.4</v>
      </c>
      <c r="I31">
        <v>11.4</v>
      </c>
      <c r="J31">
        <v>1661</v>
      </c>
    </row>
    <row r="32" spans="1:10">
      <c r="A32">
        <v>50</v>
      </c>
      <c r="B32">
        <v>11.8</v>
      </c>
      <c r="C32">
        <v>11.8</v>
      </c>
      <c r="D32">
        <v>11.8</v>
      </c>
      <c r="E32">
        <v>11.8</v>
      </c>
      <c r="F32">
        <v>11.8</v>
      </c>
      <c r="G32">
        <v>11.8</v>
      </c>
      <c r="H32">
        <v>11.8</v>
      </c>
      <c r="I32">
        <v>11.8</v>
      </c>
      <c r="J32">
        <v>1659</v>
      </c>
    </row>
    <row r="33" spans="1:10">
      <c r="A33">
        <v>52</v>
      </c>
      <c r="B33">
        <v>12.2</v>
      </c>
      <c r="C33">
        <v>12.2</v>
      </c>
      <c r="D33">
        <v>12.2</v>
      </c>
      <c r="E33">
        <v>12.2</v>
      </c>
      <c r="F33">
        <v>12.3</v>
      </c>
      <c r="G33">
        <v>12.3</v>
      </c>
      <c r="H33">
        <v>12.3</v>
      </c>
      <c r="I33">
        <v>12.3</v>
      </c>
      <c r="J33">
        <v>1657</v>
      </c>
    </row>
    <row r="34" spans="1:10">
      <c r="A34">
        <v>54</v>
      </c>
      <c r="B34">
        <v>12.7</v>
      </c>
      <c r="C34">
        <v>12.7</v>
      </c>
      <c r="D34">
        <v>12.7</v>
      </c>
      <c r="E34">
        <v>12.7</v>
      </c>
      <c r="F34">
        <v>12.7</v>
      </c>
      <c r="G34">
        <v>12.7</v>
      </c>
      <c r="H34">
        <v>12.7</v>
      </c>
      <c r="I34">
        <v>12.7</v>
      </c>
      <c r="J34">
        <v>1655</v>
      </c>
    </row>
    <row r="35" spans="1:10">
      <c r="A35">
        <v>56</v>
      </c>
      <c r="B35">
        <v>13.1</v>
      </c>
      <c r="C35">
        <v>13.1</v>
      </c>
      <c r="D35">
        <v>13.2</v>
      </c>
      <c r="E35">
        <v>13.2</v>
      </c>
      <c r="F35">
        <v>13.2</v>
      </c>
      <c r="G35">
        <v>13.2</v>
      </c>
      <c r="H35">
        <v>13.2</v>
      </c>
      <c r="I35">
        <v>13.2</v>
      </c>
      <c r="J35">
        <v>1653</v>
      </c>
    </row>
    <row r="36" spans="1:10">
      <c r="A36">
        <v>58</v>
      </c>
      <c r="B36">
        <v>13.6</v>
      </c>
      <c r="C36">
        <v>13.6</v>
      </c>
      <c r="D36">
        <v>13.6</v>
      </c>
      <c r="E36">
        <v>13.6</v>
      </c>
      <c r="F36">
        <v>13.6</v>
      </c>
      <c r="G36">
        <v>13.6</v>
      </c>
      <c r="H36">
        <v>13.6</v>
      </c>
      <c r="I36">
        <v>13.6</v>
      </c>
      <c r="J36">
        <v>1651</v>
      </c>
    </row>
    <row r="37" spans="1:10">
      <c r="A37">
        <v>60</v>
      </c>
      <c r="B37">
        <v>14.1</v>
      </c>
      <c r="C37">
        <v>14.1</v>
      </c>
      <c r="D37">
        <v>14.1</v>
      </c>
      <c r="E37">
        <v>14.1</v>
      </c>
      <c r="F37">
        <v>14.1</v>
      </c>
      <c r="G37">
        <v>14.1</v>
      </c>
      <c r="H37">
        <v>14.1</v>
      </c>
      <c r="I37">
        <v>14.1</v>
      </c>
      <c r="J37">
        <v>1649</v>
      </c>
    </row>
    <row r="38" spans="1:10">
      <c r="A38">
        <v>62</v>
      </c>
      <c r="B38">
        <v>14.5</v>
      </c>
      <c r="C38">
        <v>14.5</v>
      </c>
      <c r="D38">
        <v>14.5</v>
      </c>
      <c r="E38">
        <v>14.5</v>
      </c>
      <c r="F38">
        <v>14.5</v>
      </c>
      <c r="G38">
        <v>14.5</v>
      </c>
      <c r="H38">
        <v>14.5</v>
      </c>
      <c r="I38">
        <v>14.6</v>
      </c>
      <c r="J38">
        <v>1647</v>
      </c>
    </row>
    <row r="39" spans="1:10">
      <c r="A39">
        <v>64</v>
      </c>
      <c r="B39">
        <v>15</v>
      </c>
      <c r="C39">
        <v>15</v>
      </c>
      <c r="D39">
        <v>15</v>
      </c>
      <c r="E39">
        <v>15</v>
      </c>
      <c r="F39">
        <v>15</v>
      </c>
      <c r="G39">
        <v>15</v>
      </c>
      <c r="H39">
        <v>15</v>
      </c>
      <c r="I39">
        <v>15</v>
      </c>
      <c r="J39">
        <v>1645</v>
      </c>
    </row>
    <row r="40" spans="1:10">
      <c r="A40">
        <v>66</v>
      </c>
      <c r="B40">
        <v>15.4</v>
      </c>
      <c r="C40">
        <v>15.4</v>
      </c>
      <c r="D40">
        <v>15.5</v>
      </c>
      <c r="E40">
        <v>15.5</v>
      </c>
      <c r="F40">
        <v>15.5</v>
      </c>
      <c r="G40">
        <v>15.5</v>
      </c>
      <c r="H40">
        <v>15.5</v>
      </c>
      <c r="I40">
        <v>15.5</v>
      </c>
      <c r="J40">
        <v>1643</v>
      </c>
    </row>
    <row r="41" spans="1:10">
      <c r="A41">
        <v>68</v>
      </c>
      <c r="B41">
        <v>15.9</v>
      </c>
      <c r="C41">
        <v>15.9</v>
      </c>
      <c r="D41">
        <v>15.9</v>
      </c>
      <c r="E41">
        <v>15.9</v>
      </c>
      <c r="F41">
        <v>15.9</v>
      </c>
      <c r="G41">
        <v>15.9</v>
      </c>
      <c r="H41">
        <v>15.9</v>
      </c>
      <c r="I41">
        <v>16</v>
      </c>
      <c r="J41">
        <v>1641</v>
      </c>
    </row>
    <row r="42" spans="1:10">
      <c r="A42">
        <v>70</v>
      </c>
      <c r="B42">
        <v>16.399999999999999</v>
      </c>
      <c r="C42">
        <v>16.399999999999999</v>
      </c>
      <c r="D42">
        <v>16.399999999999999</v>
      </c>
      <c r="E42">
        <v>16.399999999999999</v>
      </c>
      <c r="F42">
        <v>16.399999999999999</v>
      </c>
      <c r="G42">
        <v>16.399999999999999</v>
      </c>
      <c r="H42">
        <v>16.399999999999999</v>
      </c>
      <c r="I42">
        <v>16.399999999999999</v>
      </c>
      <c r="J42">
        <v>1639</v>
      </c>
    </row>
    <row r="43" spans="1:10">
      <c r="A43">
        <v>72</v>
      </c>
      <c r="B43">
        <v>16.8</v>
      </c>
      <c r="C43">
        <v>16.899999999999999</v>
      </c>
      <c r="D43">
        <v>16.899999999999999</v>
      </c>
      <c r="E43">
        <v>16.899999999999999</v>
      </c>
      <c r="F43">
        <v>16.899999999999999</v>
      </c>
      <c r="G43">
        <v>16.899999999999999</v>
      </c>
      <c r="H43">
        <v>16.899999999999999</v>
      </c>
      <c r="I43">
        <v>16.899999999999999</v>
      </c>
      <c r="J43">
        <v>1637</v>
      </c>
    </row>
    <row r="44" spans="1:10">
      <c r="A44">
        <v>74</v>
      </c>
      <c r="B44">
        <v>17.3</v>
      </c>
      <c r="C44">
        <v>17.3</v>
      </c>
      <c r="D44">
        <v>17.3</v>
      </c>
      <c r="E44">
        <v>17.3</v>
      </c>
      <c r="F44">
        <v>17.3</v>
      </c>
      <c r="G44">
        <v>17.399999999999999</v>
      </c>
      <c r="H44">
        <v>17.399999999999999</v>
      </c>
      <c r="I44">
        <v>17.399999999999999</v>
      </c>
      <c r="J44">
        <v>1635</v>
      </c>
    </row>
    <row r="45" spans="1:10">
      <c r="A45">
        <v>76</v>
      </c>
      <c r="B45">
        <v>17.8</v>
      </c>
      <c r="C45">
        <v>17.8</v>
      </c>
      <c r="D45">
        <v>17.8</v>
      </c>
      <c r="E45">
        <v>17.8</v>
      </c>
      <c r="F45">
        <v>17.8</v>
      </c>
      <c r="G45">
        <v>17.8</v>
      </c>
      <c r="H45">
        <v>17.8</v>
      </c>
      <c r="I45">
        <v>17.8</v>
      </c>
      <c r="J45">
        <v>1633</v>
      </c>
    </row>
    <row r="46" spans="1:10">
      <c r="A46">
        <v>78</v>
      </c>
      <c r="B46">
        <v>18.3</v>
      </c>
      <c r="C46">
        <v>18.3</v>
      </c>
      <c r="D46">
        <v>18.3</v>
      </c>
      <c r="E46">
        <v>18.3</v>
      </c>
      <c r="F46">
        <v>18.3</v>
      </c>
      <c r="G46">
        <v>18.3</v>
      </c>
      <c r="H46">
        <v>18.3</v>
      </c>
      <c r="I46">
        <v>18.3</v>
      </c>
      <c r="J46">
        <v>1631</v>
      </c>
    </row>
    <row r="47" spans="1:10">
      <c r="A47">
        <v>80</v>
      </c>
      <c r="B47">
        <v>18.8</v>
      </c>
      <c r="C47">
        <v>18.8</v>
      </c>
      <c r="D47">
        <v>18.8</v>
      </c>
      <c r="E47">
        <v>18.8</v>
      </c>
      <c r="F47">
        <v>18.8</v>
      </c>
      <c r="G47">
        <v>18.8</v>
      </c>
      <c r="H47">
        <v>18.8</v>
      </c>
      <c r="I47">
        <v>18.8</v>
      </c>
      <c r="J47">
        <v>1629</v>
      </c>
    </row>
    <row r="48" spans="1:10">
      <c r="A48">
        <v>82</v>
      </c>
      <c r="B48">
        <v>19.2</v>
      </c>
      <c r="C48">
        <v>19.2</v>
      </c>
      <c r="D48">
        <v>19.2</v>
      </c>
      <c r="E48">
        <v>19.3</v>
      </c>
      <c r="F48">
        <v>19.3</v>
      </c>
      <c r="G48">
        <v>19.3</v>
      </c>
      <c r="H48">
        <v>19.3</v>
      </c>
      <c r="I48">
        <v>19.3</v>
      </c>
      <c r="J48">
        <v>1627</v>
      </c>
    </row>
    <row r="49" spans="1:10">
      <c r="A49">
        <v>84</v>
      </c>
      <c r="B49">
        <v>19.7</v>
      </c>
      <c r="C49">
        <v>19.7</v>
      </c>
      <c r="D49">
        <v>19.7</v>
      </c>
      <c r="E49">
        <v>19.7</v>
      </c>
      <c r="F49">
        <v>19.7</v>
      </c>
      <c r="G49">
        <v>19.7</v>
      </c>
      <c r="H49">
        <v>19.8</v>
      </c>
      <c r="I49">
        <v>19.8</v>
      </c>
      <c r="J49">
        <v>1625</v>
      </c>
    </row>
    <row r="50" spans="1:10">
      <c r="A50">
        <v>86</v>
      </c>
      <c r="B50">
        <v>20.2</v>
      </c>
      <c r="C50">
        <v>20.2</v>
      </c>
      <c r="D50">
        <v>20.2</v>
      </c>
      <c r="E50">
        <v>20.2</v>
      </c>
      <c r="F50">
        <v>20.2</v>
      </c>
      <c r="G50">
        <v>20.2</v>
      </c>
      <c r="H50">
        <v>20.2</v>
      </c>
      <c r="I50">
        <v>20.2</v>
      </c>
      <c r="J50">
        <v>1623</v>
      </c>
    </row>
    <row r="51" spans="1:10">
      <c r="A51">
        <v>88</v>
      </c>
      <c r="B51">
        <v>20.7</v>
      </c>
      <c r="C51">
        <v>20.7</v>
      </c>
      <c r="D51">
        <v>20.7</v>
      </c>
      <c r="E51">
        <v>20.7</v>
      </c>
      <c r="F51">
        <v>20.7</v>
      </c>
      <c r="G51">
        <v>20.7</v>
      </c>
      <c r="H51">
        <v>20.7</v>
      </c>
      <c r="I51">
        <v>20.7</v>
      </c>
      <c r="J51">
        <v>1621</v>
      </c>
    </row>
    <row r="52" spans="1:10">
      <c r="A52">
        <v>90</v>
      </c>
      <c r="B52">
        <v>21.2</v>
      </c>
      <c r="C52">
        <v>21.2</v>
      </c>
      <c r="D52">
        <v>21.2</v>
      </c>
      <c r="E52">
        <v>21.2</v>
      </c>
      <c r="F52">
        <v>21.2</v>
      </c>
      <c r="G52">
        <v>21.2</v>
      </c>
      <c r="H52">
        <v>21.2</v>
      </c>
      <c r="I52">
        <v>21.2</v>
      </c>
      <c r="J52">
        <v>1619</v>
      </c>
    </row>
    <row r="53" spans="1:10">
      <c r="A53">
        <v>92</v>
      </c>
      <c r="B53">
        <v>21.7</v>
      </c>
      <c r="C53">
        <v>21.7</v>
      </c>
      <c r="D53">
        <v>21.7</v>
      </c>
      <c r="E53">
        <v>21.7</v>
      </c>
      <c r="F53">
        <v>21.7</v>
      </c>
      <c r="G53">
        <v>21.7</v>
      </c>
      <c r="H53">
        <v>21.7</v>
      </c>
      <c r="I53">
        <v>21.7</v>
      </c>
      <c r="J53">
        <v>1617</v>
      </c>
    </row>
    <row r="54" spans="1:10">
      <c r="A54">
        <v>94</v>
      </c>
      <c r="B54">
        <v>22.2</v>
      </c>
      <c r="C54">
        <v>22.2</v>
      </c>
      <c r="D54">
        <v>22.2</v>
      </c>
      <c r="E54">
        <v>22.2</v>
      </c>
      <c r="F54">
        <v>22.2</v>
      </c>
      <c r="G54">
        <v>22.2</v>
      </c>
      <c r="H54">
        <v>22.2</v>
      </c>
      <c r="I54">
        <v>22.2</v>
      </c>
      <c r="J54">
        <v>1615</v>
      </c>
    </row>
    <row r="55" spans="1:10">
      <c r="A55">
        <v>96</v>
      </c>
      <c r="B55">
        <v>22.7</v>
      </c>
      <c r="C55">
        <v>22.7</v>
      </c>
      <c r="D55">
        <v>22.7</v>
      </c>
      <c r="E55">
        <v>22.7</v>
      </c>
      <c r="F55">
        <v>22.7</v>
      </c>
      <c r="G55">
        <v>22.7</v>
      </c>
      <c r="H55">
        <v>22.7</v>
      </c>
      <c r="I55">
        <v>22.7</v>
      </c>
      <c r="J55">
        <v>1613</v>
      </c>
    </row>
    <row r="56" spans="1:10">
      <c r="A56">
        <v>98</v>
      </c>
      <c r="B56">
        <v>23.2</v>
      </c>
      <c r="C56">
        <v>23.2</v>
      </c>
      <c r="D56">
        <v>23.2</v>
      </c>
      <c r="E56">
        <v>23.2</v>
      </c>
      <c r="F56">
        <v>23.2</v>
      </c>
      <c r="G56">
        <v>23.2</v>
      </c>
      <c r="H56">
        <v>23.2</v>
      </c>
      <c r="I56">
        <v>23.2</v>
      </c>
      <c r="J56">
        <v>1611</v>
      </c>
    </row>
    <row r="57" spans="1:10">
      <c r="A57">
        <v>100</v>
      </c>
      <c r="B57">
        <v>23.7</v>
      </c>
      <c r="C57">
        <v>23.7</v>
      </c>
      <c r="D57">
        <v>23.7</v>
      </c>
      <c r="E57">
        <v>23.7</v>
      </c>
      <c r="F57">
        <v>23.7</v>
      </c>
      <c r="G57">
        <v>23.7</v>
      </c>
      <c r="H57">
        <v>23.7</v>
      </c>
      <c r="I57">
        <v>23.7</v>
      </c>
      <c r="J57">
        <v>1609</v>
      </c>
    </row>
    <row r="58" spans="1:10">
      <c r="A58">
        <v>102</v>
      </c>
      <c r="B58">
        <v>24.2</v>
      </c>
      <c r="C58">
        <v>24.2</v>
      </c>
      <c r="D58">
        <v>24.2</v>
      </c>
      <c r="E58">
        <v>24.2</v>
      </c>
      <c r="F58">
        <v>24.2</v>
      </c>
      <c r="G58">
        <v>24.2</v>
      </c>
      <c r="H58">
        <v>24.2</v>
      </c>
      <c r="I58">
        <v>24.2</v>
      </c>
      <c r="J58">
        <v>1607</v>
      </c>
    </row>
    <row r="59" spans="1:10">
      <c r="A59">
        <v>104</v>
      </c>
      <c r="B59">
        <v>24.7</v>
      </c>
      <c r="C59">
        <v>24.7</v>
      </c>
      <c r="D59">
        <v>24.7</v>
      </c>
      <c r="E59">
        <v>24.7</v>
      </c>
      <c r="F59">
        <v>24.7</v>
      </c>
      <c r="G59">
        <v>24.7</v>
      </c>
      <c r="H59">
        <v>24.7</v>
      </c>
      <c r="I59">
        <v>24.7</v>
      </c>
      <c r="J59">
        <v>1605</v>
      </c>
    </row>
    <row r="60" spans="1:10">
      <c r="A60">
        <v>106</v>
      </c>
      <c r="B60">
        <v>25.2</v>
      </c>
      <c r="C60">
        <v>25.2</v>
      </c>
      <c r="D60">
        <v>25.2</v>
      </c>
      <c r="E60">
        <v>25.2</v>
      </c>
      <c r="F60">
        <v>25.2</v>
      </c>
      <c r="G60">
        <v>25.2</v>
      </c>
      <c r="H60">
        <v>25.2</v>
      </c>
      <c r="I60">
        <v>25.2</v>
      </c>
      <c r="J60">
        <v>1603</v>
      </c>
    </row>
    <row r="61" spans="1:10">
      <c r="A61">
        <v>108</v>
      </c>
      <c r="B61">
        <v>25.7</v>
      </c>
      <c r="C61">
        <v>25.7</v>
      </c>
      <c r="D61">
        <v>25.7</v>
      </c>
      <c r="E61">
        <v>25.7</v>
      </c>
      <c r="F61">
        <v>25.7</v>
      </c>
      <c r="G61">
        <v>25.7</v>
      </c>
      <c r="H61">
        <v>25.7</v>
      </c>
      <c r="I61">
        <v>25.7</v>
      </c>
      <c r="J61">
        <v>1601</v>
      </c>
    </row>
    <row r="62" spans="1:10">
      <c r="A62">
        <v>110</v>
      </c>
      <c r="B62">
        <v>26.2</v>
      </c>
      <c r="C62">
        <v>26.2</v>
      </c>
      <c r="D62">
        <v>26.2</v>
      </c>
      <c r="E62">
        <v>26.2</v>
      </c>
      <c r="F62">
        <v>26.2</v>
      </c>
      <c r="G62">
        <v>26.2</v>
      </c>
      <c r="H62">
        <v>26.2</v>
      </c>
      <c r="I62">
        <v>26.2</v>
      </c>
      <c r="J62">
        <v>1599</v>
      </c>
    </row>
    <row r="63" spans="1:10">
      <c r="A63">
        <v>112</v>
      </c>
      <c r="B63">
        <v>26.7</v>
      </c>
      <c r="C63">
        <v>26.7</v>
      </c>
      <c r="D63">
        <v>26.7</v>
      </c>
      <c r="E63">
        <v>26.7</v>
      </c>
      <c r="F63">
        <v>26.7</v>
      </c>
      <c r="G63">
        <v>26.7</v>
      </c>
      <c r="H63">
        <v>26.7</v>
      </c>
      <c r="I63">
        <v>26.8</v>
      </c>
      <c r="J63">
        <v>1597</v>
      </c>
    </row>
    <row r="64" spans="1:10">
      <c r="A64">
        <v>114</v>
      </c>
      <c r="B64">
        <v>27.2</v>
      </c>
      <c r="C64">
        <v>27.2</v>
      </c>
      <c r="D64">
        <v>27.2</v>
      </c>
      <c r="E64">
        <v>27.2</v>
      </c>
      <c r="F64">
        <v>27.2</v>
      </c>
      <c r="G64">
        <v>27.3</v>
      </c>
      <c r="H64">
        <v>27.3</v>
      </c>
      <c r="I64">
        <v>27.3</v>
      </c>
      <c r="J64">
        <v>1595</v>
      </c>
    </row>
    <row r="65" spans="1:10">
      <c r="A65">
        <v>116</v>
      </c>
      <c r="B65">
        <v>27.7</v>
      </c>
      <c r="C65">
        <v>27.7</v>
      </c>
      <c r="D65">
        <v>27.7</v>
      </c>
      <c r="E65">
        <v>27.8</v>
      </c>
      <c r="F65">
        <v>27.8</v>
      </c>
      <c r="G65">
        <v>27.8</v>
      </c>
      <c r="H65">
        <v>27.8</v>
      </c>
      <c r="I65">
        <v>27.8</v>
      </c>
      <c r="J65">
        <v>1593</v>
      </c>
    </row>
    <row r="66" spans="1:10">
      <c r="A66">
        <v>118</v>
      </c>
      <c r="B66">
        <v>28.2</v>
      </c>
      <c r="C66">
        <v>28.3</v>
      </c>
      <c r="D66">
        <v>28.3</v>
      </c>
      <c r="E66">
        <v>28.3</v>
      </c>
      <c r="F66">
        <v>28.3</v>
      </c>
      <c r="G66">
        <v>28.3</v>
      </c>
      <c r="H66">
        <v>28.3</v>
      </c>
      <c r="I66">
        <v>28.3</v>
      </c>
      <c r="J66">
        <v>1591</v>
      </c>
    </row>
    <row r="67" spans="1:10">
      <c r="A67">
        <v>120</v>
      </c>
      <c r="B67">
        <v>28.8</v>
      </c>
      <c r="C67">
        <v>28.8</v>
      </c>
      <c r="D67">
        <v>28.8</v>
      </c>
      <c r="E67">
        <v>28.8</v>
      </c>
      <c r="F67">
        <v>28.8</v>
      </c>
      <c r="G67">
        <v>28.8</v>
      </c>
      <c r="H67">
        <v>28.8</v>
      </c>
      <c r="I67">
        <v>28.8</v>
      </c>
      <c r="J67">
        <v>1589</v>
      </c>
    </row>
    <row r="68" spans="1:10">
      <c r="A68">
        <v>122</v>
      </c>
      <c r="B68">
        <v>29.3</v>
      </c>
      <c r="C68">
        <v>29.3</v>
      </c>
      <c r="D68">
        <v>29.3</v>
      </c>
      <c r="E68">
        <v>29.3</v>
      </c>
      <c r="F68">
        <v>29.3</v>
      </c>
      <c r="G68">
        <v>29.3</v>
      </c>
      <c r="H68">
        <v>29.3</v>
      </c>
      <c r="I68">
        <v>29.4</v>
      </c>
      <c r="J68">
        <v>1587</v>
      </c>
    </row>
    <row r="69" spans="1:10">
      <c r="A69">
        <v>124</v>
      </c>
      <c r="B69">
        <v>29.8</v>
      </c>
      <c r="C69">
        <v>29.8</v>
      </c>
      <c r="D69">
        <v>29.8</v>
      </c>
      <c r="E69">
        <v>29.8</v>
      </c>
      <c r="F69">
        <v>29.9</v>
      </c>
      <c r="G69">
        <v>29.9</v>
      </c>
      <c r="H69">
        <v>29.9</v>
      </c>
      <c r="I69">
        <v>29.9</v>
      </c>
      <c r="J69">
        <v>1585</v>
      </c>
    </row>
    <row r="70" spans="1:10">
      <c r="A70">
        <v>126</v>
      </c>
      <c r="B70">
        <v>30.3</v>
      </c>
      <c r="C70">
        <v>30.4</v>
      </c>
      <c r="D70">
        <v>30.4</v>
      </c>
      <c r="E70">
        <v>30.4</v>
      </c>
      <c r="F70">
        <v>30.4</v>
      </c>
      <c r="G70">
        <v>30.4</v>
      </c>
      <c r="H70">
        <v>30.4</v>
      </c>
      <c r="I70">
        <v>30.4</v>
      </c>
      <c r="J70">
        <v>1583</v>
      </c>
    </row>
    <row r="71" spans="1:10">
      <c r="A71">
        <v>128</v>
      </c>
      <c r="B71">
        <v>30.9</v>
      </c>
      <c r="C71">
        <v>30.9</v>
      </c>
      <c r="D71">
        <v>30.9</v>
      </c>
      <c r="E71">
        <v>30.9</v>
      </c>
      <c r="F71">
        <v>30.9</v>
      </c>
      <c r="G71">
        <v>30.9</v>
      </c>
      <c r="H71">
        <v>30.9</v>
      </c>
      <c r="I71">
        <v>30.9</v>
      </c>
      <c r="J71">
        <v>1581</v>
      </c>
    </row>
    <row r="72" spans="1:10">
      <c r="A72">
        <v>130</v>
      </c>
      <c r="B72">
        <v>31.4</v>
      </c>
      <c r="C72">
        <v>31.4</v>
      </c>
      <c r="D72">
        <v>31.4</v>
      </c>
      <c r="E72">
        <v>31.4</v>
      </c>
      <c r="F72">
        <v>31.4</v>
      </c>
      <c r="G72">
        <v>31.4</v>
      </c>
      <c r="H72">
        <v>31.5</v>
      </c>
      <c r="I72">
        <v>31.5</v>
      </c>
      <c r="J72">
        <v>1579</v>
      </c>
    </row>
    <row r="73" spans="1:10">
      <c r="A73">
        <v>132</v>
      </c>
      <c r="B73">
        <v>31.9</v>
      </c>
      <c r="C73">
        <v>31.9</v>
      </c>
      <c r="D73">
        <v>32</v>
      </c>
      <c r="E73">
        <v>32</v>
      </c>
      <c r="F73">
        <v>32</v>
      </c>
      <c r="G73">
        <v>32</v>
      </c>
      <c r="H73">
        <v>32</v>
      </c>
      <c r="I73">
        <v>32</v>
      </c>
      <c r="J73">
        <v>1577</v>
      </c>
    </row>
    <row r="74" spans="1:10">
      <c r="A74">
        <v>134</v>
      </c>
      <c r="B74">
        <v>32.5</v>
      </c>
      <c r="C74">
        <v>32.5</v>
      </c>
      <c r="D74">
        <v>32.5</v>
      </c>
      <c r="E74">
        <v>32.5</v>
      </c>
      <c r="F74">
        <v>32.5</v>
      </c>
      <c r="G74">
        <v>32.5</v>
      </c>
      <c r="H74">
        <v>32.5</v>
      </c>
      <c r="I74">
        <v>32.5</v>
      </c>
      <c r="J74">
        <v>1575</v>
      </c>
    </row>
    <row r="75" spans="1:10">
      <c r="A75">
        <v>136</v>
      </c>
      <c r="B75">
        <v>33</v>
      </c>
      <c r="C75">
        <v>33</v>
      </c>
      <c r="D75">
        <v>33</v>
      </c>
      <c r="E75">
        <v>33</v>
      </c>
      <c r="F75">
        <v>33</v>
      </c>
      <c r="G75">
        <v>33.1</v>
      </c>
      <c r="H75">
        <v>33.1</v>
      </c>
      <c r="I75">
        <v>33.1</v>
      </c>
      <c r="J75">
        <v>1573</v>
      </c>
    </row>
    <row r="76" spans="1:10">
      <c r="A76">
        <v>138</v>
      </c>
      <c r="B76">
        <v>33.6</v>
      </c>
      <c r="C76">
        <v>33.6</v>
      </c>
      <c r="D76">
        <v>33.6</v>
      </c>
      <c r="E76">
        <v>33.6</v>
      </c>
      <c r="F76">
        <v>33.6</v>
      </c>
      <c r="G76">
        <v>33.6</v>
      </c>
      <c r="H76">
        <v>33.6</v>
      </c>
      <c r="I76">
        <v>33.6</v>
      </c>
      <c r="J76">
        <v>1571</v>
      </c>
    </row>
    <row r="77" spans="1:10">
      <c r="A77">
        <v>140</v>
      </c>
      <c r="B77">
        <v>34.1</v>
      </c>
      <c r="C77">
        <v>34.1</v>
      </c>
      <c r="D77">
        <v>34.1</v>
      </c>
      <c r="E77">
        <v>34.1</v>
      </c>
      <c r="F77">
        <v>34.1</v>
      </c>
      <c r="G77">
        <v>34.1</v>
      </c>
      <c r="H77">
        <v>34.1</v>
      </c>
      <c r="I77">
        <v>34.200000000000003</v>
      </c>
      <c r="J77">
        <v>1569</v>
      </c>
    </row>
    <row r="78" spans="1:10">
      <c r="A78">
        <v>142</v>
      </c>
      <c r="B78">
        <v>34.6</v>
      </c>
      <c r="C78">
        <v>34.6</v>
      </c>
      <c r="D78">
        <v>34.700000000000003</v>
      </c>
      <c r="E78">
        <v>34.700000000000003</v>
      </c>
      <c r="F78">
        <v>34.700000000000003</v>
      </c>
      <c r="G78">
        <v>34.700000000000003</v>
      </c>
      <c r="H78">
        <v>34.700000000000003</v>
      </c>
      <c r="I78">
        <v>34.700000000000003</v>
      </c>
      <c r="J78">
        <v>1567</v>
      </c>
    </row>
    <row r="79" spans="1:10">
      <c r="A79">
        <v>144</v>
      </c>
      <c r="B79">
        <v>35.200000000000003</v>
      </c>
      <c r="C79">
        <v>35.200000000000003</v>
      </c>
      <c r="D79">
        <v>35.200000000000003</v>
      </c>
      <c r="E79">
        <v>35.200000000000003</v>
      </c>
      <c r="F79">
        <v>35.200000000000003</v>
      </c>
      <c r="G79">
        <v>35.200000000000003</v>
      </c>
      <c r="H79">
        <v>35.200000000000003</v>
      </c>
      <c r="I79">
        <v>35.200000000000003</v>
      </c>
      <c r="J79">
        <v>1565</v>
      </c>
    </row>
    <row r="80" spans="1:10">
      <c r="A80">
        <v>146</v>
      </c>
      <c r="B80">
        <v>35.700000000000003</v>
      </c>
      <c r="C80">
        <v>35.700000000000003</v>
      </c>
      <c r="D80">
        <v>35.700000000000003</v>
      </c>
      <c r="E80">
        <v>35.799999999999997</v>
      </c>
      <c r="F80">
        <v>35.799999999999997</v>
      </c>
      <c r="G80">
        <v>35.799999999999997</v>
      </c>
      <c r="H80">
        <v>35.799999999999997</v>
      </c>
      <c r="I80">
        <v>35.799999999999997</v>
      </c>
      <c r="J80">
        <v>1563</v>
      </c>
    </row>
    <row r="81" spans="1:10">
      <c r="A81">
        <v>148</v>
      </c>
      <c r="B81">
        <v>36.299999999999997</v>
      </c>
      <c r="C81">
        <v>36.299999999999997</v>
      </c>
      <c r="D81">
        <v>36.299999999999997</v>
      </c>
      <c r="E81">
        <v>36.299999999999997</v>
      </c>
      <c r="F81">
        <v>36.299999999999997</v>
      </c>
      <c r="G81">
        <v>36.299999999999997</v>
      </c>
      <c r="H81">
        <v>36.299999999999997</v>
      </c>
      <c r="I81">
        <v>36.299999999999997</v>
      </c>
      <c r="J81">
        <v>1561</v>
      </c>
    </row>
    <row r="82" spans="1:10">
      <c r="A82">
        <v>150</v>
      </c>
      <c r="B82">
        <v>36.799999999999997</v>
      </c>
      <c r="C82">
        <v>36.799999999999997</v>
      </c>
      <c r="D82">
        <v>36.9</v>
      </c>
      <c r="E82">
        <v>36.9</v>
      </c>
      <c r="F82">
        <v>36.9</v>
      </c>
      <c r="G82">
        <v>36.9</v>
      </c>
      <c r="H82">
        <v>36.9</v>
      </c>
      <c r="I82">
        <v>36.9</v>
      </c>
      <c r="J82">
        <v>1559</v>
      </c>
    </row>
    <row r="83" spans="1:10">
      <c r="A83">
        <v>152</v>
      </c>
      <c r="B83">
        <v>37.4</v>
      </c>
      <c r="C83">
        <v>37.4</v>
      </c>
      <c r="D83">
        <v>37.4</v>
      </c>
      <c r="E83">
        <v>37.4</v>
      </c>
      <c r="F83">
        <v>37.4</v>
      </c>
      <c r="G83">
        <v>37.4</v>
      </c>
      <c r="H83">
        <v>37.4</v>
      </c>
      <c r="I83">
        <v>37.5</v>
      </c>
      <c r="J83">
        <v>1557</v>
      </c>
    </row>
    <row r="84" spans="1:10">
      <c r="A84">
        <v>154</v>
      </c>
      <c r="B84">
        <v>37.9</v>
      </c>
      <c r="C84">
        <v>38</v>
      </c>
      <c r="D84">
        <v>38</v>
      </c>
      <c r="E84">
        <v>38</v>
      </c>
      <c r="F84">
        <v>38</v>
      </c>
      <c r="G84">
        <v>38</v>
      </c>
      <c r="H84">
        <v>38</v>
      </c>
      <c r="I84">
        <v>38</v>
      </c>
      <c r="J84">
        <v>1555</v>
      </c>
    </row>
    <row r="85" spans="1:10">
      <c r="A85">
        <v>156</v>
      </c>
      <c r="B85">
        <v>38.5</v>
      </c>
      <c r="C85">
        <v>38.5</v>
      </c>
      <c r="D85">
        <v>38.5</v>
      </c>
      <c r="E85">
        <v>38.5</v>
      </c>
      <c r="F85">
        <v>38.5</v>
      </c>
      <c r="G85">
        <v>38.6</v>
      </c>
      <c r="H85">
        <v>38.6</v>
      </c>
      <c r="I85">
        <v>38.6</v>
      </c>
      <c r="J85">
        <v>1553</v>
      </c>
    </row>
    <row r="86" spans="1:10">
      <c r="A86">
        <v>158</v>
      </c>
      <c r="B86">
        <v>39.1</v>
      </c>
      <c r="C86">
        <v>39.1</v>
      </c>
      <c r="D86">
        <v>39.1</v>
      </c>
      <c r="E86">
        <v>39.1</v>
      </c>
      <c r="F86">
        <v>39.1</v>
      </c>
      <c r="G86">
        <v>39.1</v>
      </c>
      <c r="H86">
        <v>39.1</v>
      </c>
      <c r="I86">
        <v>39.1</v>
      </c>
      <c r="J86">
        <v>1551</v>
      </c>
    </row>
    <row r="87" spans="1:10">
      <c r="A87">
        <v>160</v>
      </c>
      <c r="B87">
        <v>39.6</v>
      </c>
      <c r="C87">
        <v>39.6</v>
      </c>
      <c r="D87">
        <v>39.6</v>
      </c>
      <c r="E87">
        <v>39.700000000000003</v>
      </c>
      <c r="F87">
        <v>39.700000000000003</v>
      </c>
      <c r="G87">
        <v>39.700000000000003</v>
      </c>
      <c r="H87">
        <v>39.700000000000003</v>
      </c>
      <c r="I87">
        <v>39.700000000000003</v>
      </c>
      <c r="J87">
        <v>1549</v>
      </c>
    </row>
    <row r="88" spans="1:10">
      <c r="A88">
        <v>162</v>
      </c>
      <c r="B88">
        <v>40.200000000000003</v>
      </c>
      <c r="C88">
        <v>40.200000000000003</v>
      </c>
      <c r="D88">
        <v>40.200000000000003</v>
      </c>
      <c r="E88">
        <v>40.200000000000003</v>
      </c>
      <c r="F88">
        <v>40.200000000000003</v>
      </c>
      <c r="G88">
        <v>40.200000000000003</v>
      </c>
      <c r="H88">
        <v>40.299999999999997</v>
      </c>
      <c r="I88">
        <v>40.299999999999997</v>
      </c>
      <c r="J88">
        <v>1547</v>
      </c>
    </row>
    <row r="89" spans="1:10">
      <c r="A89">
        <v>164</v>
      </c>
      <c r="B89">
        <v>40.799999999999997</v>
      </c>
      <c r="C89">
        <v>40.799999999999997</v>
      </c>
      <c r="D89">
        <v>40.799999999999997</v>
      </c>
      <c r="E89">
        <v>40.799999999999997</v>
      </c>
      <c r="F89">
        <v>40.799999999999997</v>
      </c>
      <c r="G89">
        <v>40.799999999999997</v>
      </c>
      <c r="H89">
        <v>40.799999999999997</v>
      </c>
      <c r="I89">
        <v>40.799999999999997</v>
      </c>
      <c r="J89">
        <v>1545</v>
      </c>
    </row>
    <row r="90" spans="1:10">
      <c r="A90">
        <v>166</v>
      </c>
      <c r="B90">
        <v>41.3</v>
      </c>
      <c r="C90">
        <v>41.3</v>
      </c>
      <c r="D90">
        <v>41.3</v>
      </c>
      <c r="E90">
        <v>41.4</v>
      </c>
      <c r="F90">
        <v>41.4</v>
      </c>
      <c r="G90">
        <v>41.4</v>
      </c>
      <c r="H90">
        <v>41.4</v>
      </c>
      <c r="I90">
        <v>41.4</v>
      </c>
      <c r="J90">
        <v>1543</v>
      </c>
    </row>
    <row r="91" spans="1:10">
      <c r="A91">
        <v>168</v>
      </c>
      <c r="B91">
        <v>41.9</v>
      </c>
      <c r="C91">
        <v>41.9</v>
      </c>
      <c r="D91">
        <v>41.9</v>
      </c>
      <c r="E91">
        <v>41.9</v>
      </c>
      <c r="F91">
        <v>41.9</v>
      </c>
      <c r="G91">
        <v>41.9</v>
      </c>
      <c r="H91">
        <v>42</v>
      </c>
      <c r="I91">
        <v>42</v>
      </c>
      <c r="J91">
        <v>1541</v>
      </c>
    </row>
    <row r="92" spans="1:10">
      <c r="A92">
        <v>170</v>
      </c>
      <c r="B92">
        <v>42.5</v>
      </c>
      <c r="C92">
        <v>42.5</v>
      </c>
      <c r="D92">
        <v>42.5</v>
      </c>
      <c r="E92">
        <v>42.5</v>
      </c>
      <c r="F92">
        <v>42.5</v>
      </c>
      <c r="G92">
        <v>42.5</v>
      </c>
      <c r="H92">
        <v>42.5</v>
      </c>
      <c r="I92">
        <v>42.5</v>
      </c>
      <c r="J92">
        <v>1539</v>
      </c>
    </row>
    <row r="93" spans="1:10">
      <c r="A93">
        <v>172</v>
      </c>
      <c r="B93">
        <v>43</v>
      </c>
      <c r="C93">
        <v>43.1</v>
      </c>
      <c r="D93">
        <v>43.1</v>
      </c>
      <c r="E93">
        <v>43.1</v>
      </c>
      <c r="F93">
        <v>43.1</v>
      </c>
      <c r="G93">
        <v>43.1</v>
      </c>
      <c r="H93">
        <v>43.1</v>
      </c>
      <c r="I93">
        <v>43.1</v>
      </c>
      <c r="J93">
        <v>1537</v>
      </c>
    </row>
    <row r="94" spans="1:10">
      <c r="A94">
        <v>174</v>
      </c>
      <c r="B94">
        <v>43.6</v>
      </c>
      <c r="C94">
        <v>43.6</v>
      </c>
      <c r="D94">
        <v>43.6</v>
      </c>
      <c r="E94">
        <v>43.7</v>
      </c>
      <c r="F94">
        <v>43.7</v>
      </c>
      <c r="G94">
        <v>43.7</v>
      </c>
      <c r="H94">
        <v>43.7</v>
      </c>
      <c r="I94">
        <v>43.7</v>
      </c>
      <c r="J94">
        <v>1535</v>
      </c>
    </row>
    <row r="95" spans="1:10">
      <c r="A95">
        <v>176</v>
      </c>
      <c r="B95">
        <v>44.2</v>
      </c>
      <c r="C95">
        <v>44.2</v>
      </c>
      <c r="D95">
        <v>44.2</v>
      </c>
      <c r="E95">
        <v>44.2</v>
      </c>
      <c r="F95">
        <v>44.2</v>
      </c>
      <c r="G95">
        <v>44.3</v>
      </c>
      <c r="H95">
        <v>44.3</v>
      </c>
      <c r="I95">
        <v>44.3</v>
      </c>
      <c r="J95">
        <v>1533</v>
      </c>
    </row>
    <row r="96" spans="1:10">
      <c r="A96">
        <v>178</v>
      </c>
      <c r="B96">
        <v>44.8</v>
      </c>
      <c r="C96">
        <v>44.8</v>
      </c>
      <c r="D96">
        <v>44.8</v>
      </c>
      <c r="E96">
        <v>44.8</v>
      </c>
      <c r="F96">
        <v>44.8</v>
      </c>
      <c r="G96">
        <v>44.8</v>
      </c>
      <c r="H96">
        <v>44.8</v>
      </c>
      <c r="I96">
        <v>44.9</v>
      </c>
      <c r="J96">
        <v>1531</v>
      </c>
    </row>
    <row r="97" spans="1:10">
      <c r="A97">
        <v>180</v>
      </c>
      <c r="B97">
        <v>45.4</v>
      </c>
      <c r="C97">
        <v>45.4</v>
      </c>
      <c r="D97">
        <v>45.4</v>
      </c>
      <c r="E97">
        <v>45.4</v>
      </c>
      <c r="F97">
        <v>45.4</v>
      </c>
      <c r="G97">
        <v>45.4</v>
      </c>
      <c r="H97">
        <v>45.4</v>
      </c>
      <c r="I97">
        <v>45.4</v>
      </c>
      <c r="J97">
        <v>1529</v>
      </c>
    </row>
    <row r="98" spans="1:10">
      <c r="A98">
        <v>182</v>
      </c>
      <c r="B98">
        <v>46</v>
      </c>
      <c r="C98">
        <v>46</v>
      </c>
      <c r="D98">
        <v>46</v>
      </c>
      <c r="E98">
        <v>46</v>
      </c>
      <c r="F98">
        <v>46</v>
      </c>
      <c r="G98">
        <v>46</v>
      </c>
      <c r="H98">
        <v>46</v>
      </c>
      <c r="I98">
        <v>46</v>
      </c>
      <c r="J98">
        <v>1527</v>
      </c>
    </row>
    <row r="99" spans="1:10">
      <c r="A99">
        <v>184</v>
      </c>
      <c r="B99">
        <v>46.5</v>
      </c>
      <c r="C99">
        <v>46.6</v>
      </c>
      <c r="D99">
        <v>46.6</v>
      </c>
      <c r="E99">
        <v>46.6</v>
      </c>
      <c r="F99">
        <v>46.6</v>
      </c>
      <c r="G99">
        <v>46.6</v>
      </c>
      <c r="H99">
        <v>46.6</v>
      </c>
      <c r="I99">
        <v>46.6</v>
      </c>
      <c r="J99">
        <v>1525</v>
      </c>
    </row>
    <row r="100" spans="1:10">
      <c r="A100">
        <v>186</v>
      </c>
      <c r="B100">
        <v>47.1</v>
      </c>
      <c r="C100">
        <v>47.1</v>
      </c>
      <c r="D100">
        <v>47.2</v>
      </c>
      <c r="E100">
        <v>47.2</v>
      </c>
      <c r="F100">
        <v>47.2</v>
      </c>
      <c r="G100">
        <v>47.2</v>
      </c>
      <c r="H100">
        <v>47.2</v>
      </c>
      <c r="I100">
        <v>47.2</v>
      </c>
      <c r="J100">
        <v>1523</v>
      </c>
    </row>
    <row r="101" spans="1:10">
      <c r="A101">
        <v>188</v>
      </c>
      <c r="B101">
        <v>47.7</v>
      </c>
      <c r="C101">
        <v>47.7</v>
      </c>
      <c r="D101">
        <v>47.7</v>
      </c>
      <c r="E101">
        <v>47.8</v>
      </c>
      <c r="F101">
        <v>47.8</v>
      </c>
      <c r="G101">
        <v>47.8</v>
      </c>
      <c r="H101">
        <v>47.8</v>
      </c>
      <c r="I101">
        <v>47.8</v>
      </c>
      <c r="J101">
        <v>1521</v>
      </c>
    </row>
    <row r="102" spans="1:10">
      <c r="A102">
        <v>190</v>
      </c>
      <c r="B102">
        <v>48.3</v>
      </c>
      <c r="C102">
        <v>48.3</v>
      </c>
      <c r="D102">
        <v>48.3</v>
      </c>
      <c r="E102">
        <v>48.4</v>
      </c>
      <c r="F102">
        <v>48.4</v>
      </c>
      <c r="G102">
        <v>48.4</v>
      </c>
      <c r="H102">
        <v>48.4</v>
      </c>
      <c r="I102">
        <v>48.4</v>
      </c>
      <c r="J102">
        <v>1519</v>
      </c>
    </row>
    <row r="103" spans="1:10">
      <c r="A103">
        <v>192</v>
      </c>
      <c r="B103">
        <v>48.9</v>
      </c>
      <c r="C103">
        <v>48.9</v>
      </c>
      <c r="D103">
        <v>48.9</v>
      </c>
      <c r="E103">
        <v>49</v>
      </c>
      <c r="F103">
        <v>49</v>
      </c>
      <c r="G103">
        <v>49</v>
      </c>
      <c r="H103">
        <v>49</v>
      </c>
      <c r="I103">
        <v>49</v>
      </c>
      <c r="J103">
        <v>1517</v>
      </c>
    </row>
    <row r="104" spans="1:10">
      <c r="A104">
        <v>194</v>
      </c>
      <c r="B104">
        <v>49.5</v>
      </c>
      <c r="C104">
        <v>49.5</v>
      </c>
      <c r="D104">
        <v>49.5</v>
      </c>
      <c r="E104">
        <v>49.6</v>
      </c>
      <c r="F104">
        <v>49.6</v>
      </c>
      <c r="G104">
        <v>49.6</v>
      </c>
      <c r="H104">
        <v>49.6</v>
      </c>
      <c r="I104">
        <v>49.6</v>
      </c>
      <c r="J104">
        <v>1515</v>
      </c>
    </row>
    <row r="105" spans="1:10">
      <c r="A105">
        <v>196</v>
      </c>
      <c r="B105">
        <v>50.1</v>
      </c>
      <c r="C105">
        <v>50.1</v>
      </c>
      <c r="D105">
        <v>50.1</v>
      </c>
      <c r="E105">
        <v>50.2</v>
      </c>
      <c r="F105">
        <v>50.2</v>
      </c>
      <c r="G105">
        <v>50.2</v>
      </c>
      <c r="H105">
        <v>50.2</v>
      </c>
      <c r="I105">
        <v>50.2</v>
      </c>
      <c r="J105">
        <v>1513</v>
      </c>
    </row>
    <row r="106" spans="1:10">
      <c r="A106">
        <v>198</v>
      </c>
      <c r="B106">
        <v>50.7</v>
      </c>
      <c r="C106">
        <v>50.7</v>
      </c>
      <c r="D106">
        <v>50.8</v>
      </c>
      <c r="E106">
        <v>50.8</v>
      </c>
      <c r="F106">
        <v>50.8</v>
      </c>
      <c r="G106">
        <v>50.8</v>
      </c>
      <c r="H106">
        <v>50.8</v>
      </c>
      <c r="I106">
        <v>50.9</v>
      </c>
      <c r="J106">
        <v>1511</v>
      </c>
    </row>
    <row r="107" spans="1:10">
      <c r="A107">
        <v>200</v>
      </c>
      <c r="B107">
        <v>51.3</v>
      </c>
      <c r="C107">
        <v>51.4</v>
      </c>
      <c r="D107">
        <v>51.4</v>
      </c>
      <c r="E107">
        <v>51.4</v>
      </c>
      <c r="F107">
        <v>51.4</v>
      </c>
      <c r="G107">
        <v>51.4</v>
      </c>
      <c r="H107">
        <v>51.4</v>
      </c>
      <c r="I107">
        <v>51.5</v>
      </c>
      <c r="J107">
        <v>1509</v>
      </c>
    </row>
    <row r="108" spans="1:10">
      <c r="A108">
        <v>202</v>
      </c>
      <c r="B108">
        <v>52</v>
      </c>
      <c r="C108">
        <v>52</v>
      </c>
      <c r="D108">
        <v>52</v>
      </c>
      <c r="E108">
        <v>52</v>
      </c>
      <c r="F108">
        <v>52</v>
      </c>
      <c r="G108">
        <v>52</v>
      </c>
      <c r="H108">
        <v>52.1</v>
      </c>
      <c r="I108">
        <v>52.1</v>
      </c>
      <c r="J108">
        <v>1507</v>
      </c>
    </row>
    <row r="109" spans="1:10">
      <c r="A109">
        <v>204</v>
      </c>
      <c r="B109">
        <v>52.6</v>
      </c>
      <c r="C109">
        <v>52.6</v>
      </c>
      <c r="D109">
        <v>52.6</v>
      </c>
      <c r="E109">
        <v>52.6</v>
      </c>
      <c r="F109">
        <v>52.6</v>
      </c>
      <c r="G109">
        <v>52.7</v>
      </c>
      <c r="H109">
        <v>52.7</v>
      </c>
      <c r="I109">
        <v>52.7</v>
      </c>
      <c r="J109">
        <v>1505</v>
      </c>
    </row>
    <row r="110" spans="1:10">
      <c r="A110">
        <v>206</v>
      </c>
      <c r="B110">
        <v>53.2</v>
      </c>
      <c r="C110">
        <v>53.2</v>
      </c>
      <c r="D110">
        <v>53.2</v>
      </c>
      <c r="E110">
        <v>53.3</v>
      </c>
      <c r="F110">
        <v>53.3</v>
      </c>
      <c r="G110">
        <v>53.3</v>
      </c>
      <c r="H110">
        <v>53.3</v>
      </c>
      <c r="I110">
        <v>53.3</v>
      </c>
      <c r="J110">
        <v>1503</v>
      </c>
    </row>
    <row r="111" spans="1:10">
      <c r="A111">
        <v>208</v>
      </c>
      <c r="B111">
        <v>53.8</v>
      </c>
      <c r="C111">
        <v>53.8</v>
      </c>
      <c r="D111">
        <v>53.9</v>
      </c>
      <c r="E111">
        <v>53.9</v>
      </c>
      <c r="F111">
        <v>53.9</v>
      </c>
      <c r="G111">
        <v>53.9</v>
      </c>
      <c r="H111">
        <v>53.9</v>
      </c>
      <c r="I111">
        <v>54</v>
      </c>
      <c r="J111">
        <v>1501</v>
      </c>
    </row>
    <row r="112" spans="1:10">
      <c r="A112">
        <v>210</v>
      </c>
      <c r="B112">
        <v>54.4</v>
      </c>
      <c r="C112">
        <v>54.5</v>
      </c>
      <c r="D112">
        <v>54.5</v>
      </c>
      <c r="E112">
        <v>54.5</v>
      </c>
      <c r="F112">
        <v>54.5</v>
      </c>
      <c r="G112">
        <v>54.6</v>
      </c>
      <c r="H112">
        <v>54.6</v>
      </c>
      <c r="I112">
        <v>54.6</v>
      </c>
      <c r="J112">
        <v>1499</v>
      </c>
    </row>
    <row r="113" spans="1:10">
      <c r="A113">
        <v>212</v>
      </c>
      <c r="B113">
        <v>55.1</v>
      </c>
      <c r="C113">
        <v>55.1</v>
      </c>
      <c r="D113">
        <v>55.1</v>
      </c>
      <c r="E113">
        <v>55.1</v>
      </c>
      <c r="F113">
        <v>55.2</v>
      </c>
      <c r="G113">
        <v>55.2</v>
      </c>
      <c r="H113">
        <v>55.2</v>
      </c>
      <c r="I113">
        <v>55.2</v>
      </c>
      <c r="J113">
        <v>1497</v>
      </c>
    </row>
    <row r="114" spans="1:10">
      <c r="A114">
        <v>214</v>
      </c>
      <c r="B114">
        <v>55.7</v>
      </c>
      <c r="C114">
        <v>55.7</v>
      </c>
      <c r="D114">
        <v>55.8</v>
      </c>
      <c r="E114">
        <v>55.8</v>
      </c>
      <c r="F114">
        <v>55.8</v>
      </c>
      <c r="G114">
        <v>55.8</v>
      </c>
      <c r="H114">
        <v>55.9</v>
      </c>
      <c r="I114">
        <v>55.9</v>
      </c>
      <c r="J114">
        <v>1495</v>
      </c>
    </row>
    <row r="115" spans="1:10">
      <c r="A115">
        <v>216</v>
      </c>
      <c r="B115">
        <v>56.3</v>
      </c>
      <c r="C115">
        <v>56.4</v>
      </c>
      <c r="D115">
        <v>56.4</v>
      </c>
      <c r="E115">
        <v>56.4</v>
      </c>
      <c r="F115">
        <v>56.4</v>
      </c>
      <c r="G115">
        <v>56.5</v>
      </c>
      <c r="H115">
        <v>56.5</v>
      </c>
      <c r="I115">
        <v>56.5</v>
      </c>
      <c r="J115">
        <v>1493</v>
      </c>
    </row>
    <row r="116" spans="1:10">
      <c r="A116">
        <v>218</v>
      </c>
      <c r="B116">
        <v>57</v>
      </c>
      <c r="C116">
        <v>57</v>
      </c>
      <c r="D116">
        <v>57</v>
      </c>
      <c r="E116">
        <v>57.1</v>
      </c>
      <c r="F116">
        <v>57.1</v>
      </c>
      <c r="G116">
        <v>57.1</v>
      </c>
      <c r="H116">
        <v>57.1</v>
      </c>
      <c r="I116">
        <v>57.2</v>
      </c>
      <c r="J116">
        <v>1491</v>
      </c>
    </row>
    <row r="117" spans="1:10">
      <c r="A117">
        <v>220</v>
      </c>
      <c r="B117">
        <v>57.6</v>
      </c>
      <c r="C117">
        <v>57.6</v>
      </c>
      <c r="D117">
        <v>57.7</v>
      </c>
      <c r="E117">
        <v>57.7</v>
      </c>
      <c r="F117">
        <v>57.7</v>
      </c>
      <c r="G117">
        <v>57.8</v>
      </c>
      <c r="H117">
        <v>57.8</v>
      </c>
      <c r="I117">
        <v>57.8</v>
      </c>
      <c r="J117">
        <v>1489</v>
      </c>
    </row>
    <row r="118" spans="1:10">
      <c r="A118">
        <v>222</v>
      </c>
      <c r="B118">
        <v>58.3</v>
      </c>
      <c r="C118">
        <v>58.3</v>
      </c>
      <c r="D118">
        <v>58.3</v>
      </c>
      <c r="E118">
        <v>58.4</v>
      </c>
      <c r="F118">
        <v>58.4</v>
      </c>
      <c r="G118">
        <v>58.4</v>
      </c>
      <c r="H118">
        <v>58.4</v>
      </c>
      <c r="I118">
        <v>58.5</v>
      </c>
      <c r="J118">
        <v>1487</v>
      </c>
    </row>
    <row r="119" spans="1:10">
      <c r="A119">
        <v>224</v>
      </c>
      <c r="B119">
        <v>58.9</v>
      </c>
      <c r="C119">
        <v>58.9</v>
      </c>
      <c r="D119">
        <v>59</v>
      </c>
      <c r="E119">
        <v>59</v>
      </c>
      <c r="F119">
        <v>59</v>
      </c>
      <c r="G119">
        <v>59.1</v>
      </c>
      <c r="H119">
        <v>59.1</v>
      </c>
      <c r="I119">
        <v>59.1</v>
      </c>
      <c r="J119">
        <v>1485</v>
      </c>
    </row>
    <row r="120" spans="1:10">
      <c r="A120">
        <v>226</v>
      </c>
      <c r="B120">
        <v>59.6</v>
      </c>
      <c r="C120">
        <v>59.6</v>
      </c>
      <c r="D120">
        <v>59.6</v>
      </c>
      <c r="E120">
        <v>59.7</v>
      </c>
      <c r="F120">
        <v>59.7</v>
      </c>
      <c r="G120">
        <v>59.7</v>
      </c>
      <c r="H120">
        <v>59.8</v>
      </c>
      <c r="I120">
        <v>59.8</v>
      </c>
      <c r="J120">
        <v>1483</v>
      </c>
    </row>
    <row r="121" spans="1:10">
      <c r="A121">
        <v>228</v>
      </c>
      <c r="B121">
        <v>60.2</v>
      </c>
      <c r="C121">
        <v>60.3</v>
      </c>
      <c r="D121">
        <v>60.3</v>
      </c>
      <c r="E121">
        <v>60.3</v>
      </c>
      <c r="F121">
        <v>60.4</v>
      </c>
      <c r="G121">
        <v>60.4</v>
      </c>
      <c r="H121">
        <v>60.4</v>
      </c>
      <c r="I121">
        <v>60.5</v>
      </c>
      <c r="J121">
        <v>1481</v>
      </c>
    </row>
    <row r="122" spans="1:10">
      <c r="A122">
        <v>230</v>
      </c>
      <c r="B122">
        <v>60.9</v>
      </c>
      <c r="C122">
        <v>60.9</v>
      </c>
      <c r="D122">
        <v>60.9</v>
      </c>
      <c r="E122">
        <v>61</v>
      </c>
      <c r="F122">
        <v>61</v>
      </c>
      <c r="G122">
        <v>61</v>
      </c>
      <c r="H122">
        <v>61.1</v>
      </c>
      <c r="I122">
        <v>61.1</v>
      </c>
      <c r="J122">
        <v>1479</v>
      </c>
    </row>
    <row r="123" spans="1:10">
      <c r="A123">
        <v>232</v>
      </c>
      <c r="B123">
        <v>61.5</v>
      </c>
      <c r="C123">
        <v>61.6</v>
      </c>
      <c r="D123">
        <v>61.6</v>
      </c>
      <c r="E123">
        <v>61.6</v>
      </c>
      <c r="F123">
        <v>61.7</v>
      </c>
      <c r="G123">
        <v>61.7</v>
      </c>
      <c r="H123">
        <v>61.7</v>
      </c>
      <c r="I123">
        <v>61.8</v>
      </c>
      <c r="J123">
        <v>1477</v>
      </c>
    </row>
    <row r="124" spans="1:10">
      <c r="A124">
        <v>234</v>
      </c>
      <c r="B124">
        <v>62.2</v>
      </c>
      <c r="C124">
        <v>62.2</v>
      </c>
      <c r="D124">
        <v>62.2</v>
      </c>
      <c r="E124">
        <v>62.3</v>
      </c>
      <c r="F124">
        <v>62.3</v>
      </c>
      <c r="G124">
        <v>62.3</v>
      </c>
      <c r="H124">
        <v>62.4</v>
      </c>
      <c r="I124">
        <v>62.4</v>
      </c>
      <c r="J124">
        <v>1475</v>
      </c>
    </row>
    <row r="125" spans="1:10">
      <c r="A125">
        <v>236</v>
      </c>
      <c r="B125">
        <v>62.8</v>
      </c>
      <c r="C125">
        <v>62.8</v>
      </c>
      <c r="D125">
        <v>62.8</v>
      </c>
      <c r="E125">
        <v>62.9</v>
      </c>
      <c r="F125">
        <v>62.9</v>
      </c>
      <c r="G125">
        <v>63</v>
      </c>
      <c r="H125">
        <v>63</v>
      </c>
      <c r="I125">
        <v>63</v>
      </c>
      <c r="J125">
        <v>1473</v>
      </c>
    </row>
    <row r="126" spans="1:10">
      <c r="A126">
        <v>238</v>
      </c>
      <c r="B126">
        <v>63.4</v>
      </c>
      <c r="C126">
        <v>63.4</v>
      </c>
      <c r="D126">
        <v>63.5</v>
      </c>
      <c r="E126">
        <v>63.5</v>
      </c>
      <c r="F126">
        <v>63.5</v>
      </c>
      <c r="G126">
        <v>63.6</v>
      </c>
      <c r="H126">
        <v>63.6</v>
      </c>
      <c r="I126">
        <v>63.7</v>
      </c>
      <c r="J126">
        <v>1471</v>
      </c>
    </row>
    <row r="127" spans="1:10">
      <c r="A127">
        <v>240</v>
      </c>
      <c r="B127">
        <v>64</v>
      </c>
      <c r="C127">
        <v>64</v>
      </c>
      <c r="D127">
        <v>64.099999999999994</v>
      </c>
      <c r="E127">
        <v>64.099999999999994</v>
      </c>
      <c r="F127">
        <v>64.099999999999994</v>
      </c>
      <c r="G127">
        <v>64.2</v>
      </c>
      <c r="H127">
        <v>64.2</v>
      </c>
      <c r="I127">
        <v>64.3</v>
      </c>
      <c r="J127">
        <v>1469</v>
      </c>
    </row>
    <row r="128" spans="1:10">
      <c r="A128">
        <v>242</v>
      </c>
      <c r="B128">
        <v>64.599999999999994</v>
      </c>
      <c r="C128">
        <v>64.599999999999994</v>
      </c>
      <c r="D128">
        <v>64.7</v>
      </c>
      <c r="E128">
        <v>64.7</v>
      </c>
      <c r="F128">
        <v>64.7</v>
      </c>
      <c r="G128">
        <v>64.8</v>
      </c>
      <c r="H128">
        <v>64.8</v>
      </c>
      <c r="I128">
        <v>64.900000000000006</v>
      </c>
      <c r="J128">
        <v>1467</v>
      </c>
    </row>
    <row r="129" spans="1:10">
      <c r="A129">
        <v>244</v>
      </c>
      <c r="B129">
        <v>65.2</v>
      </c>
      <c r="C129">
        <v>65.2</v>
      </c>
      <c r="D129">
        <v>65.2</v>
      </c>
      <c r="E129">
        <v>65.3</v>
      </c>
      <c r="F129">
        <v>65.3</v>
      </c>
      <c r="G129">
        <v>65.400000000000006</v>
      </c>
      <c r="H129">
        <v>65.400000000000006</v>
      </c>
      <c r="I129">
        <v>65.400000000000006</v>
      </c>
      <c r="J129">
        <v>1465</v>
      </c>
    </row>
    <row r="130" spans="1:10">
      <c r="A130">
        <v>246</v>
      </c>
      <c r="B130">
        <v>65.7</v>
      </c>
      <c r="C130">
        <v>65.8</v>
      </c>
      <c r="D130">
        <v>65.8</v>
      </c>
      <c r="E130">
        <v>65.900000000000006</v>
      </c>
      <c r="F130">
        <v>65.900000000000006</v>
      </c>
      <c r="G130">
        <v>65.900000000000006</v>
      </c>
      <c r="H130">
        <v>66</v>
      </c>
      <c r="I130">
        <v>66</v>
      </c>
      <c r="J130">
        <v>1463</v>
      </c>
    </row>
    <row r="131" spans="1:10">
      <c r="A131">
        <v>248</v>
      </c>
      <c r="B131">
        <v>66.3</v>
      </c>
      <c r="C131">
        <v>66.3</v>
      </c>
      <c r="D131">
        <v>66.400000000000006</v>
      </c>
      <c r="E131">
        <v>66.400000000000006</v>
      </c>
      <c r="F131">
        <v>66.5</v>
      </c>
      <c r="G131">
        <v>66.5</v>
      </c>
      <c r="H131">
        <v>66.599999999999994</v>
      </c>
      <c r="I131">
        <v>66.599999999999994</v>
      </c>
      <c r="J131">
        <v>1461</v>
      </c>
    </row>
    <row r="132" spans="1:10">
      <c r="A132">
        <v>250</v>
      </c>
      <c r="B132">
        <v>66.900000000000006</v>
      </c>
      <c r="C132">
        <v>66.900000000000006</v>
      </c>
      <c r="D132">
        <v>66.900000000000006</v>
      </c>
      <c r="E132">
        <v>67</v>
      </c>
      <c r="F132">
        <v>67</v>
      </c>
      <c r="G132">
        <v>67.099999999999994</v>
      </c>
      <c r="H132">
        <v>67.099999999999994</v>
      </c>
      <c r="I132">
        <v>67.2</v>
      </c>
      <c r="J132">
        <v>1459</v>
      </c>
    </row>
    <row r="133" spans="1:10">
      <c r="A133">
        <v>252</v>
      </c>
      <c r="B133">
        <v>67.400000000000006</v>
      </c>
      <c r="C133">
        <v>67.400000000000006</v>
      </c>
      <c r="D133">
        <v>67.5</v>
      </c>
      <c r="E133">
        <v>67.5</v>
      </c>
      <c r="F133">
        <v>67.599999999999994</v>
      </c>
      <c r="G133">
        <v>67.599999999999994</v>
      </c>
      <c r="H133">
        <v>67.7</v>
      </c>
      <c r="I133">
        <v>67.7</v>
      </c>
      <c r="J133">
        <v>1457</v>
      </c>
    </row>
    <row r="134" spans="1:10">
      <c r="A134">
        <v>254</v>
      </c>
      <c r="B134">
        <v>67.900000000000006</v>
      </c>
      <c r="C134">
        <v>68</v>
      </c>
      <c r="D134">
        <v>68</v>
      </c>
      <c r="E134">
        <v>68.099999999999994</v>
      </c>
      <c r="F134">
        <v>68.099999999999994</v>
      </c>
      <c r="G134">
        <v>68.2</v>
      </c>
      <c r="H134">
        <v>68.2</v>
      </c>
      <c r="I134">
        <v>68.3</v>
      </c>
      <c r="J134">
        <v>1455</v>
      </c>
    </row>
    <row r="135" spans="1:10">
      <c r="A135">
        <v>256</v>
      </c>
      <c r="B135">
        <v>68.5</v>
      </c>
      <c r="C135">
        <v>68.5</v>
      </c>
      <c r="D135">
        <v>68.599999999999994</v>
      </c>
      <c r="E135">
        <v>68.599999999999994</v>
      </c>
      <c r="F135">
        <v>68.599999999999994</v>
      </c>
      <c r="G135">
        <v>68.7</v>
      </c>
      <c r="H135">
        <v>68.7</v>
      </c>
      <c r="I135">
        <v>68.8</v>
      </c>
      <c r="J135">
        <v>1453</v>
      </c>
    </row>
    <row r="136" spans="1:10">
      <c r="A136">
        <v>258</v>
      </c>
      <c r="B136">
        <v>69</v>
      </c>
      <c r="C136">
        <v>69</v>
      </c>
      <c r="D136">
        <v>69.099999999999994</v>
      </c>
      <c r="E136">
        <v>69.099999999999994</v>
      </c>
      <c r="F136">
        <v>69.2</v>
      </c>
      <c r="G136">
        <v>69.2</v>
      </c>
      <c r="H136">
        <v>69.3</v>
      </c>
      <c r="I136">
        <v>69.3</v>
      </c>
      <c r="J136">
        <v>1451</v>
      </c>
    </row>
    <row r="137" spans="1:10">
      <c r="A137">
        <v>260</v>
      </c>
      <c r="B137">
        <v>69.5</v>
      </c>
      <c r="C137">
        <v>69.5</v>
      </c>
      <c r="D137">
        <v>69.599999999999994</v>
      </c>
      <c r="E137">
        <v>69.599999999999994</v>
      </c>
      <c r="F137">
        <v>69.7</v>
      </c>
      <c r="G137">
        <v>69.7</v>
      </c>
      <c r="H137">
        <v>69.8</v>
      </c>
      <c r="I137">
        <v>69.8</v>
      </c>
      <c r="J137">
        <v>1449</v>
      </c>
    </row>
    <row r="138" spans="1:10">
      <c r="A138">
        <v>262</v>
      </c>
      <c r="B138">
        <v>70</v>
      </c>
      <c r="C138">
        <v>70</v>
      </c>
      <c r="D138">
        <v>70.099999999999994</v>
      </c>
      <c r="E138">
        <v>70.099999999999994</v>
      </c>
      <c r="F138">
        <v>70.2</v>
      </c>
      <c r="G138">
        <v>70.2</v>
      </c>
      <c r="H138">
        <v>70.3</v>
      </c>
      <c r="I138">
        <v>70.400000000000006</v>
      </c>
      <c r="J138">
        <v>1447</v>
      </c>
    </row>
    <row r="139" spans="1:10">
      <c r="A139">
        <v>264</v>
      </c>
      <c r="B139">
        <v>70.5</v>
      </c>
      <c r="C139">
        <v>70.5</v>
      </c>
      <c r="D139">
        <v>70.599999999999994</v>
      </c>
      <c r="E139">
        <v>70.599999999999994</v>
      </c>
      <c r="F139">
        <v>70.7</v>
      </c>
      <c r="G139">
        <v>70.7</v>
      </c>
      <c r="H139">
        <v>70.8</v>
      </c>
      <c r="I139">
        <v>70.900000000000006</v>
      </c>
      <c r="J139">
        <v>1445</v>
      </c>
    </row>
    <row r="140" spans="1:10">
      <c r="A140">
        <v>266</v>
      </c>
      <c r="B140">
        <v>70.900000000000006</v>
      </c>
      <c r="C140">
        <v>71</v>
      </c>
      <c r="D140">
        <v>71</v>
      </c>
      <c r="E140">
        <v>71.099999999999994</v>
      </c>
      <c r="F140">
        <v>71.2</v>
      </c>
      <c r="G140">
        <v>71.2</v>
      </c>
      <c r="H140">
        <v>71.3</v>
      </c>
      <c r="I140">
        <v>71.400000000000006</v>
      </c>
      <c r="J140">
        <v>1443</v>
      </c>
    </row>
    <row r="141" spans="1:10">
      <c r="A141">
        <v>268</v>
      </c>
      <c r="B141">
        <v>71.400000000000006</v>
      </c>
      <c r="C141">
        <v>71.5</v>
      </c>
      <c r="D141">
        <v>71.5</v>
      </c>
      <c r="E141">
        <v>71.599999999999994</v>
      </c>
      <c r="F141">
        <v>71.599999999999994</v>
      </c>
      <c r="G141">
        <v>71.7</v>
      </c>
      <c r="H141">
        <v>71.8</v>
      </c>
      <c r="I141">
        <v>71.900000000000006</v>
      </c>
      <c r="J141">
        <v>1441</v>
      </c>
    </row>
    <row r="142" spans="1:10">
      <c r="A142">
        <v>270</v>
      </c>
      <c r="B142">
        <v>71.900000000000006</v>
      </c>
      <c r="C142">
        <v>71.900000000000006</v>
      </c>
      <c r="D142">
        <v>72</v>
      </c>
      <c r="E142">
        <v>72</v>
      </c>
      <c r="F142">
        <v>72.099999999999994</v>
      </c>
      <c r="G142">
        <v>72.2</v>
      </c>
      <c r="H142">
        <v>72.3</v>
      </c>
      <c r="I142">
        <v>72.5</v>
      </c>
      <c r="J142">
        <v>1439</v>
      </c>
    </row>
    <row r="143" spans="1:10">
      <c r="A143">
        <v>272</v>
      </c>
      <c r="B143">
        <v>72.3</v>
      </c>
      <c r="C143">
        <v>72.400000000000006</v>
      </c>
      <c r="D143">
        <v>72.400000000000006</v>
      </c>
      <c r="E143">
        <v>72.5</v>
      </c>
      <c r="F143">
        <v>72.599999999999994</v>
      </c>
      <c r="G143">
        <v>72.7</v>
      </c>
      <c r="H143">
        <v>72.8</v>
      </c>
      <c r="I143">
        <v>73</v>
      </c>
      <c r="J143">
        <v>1437</v>
      </c>
    </row>
    <row r="144" spans="1:10">
      <c r="A144">
        <v>274</v>
      </c>
      <c r="B144">
        <v>72.8</v>
      </c>
      <c r="C144">
        <v>72.8</v>
      </c>
      <c r="D144">
        <v>72.900000000000006</v>
      </c>
      <c r="E144">
        <v>73</v>
      </c>
      <c r="F144">
        <v>73.099999999999994</v>
      </c>
      <c r="G144">
        <v>73.2</v>
      </c>
      <c r="H144">
        <v>73.400000000000006</v>
      </c>
      <c r="I144">
        <v>73.5</v>
      </c>
      <c r="J144">
        <v>1435</v>
      </c>
    </row>
    <row r="145" spans="1:10">
      <c r="A145">
        <v>276</v>
      </c>
      <c r="B145">
        <v>73.2</v>
      </c>
      <c r="C145">
        <v>73.3</v>
      </c>
      <c r="D145">
        <v>73.400000000000006</v>
      </c>
      <c r="E145">
        <v>73.5</v>
      </c>
      <c r="F145">
        <v>73.599999999999994</v>
      </c>
      <c r="G145">
        <v>73.7</v>
      </c>
      <c r="H145">
        <v>73.900000000000006</v>
      </c>
      <c r="I145">
        <v>74</v>
      </c>
      <c r="J145">
        <v>1433</v>
      </c>
    </row>
    <row r="146" spans="1:10">
      <c r="A146">
        <v>278</v>
      </c>
      <c r="B146">
        <v>73.599999999999994</v>
      </c>
      <c r="C146">
        <v>73.7</v>
      </c>
      <c r="D146">
        <v>73.8</v>
      </c>
      <c r="E146">
        <v>73.900000000000006</v>
      </c>
      <c r="F146">
        <v>74.099999999999994</v>
      </c>
      <c r="G146">
        <v>74.2</v>
      </c>
      <c r="H146">
        <v>74.400000000000006</v>
      </c>
      <c r="I146">
        <v>74.599999999999994</v>
      </c>
      <c r="J146">
        <v>1431</v>
      </c>
    </row>
    <row r="147" spans="1:10">
      <c r="A147">
        <v>280</v>
      </c>
      <c r="B147">
        <v>74.099999999999994</v>
      </c>
      <c r="C147">
        <v>74.099999999999994</v>
      </c>
      <c r="D147">
        <v>74.3</v>
      </c>
      <c r="E147">
        <v>74.400000000000006</v>
      </c>
      <c r="F147">
        <v>74.5</v>
      </c>
      <c r="G147">
        <v>74.7</v>
      </c>
      <c r="H147">
        <v>74.900000000000006</v>
      </c>
      <c r="I147">
        <v>75.099999999999994</v>
      </c>
      <c r="J147">
        <v>1429</v>
      </c>
    </row>
    <row r="148" spans="1:10">
      <c r="A148">
        <v>282</v>
      </c>
      <c r="B148">
        <v>74.5</v>
      </c>
      <c r="C148">
        <v>74.599999999999994</v>
      </c>
      <c r="D148">
        <v>74.7</v>
      </c>
      <c r="E148">
        <v>74.900000000000006</v>
      </c>
      <c r="F148">
        <v>75</v>
      </c>
      <c r="G148">
        <v>75.2</v>
      </c>
      <c r="H148">
        <v>75.400000000000006</v>
      </c>
      <c r="I148">
        <v>75.599999999999994</v>
      </c>
      <c r="J148">
        <v>1427</v>
      </c>
    </row>
    <row r="149" spans="1:10">
      <c r="A149">
        <v>284</v>
      </c>
      <c r="B149">
        <v>74.900000000000006</v>
      </c>
      <c r="C149">
        <v>75</v>
      </c>
      <c r="D149">
        <v>75.2</v>
      </c>
      <c r="E149">
        <v>75.3</v>
      </c>
      <c r="F149">
        <v>75.5</v>
      </c>
      <c r="G149">
        <v>75.7</v>
      </c>
      <c r="H149">
        <v>75.900000000000006</v>
      </c>
      <c r="I149">
        <v>76.099999999999994</v>
      </c>
      <c r="J149">
        <v>1425</v>
      </c>
    </row>
    <row r="150" spans="1:10">
      <c r="A150">
        <v>286</v>
      </c>
      <c r="B150">
        <v>75.3</v>
      </c>
      <c r="C150">
        <v>75.5</v>
      </c>
      <c r="D150">
        <v>75.599999999999994</v>
      </c>
      <c r="E150">
        <v>75.8</v>
      </c>
      <c r="F150">
        <v>76</v>
      </c>
      <c r="G150">
        <v>76.2</v>
      </c>
      <c r="H150">
        <v>76.400000000000006</v>
      </c>
      <c r="I150">
        <v>76.599999999999994</v>
      </c>
      <c r="J150">
        <v>1423</v>
      </c>
    </row>
    <row r="151" spans="1:10">
      <c r="A151">
        <v>288</v>
      </c>
      <c r="B151">
        <v>75.8</v>
      </c>
      <c r="C151">
        <v>75.900000000000006</v>
      </c>
      <c r="D151">
        <v>76.099999999999994</v>
      </c>
      <c r="E151">
        <v>76.2</v>
      </c>
      <c r="F151">
        <v>76.400000000000006</v>
      </c>
      <c r="G151">
        <v>76.7</v>
      </c>
      <c r="H151">
        <v>76.900000000000006</v>
      </c>
      <c r="I151">
        <v>77.2</v>
      </c>
      <c r="J151">
        <v>1421</v>
      </c>
    </row>
    <row r="152" spans="1:10">
      <c r="A152">
        <v>290</v>
      </c>
      <c r="B152">
        <v>76.2</v>
      </c>
      <c r="C152">
        <v>76.3</v>
      </c>
      <c r="D152">
        <v>76.5</v>
      </c>
      <c r="E152">
        <v>76.7</v>
      </c>
      <c r="F152">
        <v>76.900000000000006</v>
      </c>
      <c r="G152">
        <v>77.099999999999994</v>
      </c>
      <c r="H152">
        <v>77.400000000000006</v>
      </c>
      <c r="I152">
        <v>77.7</v>
      </c>
      <c r="J152">
        <v>1419</v>
      </c>
    </row>
    <row r="153" spans="1:10">
      <c r="A153">
        <v>292</v>
      </c>
      <c r="B153">
        <v>76.599999999999994</v>
      </c>
      <c r="C153">
        <v>76.8</v>
      </c>
      <c r="D153">
        <v>76.900000000000006</v>
      </c>
      <c r="E153">
        <v>77.2</v>
      </c>
      <c r="F153">
        <v>77.400000000000006</v>
      </c>
      <c r="G153">
        <v>77.599999999999994</v>
      </c>
      <c r="H153">
        <v>77.900000000000006</v>
      </c>
      <c r="I153">
        <v>78.2</v>
      </c>
      <c r="J153">
        <v>1417</v>
      </c>
    </row>
    <row r="154" spans="1:10">
      <c r="A154">
        <v>294</v>
      </c>
      <c r="B154">
        <v>77</v>
      </c>
      <c r="C154">
        <v>77.2</v>
      </c>
      <c r="D154">
        <v>77.400000000000006</v>
      </c>
      <c r="E154">
        <v>77.599999999999994</v>
      </c>
      <c r="F154">
        <v>77.900000000000006</v>
      </c>
      <c r="G154">
        <v>78.099999999999994</v>
      </c>
      <c r="H154">
        <v>78.400000000000006</v>
      </c>
      <c r="I154">
        <v>78.7</v>
      </c>
      <c r="J154">
        <v>1415</v>
      </c>
    </row>
    <row r="155" spans="1:10">
      <c r="A155">
        <v>296</v>
      </c>
      <c r="B155">
        <v>77.400000000000006</v>
      </c>
      <c r="C155">
        <v>77.599999999999994</v>
      </c>
      <c r="D155">
        <v>77.8</v>
      </c>
      <c r="E155">
        <v>78.099999999999994</v>
      </c>
      <c r="F155">
        <v>78.3</v>
      </c>
      <c r="G155">
        <v>78.599999999999994</v>
      </c>
      <c r="H155">
        <v>78.900000000000006</v>
      </c>
      <c r="I155">
        <v>79.3</v>
      </c>
      <c r="J155">
        <v>1413</v>
      </c>
    </row>
    <row r="156" spans="1:10">
      <c r="A156">
        <v>298</v>
      </c>
      <c r="B156">
        <v>77.900000000000006</v>
      </c>
      <c r="C156">
        <v>78.099999999999994</v>
      </c>
      <c r="D156">
        <v>78.3</v>
      </c>
      <c r="E156">
        <v>78.599999999999994</v>
      </c>
      <c r="F156">
        <v>78.8</v>
      </c>
      <c r="G156">
        <v>79.099999999999994</v>
      </c>
      <c r="H156">
        <v>79.5</v>
      </c>
      <c r="I156">
        <v>79.8</v>
      </c>
      <c r="J156">
        <v>1411</v>
      </c>
    </row>
    <row r="157" spans="1:10">
      <c r="A157">
        <v>300</v>
      </c>
      <c r="B157">
        <v>78.3</v>
      </c>
      <c r="C157">
        <v>78.5</v>
      </c>
      <c r="D157">
        <v>78.8</v>
      </c>
      <c r="E157">
        <v>79</v>
      </c>
      <c r="F157">
        <v>79.3</v>
      </c>
      <c r="G157">
        <v>79.599999999999994</v>
      </c>
      <c r="H157">
        <v>80</v>
      </c>
      <c r="I157">
        <v>80.3</v>
      </c>
      <c r="J157">
        <v>1409</v>
      </c>
    </row>
    <row r="158" spans="1:10">
      <c r="A158">
        <v>302</v>
      </c>
      <c r="B158">
        <v>78.8</v>
      </c>
      <c r="C158">
        <v>79</v>
      </c>
      <c r="D158">
        <v>79.3</v>
      </c>
      <c r="E158">
        <v>79.5</v>
      </c>
      <c r="F158">
        <v>79.8</v>
      </c>
      <c r="G158">
        <v>80.2</v>
      </c>
      <c r="H158">
        <v>80.5</v>
      </c>
      <c r="I158">
        <v>80.900000000000006</v>
      </c>
      <c r="J158">
        <v>1407</v>
      </c>
    </row>
    <row r="159" spans="1:10">
      <c r="A159">
        <v>304</v>
      </c>
      <c r="B159">
        <v>79.2</v>
      </c>
      <c r="C159">
        <v>79.5</v>
      </c>
      <c r="D159">
        <v>79.8</v>
      </c>
      <c r="E159">
        <v>80.099999999999994</v>
      </c>
      <c r="F159">
        <v>80.400000000000006</v>
      </c>
      <c r="G159">
        <v>80.7</v>
      </c>
      <c r="H159">
        <v>81.099999999999994</v>
      </c>
      <c r="I159">
        <v>81.5</v>
      </c>
      <c r="J159">
        <v>1405</v>
      </c>
    </row>
    <row r="160" spans="1:10">
      <c r="A160">
        <v>306</v>
      </c>
      <c r="B160">
        <v>79.7</v>
      </c>
      <c r="C160">
        <v>80</v>
      </c>
      <c r="D160">
        <v>80.3</v>
      </c>
      <c r="E160">
        <v>80.599999999999994</v>
      </c>
      <c r="F160">
        <v>81</v>
      </c>
      <c r="G160">
        <v>81.3</v>
      </c>
      <c r="H160">
        <v>81.7</v>
      </c>
      <c r="I160">
        <v>82.1</v>
      </c>
      <c r="J160">
        <v>1403</v>
      </c>
    </row>
    <row r="161" spans="1:10">
      <c r="A161">
        <v>308</v>
      </c>
      <c r="B161">
        <v>80.2</v>
      </c>
      <c r="C161">
        <v>80.5</v>
      </c>
      <c r="D161">
        <v>80.8</v>
      </c>
      <c r="E161">
        <v>81.2</v>
      </c>
      <c r="F161">
        <v>81.5</v>
      </c>
      <c r="G161">
        <v>81.900000000000006</v>
      </c>
      <c r="H161">
        <v>82.3</v>
      </c>
      <c r="I161">
        <v>82.7</v>
      </c>
      <c r="J161">
        <v>1401</v>
      </c>
    </row>
    <row r="162" spans="1:10">
      <c r="A162">
        <v>310</v>
      </c>
      <c r="B162">
        <v>80.8</v>
      </c>
      <c r="C162">
        <v>81.099999999999994</v>
      </c>
      <c r="D162">
        <v>81.400000000000006</v>
      </c>
      <c r="E162">
        <v>81.7</v>
      </c>
      <c r="F162">
        <v>82.1</v>
      </c>
      <c r="G162">
        <v>82.5</v>
      </c>
      <c r="H162">
        <v>82.9</v>
      </c>
      <c r="I162">
        <v>83.3</v>
      </c>
      <c r="J162">
        <v>1399</v>
      </c>
    </row>
    <row r="163" spans="1:10">
      <c r="A163">
        <v>312</v>
      </c>
      <c r="B163">
        <v>81.3</v>
      </c>
      <c r="C163">
        <v>81.599999999999994</v>
      </c>
      <c r="D163">
        <v>82</v>
      </c>
      <c r="E163">
        <v>82.3</v>
      </c>
      <c r="F163">
        <v>82.7</v>
      </c>
      <c r="G163">
        <v>83.1</v>
      </c>
      <c r="H163">
        <v>83.5</v>
      </c>
      <c r="I163">
        <v>84</v>
      </c>
      <c r="J163">
        <v>1397</v>
      </c>
    </row>
    <row r="164" spans="1:10">
      <c r="A164">
        <v>314</v>
      </c>
      <c r="B164">
        <v>81.900000000000006</v>
      </c>
      <c r="C164">
        <v>82.2</v>
      </c>
      <c r="D164">
        <v>82.5</v>
      </c>
      <c r="E164">
        <v>82.9</v>
      </c>
      <c r="F164">
        <v>83.3</v>
      </c>
      <c r="G164">
        <v>83.7</v>
      </c>
      <c r="H164">
        <v>84.2</v>
      </c>
      <c r="I164">
        <v>84.6</v>
      </c>
      <c r="J164">
        <v>1395</v>
      </c>
    </row>
    <row r="165" spans="1:10">
      <c r="A165">
        <v>316</v>
      </c>
      <c r="B165">
        <v>82.4</v>
      </c>
      <c r="C165">
        <v>82.8</v>
      </c>
      <c r="D165">
        <v>83.1</v>
      </c>
      <c r="E165">
        <v>83.5</v>
      </c>
      <c r="F165">
        <v>83.9</v>
      </c>
      <c r="G165">
        <v>84.4</v>
      </c>
      <c r="H165">
        <v>84.8</v>
      </c>
      <c r="I165">
        <v>85.3</v>
      </c>
      <c r="J165">
        <v>1393</v>
      </c>
    </row>
    <row r="166" spans="1:10">
      <c r="A166">
        <v>318</v>
      </c>
      <c r="B166">
        <v>83</v>
      </c>
      <c r="C166">
        <v>83.4</v>
      </c>
      <c r="D166">
        <v>83.7</v>
      </c>
      <c r="E166">
        <v>84.1</v>
      </c>
      <c r="F166">
        <v>84.6</v>
      </c>
      <c r="G166">
        <v>85</v>
      </c>
      <c r="H166">
        <v>85.5</v>
      </c>
      <c r="I166">
        <v>86</v>
      </c>
      <c r="J166">
        <v>1391</v>
      </c>
    </row>
    <row r="167" spans="1:10">
      <c r="A167">
        <v>320</v>
      </c>
      <c r="B167">
        <v>83.6</v>
      </c>
      <c r="C167">
        <v>84</v>
      </c>
      <c r="D167">
        <v>84.4</v>
      </c>
      <c r="E167">
        <v>84.8</v>
      </c>
      <c r="F167">
        <v>85.2</v>
      </c>
      <c r="G167">
        <v>85.7</v>
      </c>
      <c r="H167">
        <v>86.2</v>
      </c>
      <c r="I167">
        <v>86.7</v>
      </c>
      <c r="J167">
        <v>1389</v>
      </c>
    </row>
    <row r="168" spans="1:10">
      <c r="A168">
        <v>322</v>
      </c>
      <c r="B168">
        <v>84.2</v>
      </c>
      <c r="C168">
        <v>84.6</v>
      </c>
      <c r="D168">
        <v>85</v>
      </c>
      <c r="E168">
        <v>85.4</v>
      </c>
      <c r="F168">
        <v>85.9</v>
      </c>
      <c r="G168">
        <v>86.4</v>
      </c>
      <c r="H168">
        <v>86.9</v>
      </c>
      <c r="I168">
        <v>87.5</v>
      </c>
      <c r="J168">
        <v>1387</v>
      </c>
    </row>
    <row r="169" spans="1:10">
      <c r="A169">
        <v>324</v>
      </c>
      <c r="B169">
        <v>84.8</v>
      </c>
      <c r="C169">
        <v>85.2</v>
      </c>
      <c r="D169">
        <v>85.6</v>
      </c>
      <c r="E169">
        <v>86.1</v>
      </c>
      <c r="F169">
        <v>86.5</v>
      </c>
      <c r="G169">
        <v>87.1</v>
      </c>
      <c r="H169">
        <v>87.6</v>
      </c>
      <c r="I169">
        <v>88.2</v>
      </c>
      <c r="J169">
        <v>1385</v>
      </c>
    </row>
    <row r="170" spans="1:10">
      <c r="A170">
        <v>326</v>
      </c>
      <c r="B170">
        <v>85.4</v>
      </c>
      <c r="C170">
        <v>85.8</v>
      </c>
      <c r="D170">
        <v>86.3</v>
      </c>
      <c r="E170">
        <v>86.7</v>
      </c>
      <c r="F170">
        <v>87.2</v>
      </c>
      <c r="G170">
        <v>87.8</v>
      </c>
      <c r="H170">
        <v>88.3</v>
      </c>
      <c r="I170">
        <v>88.9</v>
      </c>
      <c r="J170">
        <v>1383</v>
      </c>
    </row>
    <row r="171" spans="1:10">
      <c r="A171">
        <v>328</v>
      </c>
      <c r="B171">
        <v>86.1</v>
      </c>
      <c r="C171">
        <v>86.5</v>
      </c>
      <c r="D171">
        <v>86.9</v>
      </c>
      <c r="E171">
        <v>87.4</v>
      </c>
      <c r="F171">
        <v>87.9</v>
      </c>
      <c r="G171">
        <v>88.5</v>
      </c>
      <c r="H171">
        <v>89.1</v>
      </c>
      <c r="I171">
        <v>89.7</v>
      </c>
      <c r="J171">
        <v>1381</v>
      </c>
    </row>
    <row r="172" spans="1:10">
      <c r="A172">
        <v>330</v>
      </c>
      <c r="B172">
        <v>86.7</v>
      </c>
      <c r="C172">
        <v>87.1</v>
      </c>
      <c r="D172">
        <v>87.6</v>
      </c>
      <c r="E172">
        <v>88.1</v>
      </c>
      <c r="F172">
        <v>88.7</v>
      </c>
      <c r="G172">
        <v>89.2</v>
      </c>
      <c r="H172">
        <v>89.8</v>
      </c>
      <c r="I172">
        <v>90.5</v>
      </c>
      <c r="J172">
        <v>1379</v>
      </c>
    </row>
    <row r="173" spans="1:10">
      <c r="A173">
        <v>332</v>
      </c>
      <c r="B173">
        <v>87.4</v>
      </c>
      <c r="C173">
        <v>87.8</v>
      </c>
      <c r="D173">
        <v>88.3</v>
      </c>
      <c r="E173">
        <v>88.8</v>
      </c>
      <c r="F173">
        <v>89.4</v>
      </c>
      <c r="G173">
        <v>90</v>
      </c>
      <c r="H173">
        <v>90.6</v>
      </c>
      <c r="I173">
        <v>91.3</v>
      </c>
      <c r="J173">
        <v>1377</v>
      </c>
    </row>
    <row r="174" spans="1:10">
      <c r="A174">
        <v>334</v>
      </c>
      <c r="B174">
        <v>88</v>
      </c>
      <c r="C174">
        <v>88.5</v>
      </c>
      <c r="D174">
        <v>89</v>
      </c>
      <c r="E174">
        <v>89.6</v>
      </c>
      <c r="F174">
        <v>90.1</v>
      </c>
      <c r="G174">
        <v>90.8</v>
      </c>
      <c r="H174">
        <v>91.4</v>
      </c>
      <c r="I174">
        <v>92.1</v>
      </c>
      <c r="J174">
        <v>1375</v>
      </c>
    </row>
    <row r="175" spans="1:10">
      <c r="A175">
        <v>336</v>
      </c>
      <c r="B175">
        <v>88.7</v>
      </c>
      <c r="C175">
        <v>89.2</v>
      </c>
      <c r="D175">
        <v>89.7</v>
      </c>
      <c r="E175">
        <v>90.3</v>
      </c>
      <c r="F175">
        <v>90.9</v>
      </c>
      <c r="G175">
        <v>91.5</v>
      </c>
      <c r="H175">
        <v>92.2</v>
      </c>
      <c r="I175">
        <v>92.9</v>
      </c>
      <c r="J175">
        <v>1373</v>
      </c>
    </row>
    <row r="176" spans="1:10">
      <c r="A176">
        <v>338</v>
      </c>
      <c r="B176">
        <v>89.4</v>
      </c>
      <c r="C176">
        <v>89.9</v>
      </c>
      <c r="D176">
        <v>90.5</v>
      </c>
      <c r="E176">
        <v>91.1</v>
      </c>
      <c r="F176">
        <v>91.7</v>
      </c>
      <c r="G176">
        <v>92.3</v>
      </c>
      <c r="H176">
        <v>93</v>
      </c>
      <c r="I176">
        <v>93.7</v>
      </c>
      <c r="J176">
        <v>1371</v>
      </c>
    </row>
    <row r="177" spans="1:10">
      <c r="A177">
        <v>340</v>
      </c>
      <c r="B177">
        <v>90.1</v>
      </c>
      <c r="C177">
        <v>90.7</v>
      </c>
      <c r="D177">
        <v>91.2</v>
      </c>
      <c r="E177">
        <v>91.8</v>
      </c>
      <c r="F177">
        <v>92.5</v>
      </c>
      <c r="G177">
        <v>93.2</v>
      </c>
      <c r="H177">
        <v>93.9</v>
      </c>
      <c r="I177">
        <v>94.6</v>
      </c>
      <c r="J177">
        <v>1369</v>
      </c>
    </row>
    <row r="178" spans="1:10">
      <c r="A178">
        <v>342</v>
      </c>
      <c r="B178">
        <v>90.8</v>
      </c>
      <c r="C178">
        <v>91.4</v>
      </c>
      <c r="D178">
        <v>92</v>
      </c>
      <c r="E178">
        <v>92.6</v>
      </c>
      <c r="F178">
        <v>93.3</v>
      </c>
      <c r="G178">
        <v>94</v>
      </c>
      <c r="H178">
        <v>94.7</v>
      </c>
      <c r="I178">
        <v>95.4</v>
      </c>
      <c r="J178">
        <v>1367</v>
      </c>
    </row>
    <row r="179" spans="1:10">
      <c r="A179">
        <v>344</v>
      </c>
      <c r="B179">
        <v>91.6</v>
      </c>
      <c r="C179">
        <v>92.2</v>
      </c>
      <c r="D179">
        <v>92.8</v>
      </c>
      <c r="E179">
        <v>93.4</v>
      </c>
      <c r="F179">
        <v>94.1</v>
      </c>
      <c r="G179">
        <v>94.8</v>
      </c>
      <c r="H179">
        <v>95.5</v>
      </c>
      <c r="I179">
        <v>96.2</v>
      </c>
      <c r="J179">
        <v>1365</v>
      </c>
    </row>
    <row r="180" spans="1:10">
      <c r="A180">
        <v>346</v>
      </c>
      <c r="B180">
        <v>92.3</v>
      </c>
      <c r="C180">
        <v>92.9</v>
      </c>
      <c r="D180">
        <v>93.6</v>
      </c>
      <c r="E180">
        <v>94.2</v>
      </c>
      <c r="F180">
        <v>94.9</v>
      </c>
      <c r="G180">
        <v>95.6</v>
      </c>
      <c r="H180">
        <v>96.3</v>
      </c>
      <c r="I180">
        <v>97.1</v>
      </c>
      <c r="J180">
        <v>1363</v>
      </c>
    </row>
    <row r="181" spans="1:10">
      <c r="A181">
        <v>348</v>
      </c>
      <c r="B181">
        <v>93.1</v>
      </c>
      <c r="C181">
        <v>93.7</v>
      </c>
      <c r="D181">
        <v>94.4</v>
      </c>
      <c r="E181">
        <v>95.1</v>
      </c>
      <c r="F181">
        <v>95.8</v>
      </c>
      <c r="G181">
        <v>96.5</v>
      </c>
      <c r="H181">
        <v>97.2</v>
      </c>
      <c r="I181">
        <v>97.9</v>
      </c>
      <c r="J181">
        <v>1361</v>
      </c>
    </row>
    <row r="182" spans="1:10">
      <c r="A182">
        <v>350</v>
      </c>
      <c r="B182">
        <v>93.9</v>
      </c>
      <c r="C182">
        <v>94.5</v>
      </c>
      <c r="D182">
        <v>95.2</v>
      </c>
      <c r="E182">
        <v>95.9</v>
      </c>
      <c r="F182">
        <v>96.6</v>
      </c>
      <c r="G182">
        <v>97.3</v>
      </c>
      <c r="H182">
        <v>98</v>
      </c>
      <c r="I182">
        <v>98.8</v>
      </c>
      <c r="J182">
        <v>1359</v>
      </c>
    </row>
    <row r="183" spans="1:10">
      <c r="A183">
        <v>352</v>
      </c>
      <c r="B183">
        <v>94.7</v>
      </c>
      <c r="C183">
        <v>95.3</v>
      </c>
      <c r="D183">
        <v>96</v>
      </c>
      <c r="E183">
        <v>96.7</v>
      </c>
      <c r="F183">
        <v>97.4</v>
      </c>
      <c r="G183">
        <v>98.2</v>
      </c>
      <c r="H183">
        <v>98.9</v>
      </c>
      <c r="I183">
        <v>99.6</v>
      </c>
      <c r="J183">
        <v>1357</v>
      </c>
    </row>
    <row r="184" spans="1:10">
      <c r="A184">
        <v>354</v>
      </c>
      <c r="B184">
        <v>95.5</v>
      </c>
      <c r="C184">
        <v>96.2</v>
      </c>
      <c r="D184">
        <v>96.9</v>
      </c>
      <c r="E184">
        <v>97.6</v>
      </c>
      <c r="F184">
        <v>98.3</v>
      </c>
      <c r="G184">
        <v>99</v>
      </c>
      <c r="H184">
        <v>99.7</v>
      </c>
      <c r="I184">
        <v>100.5</v>
      </c>
      <c r="J184">
        <v>1355</v>
      </c>
    </row>
    <row r="185" spans="1:10">
      <c r="A185">
        <v>356</v>
      </c>
      <c r="B185">
        <v>96.3</v>
      </c>
      <c r="C185">
        <v>97</v>
      </c>
      <c r="D185">
        <v>97.7</v>
      </c>
      <c r="E185">
        <v>98.4</v>
      </c>
      <c r="F185">
        <v>99.2</v>
      </c>
      <c r="G185">
        <v>99.9</v>
      </c>
      <c r="H185">
        <v>100.6</v>
      </c>
      <c r="I185">
        <v>101.3</v>
      </c>
      <c r="J185">
        <v>1353</v>
      </c>
    </row>
    <row r="186" spans="1:10">
      <c r="A186">
        <v>358</v>
      </c>
      <c r="B186">
        <v>97.2</v>
      </c>
      <c r="C186">
        <v>97.9</v>
      </c>
      <c r="D186">
        <v>98.6</v>
      </c>
      <c r="E186">
        <v>99.3</v>
      </c>
      <c r="F186">
        <v>100</v>
      </c>
      <c r="G186">
        <v>100.7</v>
      </c>
      <c r="H186">
        <v>101.5</v>
      </c>
      <c r="I186">
        <v>102.2</v>
      </c>
      <c r="J186">
        <v>1351</v>
      </c>
    </row>
    <row r="187" spans="1:10">
      <c r="A187">
        <v>360</v>
      </c>
      <c r="B187">
        <v>98</v>
      </c>
      <c r="C187">
        <v>98.7</v>
      </c>
      <c r="D187">
        <v>99.4</v>
      </c>
      <c r="E187">
        <v>100.2</v>
      </c>
      <c r="F187">
        <v>100.9</v>
      </c>
      <c r="G187">
        <v>101.6</v>
      </c>
      <c r="H187">
        <v>102.4</v>
      </c>
      <c r="I187">
        <v>103.1</v>
      </c>
      <c r="J187">
        <v>1349</v>
      </c>
    </row>
    <row r="188" spans="1:10">
      <c r="A188">
        <v>362</v>
      </c>
      <c r="B188">
        <v>98.9</v>
      </c>
      <c r="C188">
        <v>99.6</v>
      </c>
      <c r="D188">
        <v>100.3</v>
      </c>
      <c r="E188">
        <v>101</v>
      </c>
      <c r="F188">
        <v>101.8</v>
      </c>
      <c r="G188">
        <v>102.5</v>
      </c>
      <c r="H188">
        <v>103.2</v>
      </c>
      <c r="I188">
        <v>104</v>
      </c>
      <c r="J188">
        <v>1347</v>
      </c>
    </row>
    <row r="189" spans="1:10">
      <c r="A189">
        <v>364</v>
      </c>
      <c r="B189">
        <v>99.7</v>
      </c>
      <c r="C189">
        <v>100.4</v>
      </c>
      <c r="D189">
        <v>101.2</v>
      </c>
      <c r="E189">
        <v>101.9</v>
      </c>
      <c r="F189">
        <v>102.6</v>
      </c>
      <c r="G189">
        <v>103.4</v>
      </c>
      <c r="H189">
        <v>104.1</v>
      </c>
      <c r="I189">
        <v>104.9</v>
      </c>
      <c r="J189">
        <v>1345</v>
      </c>
    </row>
    <row r="190" spans="1:10">
      <c r="A190">
        <v>366</v>
      </c>
      <c r="B190">
        <v>100.6</v>
      </c>
      <c r="C190">
        <v>101.3</v>
      </c>
      <c r="D190">
        <v>102</v>
      </c>
      <c r="E190">
        <v>102.8</v>
      </c>
      <c r="F190">
        <v>103.5</v>
      </c>
      <c r="G190">
        <v>104.3</v>
      </c>
      <c r="H190">
        <v>105</v>
      </c>
      <c r="I190">
        <v>105.8</v>
      </c>
      <c r="J190">
        <v>1343</v>
      </c>
    </row>
    <row r="191" spans="1:10">
      <c r="A191">
        <v>368</v>
      </c>
      <c r="B191">
        <v>101.5</v>
      </c>
      <c r="C191">
        <v>102.2</v>
      </c>
      <c r="D191">
        <v>102.9</v>
      </c>
      <c r="E191">
        <v>103.7</v>
      </c>
      <c r="F191">
        <v>104.4</v>
      </c>
      <c r="G191">
        <v>105.2</v>
      </c>
      <c r="H191">
        <v>105.9</v>
      </c>
      <c r="I191">
        <v>106.7</v>
      </c>
      <c r="J191">
        <v>1341</v>
      </c>
    </row>
    <row r="192" spans="1:10">
      <c r="A192">
        <v>370</v>
      </c>
      <c r="B192">
        <v>102.3</v>
      </c>
      <c r="C192">
        <v>103.1</v>
      </c>
      <c r="D192">
        <v>103.8</v>
      </c>
      <c r="E192">
        <v>104.6</v>
      </c>
      <c r="F192">
        <v>105.3</v>
      </c>
      <c r="G192">
        <v>106.1</v>
      </c>
      <c r="H192">
        <v>106.8</v>
      </c>
      <c r="I192">
        <v>107.6</v>
      </c>
      <c r="J192">
        <v>1339</v>
      </c>
    </row>
    <row r="193" spans="1:10">
      <c r="A193">
        <v>372</v>
      </c>
      <c r="B193">
        <v>103.2</v>
      </c>
      <c r="C193">
        <v>104</v>
      </c>
      <c r="D193">
        <v>104.7</v>
      </c>
      <c r="E193">
        <v>105.4</v>
      </c>
      <c r="F193">
        <v>106.2</v>
      </c>
      <c r="G193">
        <v>107</v>
      </c>
      <c r="H193">
        <v>107.7</v>
      </c>
      <c r="I193">
        <v>108.5</v>
      </c>
      <c r="J193">
        <v>1337</v>
      </c>
    </row>
    <row r="194" spans="1:10">
      <c r="A194">
        <v>374</v>
      </c>
      <c r="B194">
        <v>104.1</v>
      </c>
      <c r="C194">
        <v>104.9</v>
      </c>
      <c r="D194">
        <v>105.6</v>
      </c>
      <c r="E194">
        <v>106.3</v>
      </c>
      <c r="F194">
        <v>107.1</v>
      </c>
      <c r="G194">
        <v>107.9</v>
      </c>
      <c r="H194">
        <v>108.6</v>
      </c>
      <c r="I194">
        <v>109.4</v>
      </c>
      <c r="J194">
        <v>1335</v>
      </c>
    </row>
    <row r="195" spans="1:10">
      <c r="A195">
        <v>376</v>
      </c>
      <c r="B195">
        <v>105</v>
      </c>
      <c r="C195">
        <v>105.8</v>
      </c>
      <c r="D195">
        <v>106.5</v>
      </c>
      <c r="E195">
        <v>107.3</v>
      </c>
      <c r="F195">
        <v>108</v>
      </c>
      <c r="G195">
        <v>108.8</v>
      </c>
      <c r="H195">
        <v>109.6</v>
      </c>
      <c r="I195">
        <v>110.3</v>
      </c>
      <c r="J195">
        <v>1333</v>
      </c>
    </row>
    <row r="196" spans="1:10">
      <c r="A196">
        <v>378</v>
      </c>
      <c r="B196">
        <v>105.9</v>
      </c>
      <c r="C196">
        <v>106.7</v>
      </c>
      <c r="D196">
        <v>107.4</v>
      </c>
      <c r="E196">
        <v>108.2</v>
      </c>
      <c r="F196">
        <v>108.9</v>
      </c>
      <c r="G196">
        <v>109.7</v>
      </c>
      <c r="H196">
        <v>110.5</v>
      </c>
      <c r="I196">
        <v>111.3</v>
      </c>
      <c r="J196">
        <v>1331</v>
      </c>
    </row>
    <row r="197" spans="1:10">
      <c r="A197">
        <v>380</v>
      </c>
      <c r="B197">
        <v>106.8</v>
      </c>
      <c r="C197">
        <v>107.6</v>
      </c>
      <c r="D197">
        <v>108.3</v>
      </c>
      <c r="E197">
        <v>109.1</v>
      </c>
      <c r="F197">
        <v>109.9</v>
      </c>
      <c r="G197">
        <v>110.6</v>
      </c>
      <c r="H197">
        <v>111.4</v>
      </c>
      <c r="I197">
        <v>112.2</v>
      </c>
      <c r="J197">
        <v>1329</v>
      </c>
    </row>
    <row r="198" spans="1:10">
      <c r="A198">
        <v>382</v>
      </c>
      <c r="B198">
        <v>107.7</v>
      </c>
      <c r="C198">
        <v>108.5</v>
      </c>
      <c r="D198">
        <v>109.2</v>
      </c>
      <c r="E198">
        <v>110</v>
      </c>
      <c r="F198">
        <v>110.8</v>
      </c>
      <c r="G198">
        <v>111.6</v>
      </c>
      <c r="H198">
        <v>112.3</v>
      </c>
      <c r="I198">
        <v>113.1</v>
      </c>
      <c r="J198">
        <v>1327</v>
      </c>
    </row>
    <row r="199" spans="1:10">
      <c r="A199">
        <v>384</v>
      </c>
      <c r="B199">
        <v>108.6</v>
      </c>
      <c r="C199">
        <v>109.4</v>
      </c>
      <c r="D199">
        <v>110.2</v>
      </c>
      <c r="E199">
        <v>110.9</v>
      </c>
      <c r="F199">
        <v>111.7</v>
      </c>
      <c r="G199">
        <v>112.5</v>
      </c>
      <c r="H199">
        <v>113.3</v>
      </c>
      <c r="I199">
        <v>114.1</v>
      </c>
      <c r="J199">
        <v>1325</v>
      </c>
    </row>
    <row r="200" spans="1:10">
      <c r="A200">
        <v>386</v>
      </c>
      <c r="B200">
        <v>109.6</v>
      </c>
      <c r="C200">
        <v>110.3</v>
      </c>
      <c r="D200">
        <v>111.1</v>
      </c>
      <c r="E200">
        <v>111.9</v>
      </c>
      <c r="F200">
        <v>112.7</v>
      </c>
      <c r="G200">
        <v>113.4</v>
      </c>
      <c r="H200">
        <v>114.2</v>
      </c>
      <c r="I200">
        <v>115</v>
      </c>
      <c r="J200">
        <v>1323</v>
      </c>
    </row>
    <row r="201" spans="1:10">
      <c r="A201">
        <v>388</v>
      </c>
      <c r="B201">
        <v>110.5</v>
      </c>
      <c r="C201">
        <v>111.3</v>
      </c>
      <c r="D201">
        <v>112</v>
      </c>
      <c r="E201">
        <v>112.8</v>
      </c>
      <c r="F201">
        <v>113.6</v>
      </c>
      <c r="G201">
        <v>114.4</v>
      </c>
      <c r="H201">
        <v>115.2</v>
      </c>
      <c r="I201">
        <v>116</v>
      </c>
      <c r="J201">
        <v>1321</v>
      </c>
    </row>
    <row r="202" spans="1:10">
      <c r="A202">
        <v>390</v>
      </c>
      <c r="B202">
        <v>111.4</v>
      </c>
      <c r="C202">
        <v>112.2</v>
      </c>
      <c r="D202">
        <v>113</v>
      </c>
      <c r="E202">
        <v>113.8</v>
      </c>
      <c r="F202">
        <v>114.5</v>
      </c>
      <c r="G202">
        <v>115.3</v>
      </c>
      <c r="H202">
        <v>116.1</v>
      </c>
      <c r="I202">
        <v>116.9</v>
      </c>
      <c r="J202">
        <v>1319</v>
      </c>
    </row>
    <row r="203" spans="1:10">
      <c r="A203">
        <v>392</v>
      </c>
      <c r="B203">
        <v>112.4</v>
      </c>
      <c r="C203">
        <v>113.1</v>
      </c>
      <c r="D203">
        <v>113.9</v>
      </c>
      <c r="E203">
        <v>114.7</v>
      </c>
      <c r="F203">
        <v>115.5</v>
      </c>
      <c r="G203">
        <v>116.3</v>
      </c>
      <c r="H203">
        <v>117.1</v>
      </c>
      <c r="I203">
        <v>117.9</v>
      </c>
      <c r="J203">
        <v>1317</v>
      </c>
    </row>
    <row r="204" spans="1:10">
      <c r="A204">
        <v>394</v>
      </c>
      <c r="B204">
        <v>113.3</v>
      </c>
      <c r="C204">
        <v>114.1</v>
      </c>
      <c r="D204">
        <v>114.9</v>
      </c>
      <c r="E204">
        <v>115.7</v>
      </c>
      <c r="F204">
        <v>116.5</v>
      </c>
      <c r="G204">
        <v>117.3</v>
      </c>
      <c r="H204">
        <v>118.1</v>
      </c>
      <c r="I204">
        <v>118.9</v>
      </c>
      <c r="J204">
        <v>1315</v>
      </c>
    </row>
    <row r="205" spans="1:10">
      <c r="A205">
        <v>396</v>
      </c>
      <c r="B205">
        <v>114.3</v>
      </c>
      <c r="C205">
        <v>115</v>
      </c>
      <c r="D205">
        <v>115.8</v>
      </c>
      <c r="E205">
        <v>116.6</v>
      </c>
      <c r="F205">
        <v>117.4</v>
      </c>
      <c r="G205">
        <v>118.2</v>
      </c>
      <c r="H205">
        <v>119</v>
      </c>
      <c r="I205">
        <v>119.9</v>
      </c>
      <c r="J205">
        <v>1313</v>
      </c>
    </row>
    <row r="206" spans="1:10">
      <c r="A206">
        <v>398</v>
      </c>
      <c r="B206">
        <v>115.2</v>
      </c>
      <c r="C206">
        <v>116</v>
      </c>
      <c r="D206">
        <v>116.8</v>
      </c>
      <c r="E206">
        <v>117.6</v>
      </c>
      <c r="F206">
        <v>118.4</v>
      </c>
      <c r="G206">
        <v>119.2</v>
      </c>
      <c r="H206">
        <v>120</v>
      </c>
      <c r="I206">
        <v>120.8</v>
      </c>
      <c r="J206">
        <v>1311</v>
      </c>
    </row>
    <row r="207" spans="1:10">
      <c r="A207">
        <v>400</v>
      </c>
      <c r="B207">
        <v>116.2</v>
      </c>
      <c r="C207">
        <v>117</v>
      </c>
      <c r="D207">
        <v>117.8</v>
      </c>
      <c r="E207">
        <v>118.6</v>
      </c>
      <c r="F207">
        <v>119.4</v>
      </c>
      <c r="G207">
        <v>120.2</v>
      </c>
      <c r="H207">
        <v>121</v>
      </c>
      <c r="I207">
        <v>121.8</v>
      </c>
      <c r="J207">
        <v>1309</v>
      </c>
    </row>
    <row r="208" spans="1:10">
      <c r="A208">
        <v>402</v>
      </c>
      <c r="B208">
        <v>117.1</v>
      </c>
      <c r="C208">
        <v>117.9</v>
      </c>
      <c r="D208">
        <v>118.7</v>
      </c>
      <c r="E208">
        <v>119.5</v>
      </c>
      <c r="F208">
        <v>120.4</v>
      </c>
      <c r="G208">
        <v>121.2</v>
      </c>
      <c r="H208">
        <v>122</v>
      </c>
      <c r="I208">
        <v>122.8</v>
      </c>
      <c r="J208">
        <v>1307</v>
      </c>
    </row>
    <row r="209" spans="1:10">
      <c r="A209">
        <v>404</v>
      </c>
      <c r="B209">
        <v>118.1</v>
      </c>
      <c r="C209">
        <v>118.9</v>
      </c>
      <c r="D209">
        <v>119.7</v>
      </c>
      <c r="E209">
        <v>120.5</v>
      </c>
      <c r="F209">
        <v>121.3</v>
      </c>
      <c r="G209">
        <v>122.2</v>
      </c>
      <c r="H209">
        <v>123</v>
      </c>
      <c r="I209">
        <v>123.8</v>
      </c>
      <c r="J209">
        <v>1305</v>
      </c>
    </row>
    <row r="210" spans="1:10">
      <c r="A210">
        <v>406</v>
      </c>
      <c r="B210">
        <v>119.1</v>
      </c>
      <c r="C210">
        <v>119.9</v>
      </c>
      <c r="D210">
        <v>120.7</v>
      </c>
      <c r="E210">
        <v>121.5</v>
      </c>
      <c r="F210">
        <v>122.3</v>
      </c>
      <c r="G210">
        <v>123.2</v>
      </c>
      <c r="H210">
        <v>124</v>
      </c>
      <c r="I210">
        <v>124.8</v>
      </c>
      <c r="J210">
        <v>1303</v>
      </c>
    </row>
    <row r="211" spans="1:10">
      <c r="A211">
        <v>408</v>
      </c>
      <c r="B211">
        <v>120.1</v>
      </c>
      <c r="C211">
        <v>120.9</v>
      </c>
      <c r="D211">
        <v>121.7</v>
      </c>
      <c r="E211">
        <v>122.5</v>
      </c>
      <c r="F211">
        <v>123.3</v>
      </c>
      <c r="G211">
        <v>124.2</v>
      </c>
      <c r="H211">
        <v>125</v>
      </c>
      <c r="I211">
        <v>125.8</v>
      </c>
      <c r="J211">
        <v>1301</v>
      </c>
    </row>
    <row r="212" spans="1:10">
      <c r="A212">
        <v>410</v>
      </c>
      <c r="B212">
        <v>121.1</v>
      </c>
      <c r="C212">
        <v>121.9</v>
      </c>
      <c r="D212">
        <v>122.7</v>
      </c>
      <c r="E212">
        <v>123.5</v>
      </c>
      <c r="F212">
        <v>124.3</v>
      </c>
      <c r="G212">
        <v>125.2</v>
      </c>
      <c r="H212">
        <v>126</v>
      </c>
      <c r="I212">
        <v>126.9</v>
      </c>
      <c r="J212">
        <v>1299</v>
      </c>
    </row>
    <row r="213" spans="1:10">
      <c r="A213">
        <v>412</v>
      </c>
      <c r="B213">
        <v>122</v>
      </c>
      <c r="C213">
        <v>122.9</v>
      </c>
      <c r="D213">
        <v>123.7</v>
      </c>
      <c r="E213">
        <v>124.5</v>
      </c>
      <c r="F213">
        <v>125.3</v>
      </c>
      <c r="G213">
        <v>126.2</v>
      </c>
      <c r="H213">
        <v>127</v>
      </c>
      <c r="I213">
        <v>127.9</v>
      </c>
      <c r="J213">
        <v>1297</v>
      </c>
    </row>
    <row r="214" spans="1:10">
      <c r="A214">
        <v>414</v>
      </c>
      <c r="B214">
        <v>123</v>
      </c>
      <c r="C214">
        <v>123.9</v>
      </c>
      <c r="D214">
        <v>124.7</v>
      </c>
      <c r="E214">
        <v>125.5</v>
      </c>
      <c r="F214">
        <v>126.4</v>
      </c>
      <c r="G214">
        <v>127.2</v>
      </c>
      <c r="H214">
        <v>128.1</v>
      </c>
      <c r="I214">
        <v>128.9</v>
      </c>
      <c r="J214">
        <v>1295</v>
      </c>
    </row>
    <row r="215" spans="1:10">
      <c r="A215">
        <v>416</v>
      </c>
      <c r="B215">
        <v>124.1</v>
      </c>
      <c r="C215">
        <v>124.9</v>
      </c>
      <c r="D215">
        <v>125.7</v>
      </c>
      <c r="E215">
        <v>126.5</v>
      </c>
      <c r="F215">
        <v>127.4</v>
      </c>
      <c r="G215">
        <v>128.19999999999999</v>
      </c>
      <c r="H215">
        <v>129.1</v>
      </c>
      <c r="I215">
        <v>129.9</v>
      </c>
      <c r="J215">
        <v>1293</v>
      </c>
    </row>
    <row r="216" spans="1:10">
      <c r="A216">
        <v>418</v>
      </c>
      <c r="B216">
        <v>125.1</v>
      </c>
      <c r="C216">
        <v>125.9</v>
      </c>
      <c r="D216">
        <v>126.7</v>
      </c>
      <c r="E216">
        <v>127.6</v>
      </c>
      <c r="F216">
        <v>128.4</v>
      </c>
      <c r="G216">
        <v>129.30000000000001</v>
      </c>
      <c r="H216">
        <v>130.1</v>
      </c>
      <c r="I216">
        <v>131</v>
      </c>
      <c r="J216">
        <v>1291</v>
      </c>
    </row>
    <row r="217" spans="1:10">
      <c r="A217">
        <v>420</v>
      </c>
      <c r="B217">
        <v>126.1</v>
      </c>
      <c r="C217">
        <v>126.9</v>
      </c>
      <c r="D217">
        <v>127.7</v>
      </c>
      <c r="E217">
        <v>128.6</v>
      </c>
      <c r="F217">
        <v>129.4</v>
      </c>
      <c r="G217">
        <v>130.30000000000001</v>
      </c>
      <c r="H217">
        <v>131.19999999999999</v>
      </c>
      <c r="I217">
        <v>132</v>
      </c>
      <c r="J217">
        <v>1289</v>
      </c>
    </row>
    <row r="218" spans="1:10">
      <c r="A218">
        <v>422</v>
      </c>
      <c r="B218">
        <v>127.1</v>
      </c>
      <c r="C218">
        <v>127.9</v>
      </c>
      <c r="D218">
        <v>128.80000000000001</v>
      </c>
      <c r="E218">
        <v>129.6</v>
      </c>
      <c r="F218">
        <v>130.5</v>
      </c>
      <c r="G218">
        <v>131.30000000000001</v>
      </c>
      <c r="H218">
        <v>132.19999999999999</v>
      </c>
      <c r="I218">
        <v>133.1</v>
      </c>
      <c r="J218">
        <v>1287</v>
      </c>
    </row>
    <row r="219" spans="1:10">
      <c r="A219">
        <v>424</v>
      </c>
      <c r="B219">
        <v>128.1</v>
      </c>
      <c r="C219">
        <v>129</v>
      </c>
      <c r="D219">
        <v>129.80000000000001</v>
      </c>
      <c r="E219">
        <v>130.69999999999999</v>
      </c>
      <c r="F219">
        <v>131.5</v>
      </c>
      <c r="G219">
        <v>132.4</v>
      </c>
      <c r="H219">
        <v>133.30000000000001</v>
      </c>
      <c r="I219">
        <v>134.1</v>
      </c>
      <c r="J219">
        <v>1285</v>
      </c>
    </row>
    <row r="220" spans="1:10">
      <c r="A220">
        <v>426</v>
      </c>
      <c r="B220">
        <v>129.19999999999999</v>
      </c>
      <c r="C220">
        <v>130</v>
      </c>
      <c r="D220">
        <v>130.9</v>
      </c>
      <c r="E220">
        <v>131.69999999999999</v>
      </c>
      <c r="F220">
        <v>132.6</v>
      </c>
      <c r="G220">
        <v>133.4</v>
      </c>
      <c r="H220">
        <v>134.30000000000001</v>
      </c>
      <c r="I220">
        <v>135.19999999999999</v>
      </c>
      <c r="J220">
        <v>1283</v>
      </c>
    </row>
    <row r="221" spans="1:10">
      <c r="A221">
        <v>428</v>
      </c>
      <c r="B221">
        <v>130.19999999999999</v>
      </c>
      <c r="C221">
        <v>131</v>
      </c>
      <c r="D221">
        <v>131.9</v>
      </c>
      <c r="E221">
        <v>132.80000000000001</v>
      </c>
      <c r="F221">
        <v>133.6</v>
      </c>
      <c r="G221">
        <v>134.5</v>
      </c>
      <c r="H221">
        <v>135.4</v>
      </c>
      <c r="I221">
        <v>136.30000000000001</v>
      </c>
      <c r="J221">
        <v>1281</v>
      </c>
    </row>
    <row r="222" spans="1:10">
      <c r="A222">
        <v>430</v>
      </c>
      <c r="B222">
        <v>131.19999999999999</v>
      </c>
      <c r="C222">
        <v>132.1</v>
      </c>
      <c r="D222">
        <v>132.9</v>
      </c>
      <c r="E222">
        <v>133.80000000000001</v>
      </c>
      <c r="F222">
        <v>134.69999999999999</v>
      </c>
      <c r="G222">
        <v>135.6</v>
      </c>
      <c r="H222">
        <v>136.4</v>
      </c>
      <c r="I222">
        <v>137.30000000000001</v>
      </c>
      <c r="J222">
        <v>1279</v>
      </c>
    </row>
    <row r="223" spans="1:10">
      <c r="A223">
        <v>432</v>
      </c>
      <c r="B223">
        <v>132.30000000000001</v>
      </c>
      <c r="C223">
        <v>133.1</v>
      </c>
      <c r="D223">
        <v>134</v>
      </c>
      <c r="E223">
        <v>134.9</v>
      </c>
      <c r="F223">
        <v>135.69999999999999</v>
      </c>
      <c r="G223">
        <v>136.6</v>
      </c>
      <c r="H223">
        <v>137.5</v>
      </c>
      <c r="I223">
        <v>138.4</v>
      </c>
      <c r="J223">
        <v>1277</v>
      </c>
    </row>
    <row r="224" spans="1:10">
      <c r="A224">
        <v>434</v>
      </c>
      <c r="B224">
        <v>133.30000000000001</v>
      </c>
      <c r="C224">
        <v>134.19999999999999</v>
      </c>
      <c r="D224">
        <v>135.1</v>
      </c>
      <c r="E224">
        <v>135.9</v>
      </c>
      <c r="F224">
        <v>136.80000000000001</v>
      </c>
      <c r="G224">
        <v>137.69999999999999</v>
      </c>
      <c r="H224">
        <v>138.6</v>
      </c>
      <c r="I224">
        <v>139.5</v>
      </c>
      <c r="J224">
        <v>1275</v>
      </c>
    </row>
    <row r="225" spans="1:10">
      <c r="A225">
        <v>436</v>
      </c>
      <c r="B225">
        <v>134.4</v>
      </c>
      <c r="C225">
        <v>135.30000000000001</v>
      </c>
      <c r="D225">
        <v>136.1</v>
      </c>
      <c r="E225">
        <v>137</v>
      </c>
      <c r="F225">
        <v>137.9</v>
      </c>
      <c r="G225">
        <v>138.80000000000001</v>
      </c>
      <c r="H225">
        <v>139.69999999999999</v>
      </c>
      <c r="I225">
        <v>140.6</v>
      </c>
      <c r="J225">
        <v>1273</v>
      </c>
    </row>
    <row r="226" spans="1:10">
      <c r="A226">
        <v>438</v>
      </c>
      <c r="B226">
        <v>135.5</v>
      </c>
      <c r="C226">
        <v>136.30000000000001</v>
      </c>
      <c r="D226">
        <v>137.19999999999999</v>
      </c>
      <c r="E226">
        <v>138.1</v>
      </c>
      <c r="F226">
        <v>139</v>
      </c>
      <c r="G226">
        <v>139.9</v>
      </c>
      <c r="H226">
        <v>140.80000000000001</v>
      </c>
      <c r="I226">
        <v>141.69999999999999</v>
      </c>
      <c r="J226">
        <v>1271</v>
      </c>
    </row>
    <row r="227" spans="1:10">
      <c r="A227">
        <v>440</v>
      </c>
      <c r="B227">
        <v>136.5</v>
      </c>
      <c r="C227">
        <v>137.4</v>
      </c>
      <c r="D227">
        <v>138.30000000000001</v>
      </c>
      <c r="E227">
        <v>139.19999999999999</v>
      </c>
      <c r="F227">
        <v>140.1</v>
      </c>
      <c r="G227">
        <v>141</v>
      </c>
      <c r="H227">
        <v>141.9</v>
      </c>
      <c r="I227">
        <v>142.80000000000001</v>
      </c>
      <c r="J227">
        <v>1269</v>
      </c>
    </row>
    <row r="228" spans="1:10">
      <c r="A228">
        <v>442</v>
      </c>
      <c r="B228">
        <v>137.6</v>
      </c>
      <c r="C228">
        <v>138.5</v>
      </c>
      <c r="D228">
        <v>139.4</v>
      </c>
      <c r="E228">
        <v>140.30000000000001</v>
      </c>
      <c r="F228">
        <v>141.1</v>
      </c>
      <c r="G228">
        <v>142</v>
      </c>
      <c r="H228">
        <v>143</v>
      </c>
      <c r="I228">
        <v>143.9</v>
      </c>
      <c r="J228">
        <v>1267</v>
      </c>
    </row>
    <row r="229" spans="1:10">
      <c r="A229">
        <v>444</v>
      </c>
      <c r="B229">
        <v>138.69999999999999</v>
      </c>
      <c r="C229">
        <v>139.6</v>
      </c>
      <c r="D229">
        <v>140.5</v>
      </c>
      <c r="E229">
        <v>141.30000000000001</v>
      </c>
      <c r="F229">
        <v>142.19999999999999</v>
      </c>
      <c r="G229">
        <v>143.1</v>
      </c>
      <c r="H229">
        <v>144.1</v>
      </c>
      <c r="I229">
        <v>145</v>
      </c>
      <c r="J229">
        <v>1265</v>
      </c>
    </row>
    <row r="230" spans="1:10">
      <c r="A230">
        <v>446</v>
      </c>
      <c r="B230">
        <v>139.80000000000001</v>
      </c>
      <c r="C230">
        <v>140.69999999999999</v>
      </c>
      <c r="D230">
        <v>141.5</v>
      </c>
      <c r="E230">
        <v>142.4</v>
      </c>
      <c r="F230">
        <v>143.30000000000001</v>
      </c>
      <c r="G230">
        <v>144.30000000000001</v>
      </c>
      <c r="H230">
        <v>145.19999999999999</v>
      </c>
      <c r="I230">
        <v>146.1</v>
      </c>
      <c r="J230">
        <v>1263</v>
      </c>
    </row>
    <row r="231" spans="1:10">
      <c r="A231">
        <v>448</v>
      </c>
      <c r="B231">
        <v>140.9</v>
      </c>
      <c r="C231">
        <v>141.80000000000001</v>
      </c>
      <c r="D231">
        <v>142.6</v>
      </c>
      <c r="E231">
        <v>143.6</v>
      </c>
      <c r="F231">
        <v>144.5</v>
      </c>
      <c r="G231">
        <v>145.4</v>
      </c>
      <c r="H231">
        <v>146.30000000000001</v>
      </c>
      <c r="I231">
        <v>147.19999999999999</v>
      </c>
      <c r="J231">
        <v>1261</v>
      </c>
    </row>
    <row r="232" spans="1:10">
      <c r="A232">
        <v>450</v>
      </c>
      <c r="B232">
        <v>142</v>
      </c>
      <c r="C232">
        <v>142.9</v>
      </c>
      <c r="D232">
        <v>143.80000000000001</v>
      </c>
      <c r="E232">
        <v>144.69999999999999</v>
      </c>
      <c r="F232">
        <v>145.6</v>
      </c>
      <c r="G232">
        <v>146.5</v>
      </c>
      <c r="H232">
        <v>147.4</v>
      </c>
      <c r="I232">
        <v>148.30000000000001</v>
      </c>
      <c r="J232">
        <v>1259</v>
      </c>
    </row>
    <row r="233" spans="1:10">
      <c r="A233">
        <v>452</v>
      </c>
      <c r="B233">
        <v>143.1</v>
      </c>
      <c r="C233">
        <v>144</v>
      </c>
      <c r="D233">
        <v>144.9</v>
      </c>
      <c r="E233">
        <v>145.80000000000001</v>
      </c>
      <c r="F233">
        <v>146.69999999999999</v>
      </c>
      <c r="G233">
        <v>147.6</v>
      </c>
      <c r="H233">
        <v>148.5</v>
      </c>
      <c r="I233">
        <v>149.5</v>
      </c>
      <c r="J233">
        <v>1257</v>
      </c>
    </row>
    <row r="234" spans="1:10">
      <c r="A234">
        <v>454</v>
      </c>
      <c r="B234">
        <v>144.19999999999999</v>
      </c>
      <c r="C234">
        <v>145.1</v>
      </c>
      <c r="D234">
        <v>146</v>
      </c>
      <c r="E234">
        <v>146.9</v>
      </c>
      <c r="F234">
        <v>147.80000000000001</v>
      </c>
      <c r="G234">
        <v>148.69999999999999</v>
      </c>
      <c r="H234">
        <v>149.69999999999999</v>
      </c>
      <c r="I234">
        <v>150.6</v>
      </c>
      <c r="J234">
        <v>1255</v>
      </c>
    </row>
    <row r="235" spans="1:10">
      <c r="A235">
        <v>456</v>
      </c>
      <c r="B235">
        <v>145.30000000000001</v>
      </c>
      <c r="C235">
        <v>146.19999999999999</v>
      </c>
      <c r="D235">
        <v>147.1</v>
      </c>
      <c r="E235">
        <v>148</v>
      </c>
      <c r="F235">
        <v>148.9</v>
      </c>
      <c r="G235">
        <v>149.9</v>
      </c>
      <c r="H235">
        <v>150.80000000000001</v>
      </c>
      <c r="I235">
        <v>151.69999999999999</v>
      </c>
      <c r="J235">
        <v>1253</v>
      </c>
    </row>
    <row r="236" spans="1:10">
      <c r="A236">
        <v>458</v>
      </c>
      <c r="B236">
        <v>146.4</v>
      </c>
      <c r="C236">
        <v>147.30000000000001</v>
      </c>
      <c r="D236">
        <v>148.19999999999999</v>
      </c>
      <c r="E236">
        <v>149.19999999999999</v>
      </c>
      <c r="F236">
        <v>150.1</v>
      </c>
      <c r="G236">
        <v>151</v>
      </c>
      <c r="H236">
        <v>151.9</v>
      </c>
      <c r="I236">
        <v>152.9</v>
      </c>
      <c r="J236">
        <v>1251</v>
      </c>
    </row>
    <row r="237" spans="1:10">
      <c r="A237">
        <v>460</v>
      </c>
      <c r="B237">
        <v>147.5</v>
      </c>
      <c r="C237">
        <v>148.4</v>
      </c>
      <c r="D237">
        <v>149.4</v>
      </c>
      <c r="E237">
        <v>150.30000000000001</v>
      </c>
      <c r="F237">
        <v>151.19999999999999</v>
      </c>
      <c r="G237">
        <v>152.19999999999999</v>
      </c>
      <c r="H237">
        <v>153.1</v>
      </c>
      <c r="I237">
        <v>154</v>
      </c>
      <c r="J237">
        <v>1249</v>
      </c>
    </row>
    <row r="238" spans="1:10">
      <c r="A238">
        <v>462</v>
      </c>
      <c r="B238">
        <v>148.69999999999999</v>
      </c>
      <c r="C238">
        <v>149.6</v>
      </c>
      <c r="D238">
        <v>150.5</v>
      </c>
      <c r="E238">
        <v>151.4</v>
      </c>
      <c r="F238">
        <v>152.4</v>
      </c>
      <c r="G238">
        <v>153.30000000000001</v>
      </c>
      <c r="H238">
        <v>154.30000000000001</v>
      </c>
      <c r="I238">
        <v>155.19999999999999</v>
      </c>
      <c r="J238">
        <v>1247</v>
      </c>
    </row>
    <row r="239" spans="1:10">
      <c r="A239">
        <v>464</v>
      </c>
      <c r="B239">
        <v>149.80000000000001</v>
      </c>
      <c r="C239">
        <v>150.69999999999999</v>
      </c>
      <c r="D239">
        <v>151.6</v>
      </c>
      <c r="E239">
        <v>152.6</v>
      </c>
      <c r="F239">
        <v>153.5</v>
      </c>
      <c r="G239">
        <v>154.5</v>
      </c>
      <c r="H239">
        <v>155.4</v>
      </c>
      <c r="I239">
        <v>156.4</v>
      </c>
      <c r="J239">
        <v>1245</v>
      </c>
    </row>
    <row r="240" spans="1:10">
      <c r="A240">
        <v>466</v>
      </c>
      <c r="B240">
        <v>150.9</v>
      </c>
      <c r="C240">
        <v>151.9</v>
      </c>
      <c r="D240">
        <v>152.80000000000001</v>
      </c>
      <c r="E240">
        <v>153.69999999999999</v>
      </c>
      <c r="F240">
        <v>154.69999999999999</v>
      </c>
      <c r="G240">
        <v>155.6</v>
      </c>
      <c r="H240">
        <v>156.6</v>
      </c>
      <c r="I240">
        <v>157.5</v>
      </c>
      <c r="J240">
        <v>1243</v>
      </c>
    </row>
    <row r="241" spans="1:10">
      <c r="A241">
        <v>468</v>
      </c>
      <c r="B241">
        <v>152.1</v>
      </c>
      <c r="C241">
        <v>153</v>
      </c>
      <c r="D241">
        <v>154</v>
      </c>
      <c r="E241">
        <v>154.9</v>
      </c>
      <c r="F241">
        <v>155.80000000000001</v>
      </c>
      <c r="G241">
        <v>156.80000000000001</v>
      </c>
      <c r="H241">
        <v>157.80000000000001</v>
      </c>
      <c r="I241">
        <v>158.69999999999999</v>
      </c>
      <c r="J241">
        <v>1241</v>
      </c>
    </row>
    <row r="242" spans="1:10">
      <c r="A242">
        <v>470</v>
      </c>
      <c r="B242">
        <v>153.19999999999999</v>
      </c>
      <c r="C242">
        <v>154.19999999999999</v>
      </c>
      <c r="D242">
        <v>155.1</v>
      </c>
      <c r="E242">
        <v>156.1</v>
      </c>
      <c r="F242">
        <v>157</v>
      </c>
      <c r="G242">
        <v>158</v>
      </c>
      <c r="H242">
        <v>158.9</v>
      </c>
      <c r="I242">
        <v>159.9</v>
      </c>
      <c r="J242">
        <v>1239</v>
      </c>
    </row>
    <row r="243" spans="1:10">
      <c r="A243">
        <v>472</v>
      </c>
      <c r="B243">
        <v>154.4</v>
      </c>
      <c r="C243">
        <v>155.30000000000001</v>
      </c>
      <c r="D243">
        <v>156.30000000000001</v>
      </c>
      <c r="E243">
        <v>157.19999999999999</v>
      </c>
      <c r="F243">
        <v>158.19999999999999</v>
      </c>
      <c r="G243">
        <v>159.1</v>
      </c>
      <c r="H243">
        <v>160.1</v>
      </c>
      <c r="I243">
        <v>161.1</v>
      </c>
      <c r="J243">
        <v>1237</v>
      </c>
    </row>
    <row r="244" spans="1:10">
      <c r="A244">
        <v>474</v>
      </c>
      <c r="B244">
        <v>155.6</v>
      </c>
      <c r="C244">
        <v>156.5</v>
      </c>
      <c r="D244">
        <v>157.4</v>
      </c>
      <c r="E244">
        <v>158.4</v>
      </c>
      <c r="F244">
        <v>159.4</v>
      </c>
      <c r="G244">
        <v>160.30000000000001</v>
      </c>
      <c r="H244">
        <v>161.30000000000001</v>
      </c>
      <c r="I244">
        <v>162.30000000000001</v>
      </c>
      <c r="J244">
        <v>1235</v>
      </c>
    </row>
    <row r="245" spans="1:10">
      <c r="A245">
        <v>476</v>
      </c>
      <c r="B245">
        <v>156.69999999999999</v>
      </c>
      <c r="C245">
        <v>157.69999999999999</v>
      </c>
      <c r="D245">
        <v>158.6</v>
      </c>
      <c r="E245">
        <v>159.6</v>
      </c>
      <c r="F245">
        <v>160.5</v>
      </c>
      <c r="G245">
        <v>161.5</v>
      </c>
      <c r="H245">
        <v>162.5</v>
      </c>
      <c r="I245">
        <v>163.5</v>
      </c>
      <c r="J245">
        <v>1233</v>
      </c>
    </row>
    <row r="246" spans="1:10">
      <c r="A246">
        <v>478</v>
      </c>
      <c r="B246">
        <v>157.9</v>
      </c>
      <c r="C246">
        <v>158.9</v>
      </c>
      <c r="D246">
        <v>159.80000000000001</v>
      </c>
      <c r="E246">
        <v>160.80000000000001</v>
      </c>
      <c r="F246">
        <v>161.69999999999999</v>
      </c>
      <c r="G246">
        <v>162.69999999999999</v>
      </c>
      <c r="H246">
        <v>163.69999999999999</v>
      </c>
      <c r="I246">
        <v>164.7</v>
      </c>
      <c r="J246">
        <v>1231</v>
      </c>
    </row>
    <row r="247" spans="1:10">
      <c r="A247">
        <v>480</v>
      </c>
      <c r="B247">
        <v>159.1</v>
      </c>
      <c r="C247">
        <v>160</v>
      </c>
      <c r="D247">
        <v>161</v>
      </c>
      <c r="E247">
        <v>162</v>
      </c>
      <c r="F247">
        <v>162.9</v>
      </c>
      <c r="G247">
        <v>163.9</v>
      </c>
      <c r="H247">
        <v>164.9</v>
      </c>
      <c r="I247">
        <v>165.9</v>
      </c>
      <c r="J247">
        <v>1229</v>
      </c>
    </row>
    <row r="248" spans="1:10">
      <c r="A248">
        <v>482</v>
      </c>
      <c r="B248">
        <v>160.30000000000001</v>
      </c>
      <c r="C248">
        <v>161.19999999999999</v>
      </c>
      <c r="D248">
        <v>162.19999999999999</v>
      </c>
      <c r="E248">
        <v>163.19999999999999</v>
      </c>
      <c r="F248">
        <v>164.1</v>
      </c>
      <c r="G248">
        <v>165.1</v>
      </c>
      <c r="H248">
        <v>166.1</v>
      </c>
      <c r="I248">
        <v>167.1</v>
      </c>
      <c r="J248">
        <v>1227</v>
      </c>
    </row>
    <row r="249" spans="1:10">
      <c r="A249">
        <v>484</v>
      </c>
      <c r="B249">
        <v>161.5</v>
      </c>
      <c r="C249">
        <v>162.4</v>
      </c>
      <c r="D249">
        <v>163.4</v>
      </c>
      <c r="E249">
        <v>164.4</v>
      </c>
      <c r="F249">
        <v>165.3</v>
      </c>
      <c r="G249">
        <v>166.3</v>
      </c>
      <c r="H249">
        <v>167.3</v>
      </c>
      <c r="I249">
        <v>168.3</v>
      </c>
      <c r="J249">
        <v>1225</v>
      </c>
    </row>
    <row r="250" spans="1:10">
      <c r="A250">
        <v>486</v>
      </c>
      <c r="B250">
        <v>162.69999999999999</v>
      </c>
      <c r="C250">
        <v>163.6</v>
      </c>
      <c r="D250">
        <v>164.6</v>
      </c>
      <c r="E250">
        <v>165.6</v>
      </c>
      <c r="F250">
        <v>166.6</v>
      </c>
      <c r="G250">
        <v>167.5</v>
      </c>
      <c r="H250">
        <v>168.5</v>
      </c>
      <c r="I250">
        <v>169.5</v>
      </c>
      <c r="J250">
        <v>1223</v>
      </c>
    </row>
    <row r="251" spans="1:10">
      <c r="A251">
        <v>488</v>
      </c>
      <c r="B251">
        <v>163.9</v>
      </c>
      <c r="C251">
        <v>164.8</v>
      </c>
      <c r="D251">
        <v>165.8</v>
      </c>
      <c r="E251">
        <v>166.8</v>
      </c>
      <c r="F251">
        <v>167.8</v>
      </c>
      <c r="G251">
        <v>168.8</v>
      </c>
      <c r="H251">
        <v>169.8</v>
      </c>
      <c r="I251">
        <v>170.8</v>
      </c>
      <c r="J251">
        <v>1221</v>
      </c>
    </row>
    <row r="252" spans="1:10">
      <c r="A252">
        <v>490</v>
      </c>
      <c r="B252">
        <v>165.1</v>
      </c>
      <c r="C252">
        <v>166</v>
      </c>
      <c r="D252">
        <v>167</v>
      </c>
      <c r="E252">
        <v>168</v>
      </c>
      <c r="F252">
        <v>169</v>
      </c>
      <c r="G252">
        <v>170</v>
      </c>
      <c r="H252">
        <v>171</v>
      </c>
      <c r="I252">
        <v>172</v>
      </c>
      <c r="J252">
        <v>1219</v>
      </c>
    </row>
    <row r="253" spans="1:10">
      <c r="A253">
        <v>492</v>
      </c>
      <c r="B253">
        <v>166.3</v>
      </c>
      <c r="C253">
        <v>167.3</v>
      </c>
      <c r="D253">
        <v>168.2</v>
      </c>
      <c r="E253">
        <v>169.2</v>
      </c>
      <c r="F253">
        <v>170.2</v>
      </c>
      <c r="G253">
        <v>171.2</v>
      </c>
      <c r="H253">
        <v>172.2</v>
      </c>
      <c r="I253">
        <v>173.2</v>
      </c>
      <c r="J253">
        <v>1217</v>
      </c>
    </row>
    <row r="254" spans="1:10">
      <c r="A254">
        <v>494</v>
      </c>
      <c r="B254">
        <v>167.5</v>
      </c>
      <c r="C254">
        <v>168.5</v>
      </c>
      <c r="D254">
        <v>169.5</v>
      </c>
      <c r="E254">
        <v>170.5</v>
      </c>
      <c r="F254">
        <v>171.5</v>
      </c>
      <c r="G254">
        <v>172.5</v>
      </c>
      <c r="H254">
        <v>173.5</v>
      </c>
      <c r="I254">
        <v>174.5</v>
      </c>
      <c r="J254">
        <v>1215</v>
      </c>
    </row>
    <row r="255" spans="1:10">
      <c r="A255">
        <v>496</v>
      </c>
      <c r="B255">
        <v>168.7</v>
      </c>
      <c r="C255">
        <v>169.7</v>
      </c>
      <c r="D255">
        <v>170.7</v>
      </c>
      <c r="E255">
        <v>171.7</v>
      </c>
      <c r="F255">
        <v>172.7</v>
      </c>
      <c r="G255">
        <v>173.7</v>
      </c>
      <c r="H255">
        <v>174.7</v>
      </c>
      <c r="I255">
        <v>175.7</v>
      </c>
      <c r="J255">
        <v>1213</v>
      </c>
    </row>
    <row r="256" spans="1:10">
      <c r="A256">
        <v>498</v>
      </c>
      <c r="B256">
        <v>169.9</v>
      </c>
      <c r="C256">
        <v>170.9</v>
      </c>
      <c r="D256">
        <v>171.9</v>
      </c>
      <c r="E256">
        <v>172.9</v>
      </c>
      <c r="F256">
        <v>173.9</v>
      </c>
      <c r="G256">
        <v>175</v>
      </c>
      <c r="H256">
        <v>176</v>
      </c>
      <c r="I256">
        <v>177</v>
      </c>
      <c r="J256">
        <v>1211</v>
      </c>
    </row>
    <row r="257" spans="1:10">
      <c r="A257">
        <v>500</v>
      </c>
      <c r="B257">
        <v>171.2</v>
      </c>
      <c r="C257">
        <v>172.2</v>
      </c>
      <c r="D257">
        <v>173.2</v>
      </c>
      <c r="E257">
        <v>174.2</v>
      </c>
      <c r="F257">
        <v>175.2</v>
      </c>
      <c r="G257">
        <v>176.2</v>
      </c>
      <c r="H257">
        <v>177.2</v>
      </c>
      <c r="I257">
        <v>178.3</v>
      </c>
      <c r="J257">
        <v>1209</v>
      </c>
    </row>
    <row r="258" spans="1:10">
      <c r="A258">
        <v>502</v>
      </c>
      <c r="B258">
        <v>172.4</v>
      </c>
      <c r="C258">
        <v>173.4</v>
      </c>
      <c r="D258">
        <v>174.4</v>
      </c>
      <c r="E258">
        <v>175.4</v>
      </c>
      <c r="F258">
        <v>176.4</v>
      </c>
      <c r="G258">
        <v>177.5</v>
      </c>
      <c r="H258">
        <v>178.5</v>
      </c>
      <c r="I258">
        <v>179.5</v>
      </c>
      <c r="J258">
        <v>1207</v>
      </c>
    </row>
    <row r="259" spans="1:10">
      <c r="A259">
        <v>504</v>
      </c>
      <c r="B259">
        <v>173.7</v>
      </c>
      <c r="C259">
        <v>174.7</v>
      </c>
      <c r="D259">
        <v>175.7</v>
      </c>
      <c r="E259">
        <v>176.7</v>
      </c>
      <c r="F259">
        <v>177.7</v>
      </c>
      <c r="G259">
        <v>178.7</v>
      </c>
      <c r="H259">
        <v>179.8</v>
      </c>
      <c r="I259">
        <v>180.8</v>
      </c>
      <c r="J259">
        <v>1205</v>
      </c>
    </row>
    <row r="260" spans="1:10">
      <c r="A260">
        <v>506</v>
      </c>
      <c r="B260">
        <v>174.9</v>
      </c>
      <c r="C260">
        <v>175.9</v>
      </c>
      <c r="D260">
        <v>176.9</v>
      </c>
      <c r="E260">
        <v>178</v>
      </c>
      <c r="F260">
        <v>179</v>
      </c>
      <c r="G260">
        <v>180</v>
      </c>
      <c r="H260">
        <v>181</v>
      </c>
      <c r="I260">
        <v>182.1</v>
      </c>
      <c r="J260">
        <v>1203</v>
      </c>
    </row>
    <row r="261" spans="1:10">
      <c r="A261">
        <v>508</v>
      </c>
      <c r="B261">
        <v>176.2</v>
      </c>
      <c r="C261">
        <v>177.2</v>
      </c>
      <c r="D261">
        <v>178.2</v>
      </c>
      <c r="E261">
        <v>179.2</v>
      </c>
      <c r="F261">
        <v>180.3</v>
      </c>
      <c r="G261">
        <v>181.3</v>
      </c>
      <c r="H261">
        <v>182.3</v>
      </c>
      <c r="I261">
        <v>183.4</v>
      </c>
      <c r="J261">
        <v>1201</v>
      </c>
    </row>
    <row r="262" spans="1:10">
      <c r="A262">
        <v>510</v>
      </c>
      <c r="B262">
        <v>177.4</v>
      </c>
      <c r="C262">
        <v>178.4</v>
      </c>
      <c r="D262">
        <v>179.5</v>
      </c>
      <c r="E262">
        <v>180.5</v>
      </c>
      <c r="F262">
        <v>181.5</v>
      </c>
      <c r="G262">
        <v>182.6</v>
      </c>
      <c r="H262">
        <v>183.6</v>
      </c>
      <c r="I262">
        <v>184.7</v>
      </c>
      <c r="J262">
        <v>1199</v>
      </c>
    </row>
    <row r="263" spans="1:10">
      <c r="A263">
        <v>512</v>
      </c>
      <c r="B263">
        <v>178.7</v>
      </c>
      <c r="C263">
        <v>179.7</v>
      </c>
      <c r="D263">
        <v>180.7</v>
      </c>
      <c r="E263">
        <v>181.8</v>
      </c>
      <c r="F263">
        <v>182.8</v>
      </c>
      <c r="G263">
        <v>183.9</v>
      </c>
      <c r="H263">
        <v>184.9</v>
      </c>
      <c r="I263">
        <v>186</v>
      </c>
      <c r="J263">
        <v>1197</v>
      </c>
    </row>
    <row r="264" spans="1:10">
      <c r="A264">
        <v>514</v>
      </c>
      <c r="B264">
        <v>180</v>
      </c>
      <c r="C264">
        <v>181</v>
      </c>
      <c r="D264">
        <v>182</v>
      </c>
      <c r="E264">
        <v>183.1</v>
      </c>
      <c r="F264">
        <v>184.1</v>
      </c>
      <c r="G264">
        <v>185.1</v>
      </c>
      <c r="H264">
        <v>186.2</v>
      </c>
      <c r="I264">
        <v>187.3</v>
      </c>
      <c r="J264">
        <v>1195</v>
      </c>
    </row>
    <row r="265" spans="1:10">
      <c r="A265">
        <v>516</v>
      </c>
      <c r="B265">
        <v>181.3</v>
      </c>
      <c r="C265">
        <v>182.3</v>
      </c>
      <c r="D265">
        <v>183.3</v>
      </c>
      <c r="E265">
        <v>184.4</v>
      </c>
      <c r="F265">
        <v>185.4</v>
      </c>
      <c r="G265">
        <v>186.4</v>
      </c>
      <c r="H265">
        <v>187.5</v>
      </c>
      <c r="I265">
        <v>188.6</v>
      </c>
      <c r="J265">
        <v>1193</v>
      </c>
    </row>
    <row r="266" spans="1:10">
      <c r="A266">
        <v>518</v>
      </c>
      <c r="B266">
        <v>182.5</v>
      </c>
      <c r="C266">
        <v>183.6</v>
      </c>
      <c r="D266">
        <v>184.6</v>
      </c>
      <c r="E266">
        <v>185.6</v>
      </c>
      <c r="F266">
        <v>186.7</v>
      </c>
      <c r="G266">
        <v>187.7</v>
      </c>
      <c r="H266">
        <v>188.8</v>
      </c>
      <c r="I266">
        <v>189.9</v>
      </c>
      <c r="J266">
        <v>1191</v>
      </c>
    </row>
    <row r="267" spans="1:10">
      <c r="A267">
        <v>520</v>
      </c>
      <c r="B267">
        <v>183.8</v>
      </c>
      <c r="C267">
        <v>184.9</v>
      </c>
      <c r="D267">
        <v>185.9</v>
      </c>
      <c r="E267">
        <v>186.9</v>
      </c>
      <c r="F267">
        <v>188</v>
      </c>
      <c r="G267">
        <v>189.1</v>
      </c>
      <c r="H267">
        <v>190.1</v>
      </c>
      <c r="I267">
        <v>191.2</v>
      </c>
      <c r="J267">
        <v>1189</v>
      </c>
    </row>
    <row r="268" spans="1:10">
      <c r="A268">
        <v>522</v>
      </c>
      <c r="B268">
        <v>185.1</v>
      </c>
      <c r="C268">
        <v>186.2</v>
      </c>
      <c r="D268">
        <v>187.2</v>
      </c>
      <c r="E268">
        <v>188.3</v>
      </c>
      <c r="F268">
        <v>189.3</v>
      </c>
      <c r="G268">
        <v>190.4</v>
      </c>
      <c r="H268">
        <v>191.4</v>
      </c>
      <c r="I268">
        <v>192.5</v>
      </c>
      <c r="J268">
        <v>1187</v>
      </c>
    </row>
    <row r="269" spans="1:10">
      <c r="A269">
        <v>524</v>
      </c>
      <c r="B269">
        <v>186.4</v>
      </c>
      <c r="C269">
        <v>187.5</v>
      </c>
      <c r="D269">
        <v>188.5</v>
      </c>
      <c r="E269">
        <v>189.6</v>
      </c>
      <c r="F269">
        <v>190.6</v>
      </c>
      <c r="G269">
        <v>191.7</v>
      </c>
      <c r="H269">
        <v>192.8</v>
      </c>
      <c r="I269">
        <v>193.8</v>
      </c>
      <c r="J269">
        <v>1185</v>
      </c>
    </row>
    <row r="270" spans="1:10">
      <c r="A270">
        <v>526</v>
      </c>
      <c r="B270">
        <v>187.7</v>
      </c>
      <c r="C270">
        <v>188.8</v>
      </c>
      <c r="D270">
        <v>189.8</v>
      </c>
      <c r="E270">
        <v>190.9</v>
      </c>
      <c r="F270">
        <v>192</v>
      </c>
      <c r="G270">
        <v>193</v>
      </c>
      <c r="H270">
        <v>194.1</v>
      </c>
      <c r="I270">
        <v>195.2</v>
      </c>
      <c r="J270">
        <v>1183</v>
      </c>
    </row>
    <row r="271" spans="1:10">
      <c r="A271">
        <v>528</v>
      </c>
      <c r="B271">
        <v>189</v>
      </c>
      <c r="C271">
        <v>190.1</v>
      </c>
      <c r="D271">
        <v>191.1</v>
      </c>
      <c r="E271">
        <v>192.2</v>
      </c>
      <c r="F271">
        <v>193.3</v>
      </c>
      <c r="G271">
        <v>194.4</v>
      </c>
      <c r="H271">
        <v>195.4</v>
      </c>
      <c r="I271">
        <v>196.5</v>
      </c>
      <c r="J271">
        <v>1181</v>
      </c>
    </row>
    <row r="272" spans="1:10">
      <c r="A272">
        <v>530</v>
      </c>
      <c r="B272">
        <v>190.4</v>
      </c>
      <c r="C272">
        <v>191.4</v>
      </c>
      <c r="D272">
        <v>192.5</v>
      </c>
      <c r="E272">
        <v>193.5</v>
      </c>
      <c r="F272">
        <v>194.6</v>
      </c>
      <c r="G272">
        <v>195.7</v>
      </c>
      <c r="H272">
        <v>196.8</v>
      </c>
      <c r="I272">
        <v>197.9</v>
      </c>
      <c r="J272">
        <v>1179</v>
      </c>
    </row>
    <row r="273" spans="1:10">
      <c r="A273">
        <v>532</v>
      </c>
      <c r="B273">
        <v>191.7</v>
      </c>
      <c r="C273">
        <v>192.7</v>
      </c>
      <c r="D273">
        <v>193.8</v>
      </c>
      <c r="E273">
        <v>194.9</v>
      </c>
      <c r="F273">
        <v>195.9</v>
      </c>
      <c r="G273">
        <v>197</v>
      </c>
      <c r="H273">
        <v>198.1</v>
      </c>
      <c r="I273">
        <v>199.2</v>
      </c>
      <c r="J273">
        <v>1177</v>
      </c>
    </row>
    <row r="274" spans="1:10">
      <c r="A274">
        <v>534</v>
      </c>
      <c r="B274">
        <v>193</v>
      </c>
      <c r="C274">
        <v>194.1</v>
      </c>
      <c r="D274">
        <v>195.1</v>
      </c>
      <c r="E274">
        <v>196.2</v>
      </c>
      <c r="F274">
        <v>197.3</v>
      </c>
      <c r="G274">
        <v>198.4</v>
      </c>
      <c r="H274">
        <v>199.5</v>
      </c>
      <c r="I274">
        <v>200.6</v>
      </c>
      <c r="J274">
        <v>1175</v>
      </c>
    </row>
    <row r="275" spans="1:10">
      <c r="A275">
        <v>536</v>
      </c>
      <c r="B275">
        <v>194.3</v>
      </c>
      <c r="C275">
        <v>195.4</v>
      </c>
      <c r="D275">
        <v>196.5</v>
      </c>
      <c r="E275">
        <v>197.6</v>
      </c>
      <c r="F275">
        <v>198.6</v>
      </c>
      <c r="G275">
        <v>199.7</v>
      </c>
      <c r="H275">
        <v>200.8</v>
      </c>
      <c r="I275">
        <v>201.9</v>
      </c>
      <c r="J275">
        <v>1173</v>
      </c>
    </row>
    <row r="276" spans="1:10">
      <c r="A276">
        <v>538</v>
      </c>
      <c r="B276">
        <v>195.7</v>
      </c>
      <c r="C276">
        <v>196.7</v>
      </c>
      <c r="D276">
        <v>197.8</v>
      </c>
      <c r="E276">
        <v>198.9</v>
      </c>
      <c r="F276">
        <v>200</v>
      </c>
      <c r="G276">
        <v>201.1</v>
      </c>
      <c r="H276">
        <v>202.2</v>
      </c>
      <c r="I276">
        <v>203.3</v>
      </c>
      <c r="J276">
        <v>1171</v>
      </c>
    </row>
    <row r="277" spans="1:10">
      <c r="A277">
        <v>540</v>
      </c>
      <c r="B277">
        <v>197</v>
      </c>
      <c r="C277">
        <v>198.1</v>
      </c>
      <c r="D277">
        <v>199.2</v>
      </c>
      <c r="E277">
        <v>200.3</v>
      </c>
      <c r="F277">
        <v>201.4</v>
      </c>
      <c r="G277">
        <v>202.5</v>
      </c>
      <c r="H277">
        <v>203.6</v>
      </c>
      <c r="I277">
        <v>204.7</v>
      </c>
      <c r="J277">
        <v>1169</v>
      </c>
    </row>
    <row r="278" spans="1:10">
      <c r="A278">
        <v>542</v>
      </c>
      <c r="B278">
        <v>198.4</v>
      </c>
      <c r="C278">
        <v>199.4</v>
      </c>
      <c r="D278">
        <v>200.5</v>
      </c>
      <c r="E278">
        <v>201.6</v>
      </c>
      <c r="F278">
        <v>202.7</v>
      </c>
      <c r="G278">
        <v>203.8</v>
      </c>
      <c r="H278">
        <v>204.9</v>
      </c>
      <c r="I278">
        <v>206</v>
      </c>
      <c r="J278">
        <v>1167</v>
      </c>
    </row>
    <row r="279" spans="1:10">
      <c r="A279">
        <v>544</v>
      </c>
      <c r="B279">
        <v>199.7</v>
      </c>
      <c r="C279">
        <v>200.8</v>
      </c>
      <c r="D279">
        <v>201.9</v>
      </c>
      <c r="E279">
        <v>203</v>
      </c>
      <c r="F279">
        <v>204.1</v>
      </c>
      <c r="G279">
        <v>205.2</v>
      </c>
      <c r="H279">
        <v>206.3</v>
      </c>
      <c r="I279">
        <v>207.4</v>
      </c>
      <c r="J279">
        <v>1165</v>
      </c>
    </row>
    <row r="280" spans="1:10">
      <c r="A280">
        <v>546</v>
      </c>
      <c r="B280">
        <v>201.1</v>
      </c>
      <c r="C280">
        <v>202.2</v>
      </c>
      <c r="D280">
        <v>203.3</v>
      </c>
      <c r="E280">
        <v>204.4</v>
      </c>
      <c r="F280">
        <v>205.5</v>
      </c>
      <c r="G280">
        <v>206.6</v>
      </c>
      <c r="H280">
        <v>207.7</v>
      </c>
      <c r="I280">
        <v>208.8</v>
      </c>
      <c r="J280">
        <v>1163</v>
      </c>
    </row>
    <row r="281" spans="1:10">
      <c r="A281">
        <v>548</v>
      </c>
      <c r="B281">
        <v>202.5</v>
      </c>
      <c r="C281">
        <v>203.5</v>
      </c>
      <c r="D281">
        <v>204.6</v>
      </c>
      <c r="E281">
        <v>205.7</v>
      </c>
      <c r="F281">
        <v>206.9</v>
      </c>
      <c r="G281">
        <v>208</v>
      </c>
      <c r="H281">
        <v>209.1</v>
      </c>
      <c r="I281">
        <v>210.2</v>
      </c>
      <c r="J281">
        <v>1161</v>
      </c>
    </row>
    <row r="282" spans="1:10">
      <c r="A282">
        <v>550</v>
      </c>
      <c r="B282">
        <v>203.8</v>
      </c>
      <c r="C282">
        <v>204.9</v>
      </c>
      <c r="D282">
        <v>206</v>
      </c>
      <c r="E282">
        <v>207.1</v>
      </c>
      <c r="F282">
        <v>208.2</v>
      </c>
      <c r="G282">
        <v>209.4</v>
      </c>
      <c r="H282">
        <v>210.5</v>
      </c>
      <c r="I282">
        <v>211.6</v>
      </c>
      <c r="J282">
        <v>1159</v>
      </c>
    </row>
    <row r="283" spans="1:10">
      <c r="A283">
        <v>552</v>
      </c>
      <c r="B283">
        <v>205.2</v>
      </c>
      <c r="C283">
        <v>206.3</v>
      </c>
      <c r="D283">
        <v>207.4</v>
      </c>
      <c r="E283">
        <v>208.5</v>
      </c>
      <c r="F283">
        <v>209.6</v>
      </c>
      <c r="G283">
        <v>210.8</v>
      </c>
      <c r="H283">
        <v>211.9</v>
      </c>
      <c r="I283">
        <v>213</v>
      </c>
      <c r="J283">
        <v>1157</v>
      </c>
    </row>
    <row r="284" spans="1:10">
      <c r="A284">
        <v>554</v>
      </c>
      <c r="B284">
        <v>206.6</v>
      </c>
      <c r="C284">
        <v>207.7</v>
      </c>
      <c r="D284">
        <v>208.8</v>
      </c>
      <c r="E284">
        <v>209.9</v>
      </c>
      <c r="F284">
        <v>211</v>
      </c>
      <c r="G284">
        <v>212.2</v>
      </c>
      <c r="H284">
        <v>213.3</v>
      </c>
      <c r="I284">
        <v>214.4</v>
      </c>
      <c r="J284">
        <v>1155</v>
      </c>
    </row>
    <row r="285" spans="1:10">
      <c r="A285">
        <v>556</v>
      </c>
      <c r="B285">
        <v>208</v>
      </c>
      <c r="C285">
        <v>209.1</v>
      </c>
      <c r="D285">
        <v>210.2</v>
      </c>
      <c r="E285">
        <v>211.3</v>
      </c>
      <c r="F285">
        <v>212.4</v>
      </c>
      <c r="G285">
        <v>213.6</v>
      </c>
      <c r="H285">
        <v>214.7</v>
      </c>
      <c r="I285">
        <v>215.8</v>
      </c>
      <c r="J285">
        <v>1153</v>
      </c>
    </row>
    <row r="286" spans="1:10">
      <c r="A286">
        <v>558</v>
      </c>
      <c r="B286">
        <v>209.4</v>
      </c>
      <c r="C286">
        <v>210.5</v>
      </c>
      <c r="D286">
        <v>211.6</v>
      </c>
      <c r="E286">
        <v>212.7</v>
      </c>
      <c r="F286">
        <v>213.8</v>
      </c>
      <c r="G286">
        <v>215</v>
      </c>
      <c r="H286">
        <v>216.1</v>
      </c>
      <c r="I286">
        <v>217.3</v>
      </c>
      <c r="J286">
        <v>1151</v>
      </c>
    </row>
    <row r="287" spans="1:10">
      <c r="A287">
        <v>560</v>
      </c>
      <c r="B287">
        <v>210.8</v>
      </c>
      <c r="C287">
        <v>211.9</v>
      </c>
      <c r="D287">
        <v>213</v>
      </c>
      <c r="E287">
        <v>214.1</v>
      </c>
      <c r="F287">
        <v>215.3</v>
      </c>
      <c r="G287">
        <v>216.4</v>
      </c>
      <c r="H287">
        <v>217.5</v>
      </c>
      <c r="I287">
        <v>218.7</v>
      </c>
      <c r="J287">
        <v>1149</v>
      </c>
    </row>
    <row r="288" spans="1:10">
      <c r="A288">
        <v>562</v>
      </c>
      <c r="B288">
        <v>212.2</v>
      </c>
      <c r="C288">
        <v>213.3</v>
      </c>
      <c r="D288">
        <v>214.4</v>
      </c>
      <c r="E288">
        <v>215.5</v>
      </c>
      <c r="F288">
        <v>216.7</v>
      </c>
      <c r="G288">
        <v>217.8</v>
      </c>
      <c r="H288">
        <v>219</v>
      </c>
      <c r="I288">
        <v>220.1</v>
      </c>
      <c r="J288">
        <v>1147</v>
      </c>
    </row>
    <row r="289" spans="1:10">
      <c r="A289">
        <v>564</v>
      </c>
      <c r="B289">
        <v>213.6</v>
      </c>
      <c r="C289">
        <v>214.7</v>
      </c>
      <c r="D289">
        <v>215.8</v>
      </c>
      <c r="E289">
        <v>217</v>
      </c>
      <c r="F289">
        <v>218.1</v>
      </c>
      <c r="G289">
        <v>219.3</v>
      </c>
      <c r="H289">
        <v>220.4</v>
      </c>
      <c r="I289">
        <v>221.6</v>
      </c>
      <c r="J289">
        <v>1145</v>
      </c>
    </row>
    <row r="290" spans="1:10">
      <c r="A290">
        <v>566</v>
      </c>
      <c r="B290">
        <v>215</v>
      </c>
      <c r="C290">
        <v>216.1</v>
      </c>
      <c r="D290">
        <v>217.3</v>
      </c>
      <c r="E290">
        <v>218.4</v>
      </c>
      <c r="F290">
        <v>219.5</v>
      </c>
      <c r="G290">
        <v>220.7</v>
      </c>
      <c r="H290">
        <v>221.8</v>
      </c>
      <c r="I290">
        <v>223</v>
      </c>
      <c r="J290">
        <v>1143</v>
      </c>
    </row>
    <row r="291" spans="1:10">
      <c r="A291">
        <v>568</v>
      </c>
      <c r="B291">
        <v>216.4</v>
      </c>
      <c r="C291">
        <v>217.5</v>
      </c>
      <c r="D291">
        <v>218.7</v>
      </c>
      <c r="E291">
        <v>219.8</v>
      </c>
      <c r="F291">
        <v>221</v>
      </c>
      <c r="G291">
        <v>222.1</v>
      </c>
      <c r="H291">
        <v>223.3</v>
      </c>
      <c r="I291">
        <v>224.5</v>
      </c>
      <c r="J291">
        <v>1141</v>
      </c>
    </row>
    <row r="292" spans="1:10">
      <c r="A292">
        <v>570</v>
      </c>
      <c r="B292">
        <v>217.8</v>
      </c>
      <c r="C292">
        <v>219</v>
      </c>
      <c r="D292">
        <v>220.1</v>
      </c>
      <c r="E292">
        <v>221.3</v>
      </c>
      <c r="F292">
        <v>222.4</v>
      </c>
      <c r="G292">
        <v>223.6</v>
      </c>
      <c r="H292">
        <v>224.7</v>
      </c>
      <c r="I292">
        <v>225.9</v>
      </c>
      <c r="J292">
        <v>1139</v>
      </c>
    </row>
    <row r="293" spans="1:10">
      <c r="A293">
        <v>572</v>
      </c>
      <c r="B293">
        <v>219.3</v>
      </c>
      <c r="C293">
        <v>220.4</v>
      </c>
      <c r="D293">
        <v>221.6</v>
      </c>
      <c r="E293">
        <v>222.7</v>
      </c>
      <c r="F293">
        <v>223.9</v>
      </c>
      <c r="G293">
        <v>225</v>
      </c>
      <c r="H293">
        <v>226.2</v>
      </c>
      <c r="I293">
        <v>227.4</v>
      </c>
      <c r="J293">
        <v>1137</v>
      </c>
    </row>
    <row r="294" spans="1:10">
      <c r="A294">
        <v>574</v>
      </c>
      <c r="B294">
        <v>220.7</v>
      </c>
      <c r="C294">
        <v>221.9</v>
      </c>
      <c r="D294">
        <v>223</v>
      </c>
      <c r="E294">
        <v>224.2</v>
      </c>
      <c r="F294">
        <v>225.3</v>
      </c>
      <c r="G294">
        <v>226.5</v>
      </c>
      <c r="H294">
        <v>227.7</v>
      </c>
      <c r="I294">
        <v>228.8</v>
      </c>
      <c r="J294">
        <v>1135</v>
      </c>
    </row>
    <row r="295" spans="1:10">
      <c r="A295">
        <v>576</v>
      </c>
      <c r="B295">
        <v>222.2</v>
      </c>
      <c r="C295">
        <v>223.3</v>
      </c>
      <c r="D295">
        <v>224.5</v>
      </c>
      <c r="E295">
        <v>225.6</v>
      </c>
      <c r="F295">
        <v>226.8</v>
      </c>
      <c r="G295">
        <v>228</v>
      </c>
      <c r="H295">
        <v>229.1</v>
      </c>
      <c r="I295">
        <v>230.3</v>
      </c>
      <c r="J295">
        <v>1133</v>
      </c>
    </row>
    <row r="296" spans="1:10">
      <c r="A296">
        <v>578</v>
      </c>
      <c r="B296">
        <v>223.6</v>
      </c>
      <c r="C296">
        <v>224.8</v>
      </c>
      <c r="D296">
        <v>225.9</v>
      </c>
      <c r="E296">
        <v>227.1</v>
      </c>
      <c r="F296">
        <v>228.2</v>
      </c>
      <c r="G296">
        <v>229.4</v>
      </c>
      <c r="H296">
        <v>230.6</v>
      </c>
      <c r="I296">
        <v>231.8</v>
      </c>
      <c r="J296">
        <v>1131</v>
      </c>
    </row>
    <row r="297" spans="1:10">
      <c r="A297">
        <v>580</v>
      </c>
      <c r="B297">
        <v>225.1</v>
      </c>
      <c r="C297">
        <v>226.2</v>
      </c>
      <c r="D297">
        <v>227.4</v>
      </c>
      <c r="E297">
        <v>228.5</v>
      </c>
      <c r="F297">
        <v>229.7</v>
      </c>
      <c r="G297">
        <v>230.9</v>
      </c>
      <c r="H297">
        <v>232.1</v>
      </c>
      <c r="I297">
        <v>233.3</v>
      </c>
      <c r="J297">
        <v>1129</v>
      </c>
    </row>
    <row r="298" spans="1:10">
      <c r="A298">
        <v>582</v>
      </c>
      <c r="B298">
        <v>226.5</v>
      </c>
      <c r="C298">
        <v>227.7</v>
      </c>
      <c r="D298">
        <v>228.8</v>
      </c>
      <c r="E298">
        <v>230</v>
      </c>
      <c r="F298">
        <v>231.2</v>
      </c>
      <c r="G298">
        <v>232.4</v>
      </c>
      <c r="H298">
        <v>233.6</v>
      </c>
      <c r="I298">
        <v>234.8</v>
      </c>
      <c r="J298">
        <v>1127</v>
      </c>
    </row>
    <row r="299" spans="1:10">
      <c r="A299">
        <v>584</v>
      </c>
      <c r="B299">
        <v>228</v>
      </c>
      <c r="C299">
        <v>229.1</v>
      </c>
      <c r="D299">
        <v>230.3</v>
      </c>
      <c r="E299">
        <v>231.5</v>
      </c>
      <c r="F299">
        <v>232.7</v>
      </c>
      <c r="G299">
        <v>233.9</v>
      </c>
      <c r="H299">
        <v>235.1</v>
      </c>
      <c r="I299">
        <v>236.3</v>
      </c>
      <c r="J299">
        <v>1125</v>
      </c>
    </row>
    <row r="300" spans="1:10">
      <c r="A300">
        <v>586</v>
      </c>
      <c r="B300">
        <v>229.4</v>
      </c>
      <c r="C300">
        <v>230.6</v>
      </c>
      <c r="D300">
        <v>231.8</v>
      </c>
      <c r="E300">
        <v>233</v>
      </c>
      <c r="F300">
        <v>234.2</v>
      </c>
      <c r="G300">
        <v>235.3</v>
      </c>
      <c r="H300">
        <v>236.5</v>
      </c>
      <c r="I300">
        <v>237.7</v>
      </c>
      <c r="J300">
        <v>1123</v>
      </c>
    </row>
    <row r="301" spans="1:10">
      <c r="A301">
        <v>588</v>
      </c>
      <c r="B301">
        <v>230.9</v>
      </c>
      <c r="C301">
        <v>232.1</v>
      </c>
      <c r="D301">
        <v>233.3</v>
      </c>
      <c r="E301">
        <v>234.5</v>
      </c>
      <c r="F301">
        <v>235.6</v>
      </c>
      <c r="G301">
        <v>236.8</v>
      </c>
      <c r="H301">
        <v>238</v>
      </c>
      <c r="I301">
        <v>239.3</v>
      </c>
      <c r="J301">
        <v>1121</v>
      </c>
    </row>
    <row r="302" spans="1:10">
      <c r="A302">
        <v>590</v>
      </c>
      <c r="B302">
        <v>232.4</v>
      </c>
      <c r="C302">
        <v>233.6</v>
      </c>
      <c r="D302">
        <v>234.8</v>
      </c>
      <c r="E302">
        <v>236</v>
      </c>
      <c r="F302">
        <v>237.1</v>
      </c>
      <c r="G302">
        <v>238.3</v>
      </c>
      <c r="H302">
        <v>239.6</v>
      </c>
      <c r="I302">
        <v>240.8</v>
      </c>
      <c r="J302">
        <v>1119</v>
      </c>
    </row>
    <row r="303" spans="1:10">
      <c r="A303">
        <v>592</v>
      </c>
      <c r="B303">
        <v>233.9</v>
      </c>
      <c r="C303">
        <v>235.1</v>
      </c>
      <c r="D303">
        <v>236.3</v>
      </c>
      <c r="E303">
        <v>237.5</v>
      </c>
      <c r="F303">
        <v>238.6</v>
      </c>
      <c r="G303">
        <v>239.9</v>
      </c>
      <c r="H303">
        <v>241.1</v>
      </c>
      <c r="I303">
        <v>242.3</v>
      </c>
      <c r="J303">
        <v>1117</v>
      </c>
    </row>
    <row r="304" spans="1:10">
      <c r="A304">
        <v>594</v>
      </c>
      <c r="B304">
        <v>235.4</v>
      </c>
      <c r="C304">
        <v>236.6</v>
      </c>
      <c r="D304">
        <v>237.8</v>
      </c>
      <c r="E304">
        <v>239</v>
      </c>
      <c r="F304">
        <v>240.2</v>
      </c>
      <c r="G304">
        <v>241.4</v>
      </c>
      <c r="H304">
        <v>242.6</v>
      </c>
      <c r="I304">
        <v>243.8</v>
      </c>
      <c r="J304">
        <v>1115</v>
      </c>
    </row>
    <row r="305" spans="1:10">
      <c r="A305">
        <v>596</v>
      </c>
      <c r="B305">
        <v>236.9</v>
      </c>
      <c r="C305">
        <v>238.1</v>
      </c>
      <c r="D305">
        <v>239.3</v>
      </c>
      <c r="E305">
        <v>240.5</v>
      </c>
      <c r="F305">
        <v>241.7</v>
      </c>
      <c r="G305">
        <v>242.9</v>
      </c>
      <c r="H305">
        <v>244.1</v>
      </c>
      <c r="I305">
        <v>245.3</v>
      </c>
      <c r="J305">
        <v>1113</v>
      </c>
    </row>
    <row r="306" spans="1:10">
      <c r="A306">
        <v>598</v>
      </c>
      <c r="B306">
        <v>238.4</v>
      </c>
      <c r="C306">
        <v>239.6</v>
      </c>
      <c r="D306">
        <v>240.8</v>
      </c>
      <c r="E306">
        <v>242</v>
      </c>
      <c r="F306">
        <v>243.2</v>
      </c>
      <c r="G306">
        <v>244.4</v>
      </c>
      <c r="H306">
        <v>245.6</v>
      </c>
      <c r="I306">
        <v>246.9</v>
      </c>
      <c r="J306">
        <v>1111</v>
      </c>
    </row>
    <row r="307" spans="1:10">
      <c r="A307">
        <v>600</v>
      </c>
      <c r="B307">
        <v>239.9</v>
      </c>
      <c r="C307">
        <v>241.1</v>
      </c>
      <c r="D307">
        <v>242.3</v>
      </c>
      <c r="E307">
        <v>243.5</v>
      </c>
      <c r="F307">
        <v>244.7</v>
      </c>
      <c r="G307">
        <v>245.9</v>
      </c>
      <c r="H307">
        <v>247.2</v>
      </c>
      <c r="I307">
        <v>248.4</v>
      </c>
      <c r="J307">
        <v>1109</v>
      </c>
    </row>
    <row r="308" spans="1:10">
      <c r="A308">
        <v>602</v>
      </c>
      <c r="B308">
        <v>241.4</v>
      </c>
      <c r="C308">
        <v>242.6</v>
      </c>
      <c r="D308">
        <v>243.8</v>
      </c>
      <c r="E308">
        <v>245</v>
      </c>
      <c r="F308">
        <v>246.2</v>
      </c>
      <c r="G308">
        <v>247.5</v>
      </c>
      <c r="H308">
        <v>248.7</v>
      </c>
      <c r="I308">
        <v>249.9</v>
      </c>
      <c r="J308">
        <v>1107</v>
      </c>
    </row>
    <row r="309" spans="1:10">
      <c r="A309">
        <v>604</v>
      </c>
      <c r="B309">
        <v>242.9</v>
      </c>
      <c r="C309">
        <v>244.1</v>
      </c>
      <c r="D309">
        <v>245.3</v>
      </c>
      <c r="E309">
        <v>246.6</v>
      </c>
      <c r="F309">
        <v>247.8</v>
      </c>
      <c r="G309">
        <v>249</v>
      </c>
      <c r="H309">
        <v>250.2</v>
      </c>
      <c r="I309">
        <v>251.5</v>
      </c>
      <c r="J309">
        <v>1105</v>
      </c>
    </row>
    <row r="310" spans="1:10">
      <c r="A310">
        <v>606</v>
      </c>
      <c r="B310">
        <v>244.5</v>
      </c>
      <c r="C310">
        <v>245.7</v>
      </c>
      <c r="D310">
        <v>246.9</v>
      </c>
      <c r="E310">
        <v>248.1</v>
      </c>
      <c r="F310">
        <v>249.3</v>
      </c>
      <c r="G310">
        <v>250.6</v>
      </c>
      <c r="H310">
        <v>251.8</v>
      </c>
      <c r="I310">
        <v>253</v>
      </c>
      <c r="J310">
        <v>1103</v>
      </c>
    </row>
    <row r="311" spans="1:10">
      <c r="A311">
        <v>608</v>
      </c>
      <c r="B311">
        <v>246</v>
      </c>
      <c r="C311">
        <v>247.2</v>
      </c>
      <c r="D311">
        <v>248.4</v>
      </c>
      <c r="E311">
        <v>249.6</v>
      </c>
      <c r="F311">
        <v>250.9</v>
      </c>
      <c r="G311">
        <v>252.1</v>
      </c>
      <c r="H311">
        <v>253.3</v>
      </c>
      <c r="I311">
        <v>254.6</v>
      </c>
      <c r="J311">
        <v>1101</v>
      </c>
    </row>
    <row r="312" spans="1:10">
      <c r="A312">
        <v>610</v>
      </c>
      <c r="B312">
        <v>247.5</v>
      </c>
      <c r="C312">
        <v>248.7</v>
      </c>
      <c r="D312">
        <v>250</v>
      </c>
      <c r="E312">
        <v>251.2</v>
      </c>
      <c r="F312">
        <v>252.4</v>
      </c>
      <c r="G312">
        <v>253.7</v>
      </c>
      <c r="H312">
        <v>254.9</v>
      </c>
      <c r="I312">
        <v>256.2</v>
      </c>
      <c r="J312">
        <v>1099</v>
      </c>
    </row>
    <row r="313" spans="1:10">
      <c r="A313">
        <v>612</v>
      </c>
      <c r="B313">
        <v>249.1</v>
      </c>
      <c r="C313">
        <v>250.3</v>
      </c>
      <c r="D313">
        <v>251.5</v>
      </c>
      <c r="E313">
        <v>252.7</v>
      </c>
      <c r="F313">
        <v>254</v>
      </c>
      <c r="G313">
        <v>255.2</v>
      </c>
      <c r="H313">
        <v>256.5</v>
      </c>
      <c r="I313">
        <v>257.7</v>
      </c>
      <c r="J313">
        <v>1097</v>
      </c>
    </row>
    <row r="314" spans="1:10">
      <c r="A314">
        <v>614</v>
      </c>
      <c r="B314">
        <v>250.6</v>
      </c>
      <c r="C314">
        <v>251.8</v>
      </c>
      <c r="D314">
        <v>253.1</v>
      </c>
      <c r="E314">
        <v>254.3</v>
      </c>
      <c r="F314">
        <v>255.5</v>
      </c>
      <c r="G314">
        <v>256.8</v>
      </c>
      <c r="H314">
        <v>258</v>
      </c>
      <c r="I314">
        <v>259.3</v>
      </c>
      <c r="J314">
        <v>1095</v>
      </c>
    </row>
    <row r="315" spans="1:10">
      <c r="A315">
        <v>616</v>
      </c>
      <c r="B315">
        <v>252.2</v>
      </c>
      <c r="C315">
        <v>253.4</v>
      </c>
      <c r="D315">
        <v>254.6</v>
      </c>
      <c r="E315">
        <v>255.9</v>
      </c>
      <c r="F315">
        <v>257.10000000000002</v>
      </c>
      <c r="G315">
        <v>258.39999999999998</v>
      </c>
      <c r="H315">
        <v>259.60000000000002</v>
      </c>
      <c r="I315">
        <v>260.89999999999998</v>
      </c>
      <c r="J315">
        <v>1093</v>
      </c>
    </row>
    <row r="316" spans="1:10">
      <c r="A316">
        <v>618</v>
      </c>
      <c r="B316">
        <v>253.7</v>
      </c>
      <c r="C316">
        <v>254.9</v>
      </c>
      <c r="D316">
        <v>256.2</v>
      </c>
      <c r="E316">
        <v>257.39999999999998</v>
      </c>
      <c r="F316">
        <v>258.7</v>
      </c>
      <c r="G316">
        <v>259.89999999999998</v>
      </c>
      <c r="H316">
        <v>261.2</v>
      </c>
      <c r="I316">
        <v>262.5</v>
      </c>
      <c r="J316">
        <v>1091</v>
      </c>
    </row>
    <row r="317" spans="1:10">
      <c r="A317">
        <v>620</v>
      </c>
      <c r="B317">
        <v>255.3</v>
      </c>
      <c r="C317">
        <v>256.5</v>
      </c>
      <c r="D317">
        <v>257.8</v>
      </c>
      <c r="E317">
        <v>259</v>
      </c>
      <c r="F317">
        <v>260.3</v>
      </c>
      <c r="G317">
        <v>261.5</v>
      </c>
      <c r="H317">
        <v>262.8</v>
      </c>
      <c r="I317">
        <v>264.10000000000002</v>
      </c>
      <c r="J317">
        <v>1089</v>
      </c>
    </row>
    <row r="318" spans="1:10">
      <c r="A318">
        <v>622</v>
      </c>
      <c r="B318">
        <v>256.8</v>
      </c>
      <c r="C318">
        <v>258.10000000000002</v>
      </c>
      <c r="D318">
        <v>259.3</v>
      </c>
      <c r="E318">
        <v>260.60000000000002</v>
      </c>
      <c r="F318">
        <v>261.8</v>
      </c>
      <c r="G318">
        <v>263.10000000000002</v>
      </c>
      <c r="H318">
        <v>264.39999999999998</v>
      </c>
      <c r="I318">
        <v>265.7</v>
      </c>
      <c r="J318">
        <v>1087</v>
      </c>
    </row>
    <row r="319" spans="1:10">
      <c r="A319">
        <v>624</v>
      </c>
      <c r="B319">
        <v>258.39999999999998</v>
      </c>
      <c r="C319">
        <v>259.7</v>
      </c>
      <c r="D319">
        <v>260.89999999999998</v>
      </c>
      <c r="E319">
        <v>262.2</v>
      </c>
      <c r="F319">
        <v>263.39999999999998</v>
      </c>
      <c r="G319">
        <v>264.7</v>
      </c>
      <c r="H319">
        <v>266</v>
      </c>
      <c r="I319">
        <v>267.3</v>
      </c>
      <c r="J319">
        <v>1085</v>
      </c>
    </row>
    <row r="320" spans="1:10">
      <c r="A320">
        <v>626</v>
      </c>
      <c r="B320">
        <v>260</v>
      </c>
      <c r="C320">
        <v>261.3</v>
      </c>
      <c r="D320">
        <v>262.5</v>
      </c>
      <c r="E320">
        <v>263.8</v>
      </c>
      <c r="F320">
        <v>265</v>
      </c>
      <c r="G320">
        <v>266.3</v>
      </c>
      <c r="H320">
        <v>267.60000000000002</v>
      </c>
      <c r="I320">
        <v>268.89999999999998</v>
      </c>
      <c r="J320">
        <v>1083</v>
      </c>
    </row>
    <row r="321" spans="1:10">
      <c r="A321">
        <v>628</v>
      </c>
      <c r="B321">
        <v>261.60000000000002</v>
      </c>
      <c r="C321">
        <v>262.8</v>
      </c>
      <c r="D321">
        <v>264.10000000000002</v>
      </c>
      <c r="E321">
        <v>265.39999999999998</v>
      </c>
      <c r="F321">
        <v>266.60000000000002</v>
      </c>
      <c r="G321">
        <v>267.89999999999998</v>
      </c>
      <c r="H321">
        <v>269.2</v>
      </c>
      <c r="I321">
        <v>270.5</v>
      </c>
      <c r="J321">
        <v>1081</v>
      </c>
    </row>
    <row r="322" spans="1:10">
      <c r="A322">
        <v>630</v>
      </c>
      <c r="B322">
        <v>263.2</v>
      </c>
      <c r="C322">
        <v>264.39999999999998</v>
      </c>
      <c r="D322">
        <v>265.7</v>
      </c>
      <c r="E322">
        <v>267</v>
      </c>
      <c r="F322">
        <v>268.2</v>
      </c>
      <c r="G322">
        <v>269.5</v>
      </c>
      <c r="H322">
        <v>270.8</v>
      </c>
      <c r="I322">
        <v>272.10000000000002</v>
      </c>
      <c r="J322">
        <v>1079</v>
      </c>
    </row>
    <row r="323" spans="1:10">
      <c r="A323">
        <v>632</v>
      </c>
      <c r="B323">
        <v>264.8</v>
      </c>
      <c r="C323">
        <v>266</v>
      </c>
      <c r="D323">
        <v>267.3</v>
      </c>
      <c r="E323">
        <v>268.60000000000002</v>
      </c>
      <c r="F323">
        <v>269.89999999999998</v>
      </c>
      <c r="G323">
        <v>271.10000000000002</v>
      </c>
      <c r="H323">
        <v>272.39999999999998</v>
      </c>
      <c r="I323">
        <v>273.7</v>
      </c>
      <c r="J323">
        <v>1077</v>
      </c>
    </row>
    <row r="324" spans="1:10">
      <c r="A324">
        <v>634</v>
      </c>
      <c r="B324">
        <v>266.39999999999998</v>
      </c>
      <c r="C324">
        <v>267.60000000000002</v>
      </c>
      <c r="D324">
        <v>268.89999999999998</v>
      </c>
      <c r="E324">
        <v>270.2</v>
      </c>
      <c r="F324">
        <v>271.5</v>
      </c>
      <c r="G324">
        <v>272.8</v>
      </c>
      <c r="H324">
        <v>274.10000000000002</v>
      </c>
      <c r="I324">
        <v>275.39999999999998</v>
      </c>
      <c r="J324">
        <v>1075</v>
      </c>
    </row>
    <row r="325" spans="1:10">
      <c r="A325">
        <v>636</v>
      </c>
      <c r="B325">
        <v>268</v>
      </c>
      <c r="C325">
        <v>269.3</v>
      </c>
      <c r="D325">
        <v>270.5</v>
      </c>
      <c r="E325">
        <v>271.8</v>
      </c>
      <c r="F325">
        <v>273.10000000000002</v>
      </c>
      <c r="G325">
        <v>274.39999999999998</v>
      </c>
      <c r="H325">
        <v>275.7</v>
      </c>
      <c r="I325">
        <v>277</v>
      </c>
      <c r="J325">
        <v>1073</v>
      </c>
    </row>
    <row r="326" spans="1:10">
      <c r="A326">
        <v>638</v>
      </c>
      <c r="B326">
        <v>269.60000000000002</v>
      </c>
      <c r="C326">
        <v>270.89999999999998</v>
      </c>
      <c r="D326">
        <v>272.2</v>
      </c>
      <c r="E326">
        <v>273.39999999999998</v>
      </c>
      <c r="F326">
        <v>274.7</v>
      </c>
      <c r="G326">
        <v>276</v>
      </c>
      <c r="H326">
        <v>277.3</v>
      </c>
      <c r="I326">
        <v>278.60000000000002</v>
      </c>
      <c r="J326">
        <v>1071</v>
      </c>
    </row>
    <row r="327" spans="1:10">
      <c r="A327">
        <v>640</v>
      </c>
      <c r="B327">
        <v>271.2</v>
      </c>
      <c r="C327">
        <v>272.5</v>
      </c>
      <c r="D327">
        <v>273.8</v>
      </c>
      <c r="E327">
        <v>275.10000000000002</v>
      </c>
      <c r="F327">
        <v>276.39999999999998</v>
      </c>
      <c r="G327">
        <v>277.7</v>
      </c>
      <c r="H327">
        <v>279</v>
      </c>
      <c r="I327">
        <v>280.3</v>
      </c>
      <c r="J327">
        <v>1069</v>
      </c>
    </row>
    <row r="328" spans="1:10">
      <c r="A328">
        <v>642</v>
      </c>
      <c r="B328">
        <v>272.8</v>
      </c>
      <c r="C328">
        <v>274.10000000000002</v>
      </c>
      <c r="D328">
        <v>275.39999999999998</v>
      </c>
      <c r="E328">
        <v>276.7</v>
      </c>
      <c r="F328">
        <v>278</v>
      </c>
      <c r="G328">
        <v>279.3</v>
      </c>
      <c r="H328">
        <v>280.60000000000002</v>
      </c>
      <c r="I328">
        <v>281.89999999999998</v>
      </c>
      <c r="J328">
        <v>1067</v>
      </c>
    </row>
    <row r="329" spans="1:10">
      <c r="A329">
        <v>644</v>
      </c>
      <c r="B329">
        <v>274.5</v>
      </c>
      <c r="C329">
        <v>275.8</v>
      </c>
      <c r="D329">
        <v>277</v>
      </c>
      <c r="E329">
        <v>278.3</v>
      </c>
      <c r="F329">
        <v>279.60000000000002</v>
      </c>
      <c r="G329">
        <v>281</v>
      </c>
      <c r="H329">
        <v>282.3</v>
      </c>
      <c r="I329">
        <v>283.60000000000002</v>
      </c>
      <c r="J329">
        <v>1065</v>
      </c>
    </row>
    <row r="330" spans="1:10">
      <c r="A330">
        <v>646</v>
      </c>
      <c r="B330">
        <v>276.10000000000002</v>
      </c>
      <c r="C330">
        <v>277.39999999999998</v>
      </c>
      <c r="D330">
        <v>278.7</v>
      </c>
      <c r="E330">
        <v>280</v>
      </c>
      <c r="F330">
        <v>281.3</v>
      </c>
      <c r="G330">
        <v>282.60000000000002</v>
      </c>
      <c r="H330">
        <v>283.89999999999998</v>
      </c>
      <c r="I330">
        <v>285.3</v>
      </c>
      <c r="J330">
        <v>1063</v>
      </c>
    </row>
    <row r="331" spans="1:10">
      <c r="A331">
        <v>648</v>
      </c>
      <c r="B331">
        <v>277.7</v>
      </c>
      <c r="C331">
        <v>279</v>
      </c>
      <c r="D331">
        <v>280.3</v>
      </c>
      <c r="E331">
        <v>281.60000000000002</v>
      </c>
      <c r="F331">
        <v>283</v>
      </c>
      <c r="G331">
        <v>284.3</v>
      </c>
      <c r="H331">
        <v>285.60000000000002</v>
      </c>
      <c r="I331">
        <v>286.89999999999998</v>
      </c>
      <c r="J331">
        <v>1061</v>
      </c>
    </row>
    <row r="332" spans="1:10">
      <c r="A332">
        <v>650</v>
      </c>
      <c r="B332">
        <v>279.39999999999998</v>
      </c>
      <c r="C332">
        <v>280.7</v>
      </c>
      <c r="D332">
        <v>282</v>
      </c>
      <c r="E332">
        <v>283.3</v>
      </c>
      <c r="F332">
        <v>284.60000000000002</v>
      </c>
      <c r="G332">
        <v>285.89999999999998</v>
      </c>
      <c r="H332">
        <v>287.3</v>
      </c>
      <c r="I332">
        <v>288.60000000000002</v>
      </c>
      <c r="J332">
        <v>1059</v>
      </c>
    </row>
    <row r="333" spans="1:10">
      <c r="A333">
        <v>652</v>
      </c>
      <c r="B333">
        <v>281</v>
      </c>
      <c r="C333">
        <v>282.3</v>
      </c>
      <c r="D333">
        <v>283.60000000000002</v>
      </c>
      <c r="E333">
        <v>285</v>
      </c>
      <c r="F333">
        <v>286.3</v>
      </c>
      <c r="G333">
        <v>287.60000000000002</v>
      </c>
      <c r="H333">
        <v>288.89999999999998</v>
      </c>
      <c r="I333">
        <v>290.3</v>
      </c>
      <c r="J333">
        <v>1057</v>
      </c>
    </row>
    <row r="334" spans="1:10">
      <c r="A334">
        <v>654</v>
      </c>
      <c r="B334">
        <v>282.7</v>
      </c>
      <c r="C334">
        <v>284</v>
      </c>
      <c r="D334">
        <v>285.3</v>
      </c>
      <c r="E334">
        <v>286.60000000000002</v>
      </c>
      <c r="F334">
        <v>288</v>
      </c>
      <c r="G334">
        <v>289.3</v>
      </c>
      <c r="H334">
        <v>290.60000000000002</v>
      </c>
      <c r="I334">
        <v>292</v>
      </c>
      <c r="J334">
        <v>1055</v>
      </c>
    </row>
    <row r="335" spans="1:10">
      <c r="A335">
        <v>656</v>
      </c>
      <c r="B335">
        <v>284.39999999999998</v>
      </c>
      <c r="C335">
        <v>285.7</v>
      </c>
      <c r="D335">
        <v>287</v>
      </c>
      <c r="E335">
        <v>288.3</v>
      </c>
      <c r="F335">
        <v>289.60000000000002</v>
      </c>
      <c r="G335">
        <v>291</v>
      </c>
      <c r="H335">
        <v>292.3</v>
      </c>
      <c r="I335">
        <v>293.7</v>
      </c>
      <c r="J335">
        <v>1053</v>
      </c>
    </row>
    <row r="336" spans="1:10">
      <c r="A336">
        <v>658</v>
      </c>
      <c r="B336">
        <v>286</v>
      </c>
      <c r="C336">
        <v>287.3</v>
      </c>
      <c r="D336">
        <v>288.7</v>
      </c>
      <c r="E336">
        <v>290</v>
      </c>
      <c r="F336">
        <v>291.3</v>
      </c>
      <c r="G336">
        <v>292.7</v>
      </c>
      <c r="H336">
        <v>294</v>
      </c>
      <c r="I336">
        <v>295.3</v>
      </c>
      <c r="J336">
        <v>1051</v>
      </c>
    </row>
    <row r="337" spans="1:10">
      <c r="A337">
        <v>660</v>
      </c>
      <c r="B337">
        <v>287.7</v>
      </c>
      <c r="C337">
        <v>289</v>
      </c>
      <c r="D337">
        <v>290.3</v>
      </c>
      <c r="E337">
        <v>291.7</v>
      </c>
      <c r="F337">
        <v>293</v>
      </c>
      <c r="G337">
        <v>294.3</v>
      </c>
      <c r="H337">
        <v>295.7</v>
      </c>
      <c r="I337">
        <v>297</v>
      </c>
      <c r="J337">
        <v>1049</v>
      </c>
    </row>
    <row r="338" spans="1:10">
      <c r="A338">
        <v>662</v>
      </c>
      <c r="B338">
        <v>289.39999999999998</v>
      </c>
      <c r="C338">
        <v>290.7</v>
      </c>
      <c r="D338">
        <v>292</v>
      </c>
      <c r="E338">
        <v>293.39999999999998</v>
      </c>
      <c r="F338">
        <v>294.7</v>
      </c>
      <c r="G338">
        <v>296</v>
      </c>
      <c r="H338">
        <v>297.39999999999998</v>
      </c>
      <c r="I338">
        <v>298.8</v>
      </c>
      <c r="J338">
        <v>1047</v>
      </c>
    </row>
    <row r="339" spans="1:10">
      <c r="A339">
        <v>664</v>
      </c>
      <c r="B339">
        <v>291.10000000000002</v>
      </c>
      <c r="C339">
        <v>292.39999999999998</v>
      </c>
      <c r="D339">
        <v>293.7</v>
      </c>
      <c r="E339">
        <v>295.10000000000002</v>
      </c>
      <c r="F339">
        <v>296.39999999999998</v>
      </c>
      <c r="G339">
        <v>297.8</v>
      </c>
      <c r="H339">
        <v>299.10000000000002</v>
      </c>
      <c r="I339">
        <v>300.5</v>
      </c>
      <c r="J339">
        <v>1045</v>
      </c>
    </row>
    <row r="340" spans="1:10">
      <c r="A340">
        <v>666</v>
      </c>
      <c r="B340">
        <v>292.7</v>
      </c>
      <c r="C340">
        <v>294.10000000000002</v>
      </c>
      <c r="D340">
        <v>295.39999999999998</v>
      </c>
      <c r="E340">
        <v>296.8</v>
      </c>
      <c r="F340">
        <v>298.10000000000002</v>
      </c>
      <c r="G340">
        <v>299.5</v>
      </c>
      <c r="H340">
        <v>300.8</v>
      </c>
      <c r="I340">
        <v>302.2</v>
      </c>
      <c r="J340">
        <v>1043</v>
      </c>
    </row>
    <row r="341" spans="1:10">
      <c r="A341">
        <v>668</v>
      </c>
      <c r="B341">
        <v>294.39999999999998</v>
      </c>
      <c r="C341">
        <v>295.8</v>
      </c>
      <c r="D341">
        <v>297.10000000000002</v>
      </c>
      <c r="E341">
        <v>298.5</v>
      </c>
      <c r="F341">
        <v>299.8</v>
      </c>
      <c r="G341">
        <v>301.2</v>
      </c>
      <c r="H341">
        <v>302.5</v>
      </c>
      <c r="I341">
        <v>303.89999999999998</v>
      </c>
      <c r="J341">
        <v>1041</v>
      </c>
    </row>
    <row r="342" spans="1:10">
      <c r="A342">
        <v>670</v>
      </c>
      <c r="B342">
        <v>296.10000000000002</v>
      </c>
      <c r="C342">
        <v>297.5</v>
      </c>
      <c r="D342">
        <v>298.8</v>
      </c>
      <c r="E342">
        <v>300.2</v>
      </c>
      <c r="F342">
        <v>301.5</v>
      </c>
      <c r="G342">
        <v>302.89999999999998</v>
      </c>
      <c r="H342">
        <v>304.3</v>
      </c>
      <c r="I342">
        <v>305.60000000000002</v>
      </c>
      <c r="J342">
        <v>1039</v>
      </c>
    </row>
    <row r="343" spans="1:10">
      <c r="A343">
        <v>672</v>
      </c>
      <c r="B343">
        <v>297.8</v>
      </c>
      <c r="C343">
        <v>299.2</v>
      </c>
      <c r="D343">
        <v>300.5</v>
      </c>
      <c r="E343">
        <v>301.89999999999998</v>
      </c>
      <c r="F343">
        <v>303.3</v>
      </c>
      <c r="G343">
        <v>304.60000000000002</v>
      </c>
      <c r="H343">
        <v>306</v>
      </c>
      <c r="I343">
        <v>307.39999999999998</v>
      </c>
      <c r="J343">
        <v>1037</v>
      </c>
    </row>
    <row r="344" spans="1:10">
      <c r="A344">
        <v>674</v>
      </c>
      <c r="B344">
        <v>299.60000000000002</v>
      </c>
      <c r="C344">
        <v>300.89999999999998</v>
      </c>
      <c r="D344">
        <v>302.3</v>
      </c>
      <c r="E344">
        <v>303.60000000000002</v>
      </c>
      <c r="F344">
        <v>305</v>
      </c>
      <c r="G344">
        <v>306.39999999999998</v>
      </c>
      <c r="H344">
        <v>307.7</v>
      </c>
      <c r="I344">
        <v>309.10000000000002</v>
      </c>
      <c r="J344">
        <v>1035</v>
      </c>
    </row>
    <row r="345" spans="1:10">
      <c r="A345">
        <v>676</v>
      </c>
      <c r="B345">
        <v>301.3</v>
      </c>
      <c r="C345">
        <v>302.60000000000002</v>
      </c>
      <c r="D345">
        <v>304</v>
      </c>
      <c r="E345">
        <v>305.3</v>
      </c>
      <c r="F345">
        <v>306.7</v>
      </c>
      <c r="G345">
        <v>308.10000000000002</v>
      </c>
      <c r="H345">
        <v>309.5</v>
      </c>
      <c r="I345">
        <v>310.89999999999998</v>
      </c>
      <c r="J345">
        <v>1033</v>
      </c>
    </row>
    <row r="346" spans="1:10">
      <c r="A346">
        <v>678</v>
      </c>
      <c r="B346">
        <v>303</v>
      </c>
      <c r="C346">
        <v>304.39999999999998</v>
      </c>
      <c r="D346">
        <v>305.7</v>
      </c>
      <c r="E346">
        <v>307.10000000000002</v>
      </c>
      <c r="F346">
        <v>308.5</v>
      </c>
      <c r="G346">
        <v>309.8</v>
      </c>
      <c r="H346">
        <v>311.2</v>
      </c>
      <c r="I346">
        <v>312.60000000000002</v>
      </c>
      <c r="J346">
        <v>1031</v>
      </c>
    </row>
    <row r="347" spans="1:10">
      <c r="A347">
        <v>680</v>
      </c>
      <c r="B347">
        <v>304.7</v>
      </c>
      <c r="C347">
        <v>306.10000000000002</v>
      </c>
      <c r="D347">
        <v>307.5</v>
      </c>
      <c r="E347">
        <v>308.8</v>
      </c>
      <c r="F347">
        <v>310.2</v>
      </c>
      <c r="G347">
        <v>311.60000000000002</v>
      </c>
      <c r="H347">
        <v>313</v>
      </c>
      <c r="I347">
        <v>314.39999999999998</v>
      </c>
      <c r="J347">
        <v>1029</v>
      </c>
    </row>
    <row r="348" spans="1:10">
      <c r="A348">
        <v>682</v>
      </c>
      <c r="B348">
        <v>306.5</v>
      </c>
      <c r="C348">
        <v>307.8</v>
      </c>
      <c r="D348">
        <v>309.2</v>
      </c>
      <c r="E348">
        <v>310.60000000000002</v>
      </c>
      <c r="F348">
        <v>311.89999999999998</v>
      </c>
      <c r="G348">
        <v>313.3</v>
      </c>
      <c r="H348">
        <v>314.7</v>
      </c>
      <c r="I348">
        <v>316.10000000000002</v>
      </c>
      <c r="J348">
        <v>1027</v>
      </c>
    </row>
    <row r="349" spans="1:10">
      <c r="A349">
        <v>684</v>
      </c>
      <c r="B349">
        <v>308.2</v>
      </c>
      <c r="C349">
        <v>309.60000000000002</v>
      </c>
      <c r="D349">
        <v>310.89999999999998</v>
      </c>
      <c r="E349">
        <v>312.3</v>
      </c>
      <c r="F349">
        <v>313.7</v>
      </c>
      <c r="G349">
        <v>315.10000000000002</v>
      </c>
      <c r="H349">
        <v>316.5</v>
      </c>
      <c r="I349">
        <v>317.89999999999998</v>
      </c>
      <c r="J349">
        <v>1025</v>
      </c>
    </row>
    <row r="350" spans="1:10">
      <c r="A350">
        <v>686</v>
      </c>
      <c r="B350">
        <v>309.89999999999998</v>
      </c>
      <c r="C350">
        <v>311.3</v>
      </c>
      <c r="D350">
        <v>312.7</v>
      </c>
      <c r="E350">
        <v>314.10000000000002</v>
      </c>
      <c r="F350">
        <v>315.5</v>
      </c>
      <c r="G350">
        <v>316.89999999999998</v>
      </c>
      <c r="H350">
        <v>318.3</v>
      </c>
      <c r="I350">
        <v>319.7</v>
      </c>
      <c r="J350">
        <v>1023</v>
      </c>
    </row>
    <row r="351" spans="1:10">
      <c r="A351">
        <v>688</v>
      </c>
      <c r="B351">
        <v>311.7</v>
      </c>
      <c r="C351">
        <v>313.10000000000002</v>
      </c>
      <c r="D351">
        <v>314.5</v>
      </c>
      <c r="E351">
        <v>315.8</v>
      </c>
      <c r="F351">
        <v>317.2</v>
      </c>
      <c r="G351">
        <v>318.60000000000002</v>
      </c>
      <c r="H351">
        <v>320</v>
      </c>
      <c r="I351">
        <v>321.39999999999998</v>
      </c>
      <c r="J351">
        <v>1021</v>
      </c>
    </row>
    <row r="352" spans="1:10">
      <c r="A352">
        <v>690</v>
      </c>
      <c r="B352">
        <v>313.39999999999998</v>
      </c>
      <c r="C352">
        <v>314.8</v>
      </c>
      <c r="D352">
        <v>316.2</v>
      </c>
      <c r="E352">
        <v>317.60000000000002</v>
      </c>
      <c r="F352">
        <v>319</v>
      </c>
      <c r="G352">
        <v>320.39999999999998</v>
      </c>
      <c r="H352">
        <v>321.8</v>
      </c>
      <c r="I352">
        <v>323.2</v>
      </c>
      <c r="J352">
        <v>1019</v>
      </c>
    </row>
    <row r="353" spans="1:10">
      <c r="A353">
        <v>692</v>
      </c>
      <c r="B353">
        <v>315.2</v>
      </c>
      <c r="C353">
        <v>316.60000000000002</v>
      </c>
      <c r="D353">
        <v>318</v>
      </c>
      <c r="E353">
        <v>319.39999999999998</v>
      </c>
      <c r="F353">
        <v>320.8</v>
      </c>
      <c r="G353">
        <v>322.2</v>
      </c>
      <c r="H353">
        <v>323.60000000000002</v>
      </c>
      <c r="I353">
        <v>325</v>
      </c>
      <c r="J353">
        <v>1017</v>
      </c>
    </row>
    <row r="354" spans="1:10">
      <c r="A354">
        <v>694</v>
      </c>
      <c r="B354">
        <v>317</v>
      </c>
      <c r="C354">
        <v>318.39999999999998</v>
      </c>
      <c r="D354">
        <v>319.8</v>
      </c>
      <c r="E354">
        <v>321.2</v>
      </c>
      <c r="F354">
        <v>322.60000000000002</v>
      </c>
      <c r="G354">
        <v>324</v>
      </c>
      <c r="H354">
        <v>325.39999999999998</v>
      </c>
      <c r="I354">
        <v>326.8</v>
      </c>
      <c r="J354">
        <v>1015</v>
      </c>
    </row>
    <row r="355" spans="1:10">
      <c r="A355">
        <v>696</v>
      </c>
      <c r="B355">
        <v>318.7</v>
      </c>
      <c r="C355">
        <v>320.10000000000002</v>
      </c>
      <c r="D355">
        <v>321.5</v>
      </c>
      <c r="E355">
        <v>322.89999999999998</v>
      </c>
      <c r="F355">
        <v>324.3</v>
      </c>
      <c r="G355">
        <v>325.8</v>
      </c>
      <c r="H355">
        <v>327.2</v>
      </c>
      <c r="I355">
        <v>328.6</v>
      </c>
      <c r="J355">
        <v>1013</v>
      </c>
    </row>
    <row r="356" spans="1:10">
      <c r="A356">
        <v>698</v>
      </c>
      <c r="B356">
        <v>320.5</v>
      </c>
      <c r="C356">
        <v>321.89999999999998</v>
      </c>
      <c r="D356">
        <v>323.3</v>
      </c>
      <c r="E356">
        <v>324.7</v>
      </c>
      <c r="F356">
        <v>326.10000000000002</v>
      </c>
      <c r="G356">
        <v>327.60000000000002</v>
      </c>
      <c r="H356">
        <v>329</v>
      </c>
      <c r="I356">
        <v>330.4</v>
      </c>
      <c r="J356">
        <v>1011</v>
      </c>
    </row>
    <row r="357" spans="1:10">
      <c r="A357">
        <v>700</v>
      </c>
      <c r="B357">
        <v>322.3</v>
      </c>
      <c r="C357">
        <v>323.7</v>
      </c>
      <c r="D357">
        <v>325.10000000000002</v>
      </c>
      <c r="E357">
        <v>326.5</v>
      </c>
      <c r="F357">
        <v>327.9</v>
      </c>
      <c r="G357">
        <v>329.4</v>
      </c>
      <c r="H357">
        <v>330.8</v>
      </c>
      <c r="I357">
        <v>332.2</v>
      </c>
      <c r="J357">
        <v>1009</v>
      </c>
    </row>
    <row r="358" spans="1:10">
      <c r="A358">
        <v>702</v>
      </c>
      <c r="B358">
        <v>324.10000000000002</v>
      </c>
      <c r="C358">
        <v>325.5</v>
      </c>
      <c r="D358">
        <v>326.89999999999998</v>
      </c>
      <c r="E358">
        <v>328.3</v>
      </c>
      <c r="F358">
        <v>329.7</v>
      </c>
      <c r="G358">
        <v>331.2</v>
      </c>
      <c r="H358">
        <v>332.6</v>
      </c>
      <c r="I358">
        <v>334</v>
      </c>
      <c r="J358">
        <v>1007</v>
      </c>
    </row>
    <row r="359" spans="1:10">
      <c r="A359">
        <v>704</v>
      </c>
      <c r="B359">
        <v>325.89999999999998</v>
      </c>
      <c r="C359">
        <v>327.3</v>
      </c>
      <c r="D359">
        <v>328.7</v>
      </c>
      <c r="E359">
        <v>330.1</v>
      </c>
      <c r="F359">
        <v>331.6</v>
      </c>
      <c r="G359">
        <v>333</v>
      </c>
      <c r="H359">
        <v>334.4</v>
      </c>
      <c r="I359">
        <v>335.9</v>
      </c>
      <c r="J359">
        <v>1005</v>
      </c>
    </row>
    <row r="360" spans="1:10">
      <c r="A360">
        <v>706</v>
      </c>
      <c r="B360">
        <v>327.7</v>
      </c>
      <c r="C360">
        <v>329.1</v>
      </c>
      <c r="D360">
        <v>330.5</v>
      </c>
      <c r="E360">
        <v>331.9</v>
      </c>
      <c r="F360">
        <v>333.4</v>
      </c>
      <c r="G360">
        <v>334.8</v>
      </c>
      <c r="H360">
        <v>336.2</v>
      </c>
      <c r="I360">
        <v>337.7</v>
      </c>
      <c r="J360">
        <v>1003</v>
      </c>
    </row>
    <row r="361" spans="1:10">
      <c r="A361">
        <v>708</v>
      </c>
      <c r="B361">
        <v>329.5</v>
      </c>
      <c r="C361">
        <v>330.9</v>
      </c>
      <c r="D361">
        <v>332.3</v>
      </c>
      <c r="E361">
        <v>333.8</v>
      </c>
      <c r="F361">
        <v>335.2</v>
      </c>
      <c r="G361">
        <v>336.6</v>
      </c>
      <c r="H361">
        <v>338.1</v>
      </c>
      <c r="I361">
        <v>339.5</v>
      </c>
      <c r="J361">
        <v>1001</v>
      </c>
    </row>
    <row r="362" spans="1:10">
      <c r="A362">
        <v>710</v>
      </c>
      <c r="B362">
        <v>331.3</v>
      </c>
      <c r="C362">
        <v>332.7</v>
      </c>
      <c r="D362">
        <v>334.1</v>
      </c>
      <c r="E362">
        <v>335.6</v>
      </c>
      <c r="F362">
        <v>337</v>
      </c>
      <c r="G362">
        <v>338.5</v>
      </c>
      <c r="H362">
        <v>339.9</v>
      </c>
      <c r="I362">
        <v>341.4</v>
      </c>
      <c r="J362">
        <v>999</v>
      </c>
    </row>
    <row r="363" spans="1:10">
      <c r="A363">
        <v>712</v>
      </c>
      <c r="B363">
        <v>333.1</v>
      </c>
      <c r="C363">
        <v>334.5</v>
      </c>
      <c r="D363">
        <v>336</v>
      </c>
      <c r="E363">
        <v>337.4</v>
      </c>
      <c r="F363">
        <v>338.8</v>
      </c>
      <c r="G363">
        <v>340.3</v>
      </c>
      <c r="H363">
        <v>341.7</v>
      </c>
      <c r="I363">
        <v>343.2</v>
      </c>
      <c r="J363">
        <v>997</v>
      </c>
    </row>
    <row r="364" spans="1:10">
      <c r="A364">
        <v>714</v>
      </c>
      <c r="B364">
        <v>334.9</v>
      </c>
      <c r="C364">
        <v>336.4</v>
      </c>
      <c r="D364">
        <v>337.8</v>
      </c>
      <c r="E364">
        <v>339.2</v>
      </c>
      <c r="F364">
        <v>340.7</v>
      </c>
      <c r="G364">
        <v>342.1</v>
      </c>
      <c r="H364">
        <v>343.6</v>
      </c>
      <c r="I364">
        <v>345.1</v>
      </c>
      <c r="J364">
        <v>995</v>
      </c>
    </row>
    <row r="365" spans="1:10">
      <c r="A365">
        <v>716</v>
      </c>
      <c r="B365">
        <v>336.8</v>
      </c>
      <c r="C365">
        <v>338.2</v>
      </c>
      <c r="D365">
        <v>339.6</v>
      </c>
      <c r="E365">
        <v>341.1</v>
      </c>
      <c r="F365">
        <v>342.5</v>
      </c>
      <c r="G365">
        <v>344</v>
      </c>
      <c r="H365">
        <v>345.4</v>
      </c>
      <c r="I365">
        <v>346.9</v>
      </c>
      <c r="J365">
        <v>993</v>
      </c>
    </row>
    <row r="366" spans="1:10">
      <c r="A366">
        <v>718</v>
      </c>
      <c r="B366">
        <v>338.6</v>
      </c>
      <c r="C366">
        <v>340</v>
      </c>
      <c r="D366">
        <v>341.5</v>
      </c>
      <c r="E366">
        <v>342.9</v>
      </c>
      <c r="F366">
        <v>344.4</v>
      </c>
      <c r="G366">
        <v>345.8</v>
      </c>
      <c r="H366">
        <v>347.3</v>
      </c>
      <c r="I366">
        <v>348.8</v>
      </c>
      <c r="J366">
        <v>991</v>
      </c>
    </row>
    <row r="367" spans="1:10">
      <c r="A367">
        <v>720</v>
      </c>
      <c r="B367">
        <v>340.4</v>
      </c>
      <c r="C367">
        <v>341.9</v>
      </c>
      <c r="D367">
        <v>343.3</v>
      </c>
      <c r="E367">
        <v>344.8</v>
      </c>
      <c r="F367">
        <v>346.2</v>
      </c>
      <c r="G367">
        <v>347.7</v>
      </c>
      <c r="H367">
        <v>349.2</v>
      </c>
      <c r="I367">
        <v>350.6</v>
      </c>
      <c r="J367">
        <v>989</v>
      </c>
    </row>
    <row r="368" spans="1:10">
      <c r="A368">
        <v>722</v>
      </c>
      <c r="B368">
        <v>342.3</v>
      </c>
      <c r="C368">
        <v>343.7</v>
      </c>
      <c r="D368">
        <v>345.2</v>
      </c>
      <c r="E368">
        <v>346.6</v>
      </c>
      <c r="F368">
        <v>348.1</v>
      </c>
      <c r="G368">
        <v>349.6</v>
      </c>
      <c r="H368">
        <v>351</v>
      </c>
      <c r="I368">
        <v>352.5</v>
      </c>
      <c r="J368">
        <v>987</v>
      </c>
    </row>
    <row r="369" spans="1:10">
      <c r="A369">
        <v>724</v>
      </c>
      <c r="B369">
        <v>344.1</v>
      </c>
      <c r="C369">
        <v>345.6</v>
      </c>
      <c r="D369">
        <v>347</v>
      </c>
      <c r="E369">
        <v>348.5</v>
      </c>
      <c r="F369">
        <v>350</v>
      </c>
      <c r="G369">
        <v>351.4</v>
      </c>
      <c r="H369">
        <v>352.9</v>
      </c>
      <c r="I369">
        <v>354.4</v>
      </c>
      <c r="J369">
        <v>985</v>
      </c>
    </row>
    <row r="370" spans="1:10">
      <c r="A370">
        <v>726</v>
      </c>
      <c r="B370">
        <v>346</v>
      </c>
      <c r="C370">
        <v>347.4</v>
      </c>
      <c r="D370">
        <v>348.9</v>
      </c>
      <c r="E370">
        <v>350.4</v>
      </c>
      <c r="F370">
        <v>351.8</v>
      </c>
      <c r="G370">
        <v>353.3</v>
      </c>
      <c r="H370">
        <v>354.8</v>
      </c>
      <c r="I370">
        <v>356.3</v>
      </c>
      <c r="J370">
        <v>983</v>
      </c>
    </row>
    <row r="371" spans="1:10">
      <c r="A371">
        <v>728</v>
      </c>
      <c r="B371">
        <v>347.8</v>
      </c>
      <c r="C371">
        <v>349.3</v>
      </c>
      <c r="D371">
        <v>350.8</v>
      </c>
      <c r="E371">
        <v>352.2</v>
      </c>
      <c r="F371">
        <v>353.7</v>
      </c>
      <c r="G371">
        <v>355.2</v>
      </c>
      <c r="H371">
        <v>356.7</v>
      </c>
      <c r="I371">
        <v>358.2</v>
      </c>
      <c r="J371">
        <v>981</v>
      </c>
    </row>
    <row r="372" spans="1:10">
      <c r="A372">
        <v>730</v>
      </c>
      <c r="B372">
        <v>349.7</v>
      </c>
      <c r="C372">
        <v>351.2</v>
      </c>
      <c r="D372">
        <v>352.6</v>
      </c>
      <c r="E372">
        <v>354.1</v>
      </c>
      <c r="F372">
        <v>355.6</v>
      </c>
      <c r="G372">
        <v>357.1</v>
      </c>
      <c r="H372">
        <v>358.6</v>
      </c>
      <c r="I372">
        <v>360</v>
      </c>
      <c r="J372">
        <v>979</v>
      </c>
    </row>
    <row r="373" spans="1:10">
      <c r="A373">
        <v>732</v>
      </c>
      <c r="B373">
        <v>351.6</v>
      </c>
      <c r="C373">
        <v>353</v>
      </c>
      <c r="D373">
        <v>354.5</v>
      </c>
      <c r="E373">
        <v>356</v>
      </c>
      <c r="F373">
        <v>357.5</v>
      </c>
      <c r="G373">
        <v>359</v>
      </c>
      <c r="H373">
        <v>360.4</v>
      </c>
      <c r="I373">
        <v>361.9</v>
      </c>
      <c r="J373">
        <v>977</v>
      </c>
    </row>
    <row r="374" spans="1:10">
      <c r="A374">
        <v>734</v>
      </c>
      <c r="B374">
        <v>353.4</v>
      </c>
      <c r="C374">
        <v>354.9</v>
      </c>
      <c r="D374">
        <v>356.4</v>
      </c>
      <c r="E374">
        <v>357.9</v>
      </c>
      <c r="F374">
        <v>359.4</v>
      </c>
      <c r="G374">
        <v>360.9</v>
      </c>
      <c r="H374">
        <v>362.3</v>
      </c>
      <c r="I374">
        <v>363.9</v>
      </c>
      <c r="J374">
        <v>975</v>
      </c>
    </row>
    <row r="375" spans="1:10">
      <c r="A375">
        <v>736</v>
      </c>
      <c r="B375">
        <v>355.3</v>
      </c>
      <c r="C375">
        <v>356.8</v>
      </c>
      <c r="D375">
        <v>358.3</v>
      </c>
      <c r="E375">
        <v>359.8</v>
      </c>
      <c r="F375">
        <v>361.3</v>
      </c>
      <c r="G375">
        <v>362.8</v>
      </c>
      <c r="H375">
        <v>364.3</v>
      </c>
      <c r="I375">
        <v>365.8</v>
      </c>
      <c r="J375">
        <v>973</v>
      </c>
    </row>
    <row r="376" spans="1:10">
      <c r="A376">
        <v>738</v>
      </c>
      <c r="B376">
        <v>357.2</v>
      </c>
      <c r="C376">
        <v>358.7</v>
      </c>
      <c r="D376">
        <v>360.2</v>
      </c>
      <c r="E376">
        <v>361.7</v>
      </c>
      <c r="F376">
        <v>363.2</v>
      </c>
      <c r="G376">
        <v>364.7</v>
      </c>
      <c r="H376">
        <v>366.2</v>
      </c>
      <c r="I376">
        <v>367.7</v>
      </c>
      <c r="J376">
        <v>971</v>
      </c>
    </row>
    <row r="377" spans="1:10">
      <c r="A377">
        <v>740</v>
      </c>
      <c r="B377">
        <v>359.1</v>
      </c>
      <c r="C377">
        <v>360.6</v>
      </c>
      <c r="D377">
        <v>362.1</v>
      </c>
      <c r="E377">
        <v>363.6</v>
      </c>
      <c r="F377">
        <v>365.1</v>
      </c>
      <c r="G377">
        <v>366.6</v>
      </c>
      <c r="H377">
        <v>368.1</v>
      </c>
      <c r="I377">
        <v>369.6</v>
      </c>
      <c r="J377">
        <v>969</v>
      </c>
    </row>
    <row r="378" spans="1:10">
      <c r="A378">
        <v>742</v>
      </c>
      <c r="B378">
        <v>361</v>
      </c>
      <c r="C378">
        <v>362.5</v>
      </c>
      <c r="D378">
        <v>364</v>
      </c>
      <c r="E378">
        <v>365.5</v>
      </c>
      <c r="F378">
        <v>367</v>
      </c>
      <c r="G378">
        <v>368.5</v>
      </c>
      <c r="H378">
        <v>370</v>
      </c>
      <c r="I378">
        <v>371.5</v>
      </c>
      <c r="J378">
        <v>967</v>
      </c>
    </row>
    <row r="379" spans="1:10">
      <c r="A379">
        <v>744</v>
      </c>
      <c r="B379">
        <v>362.9</v>
      </c>
      <c r="C379">
        <v>364.4</v>
      </c>
      <c r="D379">
        <v>365.9</v>
      </c>
      <c r="E379">
        <v>367.4</v>
      </c>
      <c r="F379">
        <v>368.9</v>
      </c>
      <c r="G379">
        <v>370.4</v>
      </c>
      <c r="H379">
        <v>371.9</v>
      </c>
      <c r="I379">
        <v>373.5</v>
      </c>
      <c r="J379">
        <v>965</v>
      </c>
    </row>
    <row r="380" spans="1:10">
      <c r="A380">
        <v>746</v>
      </c>
      <c r="B380">
        <v>364.8</v>
      </c>
      <c r="C380">
        <v>366.3</v>
      </c>
      <c r="D380">
        <v>367.8</v>
      </c>
      <c r="E380">
        <v>369.3</v>
      </c>
      <c r="F380">
        <v>370.8</v>
      </c>
      <c r="G380">
        <v>372.3</v>
      </c>
      <c r="H380">
        <v>373.9</v>
      </c>
      <c r="I380">
        <v>375.4</v>
      </c>
      <c r="J380">
        <v>963</v>
      </c>
    </row>
    <row r="381" spans="1:10">
      <c r="A381">
        <v>748</v>
      </c>
      <c r="B381">
        <v>366.7</v>
      </c>
      <c r="C381">
        <v>368.2</v>
      </c>
      <c r="D381">
        <v>369.7</v>
      </c>
      <c r="E381">
        <v>371.2</v>
      </c>
      <c r="F381">
        <v>372.8</v>
      </c>
      <c r="G381">
        <v>374.3</v>
      </c>
      <c r="H381">
        <v>375.8</v>
      </c>
      <c r="I381">
        <v>377.3</v>
      </c>
      <c r="J381">
        <v>961</v>
      </c>
    </row>
    <row r="382" spans="1:10">
      <c r="A382">
        <v>750</v>
      </c>
      <c r="B382">
        <v>368.7</v>
      </c>
      <c r="C382">
        <v>370.2</v>
      </c>
      <c r="D382">
        <v>371.7</v>
      </c>
      <c r="E382">
        <v>373.2</v>
      </c>
      <c r="F382">
        <v>374.7</v>
      </c>
      <c r="G382">
        <v>376.2</v>
      </c>
      <c r="H382">
        <v>377.7</v>
      </c>
      <c r="I382">
        <v>379.3</v>
      </c>
      <c r="J382">
        <v>959</v>
      </c>
    </row>
    <row r="383" spans="1:10">
      <c r="A383">
        <v>752</v>
      </c>
      <c r="B383">
        <v>370.6</v>
      </c>
      <c r="C383">
        <v>372.1</v>
      </c>
      <c r="D383">
        <v>373.6</v>
      </c>
      <c r="E383">
        <v>375.1</v>
      </c>
      <c r="F383">
        <v>376.6</v>
      </c>
      <c r="G383">
        <v>378.2</v>
      </c>
      <c r="H383">
        <v>379.7</v>
      </c>
      <c r="I383">
        <v>381.2</v>
      </c>
      <c r="J383">
        <v>957</v>
      </c>
    </row>
    <row r="384" spans="1:10">
      <c r="A384">
        <v>754</v>
      </c>
      <c r="B384">
        <v>372.5</v>
      </c>
      <c r="C384">
        <v>374</v>
      </c>
      <c r="D384">
        <v>375.5</v>
      </c>
      <c r="E384">
        <v>377.1</v>
      </c>
      <c r="F384">
        <v>378.6</v>
      </c>
      <c r="G384">
        <v>380.1</v>
      </c>
      <c r="H384">
        <v>381.7</v>
      </c>
      <c r="I384">
        <v>383.2</v>
      </c>
      <c r="J384">
        <v>955</v>
      </c>
    </row>
    <row r="385" spans="1:10">
      <c r="A385">
        <v>756</v>
      </c>
      <c r="B385">
        <v>374.4</v>
      </c>
      <c r="C385">
        <v>376</v>
      </c>
      <c r="D385">
        <v>377.5</v>
      </c>
      <c r="E385">
        <v>379</v>
      </c>
      <c r="F385">
        <v>380.5</v>
      </c>
      <c r="G385">
        <v>382.1</v>
      </c>
      <c r="H385">
        <v>383.6</v>
      </c>
      <c r="I385">
        <v>385.2</v>
      </c>
      <c r="J385">
        <v>953</v>
      </c>
    </row>
    <row r="386" spans="1:10">
      <c r="A386">
        <v>758</v>
      </c>
      <c r="B386">
        <v>376.4</v>
      </c>
      <c r="C386">
        <v>377.9</v>
      </c>
      <c r="D386">
        <v>379.4</v>
      </c>
      <c r="E386">
        <v>381</v>
      </c>
      <c r="F386">
        <v>382.5</v>
      </c>
      <c r="G386">
        <v>384</v>
      </c>
      <c r="H386">
        <v>385.6</v>
      </c>
      <c r="I386">
        <v>387.1</v>
      </c>
      <c r="J386">
        <v>951</v>
      </c>
    </row>
    <row r="387" spans="1:10">
      <c r="A387">
        <v>760</v>
      </c>
      <c r="B387">
        <v>378.3</v>
      </c>
      <c r="C387">
        <v>379.9</v>
      </c>
      <c r="D387">
        <v>381.4</v>
      </c>
      <c r="E387">
        <v>382.9</v>
      </c>
      <c r="F387">
        <v>384.5</v>
      </c>
      <c r="G387">
        <v>386</v>
      </c>
      <c r="H387">
        <v>387.5</v>
      </c>
      <c r="I387">
        <v>389.1</v>
      </c>
      <c r="J387">
        <v>949</v>
      </c>
    </row>
    <row r="388" spans="1:10">
      <c r="A388">
        <v>762</v>
      </c>
      <c r="B388">
        <v>380.3</v>
      </c>
      <c r="C388">
        <v>381.8</v>
      </c>
      <c r="D388">
        <v>383.3</v>
      </c>
      <c r="E388">
        <v>384.9</v>
      </c>
      <c r="F388">
        <v>386.4</v>
      </c>
      <c r="G388">
        <v>388</v>
      </c>
      <c r="H388">
        <v>389.5</v>
      </c>
      <c r="I388">
        <v>391.1</v>
      </c>
      <c r="J388">
        <v>947</v>
      </c>
    </row>
    <row r="389" spans="1:10">
      <c r="A389">
        <v>764</v>
      </c>
      <c r="B389">
        <v>382.2</v>
      </c>
      <c r="C389">
        <v>383.8</v>
      </c>
      <c r="D389">
        <v>385.3</v>
      </c>
      <c r="E389">
        <v>386.9</v>
      </c>
      <c r="F389">
        <v>388.4</v>
      </c>
      <c r="G389">
        <v>389.9</v>
      </c>
      <c r="H389">
        <v>391.5</v>
      </c>
      <c r="I389">
        <v>393</v>
      </c>
      <c r="J389">
        <v>945</v>
      </c>
    </row>
    <row r="390" spans="1:10">
      <c r="A390">
        <v>766</v>
      </c>
      <c r="B390">
        <v>384.2</v>
      </c>
      <c r="C390">
        <v>385.7</v>
      </c>
      <c r="D390">
        <v>387.3</v>
      </c>
      <c r="E390">
        <v>388.8</v>
      </c>
      <c r="F390">
        <v>390.4</v>
      </c>
      <c r="G390">
        <v>391.9</v>
      </c>
      <c r="H390">
        <v>393.5</v>
      </c>
      <c r="I390">
        <v>395</v>
      </c>
      <c r="J390">
        <v>943</v>
      </c>
    </row>
    <row r="391" spans="1:10">
      <c r="A391">
        <v>768</v>
      </c>
      <c r="B391">
        <v>386.2</v>
      </c>
      <c r="C391">
        <v>387.7</v>
      </c>
      <c r="D391">
        <v>389.3</v>
      </c>
      <c r="E391">
        <v>390.8</v>
      </c>
      <c r="F391">
        <v>392.4</v>
      </c>
      <c r="G391">
        <v>393.9</v>
      </c>
      <c r="H391">
        <v>395.4</v>
      </c>
      <c r="I391">
        <v>397</v>
      </c>
      <c r="J391">
        <v>941</v>
      </c>
    </row>
    <row r="392" spans="1:10">
      <c r="A392">
        <v>770</v>
      </c>
      <c r="B392">
        <v>388.1</v>
      </c>
      <c r="C392">
        <v>389.7</v>
      </c>
      <c r="D392">
        <v>391.2</v>
      </c>
      <c r="E392">
        <v>392.8</v>
      </c>
      <c r="F392">
        <v>394.3</v>
      </c>
      <c r="G392">
        <v>395.9</v>
      </c>
      <c r="H392">
        <v>397.4</v>
      </c>
      <c r="I392">
        <v>399</v>
      </c>
      <c r="J392">
        <v>939</v>
      </c>
    </row>
    <row r="393" spans="1:10">
      <c r="A393">
        <v>772</v>
      </c>
      <c r="B393">
        <v>390.1</v>
      </c>
      <c r="C393">
        <v>391.7</v>
      </c>
      <c r="D393">
        <v>393.2</v>
      </c>
      <c r="E393">
        <v>394.8</v>
      </c>
      <c r="F393">
        <v>396.3</v>
      </c>
      <c r="G393">
        <v>397.9</v>
      </c>
      <c r="H393">
        <v>399.4</v>
      </c>
      <c r="I393">
        <v>400.9</v>
      </c>
      <c r="J393">
        <v>937</v>
      </c>
    </row>
    <row r="394" spans="1:10">
      <c r="A394">
        <v>774</v>
      </c>
      <c r="B394">
        <v>392.1</v>
      </c>
      <c r="C394">
        <v>393.6</v>
      </c>
      <c r="D394">
        <v>395.2</v>
      </c>
      <c r="E394">
        <v>396.7</v>
      </c>
      <c r="F394">
        <v>398.3</v>
      </c>
      <c r="G394">
        <v>399.8</v>
      </c>
      <c r="H394">
        <v>401.4</v>
      </c>
      <c r="I394">
        <v>402.9</v>
      </c>
      <c r="J394">
        <v>935</v>
      </c>
    </row>
    <row r="395" spans="1:10">
      <c r="A395">
        <v>776</v>
      </c>
      <c r="B395">
        <v>394.1</v>
      </c>
      <c r="C395">
        <v>395.6</v>
      </c>
      <c r="D395">
        <v>397.2</v>
      </c>
      <c r="E395">
        <v>398.7</v>
      </c>
      <c r="F395">
        <v>400.3</v>
      </c>
      <c r="G395">
        <v>401.8</v>
      </c>
      <c r="H395">
        <v>403.4</v>
      </c>
      <c r="I395">
        <v>404.9</v>
      </c>
      <c r="J395">
        <v>933</v>
      </c>
    </row>
    <row r="396" spans="1:10">
      <c r="A396">
        <v>778</v>
      </c>
      <c r="B396">
        <v>396.1</v>
      </c>
      <c r="C396">
        <v>397.6</v>
      </c>
      <c r="D396">
        <v>399.2</v>
      </c>
      <c r="E396">
        <v>400.7</v>
      </c>
      <c r="F396">
        <v>402.2</v>
      </c>
      <c r="G396">
        <v>403.8</v>
      </c>
      <c r="H396">
        <v>405.3</v>
      </c>
      <c r="I396">
        <v>406.9</v>
      </c>
      <c r="J396">
        <v>931</v>
      </c>
    </row>
    <row r="397" spans="1:10">
      <c r="A397">
        <v>780</v>
      </c>
      <c r="B397">
        <v>398</v>
      </c>
      <c r="C397">
        <v>399.6</v>
      </c>
      <c r="D397">
        <v>401.1</v>
      </c>
      <c r="E397">
        <v>402.7</v>
      </c>
      <c r="F397">
        <v>404.2</v>
      </c>
      <c r="G397">
        <v>405.8</v>
      </c>
      <c r="H397">
        <v>407.3</v>
      </c>
      <c r="I397">
        <v>408.9</v>
      </c>
      <c r="J397">
        <v>929</v>
      </c>
    </row>
    <row r="398" spans="1:10">
      <c r="A398">
        <v>782</v>
      </c>
      <c r="B398">
        <v>400</v>
      </c>
      <c r="C398">
        <v>401.6</v>
      </c>
      <c r="D398">
        <v>403.1</v>
      </c>
      <c r="E398">
        <v>404.7</v>
      </c>
      <c r="F398">
        <v>406.2</v>
      </c>
      <c r="G398">
        <v>407.7</v>
      </c>
      <c r="H398">
        <v>409.3</v>
      </c>
      <c r="I398">
        <v>410.8</v>
      </c>
      <c r="J398">
        <v>927</v>
      </c>
    </row>
    <row r="399" spans="1:10">
      <c r="A399">
        <v>784</v>
      </c>
      <c r="B399">
        <v>402</v>
      </c>
      <c r="C399">
        <v>403.5</v>
      </c>
      <c r="D399">
        <v>405.1</v>
      </c>
      <c r="E399">
        <v>406.6</v>
      </c>
      <c r="F399">
        <v>408.2</v>
      </c>
      <c r="G399">
        <v>409.7</v>
      </c>
      <c r="H399">
        <v>411.3</v>
      </c>
      <c r="I399">
        <v>412.8</v>
      </c>
      <c r="J399">
        <v>925</v>
      </c>
    </row>
    <row r="400" spans="1:10">
      <c r="A400">
        <v>786</v>
      </c>
      <c r="B400">
        <v>404</v>
      </c>
      <c r="C400">
        <v>405.5</v>
      </c>
      <c r="D400">
        <v>407.1</v>
      </c>
      <c r="E400">
        <v>408.6</v>
      </c>
      <c r="F400">
        <v>410.2</v>
      </c>
      <c r="G400">
        <v>411.7</v>
      </c>
      <c r="H400">
        <v>413.3</v>
      </c>
      <c r="I400">
        <v>414.8</v>
      </c>
      <c r="J400">
        <v>923</v>
      </c>
    </row>
    <row r="401" spans="1:10">
      <c r="A401">
        <v>788</v>
      </c>
      <c r="B401">
        <v>406</v>
      </c>
      <c r="C401">
        <v>407.5</v>
      </c>
      <c r="D401">
        <v>409</v>
      </c>
      <c r="E401">
        <v>410.6</v>
      </c>
      <c r="F401">
        <v>412.1</v>
      </c>
      <c r="G401">
        <v>413.7</v>
      </c>
      <c r="H401">
        <v>415.2</v>
      </c>
      <c r="I401">
        <v>416.8</v>
      </c>
      <c r="J401">
        <v>921</v>
      </c>
    </row>
    <row r="402" spans="1:10">
      <c r="A402">
        <v>790</v>
      </c>
      <c r="B402">
        <v>407.9</v>
      </c>
      <c r="C402">
        <v>409.5</v>
      </c>
      <c r="D402">
        <v>411</v>
      </c>
      <c r="E402">
        <v>412.6</v>
      </c>
      <c r="F402">
        <v>414.1</v>
      </c>
      <c r="G402">
        <v>415.7</v>
      </c>
      <c r="H402">
        <v>417.2</v>
      </c>
      <c r="I402">
        <v>418.8</v>
      </c>
      <c r="J402">
        <v>919</v>
      </c>
    </row>
    <row r="403" spans="1:10">
      <c r="A403">
        <v>792</v>
      </c>
      <c r="B403">
        <v>409.9</v>
      </c>
      <c r="C403">
        <v>411.5</v>
      </c>
      <c r="D403">
        <v>413</v>
      </c>
      <c r="E403">
        <v>414.6</v>
      </c>
      <c r="F403">
        <v>416.1</v>
      </c>
      <c r="G403">
        <v>417.6</v>
      </c>
      <c r="H403">
        <v>419.2</v>
      </c>
      <c r="I403">
        <v>420.7</v>
      </c>
      <c r="J403">
        <v>917</v>
      </c>
    </row>
    <row r="404" spans="1:10">
      <c r="A404">
        <v>794</v>
      </c>
      <c r="B404">
        <v>411.9</v>
      </c>
      <c r="C404">
        <v>413.4</v>
      </c>
      <c r="D404">
        <v>415</v>
      </c>
      <c r="E404">
        <v>416.5</v>
      </c>
      <c r="F404">
        <v>418.1</v>
      </c>
      <c r="G404">
        <v>419.6</v>
      </c>
      <c r="H404">
        <v>421.2</v>
      </c>
      <c r="I404">
        <v>422.7</v>
      </c>
      <c r="J404">
        <v>915</v>
      </c>
    </row>
    <row r="405" spans="1:10">
      <c r="A405">
        <v>796</v>
      </c>
      <c r="B405">
        <v>413.9</v>
      </c>
      <c r="C405">
        <v>415.4</v>
      </c>
      <c r="D405">
        <v>417</v>
      </c>
      <c r="E405">
        <v>418.5</v>
      </c>
      <c r="F405">
        <v>420.1</v>
      </c>
      <c r="G405">
        <v>421.6</v>
      </c>
      <c r="H405">
        <v>423.1</v>
      </c>
      <c r="I405">
        <v>424.7</v>
      </c>
      <c r="J405">
        <v>913</v>
      </c>
    </row>
    <row r="406" spans="1:10">
      <c r="A406">
        <v>798</v>
      </c>
      <c r="B406">
        <v>415.8</v>
      </c>
      <c r="C406">
        <v>417.4</v>
      </c>
      <c r="D406">
        <v>418.9</v>
      </c>
      <c r="E406">
        <v>420.5</v>
      </c>
      <c r="F406">
        <v>422</v>
      </c>
      <c r="G406">
        <v>423.6</v>
      </c>
      <c r="H406">
        <v>425.1</v>
      </c>
      <c r="I406">
        <v>426.7</v>
      </c>
      <c r="J406">
        <v>911</v>
      </c>
    </row>
    <row r="407" spans="1:10">
      <c r="A407">
        <v>800</v>
      </c>
      <c r="B407">
        <v>417.8</v>
      </c>
      <c r="C407">
        <v>419.4</v>
      </c>
      <c r="D407">
        <v>420.9</v>
      </c>
      <c r="E407">
        <v>422.5</v>
      </c>
      <c r="F407">
        <v>424</v>
      </c>
      <c r="G407">
        <v>425.6</v>
      </c>
      <c r="H407">
        <v>427.1</v>
      </c>
      <c r="I407">
        <v>428.7</v>
      </c>
      <c r="J407">
        <v>909</v>
      </c>
    </row>
    <row r="408" spans="1:10">
      <c r="A408">
        <v>802</v>
      </c>
      <c r="B408">
        <v>419.8</v>
      </c>
      <c r="C408">
        <v>421.4</v>
      </c>
      <c r="D408">
        <v>422.9</v>
      </c>
      <c r="E408">
        <v>424.4</v>
      </c>
      <c r="F408">
        <v>426</v>
      </c>
      <c r="G408">
        <v>427.5</v>
      </c>
      <c r="H408">
        <v>429.1</v>
      </c>
      <c r="I408">
        <v>430.6</v>
      </c>
      <c r="J408">
        <v>907</v>
      </c>
    </row>
    <row r="409" spans="1:10">
      <c r="A409">
        <v>804</v>
      </c>
      <c r="B409">
        <v>421.8</v>
      </c>
      <c r="C409">
        <v>423.3</v>
      </c>
      <c r="D409">
        <v>424.9</v>
      </c>
      <c r="E409">
        <v>426.4</v>
      </c>
      <c r="F409">
        <v>428</v>
      </c>
      <c r="G409">
        <v>429.5</v>
      </c>
      <c r="H409">
        <v>431.1</v>
      </c>
      <c r="I409">
        <v>432.6</v>
      </c>
      <c r="J409">
        <v>905</v>
      </c>
    </row>
    <row r="410" spans="1:10">
      <c r="A410">
        <v>806</v>
      </c>
      <c r="B410">
        <v>423.8</v>
      </c>
      <c r="C410">
        <v>425.3</v>
      </c>
      <c r="D410">
        <v>426.9</v>
      </c>
      <c r="E410">
        <v>428.4</v>
      </c>
      <c r="F410">
        <v>429.9</v>
      </c>
      <c r="G410">
        <v>431.5</v>
      </c>
      <c r="H410">
        <v>433</v>
      </c>
      <c r="I410">
        <v>434.6</v>
      </c>
      <c r="J410">
        <v>903</v>
      </c>
    </row>
    <row r="411" spans="1:10">
      <c r="A411">
        <v>808</v>
      </c>
      <c r="B411">
        <v>425.7</v>
      </c>
      <c r="C411">
        <v>427.3</v>
      </c>
      <c r="D411">
        <v>428.8</v>
      </c>
      <c r="E411">
        <v>430.4</v>
      </c>
      <c r="F411">
        <v>431.9</v>
      </c>
      <c r="G411">
        <v>433.5</v>
      </c>
      <c r="H411">
        <v>435</v>
      </c>
      <c r="I411">
        <v>436.6</v>
      </c>
      <c r="J411">
        <v>901</v>
      </c>
    </row>
    <row r="412" spans="1:10">
      <c r="A412">
        <v>810</v>
      </c>
      <c r="B412">
        <v>427.7</v>
      </c>
      <c r="C412">
        <v>429.3</v>
      </c>
      <c r="D412">
        <v>430.8</v>
      </c>
      <c r="E412">
        <v>432.4</v>
      </c>
      <c r="F412">
        <v>433.9</v>
      </c>
      <c r="G412">
        <v>435.5</v>
      </c>
      <c r="H412">
        <v>437</v>
      </c>
      <c r="I412">
        <v>438.5</v>
      </c>
      <c r="J412">
        <v>899</v>
      </c>
    </row>
    <row r="413" spans="1:10">
      <c r="A413">
        <v>812</v>
      </c>
      <c r="B413">
        <v>429.7</v>
      </c>
      <c r="C413">
        <v>431.2</v>
      </c>
      <c r="D413">
        <v>432.8</v>
      </c>
      <c r="E413">
        <v>434.3</v>
      </c>
      <c r="F413">
        <v>435.9</v>
      </c>
      <c r="G413">
        <v>437.4</v>
      </c>
      <c r="H413">
        <v>439</v>
      </c>
      <c r="I413">
        <v>440.5</v>
      </c>
      <c r="J413">
        <v>897</v>
      </c>
    </row>
    <row r="414" spans="1:10">
      <c r="A414">
        <v>814</v>
      </c>
      <c r="B414">
        <v>431.7</v>
      </c>
      <c r="C414">
        <v>433.2</v>
      </c>
      <c r="D414">
        <v>434.8</v>
      </c>
      <c r="E414">
        <v>436.3</v>
      </c>
      <c r="F414">
        <v>437.9</v>
      </c>
      <c r="G414">
        <v>439.4</v>
      </c>
      <c r="H414">
        <v>441</v>
      </c>
      <c r="I414">
        <v>442.5</v>
      </c>
      <c r="J414">
        <v>895</v>
      </c>
    </row>
    <row r="415" spans="1:10">
      <c r="A415">
        <v>816</v>
      </c>
      <c r="B415">
        <v>433.7</v>
      </c>
      <c r="C415">
        <v>435.2</v>
      </c>
      <c r="D415">
        <v>436.8</v>
      </c>
      <c r="E415">
        <v>438.3</v>
      </c>
      <c r="F415">
        <v>439.8</v>
      </c>
      <c r="G415">
        <v>441.4</v>
      </c>
      <c r="H415">
        <v>442.9</v>
      </c>
      <c r="I415">
        <v>444.5</v>
      </c>
      <c r="J415">
        <v>893</v>
      </c>
    </row>
    <row r="416" spans="1:10">
      <c r="A416">
        <v>818</v>
      </c>
      <c r="B416">
        <v>435.6</v>
      </c>
      <c r="C416">
        <v>437.2</v>
      </c>
      <c r="D416">
        <v>438.7</v>
      </c>
      <c r="E416">
        <v>440.3</v>
      </c>
      <c r="F416">
        <v>441.8</v>
      </c>
      <c r="G416">
        <v>443.4</v>
      </c>
      <c r="H416">
        <v>444.9</v>
      </c>
      <c r="I416">
        <v>446.5</v>
      </c>
      <c r="J416">
        <v>891</v>
      </c>
    </row>
    <row r="417" spans="1:10">
      <c r="A417">
        <v>820</v>
      </c>
      <c r="B417">
        <v>437.6</v>
      </c>
      <c r="C417">
        <v>439.2</v>
      </c>
      <c r="D417">
        <v>440.7</v>
      </c>
      <c r="E417">
        <v>442.3</v>
      </c>
      <c r="F417">
        <v>443.8</v>
      </c>
      <c r="G417">
        <v>445.3</v>
      </c>
      <c r="H417">
        <v>446.9</v>
      </c>
      <c r="I417">
        <v>448.4</v>
      </c>
      <c r="J417">
        <v>889</v>
      </c>
    </row>
    <row r="418" spans="1:10">
      <c r="A418">
        <v>822</v>
      </c>
      <c r="B418">
        <v>439.6</v>
      </c>
      <c r="C418">
        <v>441.1</v>
      </c>
      <c r="D418">
        <v>442.7</v>
      </c>
      <c r="E418">
        <v>444.2</v>
      </c>
      <c r="F418">
        <v>445.8</v>
      </c>
      <c r="G418">
        <v>447.3</v>
      </c>
      <c r="H418">
        <v>448.9</v>
      </c>
      <c r="I418">
        <v>450.4</v>
      </c>
      <c r="J418">
        <v>887</v>
      </c>
    </row>
    <row r="419" spans="1:10">
      <c r="A419">
        <v>824</v>
      </c>
      <c r="B419">
        <v>441.6</v>
      </c>
      <c r="C419">
        <v>443.1</v>
      </c>
      <c r="D419">
        <v>444.7</v>
      </c>
      <c r="E419">
        <v>446.2</v>
      </c>
      <c r="F419">
        <v>447.8</v>
      </c>
      <c r="G419">
        <v>449.3</v>
      </c>
      <c r="H419">
        <v>450.9</v>
      </c>
      <c r="I419">
        <v>452.4</v>
      </c>
      <c r="J419">
        <v>885</v>
      </c>
    </row>
    <row r="420" spans="1:10">
      <c r="A420">
        <v>826</v>
      </c>
      <c r="B420">
        <v>443.6</v>
      </c>
      <c r="C420">
        <v>445.1</v>
      </c>
      <c r="D420">
        <v>446.6</v>
      </c>
      <c r="E420">
        <v>448.2</v>
      </c>
      <c r="F420">
        <v>449.7</v>
      </c>
      <c r="G420">
        <v>451.3</v>
      </c>
      <c r="H420">
        <v>452.8</v>
      </c>
      <c r="I420">
        <v>454.4</v>
      </c>
      <c r="J420">
        <v>883</v>
      </c>
    </row>
    <row r="421" spans="1:10">
      <c r="A421">
        <v>828</v>
      </c>
      <c r="B421">
        <v>445.5</v>
      </c>
      <c r="C421">
        <v>447.1</v>
      </c>
      <c r="D421">
        <v>448.6</v>
      </c>
      <c r="E421">
        <v>450.2</v>
      </c>
      <c r="F421">
        <v>451.7</v>
      </c>
      <c r="G421">
        <v>453.3</v>
      </c>
      <c r="H421">
        <v>454.8</v>
      </c>
      <c r="I421">
        <v>456.4</v>
      </c>
      <c r="J421">
        <v>881</v>
      </c>
    </row>
    <row r="422" spans="1:10">
      <c r="A422">
        <v>830</v>
      </c>
      <c r="B422">
        <v>447.5</v>
      </c>
      <c r="C422">
        <v>449.1</v>
      </c>
      <c r="D422">
        <v>450.6</v>
      </c>
      <c r="E422">
        <v>452.2</v>
      </c>
      <c r="F422">
        <v>453.7</v>
      </c>
      <c r="G422">
        <v>455.2</v>
      </c>
      <c r="H422">
        <v>456.8</v>
      </c>
      <c r="I422">
        <v>458.3</v>
      </c>
      <c r="J422">
        <v>879</v>
      </c>
    </row>
    <row r="423" spans="1:10">
      <c r="A423">
        <v>832</v>
      </c>
      <c r="B423">
        <v>449.5</v>
      </c>
      <c r="C423">
        <v>451</v>
      </c>
      <c r="D423">
        <v>452.6</v>
      </c>
      <c r="E423">
        <v>454.1</v>
      </c>
      <c r="F423">
        <v>455.7</v>
      </c>
      <c r="G423">
        <v>457.2</v>
      </c>
      <c r="H423">
        <v>458.8</v>
      </c>
      <c r="I423">
        <v>460.3</v>
      </c>
      <c r="J423">
        <v>877</v>
      </c>
    </row>
    <row r="424" spans="1:10">
      <c r="A424">
        <v>834</v>
      </c>
      <c r="B424">
        <v>451.5</v>
      </c>
      <c r="C424">
        <v>453</v>
      </c>
      <c r="D424">
        <v>454.6</v>
      </c>
      <c r="E424">
        <v>456.1</v>
      </c>
      <c r="F424">
        <v>457.7</v>
      </c>
      <c r="G424">
        <v>459.2</v>
      </c>
      <c r="H424">
        <v>460.7</v>
      </c>
      <c r="I424">
        <v>462.3</v>
      </c>
      <c r="J424">
        <v>875</v>
      </c>
    </row>
    <row r="425" spans="1:10">
      <c r="A425">
        <v>836</v>
      </c>
      <c r="B425">
        <v>453.4</v>
      </c>
      <c r="C425">
        <v>455</v>
      </c>
      <c r="D425">
        <v>456.5</v>
      </c>
      <c r="E425">
        <v>458.1</v>
      </c>
      <c r="F425">
        <v>459.6</v>
      </c>
      <c r="G425">
        <v>461.2</v>
      </c>
      <c r="H425">
        <v>462.7</v>
      </c>
      <c r="I425">
        <v>464.3</v>
      </c>
      <c r="J425">
        <v>873</v>
      </c>
    </row>
    <row r="426" spans="1:10">
      <c r="A426">
        <v>838</v>
      </c>
      <c r="B426">
        <v>455.4</v>
      </c>
      <c r="C426">
        <v>457</v>
      </c>
      <c r="D426">
        <v>458.5</v>
      </c>
      <c r="E426">
        <v>460.1</v>
      </c>
      <c r="F426">
        <v>461.6</v>
      </c>
      <c r="G426">
        <v>463.2</v>
      </c>
      <c r="H426">
        <v>464.7</v>
      </c>
      <c r="I426">
        <v>466.3</v>
      </c>
      <c r="J426">
        <v>871</v>
      </c>
    </row>
    <row r="427" spans="1:10">
      <c r="A427">
        <v>840</v>
      </c>
      <c r="B427">
        <v>457.4</v>
      </c>
      <c r="C427">
        <v>459</v>
      </c>
      <c r="D427">
        <v>460.5</v>
      </c>
      <c r="E427">
        <v>462</v>
      </c>
      <c r="F427">
        <v>463.6</v>
      </c>
      <c r="G427">
        <v>465.1</v>
      </c>
      <c r="H427">
        <v>466.7</v>
      </c>
      <c r="I427">
        <v>468.2</v>
      </c>
      <c r="J427">
        <v>869</v>
      </c>
    </row>
    <row r="428" spans="1:10">
      <c r="A428">
        <v>842</v>
      </c>
      <c r="B428">
        <v>459.4</v>
      </c>
      <c r="C428">
        <v>460.9</v>
      </c>
      <c r="D428">
        <v>462.5</v>
      </c>
      <c r="E428">
        <v>464</v>
      </c>
      <c r="F428">
        <v>465.6</v>
      </c>
      <c r="G428">
        <v>467.1</v>
      </c>
      <c r="H428">
        <v>468.7</v>
      </c>
      <c r="I428">
        <v>470.2</v>
      </c>
      <c r="J428">
        <v>867</v>
      </c>
    </row>
    <row r="429" spans="1:10">
      <c r="A429">
        <v>844</v>
      </c>
      <c r="B429">
        <v>461.4</v>
      </c>
      <c r="C429">
        <v>462.9</v>
      </c>
      <c r="D429">
        <v>464.5</v>
      </c>
      <c r="E429">
        <v>466</v>
      </c>
      <c r="F429">
        <v>467.5</v>
      </c>
      <c r="G429">
        <v>469.1</v>
      </c>
      <c r="H429">
        <v>470.6</v>
      </c>
      <c r="I429">
        <v>472.2</v>
      </c>
      <c r="J429">
        <v>865</v>
      </c>
    </row>
    <row r="430" spans="1:10">
      <c r="A430">
        <v>846</v>
      </c>
      <c r="B430">
        <v>463.3</v>
      </c>
      <c r="C430">
        <v>464.9</v>
      </c>
      <c r="D430">
        <v>466.4</v>
      </c>
      <c r="E430">
        <v>468</v>
      </c>
      <c r="F430">
        <v>469.5</v>
      </c>
      <c r="G430">
        <v>471.1</v>
      </c>
      <c r="H430">
        <v>472.6</v>
      </c>
      <c r="I430">
        <v>474.2</v>
      </c>
      <c r="J430">
        <v>863</v>
      </c>
    </row>
    <row r="431" spans="1:10">
      <c r="A431">
        <v>848</v>
      </c>
      <c r="B431">
        <v>465.3</v>
      </c>
      <c r="C431">
        <v>466.9</v>
      </c>
      <c r="D431">
        <v>468.4</v>
      </c>
      <c r="E431">
        <v>470</v>
      </c>
      <c r="F431">
        <v>471.5</v>
      </c>
      <c r="G431">
        <v>473.1</v>
      </c>
      <c r="H431">
        <v>474.6</v>
      </c>
      <c r="I431">
        <v>476.1</v>
      </c>
      <c r="J431">
        <v>861</v>
      </c>
    </row>
    <row r="432" spans="1:10">
      <c r="A432">
        <v>850</v>
      </c>
      <c r="B432">
        <v>467.3</v>
      </c>
      <c r="C432">
        <v>468.8</v>
      </c>
      <c r="D432">
        <v>470.4</v>
      </c>
      <c r="E432">
        <v>471.9</v>
      </c>
      <c r="F432">
        <v>473.5</v>
      </c>
      <c r="G432">
        <v>475</v>
      </c>
      <c r="H432">
        <v>476.6</v>
      </c>
      <c r="I432">
        <v>478.1</v>
      </c>
      <c r="J432">
        <v>859</v>
      </c>
    </row>
    <row r="433" spans="1:10">
      <c r="A433">
        <v>852</v>
      </c>
      <c r="B433">
        <v>469.3</v>
      </c>
      <c r="C433">
        <v>470.8</v>
      </c>
      <c r="D433">
        <v>472.4</v>
      </c>
      <c r="E433">
        <v>473.9</v>
      </c>
      <c r="F433">
        <v>475.5</v>
      </c>
      <c r="G433">
        <v>477</v>
      </c>
      <c r="H433">
        <v>478.6</v>
      </c>
      <c r="I433">
        <v>480.1</v>
      </c>
      <c r="J433">
        <v>857</v>
      </c>
    </row>
    <row r="434" spans="1:10">
      <c r="A434">
        <v>854</v>
      </c>
      <c r="B434">
        <v>471.3</v>
      </c>
      <c r="C434">
        <v>472.8</v>
      </c>
      <c r="D434">
        <v>474.4</v>
      </c>
      <c r="E434">
        <v>475.9</v>
      </c>
      <c r="F434">
        <v>477.4</v>
      </c>
      <c r="G434">
        <v>479</v>
      </c>
      <c r="H434">
        <v>480.5</v>
      </c>
      <c r="I434">
        <v>482.1</v>
      </c>
      <c r="J434">
        <v>855</v>
      </c>
    </row>
    <row r="435" spans="1:10">
      <c r="A435">
        <v>856</v>
      </c>
      <c r="B435">
        <v>473.2</v>
      </c>
      <c r="C435">
        <v>474.8</v>
      </c>
      <c r="D435">
        <v>476.3</v>
      </c>
      <c r="E435">
        <v>477.9</v>
      </c>
      <c r="F435">
        <v>479.4</v>
      </c>
      <c r="G435">
        <v>481</v>
      </c>
      <c r="H435">
        <v>482.5</v>
      </c>
      <c r="I435">
        <v>484.1</v>
      </c>
      <c r="J435">
        <v>853</v>
      </c>
    </row>
    <row r="436" spans="1:10">
      <c r="A436">
        <v>858</v>
      </c>
      <c r="B436">
        <v>475.2</v>
      </c>
      <c r="C436">
        <v>476.8</v>
      </c>
      <c r="D436">
        <v>478.3</v>
      </c>
      <c r="E436">
        <v>479.9</v>
      </c>
      <c r="F436">
        <v>481.4</v>
      </c>
      <c r="G436">
        <v>482.9</v>
      </c>
      <c r="H436">
        <v>484.5</v>
      </c>
      <c r="I436">
        <v>486</v>
      </c>
      <c r="J436">
        <v>851</v>
      </c>
    </row>
    <row r="437" spans="1:10">
      <c r="A437">
        <v>860</v>
      </c>
      <c r="B437">
        <v>477.2</v>
      </c>
      <c r="C437">
        <v>478.7</v>
      </c>
      <c r="D437">
        <v>480.3</v>
      </c>
      <c r="E437">
        <v>481.8</v>
      </c>
      <c r="F437">
        <v>483.4</v>
      </c>
      <c r="G437">
        <v>484.9</v>
      </c>
      <c r="H437">
        <v>486.5</v>
      </c>
      <c r="I437">
        <v>488</v>
      </c>
      <c r="J437">
        <v>849</v>
      </c>
    </row>
    <row r="438" spans="1:10">
      <c r="A438">
        <v>862</v>
      </c>
      <c r="B438">
        <v>479.2</v>
      </c>
      <c r="C438">
        <v>480.7</v>
      </c>
      <c r="D438">
        <v>482.3</v>
      </c>
      <c r="E438">
        <v>483.8</v>
      </c>
      <c r="F438">
        <v>485.4</v>
      </c>
      <c r="G438">
        <v>486.9</v>
      </c>
      <c r="H438">
        <v>488.5</v>
      </c>
      <c r="I438">
        <v>490</v>
      </c>
      <c r="J438">
        <v>847</v>
      </c>
    </row>
    <row r="439" spans="1:10">
      <c r="A439">
        <v>864</v>
      </c>
      <c r="B439">
        <v>481.2</v>
      </c>
      <c r="C439">
        <v>482.7</v>
      </c>
      <c r="D439">
        <v>484.2</v>
      </c>
      <c r="E439">
        <v>485.8</v>
      </c>
      <c r="F439">
        <v>487.3</v>
      </c>
      <c r="G439">
        <v>488.9</v>
      </c>
      <c r="H439">
        <v>490.4</v>
      </c>
      <c r="I439">
        <v>492</v>
      </c>
      <c r="J439">
        <v>845</v>
      </c>
    </row>
    <row r="440" spans="1:10">
      <c r="A440">
        <v>866</v>
      </c>
      <c r="B440">
        <v>483.1</v>
      </c>
      <c r="C440">
        <v>484.7</v>
      </c>
      <c r="D440">
        <v>486.2</v>
      </c>
      <c r="E440">
        <v>487.8</v>
      </c>
      <c r="F440">
        <v>489.3</v>
      </c>
      <c r="G440">
        <v>490.9</v>
      </c>
      <c r="H440">
        <v>492.4</v>
      </c>
      <c r="I440">
        <v>494</v>
      </c>
      <c r="J440">
        <v>843</v>
      </c>
    </row>
    <row r="441" spans="1:10">
      <c r="A441">
        <v>868</v>
      </c>
      <c r="B441">
        <v>485.1</v>
      </c>
      <c r="C441">
        <v>486.7</v>
      </c>
      <c r="D441">
        <v>488.2</v>
      </c>
      <c r="E441">
        <v>489.8</v>
      </c>
      <c r="F441">
        <v>491.3</v>
      </c>
      <c r="G441">
        <v>492.8</v>
      </c>
      <c r="H441">
        <v>494.4</v>
      </c>
      <c r="I441">
        <v>495.9</v>
      </c>
      <c r="J441">
        <v>841</v>
      </c>
    </row>
    <row r="442" spans="1:10">
      <c r="A442">
        <v>870</v>
      </c>
      <c r="B442">
        <v>487.1</v>
      </c>
      <c r="C442">
        <v>488.6</v>
      </c>
      <c r="D442">
        <v>490.2</v>
      </c>
      <c r="E442">
        <v>491.7</v>
      </c>
      <c r="F442">
        <v>493.3</v>
      </c>
      <c r="G442">
        <v>494.8</v>
      </c>
      <c r="H442">
        <v>496.4</v>
      </c>
      <c r="I442">
        <v>497.9</v>
      </c>
      <c r="J442">
        <v>839</v>
      </c>
    </row>
    <row r="443" spans="1:10">
      <c r="A443">
        <v>872</v>
      </c>
      <c r="B443">
        <v>489.1</v>
      </c>
      <c r="C443">
        <v>490.6</v>
      </c>
      <c r="D443">
        <v>492.2</v>
      </c>
      <c r="E443">
        <v>493.7</v>
      </c>
      <c r="F443">
        <v>495.3</v>
      </c>
      <c r="G443">
        <v>496.8</v>
      </c>
      <c r="H443">
        <v>498.3</v>
      </c>
      <c r="I443">
        <v>499.9</v>
      </c>
      <c r="J443">
        <v>837</v>
      </c>
    </row>
    <row r="444" spans="1:10">
      <c r="A444">
        <v>874</v>
      </c>
      <c r="B444">
        <v>491</v>
      </c>
      <c r="C444">
        <v>492.6</v>
      </c>
      <c r="D444">
        <v>494.1</v>
      </c>
      <c r="E444">
        <v>495.7</v>
      </c>
      <c r="F444">
        <v>497.2</v>
      </c>
      <c r="G444">
        <v>498.8</v>
      </c>
      <c r="H444">
        <v>500.3</v>
      </c>
      <c r="I444">
        <v>501.9</v>
      </c>
      <c r="J444">
        <v>835</v>
      </c>
    </row>
    <row r="445" spans="1:10">
      <c r="A445">
        <v>876</v>
      </c>
      <c r="B445">
        <v>493</v>
      </c>
      <c r="C445">
        <v>494.6</v>
      </c>
      <c r="D445">
        <v>496.1</v>
      </c>
      <c r="E445">
        <v>497.7</v>
      </c>
      <c r="F445">
        <v>499.2</v>
      </c>
      <c r="G445">
        <v>500.8</v>
      </c>
      <c r="H445">
        <v>502.3</v>
      </c>
      <c r="I445">
        <v>503.9</v>
      </c>
      <c r="J445">
        <v>833</v>
      </c>
    </row>
    <row r="446" spans="1:10">
      <c r="A446">
        <v>878</v>
      </c>
      <c r="B446">
        <v>495</v>
      </c>
      <c r="C446">
        <v>496.6</v>
      </c>
      <c r="D446">
        <v>498.1</v>
      </c>
      <c r="E446">
        <v>499.6</v>
      </c>
      <c r="F446">
        <v>501.2</v>
      </c>
      <c r="G446">
        <v>502.7</v>
      </c>
      <c r="H446">
        <v>504.3</v>
      </c>
      <c r="I446">
        <v>505.8</v>
      </c>
      <c r="J446">
        <v>831</v>
      </c>
    </row>
    <row r="447" spans="1:10">
      <c r="A447">
        <v>880</v>
      </c>
      <c r="B447">
        <v>497</v>
      </c>
      <c r="C447">
        <v>498.5</v>
      </c>
      <c r="D447">
        <v>500.1</v>
      </c>
      <c r="E447">
        <v>501.6</v>
      </c>
      <c r="F447">
        <v>503.2</v>
      </c>
      <c r="G447">
        <v>504.7</v>
      </c>
      <c r="H447">
        <v>506.3</v>
      </c>
      <c r="I447">
        <v>507.8</v>
      </c>
      <c r="J447">
        <v>829</v>
      </c>
    </row>
    <row r="448" spans="1:10">
      <c r="A448">
        <v>882</v>
      </c>
      <c r="B448">
        <v>499</v>
      </c>
      <c r="C448">
        <v>500.5</v>
      </c>
      <c r="D448">
        <v>502.1</v>
      </c>
      <c r="E448">
        <v>503.6</v>
      </c>
      <c r="F448">
        <v>505.1</v>
      </c>
      <c r="G448">
        <v>506.7</v>
      </c>
      <c r="H448">
        <v>508.2</v>
      </c>
      <c r="I448">
        <v>509.8</v>
      </c>
      <c r="J448">
        <v>827</v>
      </c>
    </row>
    <row r="449" spans="1:10">
      <c r="A449">
        <v>884</v>
      </c>
      <c r="B449">
        <v>500.9</v>
      </c>
      <c r="C449">
        <v>502.5</v>
      </c>
      <c r="D449">
        <v>504</v>
      </c>
      <c r="E449">
        <v>505.6</v>
      </c>
      <c r="F449">
        <v>507.1</v>
      </c>
      <c r="G449">
        <v>508.7</v>
      </c>
      <c r="H449">
        <v>510.2</v>
      </c>
      <c r="I449">
        <v>511.8</v>
      </c>
      <c r="J449">
        <v>825</v>
      </c>
    </row>
    <row r="450" spans="1:10">
      <c r="A450">
        <v>886</v>
      </c>
      <c r="B450">
        <v>502.9</v>
      </c>
      <c r="C450">
        <v>504.5</v>
      </c>
      <c r="D450">
        <v>506</v>
      </c>
      <c r="E450">
        <v>507.6</v>
      </c>
      <c r="F450">
        <v>509.1</v>
      </c>
      <c r="G450">
        <v>510.7</v>
      </c>
      <c r="H450">
        <v>512.20000000000005</v>
      </c>
      <c r="I450">
        <v>513.70000000000005</v>
      </c>
      <c r="J450">
        <v>823</v>
      </c>
    </row>
    <row r="451" spans="1:10">
      <c r="A451">
        <v>888</v>
      </c>
      <c r="B451">
        <v>504.9</v>
      </c>
      <c r="C451">
        <v>506.4</v>
      </c>
      <c r="D451">
        <v>508</v>
      </c>
      <c r="E451">
        <v>509.5</v>
      </c>
      <c r="F451">
        <v>511.1</v>
      </c>
      <c r="G451">
        <v>512.6</v>
      </c>
      <c r="H451">
        <v>514.20000000000005</v>
      </c>
      <c r="I451">
        <v>515.70000000000005</v>
      </c>
      <c r="J451">
        <v>821</v>
      </c>
    </row>
    <row r="452" spans="1:10">
      <c r="A452">
        <v>890</v>
      </c>
      <c r="B452">
        <v>506.9</v>
      </c>
      <c r="C452">
        <v>508.4</v>
      </c>
      <c r="D452">
        <v>510</v>
      </c>
      <c r="E452">
        <v>511.5</v>
      </c>
      <c r="F452">
        <v>513.1</v>
      </c>
      <c r="G452">
        <v>514.6</v>
      </c>
      <c r="H452">
        <v>516.20000000000005</v>
      </c>
      <c r="I452">
        <v>517.70000000000005</v>
      </c>
      <c r="J452">
        <v>819</v>
      </c>
    </row>
    <row r="453" spans="1:10">
      <c r="A453">
        <v>892</v>
      </c>
      <c r="B453">
        <v>508.9</v>
      </c>
      <c r="C453">
        <v>510.4</v>
      </c>
      <c r="D453">
        <v>512</v>
      </c>
      <c r="E453">
        <v>513.5</v>
      </c>
      <c r="F453">
        <v>515</v>
      </c>
      <c r="G453">
        <v>516.6</v>
      </c>
      <c r="H453">
        <v>518.1</v>
      </c>
      <c r="I453">
        <v>519.70000000000005</v>
      </c>
      <c r="J453">
        <v>817</v>
      </c>
    </row>
    <row r="454" spans="1:10">
      <c r="A454">
        <v>894</v>
      </c>
      <c r="B454">
        <v>510.8</v>
      </c>
      <c r="C454">
        <v>512.4</v>
      </c>
      <c r="D454">
        <v>513.9</v>
      </c>
      <c r="E454">
        <v>515.5</v>
      </c>
      <c r="F454">
        <v>517</v>
      </c>
      <c r="G454">
        <v>518.6</v>
      </c>
      <c r="H454">
        <v>520.1</v>
      </c>
      <c r="I454">
        <v>521.70000000000005</v>
      </c>
      <c r="J454">
        <v>815</v>
      </c>
    </row>
    <row r="455" spans="1:10">
      <c r="A455">
        <v>896</v>
      </c>
      <c r="B455">
        <v>512.79999999999995</v>
      </c>
      <c r="C455">
        <v>514.4</v>
      </c>
      <c r="D455">
        <v>515.9</v>
      </c>
      <c r="E455">
        <v>517.5</v>
      </c>
      <c r="F455">
        <v>519</v>
      </c>
      <c r="G455">
        <v>520.5</v>
      </c>
      <c r="H455">
        <v>522.1</v>
      </c>
      <c r="I455">
        <v>523.6</v>
      </c>
      <c r="J455">
        <v>813</v>
      </c>
    </row>
    <row r="456" spans="1:10">
      <c r="A456">
        <v>898</v>
      </c>
      <c r="B456">
        <v>514.79999999999995</v>
      </c>
      <c r="C456">
        <v>516.29999999999995</v>
      </c>
      <c r="D456">
        <v>517.9</v>
      </c>
      <c r="E456">
        <v>519.4</v>
      </c>
      <c r="F456">
        <v>521</v>
      </c>
      <c r="G456">
        <v>522.5</v>
      </c>
      <c r="H456">
        <v>524.1</v>
      </c>
      <c r="I456">
        <v>525.6</v>
      </c>
      <c r="J456">
        <v>811</v>
      </c>
    </row>
    <row r="457" spans="1:10">
      <c r="A457">
        <v>900</v>
      </c>
      <c r="B457">
        <v>516.79999999999995</v>
      </c>
      <c r="C457">
        <v>518.29999999999995</v>
      </c>
      <c r="D457">
        <v>519.9</v>
      </c>
      <c r="E457">
        <v>521.4</v>
      </c>
      <c r="F457">
        <v>523</v>
      </c>
      <c r="G457">
        <v>524.5</v>
      </c>
      <c r="H457">
        <v>526.1</v>
      </c>
      <c r="I457">
        <v>527.6</v>
      </c>
      <c r="J457">
        <v>809</v>
      </c>
    </row>
    <row r="458" spans="1:10">
      <c r="A458">
        <v>902</v>
      </c>
      <c r="B458">
        <v>518.79999999999995</v>
      </c>
      <c r="C458">
        <v>520.29999999999995</v>
      </c>
      <c r="D458">
        <v>521.79999999999995</v>
      </c>
      <c r="E458">
        <v>523.4</v>
      </c>
      <c r="F458">
        <v>524.9</v>
      </c>
      <c r="G458">
        <v>526.5</v>
      </c>
      <c r="H458">
        <v>528</v>
      </c>
      <c r="I458">
        <v>529.6</v>
      </c>
      <c r="J458">
        <v>807</v>
      </c>
    </row>
    <row r="459" spans="1:10">
      <c r="A459">
        <v>904</v>
      </c>
      <c r="B459">
        <v>520.70000000000005</v>
      </c>
      <c r="C459">
        <v>522.29999999999995</v>
      </c>
      <c r="D459">
        <v>523.79999999999995</v>
      </c>
      <c r="E459">
        <v>525.4</v>
      </c>
      <c r="F459">
        <v>526.9</v>
      </c>
      <c r="G459">
        <v>528.5</v>
      </c>
      <c r="H459">
        <v>530</v>
      </c>
      <c r="I459">
        <v>531.6</v>
      </c>
      <c r="J459">
        <v>805</v>
      </c>
    </row>
    <row r="460" spans="1:10">
      <c r="A460">
        <v>906</v>
      </c>
      <c r="B460">
        <v>522.70000000000005</v>
      </c>
      <c r="C460">
        <v>524.29999999999995</v>
      </c>
      <c r="D460">
        <v>525.79999999999995</v>
      </c>
      <c r="E460">
        <v>527.29999999999995</v>
      </c>
      <c r="F460">
        <v>528.9</v>
      </c>
      <c r="G460">
        <v>530.4</v>
      </c>
      <c r="H460">
        <v>532</v>
      </c>
      <c r="I460">
        <v>533.5</v>
      </c>
      <c r="J460">
        <v>803</v>
      </c>
    </row>
    <row r="461" spans="1:10">
      <c r="A461">
        <v>908</v>
      </c>
      <c r="B461">
        <v>524.70000000000005</v>
      </c>
      <c r="C461">
        <v>526.20000000000005</v>
      </c>
      <c r="D461">
        <v>527.79999999999995</v>
      </c>
      <c r="E461">
        <v>529.29999999999995</v>
      </c>
      <c r="F461">
        <v>530.9</v>
      </c>
      <c r="G461">
        <v>532.4</v>
      </c>
      <c r="H461">
        <v>534</v>
      </c>
      <c r="I461">
        <v>535.5</v>
      </c>
      <c r="J461">
        <v>801</v>
      </c>
    </row>
    <row r="462" spans="1:10">
      <c r="A462">
        <v>910</v>
      </c>
      <c r="B462">
        <v>526.70000000000005</v>
      </c>
      <c r="C462">
        <v>528.20000000000005</v>
      </c>
      <c r="D462">
        <v>529.79999999999995</v>
      </c>
      <c r="E462">
        <v>531.29999999999995</v>
      </c>
      <c r="F462">
        <v>532.9</v>
      </c>
      <c r="G462">
        <v>534.4</v>
      </c>
      <c r="H462">
        <v>535.9</v>
      </c>
      <c r="I462">
        <v>537.5</v>
      </c>
      <c r="J462">
        <v>799</v>
      </c>
    </row>
    <row r="463" spans="1:10">
      <c r="A463">
        <v>912</v>
      </c>
      <c r="B463">
        <v>528.6</v>
      </c>
      <c r="C463">
        <v>530.20000000000005</v>
      </c>
      <c r="D463">
        <v>531.70000000000005</v>
      </c>
      <c r="E463">
        <v>533.29999999999995</v>
      </c>
      <c r="F463">
        <v>534.79999999999995</v>
      </c>
      <c r="G463">
        <v>536.4</v>
      </c>
      <c r="H463">
        <v>537.9</v>
      </c>
      <c r="I463">
        <v>539.5</v>
      </c>
      <c r="J463">
        <v>797</v>
      </c>
    </row>
    <row r="464" spans="1:10">
      <c r="A464">
        <v>914</v>
      </c>
      <c r="B464">
        <v>530.6</v>
      </c>
      <c r="C464">
        <v>532.20000000000005</v>
      </c>
      <c r="D464">
        <v>533.70000000000005</v>
      </c>
      <c r="E464">
        <v>535.29999999999995</v>
      </c>
      <c r="F464">
        <v>536.79999999999995</v>
      </c>
      <c r="G464">
        <v>538.4</v>
      </c>
      <c r="H464">
        <v>539.9</v>
      </c>
      <c r="I464">
        <v>541.4</v>
      </c>
      <c r="J464">
        <v>795</v>
      </c>
    </row>
    <row r="465" spans="1:10">
      <c r="A465">
        <v>916</v>
      </c>
      <c r="B465">
        <v>532.6</v>
      </c>
      <c r="C465">
        <v>534.20000000000005</v>
      </c>
      <c r="D465">
        <v>535.70000000000005</v>
      </c>
      <c r="E465">
        <v>537.20000000000005</v>
      </c>
      <c r="F465">
        <v>538.79999999999995</v>
      </c>
      <c r="G465">
        <v>540.29999999999995</v>
      </c>
      <c r="H465">
        <v>541.9</v>
      </c>
      <c r="I465">
        <v>543.4</v>
      </c>
      <c r="J465">
        <v>793</v>
      </c>
    </row>
    <row r="466" spans="1:10">
      <c r="A466">
        <v>918</v>
      </c>
      <c r="B466">
        <v>534.6</v>
      </c>
      <c r="C466">
        <v>536.1</v>
      </c>
      <c r="D466">
        <v>537.70000000000005</v>
      </c>
      <c r="E466">
        <v>539.20000000000005</v>
      </c>
      <c r="F466">
        <v>540.79999999999995</v>
      </c>
      <c r="G466">
        <v>542.29999999999995</v>
      </c>
      <c r="H466">
        <v>543.9</v>
      </c>
      <c r="I466">
        <v>545.4</v>
      </c>
      <c r="J466">
        <v>791</v>
      </c>
    </row>
    <row r="467" spans="1:10">
      <c r="A467">
        <v>920</v>
      </c>
      <c r="B467">
        <v>536.6</v>
      </c>
      <c r="C467">
        <v>538.1</v>
      </c>
      <c r="D467">
        <v>539.70000000000005</v>
      </c>
      <c r="E467">
        <v>541.20000000000005</v>
      </c>
      <c r="F467">
        <v>542.70000000000005</v>
      </c>
      <c r="G467">
        <v>544.29999999999995</v>
      </c>
      <c r="H467">
        <v>545.79999999999995</v>
      </c>
      <c r="I467">
        <v>547.4</v>
      </c>
      <c r="J467">
        <v>789</v>
      </c>
    </row>
    <row r="468" spans="1:10">
      <c r="A468">
        <v>922</v>
      </c>
      <c r="B468">
        <v>538.5</v>
      </c>
      <c r="C468">
        <v>540.1</v>
      </c>
      <c r="D468">
        <v>541.6</v>
      </c>
      <c r="E468">
        <v>543.20000000000005</v>
      </c>
      <c r="F468">
        <v>544.70000000000005</v>
      </c>
      <c r="G468">
        <v>546.29999999999995</v>
      </c>
      <c r="H468">
        <v>547.79999999999995</v>
      </c>
      <c r="I468">
        <v>549.4</v>
      </c>
      <c r="J468">
        <v>787</v>
      </c>
    </row>
    <row r="469" spans="1:10">
      <c r="A469">
        <v>924</v>
      </c>
      <c r="B469">
        <v>540.5</v>
      </c>
      <c r="C469">
        <v>542.1</v>
      </c>
      <c r="D469">
        <v>543.6</v>
      </c>
      <c r="E469">
        <v>545.20000000000005</v>
      </c>
      <c r="F469">
        <v>546.70000000000005</v>
      </c>
      <c r="G469">
        <v>548.29999999999995</v>
      </c>
      <c r="H469">
        <v>549.79999999999995</v>
      </c>
      <c r="I469">
        <v>551.29999999999995</v>
      </c>
      <c r="J469">
        <v>785</v>
      </c>
    </row>
    <row r="470" spans="1:10">
      <c r="A470">
        <v>926</v>
      </c>
      <c r="B470">
        <v>542.5</v>
      </c>
      <c r="C470">
        <v>544</v>
      </c>
      <c r="D470">
        <v>545.6</v>
      </c>
      <c r="E470">
        <v>547.1</v>
      </c>
      <c r="F470">
        <v>548.70000000000005</v>
      </c>
      <c r="G470">
        <v>550.20000000000005</v>
      </c>
      <c r="H470">
        <v>551.79999999999995</v>
      </c>
      <c r="I470">
        <v>553.29999999999995</v>
      </c>
      <c r="J470">
        <v>783</v>
      </c>
    </row>
    <row r="471" spans="1:10">
      <c r="A471">
        <v>928</v>
      </c>
      <c r="B471">
        <v>544.5</v>
      </c>
      <c r="C471">
        <v>546</v>
      </c>
      <c r="D471">
        <v>547.6</v>
      </c>
      <c r="E471">
        <v>549.1</v>
      </c>
      <c r="F471">
        <v>550.70000000000005</v>
      </c>
      <c r="G471">
        <v>552.20000000000005</v>
      </c>
      <c r="H471">
        <v>553.79999999999995</v>
      </c>
      <c r="I471">
        <v>555.29999999999995</v>
      </c>
      <c r="J471">
        <v>781</v>
      </c>
    </row>
    <row r="472" spans="1:10">
      <c r="A472">
        <v>930</v>
      </c>
      <c r="B472">
        <v>546.5</v>
      </c>
      <c r="C472">
        <v>548</v>
      </c>
      <c r="D472">
        <v>549.6</v>
      </c>
      <c r="E472">
        <v>551.1</v>
      </c>
      <c r="F472">
        <v>552.6</v>
      </c>
      <c r="G472">
        <v>554.20000000000005</v>
      </c>
      <c r="H472">
        <v>555.70000000000005</v>
      </c>
      <c r="I472">
        <v>557.29999999999995</v>
      </c>
      <c r="J472">
        <v>779</v>
      </c>
    </row>
    <row r="473" spans="1:10">
      <c r="A473">
        <v>932</v>
      </c>
      <c r="B473">
        <v>548.4</v>
      </c>
      <c r="C473">
        <v>550</v>
      </c>
      <c r="D473">
        <v>551.5</v>
      </c>
      <c r="E473">
        <v>553.1</v>
      </c>
      <c r="F473">
        <v>554.6</v>
      </c>
      <c r="G473">
        <v>556.20000000000005</v>
      </c>
      <c r="H473">
        <v>557.70000000000005</v>
      </c>
      <c r="I473">
        <v>559.29999999999995</v>
      </c>
      <c r="J473">
        <v>777</v>
      </c>
    </row>
    <row r="474" spans="1:10">
      <c r="A474">
        <v>934</v>
      </c>
      <c r="B474">
        <v>550.4</v>
      </c>
      <c r="C474">
        <v>552</v>
      </c>
      <c r="D474">
        <v>553.5</v>
      </c>
      <c r="E474">
        <v>555.1</v>
      </c>
      <c r="F474">
        <v>556.6</v>
      </c>
      <c r="G474">
        <v>558.1</v>
      </c>
      <c r="H474">
        <v>559.70000000000005</v>
      </c>
      <c r="I474">
        <v>561.20000000000005</v>
      </c>
      <c r="J474">
        <v>775</v>
      </c>
    </row>
    <row r="475" spans="1:10">
      <c r="A475">
        <v>936</v>
      </c>
      <c r="B475">
        <v>552.4</v>
      </c>
      <c r="C475">
        <v>553.9</v>
      </c>
      <c r="D475">
        <v>555.5</v>
      </c>
      <c r="E475">
        <v>557</v>
      </c>
      <c r="F475">
        <v>558.6</v>
      </c>
      <c r="G475">
        <v>560.1</v>
      </c>
      <c r="H475">
        <v>561.70000000000005</v>
      </c>
      <c r="I475">
        <v>563.20000000000005</v>
      </c>
      <c r="J475">
        <v>773</v>
      </c>
    </row>
    <row r="476" spans="1:10">
      <c r="A476">
        <v>938</v>
      </c>
      <c r="B476">
        <v>554.4</v>
      </c>
      <c r="C476">
        <v>555.9</v>
      </c>
      <c r="D476">
        <v>557.5</v>
      </c>
      <c r="E476">
        <v>559</v>
      </c>
      <c r="F476">
        <v>560.6</v>
      </c>
      <c r="G476">
        <v>562.1</v>
      </c>
      <c r="H476">
        <v>563.70000000000005</v>
      </c>
      <c r="I476">
        <v>565.20000000000005</v>
      </c>
      <c r="J476">
        <v>771</v>
      </c>
    </row>
    <row r="477" spans="1:10">
      <c r="A477">
        <v>940</v>
      </c>
      <c r="B477">
        <v>556.4</v>
      </c>
      <c r="C477">
        <v>557.9</v>
      </c>
      <c r="D477">
        <v>559.4</v>
      </c>
      <c r="E477">
        <v>561</v>
      </c>
      <c r="F477">
        <v>562.5</v>
      </c>
      <c r="G477">
        <v>564.1</v>
      </c>
      <c r="H477">
        <v>565.6</v>
      </c>
      <c r="I477">
        <v>567.20000000000005</v>
      </c>
      <c r="J477">
        <v>769</v>
      </c>
    </row>
    <row r="478" spans="1:10">
      <c r="A478">
        <v>942</v>
      </c>
      <c r="B478">
        <v>558.29999999999995</v>
      </c>
      <c r="C478">
        <v>559.9</v>
      </c>
      <c r="D478">
        <v>561.4</v>
      </c>
      <c r="E478">
        <v>563</v>
      </c>
      <c r="F478">
        <v>564.5</v>
      </c>
      <c r="G478">
        <v>566.1</v>
      </c>
      <c r="H478">
        <v>567.6</v>
      </c>
      <c r="I478">
        <v>569.20000000000005</v>
      </c>
      <c r="J478">
        <v>767</v>
      </c>
    </row>
    <row r="479" spans="1:10">
      <c r="A479">
        <v>944</v>
      </c>
      <c r="B479">
        <v>560.29999999999995</v>
      </c>
      <c r="C479">
        <v>561.9</v>
      </c>
      <c r="D479">
        <v>563.4</v>
      </c>
      <c r="E479">
        <v>564.9</v>
      </c>
      <c r="F479">
        <v>566.5</v>
      </c>
      <c r="G479">
        <v>568</v>
      </c>
      <c r="H479">
        <v>569.6</v>
      </c>
      <c r="I479">
        <v>571.1</v>
      </c>
      <c r="J479">
        <v>765</v>
      </c>
    </row>
    <row r="480" spans="1:10">
      <c r="A480">
        <v>946</v>
      </c>
      <c r="B480">
        <v>562.29999999999995</v>
      </c>
      <c r="C480">
        <v>563.79999999999995</v>
      </c>
      <c r="D480">
        <v>565.4</v>
      </c>
      <c r="E480">
        <v>566.9</v>
      </c>
      <c r="F480">
        <v>568.5</v>
      </c>
      <c r="G480">
        <v>570</v>
      </c>
      <c r="H480">
        <v>571.6</v>
      </c>
      <c r="I480">
        <v>573.1</v>
      </c>
      <c r="J480">
        <v>763</v>
      </c>
    </row>
    <row r="481" spans="1:10">
      <c r="A481">
        <v>948</v>
      </c>
      <c r="B481">
        <v>564.29999999999995</v>
      </c>
      <c r="C481">
        <v>565.79999999999995</v>
      </c>
      <c r="D481">
        <v>567.4</v>
      </c>
      <c r="E481">
        <v>568.9</v>
      </c>
      <c r="F481">
        <v>570.5</v>
      </c>
      <c r="G481">
        <v>572</v>
      </c>
      <c r="H481">
        <v>573.5</v>
      </c>
      <c r="I481">
        <v>575.1</v>
      </c>
      <c r="J481">
        <v>761</v>
      </c>
    </row>
    <row r="482" spans="1:10">
      <c r="A482">
        <v>950</v>
      </c>
      <c r="B482">
        <v>566.20000000000005</v>
      </c>
      <c r="C482">
        <v>567.79999999999995</v>
      </c>
      <c r="D482">
        <v>569.29999999999995</v>
      </c>
      <c r="E482">
        <v>570.9</v>
      </c>
      <c r="F482">
        <v>572.4</v>
      </c>
      <c r="G482">
        <v>574</v>
      </c>
      <c r="H482">
        <v>575.5</v>
      </c>
      <c r="I482">
        <v>577.1</v>
      </c>
      <c r="J482">
        <v>759</v>
      </c>
    </row>
    <row r="483" spans="1:10">
      <c r="A483">
        <v>952</v>
      </c>
      <c r="B483">
        <v>568.20000000000005</v>
      </c>
      <c r="C483">
        <v>569.79999999999995</v>
      </c>
      <c r="D483">
        <v>571.29999999999995</v>
      </c>
      <c r="E483">
        <v>572.9</v>
      </c>
      <c r="F483">
        <v>574.4</v>
      </c>
      <c r="G483">
        <v>576</v>
      </c>
      <c r="H483">
        <v>577.5</v>
      </c>
      <c r="I483">
        <v>579</v>
      </c>
      <c r="J483">
        <v>757</v>
      </c>
    </row>
    <row r="484" spans="1:10">
      <c r="A484">
        <v>954</v>
      </c>
      <c r="B484">
        <v>570.20000000000005</v>
      </c>
      <c r="C484">
        <v>571.79999999999995</v>
      </c>
      <c r="D484">
        <v>573.29999999999995</v>
      </c>
      <c r="E484">
        <v>574.79999999999995</v>
      </c>
      <c r="F484">
        <v>576.4</v>
      </c>
      <c r="G484">
        <v>577.9</v>
      </c>
      <c r="H484">
        <v>579.5</v>
      </c>
      <c r="I484">
        <v>581</v>
      </c>
      <c r="J484">
        <v>755</v>
      </c>
    </row>
    <row r="485" spans="1:10">
      <c r="A485">
        <v>956</v>
      </c>
      <c r="B485">
        <v>572.20000000000005</v>
      </c>
      <c r="C485">
        <v>573.70000000000005</v>
      </c>
      <c r="D485">
        <v>575.29999999999995</v>
      </c>
      <c r="E485">
        <v>576.79999999999995</v>
      </c>
      <c r="F485">
        <v>578.4</v>
      </c>
      <c r="G485">
        <v>579.9</v>
      </c>
      <c r="H485">
        <v>581.5</v>
      </c>
      <c r="I485">
        <v>583</v>
      </c>
      <c r="J485">
        <v>753</v>
      </c>
    </row>
    <row r="486" spans="1:10">
      <c r="A486">
        <v>958</v>
      </c>
      <c r="B486">
        <v>574.20000000000005</v>
      </c>
      <c r="C486">
        <v>575.70000000000005</v>
      </c>
      <c r="D486">
        <v>577.29999999999995</v>
      </c>
      <c r="E486">
        <v>578.79999999999995</v>
      </c>
      <c r="F486">
        <v>580.29999999999995</v>
      </c>
      <c r="G486">
        <v>581.9</v>
      </c>
      <c r="H486">
        <v>583.4</v>
      </c>
      <c r="I486">
        <v>585</v>
      </c>
      <c r="J486">
        <v>751</v>
      </c>
    </row>
    <row r="487" spans="1:10">
      <c r="A487">
        <v>960</v>
      </c>
      <c r="B487">
        <v>576.1</v>
      </c>
      <c r="C487">
        <v>577.70000000000005</v>
      </c>
      <c r="D487">
        <v>579.20000000000005</v>
      </c>
      <c r="E487">
        <v>580.79999999999995</v>
      </c>
      <c r="F487">
        <v>582.29999999999995</v>
      </c>
      <c r="G487">
        <v>583.9</v>
      </c>
      <c r="H487">
        <v>585.4</v>
      </c>
      <c r="I487">
        <v>587</v>
      </c>
      <c r="J487">
        <v>749</v>
      </c>
    </row>
    <row r="488" spans="1:10">
      <c r="A488">
        <v>962</v>
      </c>
      <c r="B488">
        <v>578.1</v>
      </c>
      <c r="C488">
        <v>579.70000000000005</v>
      </c>
      <c r="D488">
        <v>581.20000000000005</v>
      </c>
      <c r="E488">
        <v>582.79999999999995</v>
      </c>
      <c r="F488">
        <v>584.29999999999995</v>
      </c>
      <c r="G488">
        <v>585.9</v>
      </c>
      <c r="H488">
        <v>587.4</v>
      </c>
      <c r="I488">
        <v>588.9</v>
      </c>
      <c r="J488">
        <v>747</v>
      </c>
    </row>
    <row r="489" spans="1:10">
      <c r="A489">
        <v>964</v>
      </c>
      <c r="B489">
        <v>580.1</v>
      </c>
      <c r="C489">
        <v>581.6</v>
      </c>
      <c r="D489">
        <v>583.20000000000005</v>
      </c>
      <c r="E489">
        <v>584.70000000000005</v>
      </c>
      <c r="F489">
        <v>586.29999999999995</v>
      </c>
      <c r="G489">
        <v>587.79999999999995</v>
      </c>
      <c r="H489">
        <v>589.4</v>
      </c>
      <c r="I489">
        <v>590.9</v>
      </c>
      <c r="J489">
        <v>745</v>
      </c>
    </row>
    <row r="490" spans="1:10">
      <c r="A490">
        <v>966</v>
      </c>
      <c r="B490">
        <v>582.1</v>
      </c>
      <c r="C490">
        <v>583.6</v>
      </c>
      <c r="D490">
        <v>585.20000000000005</v>
      </c>
      <c r="E490">
        <v>586.70000000000005</v>
      </c>
      <c r="F490">
        <v>588.29999999999995</v>
      </c>
      <c r="G490">
        <v>589.79999999999995</v>
      </c>
      <c r="H490">
        <v>591.4</v>
      </c>
      <c r="I490">
        <v>592.9</v>
      </c>
      <c r="J490">
        <v>743</v>
      </c>
    </row>
    <row r="491" spans="1:10">
      <c r="A491">
        <v>968</v>
      </c>
      <c r="B491">
        <v>584.1</v>
      </c>
      <c r="C491">
        <v>585.6</v>
      </c>
      <c r="D491">
        <v>587.20000000000005</v>
      </c>
      <c r="E491">
        <v>588.70000000000005</v>
      </c>
      <c r="F491">
        <v>590.20000000000005</v>
      </c>
      <c r="G491">
        <v>591.79999999999995</v>
      </c>
      <c r="H491">
        <v>593.29999999999995</v>
      </c>
      <c r="I491">
        <v>594.9</v>
      </c>
      <c r="J491">
        <v>741</v>
      </c>
    </row>
    <row r="492" spans="1:10">
      <c r="A492">
        <v>970</v>
      </c>
      <c r="B492">
        <v>586</v>
      </c>
      <c r="C492">
        <v>587.6</v>
      </c>
      <c r="D492">
        <v>589.1</v>
      </c>
      <c r="E492">
        <v>590.70000000000005</v>
      </c>
      <c r="F492">
        <v>592.20000000000005</v>
      </c>
      <c r="G492">
        <v>593.79999999999995</v>
      </c>
      <c r="H492">
        <v>595.29999999999995</v>
      </c>
      <c r="I492">
        <v>596.9</v>
      </c>
      <c r="J492">
        <v>739</v>
      </c>
    </row>
    <row r="493" spans="1:10">
      <c r="A493">
        <v>972</v>
      </c>
      <c r="B493">
        <v>588</v>
      </c>
      <c r="C493">
        <v>589.6</v>
      </c>
      <c r="D493">
        <v>591.1</v>
      </c>
      <c r="E493">
        <v>592.70000000000005</v>
      </c>
      <c r="F493">
        <v>594.20000000000005</v>
      </c>
      <c r="G493">
        <v>595.70000000000005</v>
      </c>
      <c r="H493">
        <v>597.29999999999995</v>
      </c>
      <c r="I493">
        <v>598.79999999999995</v>
      </c>
      <c r="J493">
        <v>737</v>
      </c>
    </row>
    <row r="494" spans="1:10">
      <c r="A494">
        <v>974</v>
      </c>
      <c r="B494">
        <v>590</v>
      </c>
      <c r="C494">
        <v>591.5</v>
      </c>
      <c r="D494">
        <v>593.1</v>
      </c>
      <c r="E494">
        <v>594.6</v>
      </c>
      <c r="F494">
        <v>596.20000000000005</v>
      </c>
      <c r="G494">
        <v>597.70000000000005</v>
      </c>
      <c r="H494">
        <v>599.29999999999995</v>
      </c>
      <c r="I494">
        <v>600.79999999999995</v>
      </c>
      <c r="J494">
        <v>735</v>
      </c>
    </row>
    <row r="495" spans="1:10">
      <c r="A495">
        <v>976</v>
      </c>
      <c r="B495">
        <v>592</v>
      </c>
      <c r="C495">
        <v>593.5</v>
      </c>
      <c r="D495">
        <v>595.1</v>
      </c>
      <c r="E495">
        <v>596.6</v>
      </c>
      <c r="F495">
        <v>598.20000000000005</v>
      </c>
      <c r="G495">
        <v>599.70000000000005</v>
      </c>
      <c r="H495">
        <v>601.29999999999995</v>
      </c>
      <c r="I495">
        <v>602.79999999999995</v>
      </c>
      <c r="J495">
        <v>733</v>
      </c>
    </row>
    <row r="496" spans="1:10">
      <c r="A496">
        <v>978</v>
      </c>
      <c r="B496">
        <v>594</v>
      </c>
      <c r="C496">
        <v>595.5</v>
      </c>
      <c r="D496">
        <v>597</v>
      </c>
      <c r="E496">
        <v>598.6</v>
      </c>
      <c r="F496">
        <v>600.1</v>
      </c>
      <c r="G496">
        <v>601.70000000000005</v>
      </c>
      <c r="H496">
        <v>603.20000000000005</v>
      </c>
      <c r="I496">
        <v>604.79999999999995</v>
      </c>
      <c r="J496">
        <v>731</v>
      </c>
    </row>
    <row r="497" spans="1:10">
      <c r="A497">
        <v>980</v>
      </c>
      <c r="B497">
        <v>595.9</v>
      </c>
      <c r="C497">
        <v>597.5</v>
      </c>
      <c r="D497">
        <v>599</v>
      </c>
      <c r="E497">
        <v>600.6</v>
      </c>
      <c r="F497">
        <v>602.1</v>
      </c>
      <c r="G497">
        <v>603.70000000000005</v>
      </c>
      <c r="H497">
        <v>605.20000000000005</v>
      </c>
      <c r="I497">
        <v>606.79999999999995</v>
      </c>
      <c r="J497">
        <v>729</v>
      </c>
    </row>
    <row r="498" spans="1:10">
      <c r="A498">
        <v>982</v>
      </c>
      <c r="B498">
        <v>597.9</v>
      </c>
      <c r="C498">
        <v>599.5</v>
      </c>
      <c r="D498">
        <v>601</v>
      </c>
      <c r="E498">
        <v>602.5</v>
      </c>
      <c r="F498">
        <v>604.1</v>
      </c>
      <c r="G498">
        <v>605.6</v>
      </c>
      <c r="H498">
        <v>607.20000000000005</v>
      </c>
      <c r="I498">
        <v>608.70000000000005</v>
      </c>
      <c r="J498">
        <v>727</v>
      </c>
    </row>
    <row r="499" spans="1:10">
      <c r="A499">
        <v>984</v>
      </c>
      <c r="B499">
        <v>599.9</v>
      </c>
      <c r="C499">
        <v>601.4</v>
      </c>
      <c r="D499">
        <v>603</v>
      </c>
      <c r="E499">
        <v>604.5</v>
      </c>
      <c r="F499">
        <v>606.1</v>
      </c>
      <c r="G499">
        <v>607.6</v>
      </c>
      <c r="H499">
        <v>609.20000000000005</v>
      </c>
      <c r="I499">
        <v>610.70000000000005</v>
      </c>
      <c r="J499">
        <v>725</v>
      </c>
    </row>
    <row r="500" spans="1:10">
      <c r="A500">
        <v>986</v>
      </c>
      <c r="B500">
        <v>601.9</v>
      </c>
      <c r="C500">
        <v>603.4</v>
      </c>
      <c r="D500">
        <v>605</v>
      </c>
      <c r="E500">
        <v>606.5</v>
      </c>
      <c r="F500">
        <v>608.1</v>
      </c>
      <c r="G500">
        <v>609.6</v>
      </c>
      <c r="H500">
        <v>611.1</v>
      </c>
      <c r="I500">
        <v>612.70000000000005</v>
      </c>
      <c r="J500">
        <v>723</v>
      </c>
    </row>
    <row r="501" spans="1:10">
      <c r="A501">
        <v>988</v>
      </c>
      <c r="B501">
        <v>603.79999999999995</v>
      </c>
      <c r="C501">
        <v>605.4</v>
      </c>
      <c r="D501">
        <v>606.9</v>
      </c>
      <c r="E501">
        <v>608.5</v>
      </c>
      <c r="F501">
        <v>610</v>
      </c>
      <c r="G501">
        <v>611.6</v>
      </c>
      <c r="H501">
        <v>613.1</v>
      </c>
      <c r="I501">
        <v>614.70000000000005</v>
      </c>
      <c r="J501">
        <v>721</v>
      </c>
    </row>
    <row r="502" spans="1:10">
      <c r="A502">
        <v>990</v>
      </c>
      <c r="B502">
        <v>605.79999999999995</v>
      </c>
      <c r="C502">
        <v>607.4</v>
      </c>
      <c r="D502">
        <v>608.9</v>
      </c>
      <c r="E502">
        <v>610.5</v>
      </c>
      <c r="F502">
        <v>612</v>
      </c>
      <c r="G502">
        <v>613.6</v>
      </c>
      <c r="H502">
        <v>615.1</v>
      </c>
      <c r="I502">
        <v>616.6</v>
      </c>
      <c r="J502">
        <v>719</v>
      </c>
    </row>
    <row r="503" spans="1:10">
      <c r="A503">
        <v>992</v>
      </c>
      <c r="B503">
        <v>607.79999999999995</v>
      </c>
      <c r="C503">
        <v>609.4</v>
      </c>
      <c r="D503">
        <v>610.9</v>
      </c>
      <c r="E503">
        <v>612.4</v>
      </c>
      <c r="F503">
        <v>614</v>
      </c>
      <c r="G503">
        <v>615.5</v>
      </c>
      <c r="H503">
        <v>617.1</v>
      </c>
      <c r="I503">
        <v>618.6</v>
      </c>
      <c r="J503">
        <v>717</v>
      </c>
    </row>
    <row r="504" spans="1:10">
      <c r="A504">
        <v>994</v>
      </c>
      <c r="B504">
        <v>609.79999999999995</v>
      </c>
      <c r="C504">
        <v>611.29999999999995</v>
      </c>
      <c r="D504">
        <v>612.9</v>
      </c>
      <c r="E504">
        <v>614.4</v>
      </c>
      <c r="F504">
        <v>616</v>
      </c>
      <c r="G504">
        <v>617.5</v>
      </c>
      <c r="H504">
        <v>619.1</v>
      </c>
      <c r="I504">
        <v>620.6</v>
      </c>
      <c r="J504">
        <v>715</v>
      </c>
    </row>
    <row r="505" spans="1:10">
      <c r="A505">
        <v>996</v>
      </c>
      <c r="B505">
        <v>611.79999999999995</v>
      </c>
      <c r="C505">
        <v>613.29999999999995</v>
      </c>
      <c r="D505">
        <v>614.9</v>
      </c>
      <c r="E505">
        <v>616.4</v>
      </c>
      <c r="F505">
        <v>617.9</v>
      </c>
      <c r="G505">
        <v>619.5</v>
      </c>
      <c r="H505">
        <v>621</v>
      </c>
      <c r="I505">
        <v>622.6</v>
      </c>
      <c r="J505">
        <v>713</v>
      </c>
    </row>
    <row r="506" spans="1:10">
      <c r="A506">
        <v>998</v>
      </c>
      <c r="B506">
        <v>613.70000000000005</v>
      </c>
      <c r="C506">
        <v>615.29999999999995</v>
      </c>
      <c r="D506">
        <v>616.79999999999995</v>
      </c>
      <c r="E506">
        <v>618.4</v>
      </c>
      <c r="F506">
        <v>619.9</v>
      </c>
      <c r="G506">
        <v>621.5</v>
      </c>
      <c r="H506">
        <v>623</v>
      </c>
      <c r="I506">
        <v>624.6</v>
      </c>
      <c r="J506">
        <v>711</v>
      </c>
    </row>
    <row r="507" spans="1:10">
      <c r="A507">
        <v>1000</v>
      </c>
      <c r="B507">
        <v>615.70000000000005</v>
      </c>
      <c r="C507">
        <v>617.29999999999995</v>
      </c>
      <c r="D507">
        <v>618.79999999999995</v>
      </c>
      <c r="E507">
        <v>620.4</v>
      </c>
      <c r="F507">
        <v>621.9</v>
      </c>
      <c r="G507">
        <v>623.5</v>
      </c>
      <c r="H507">
        <v>625</v>
      </c>
      <c r="I507">
        <v>626.5</v>
      </c>
      <c r="J507">
        <v>709</v>
      </c>
    </row>
    <row r="508" spans="1:10">
      <c r="A508">
        <v>1002</v>
      </c>
      <c r="B508">
        <v>617.70000000000005</v>
      </c>
      <c r="C508">
        <v>619.20000000000005</v>
      </c>
      <c r="D508">
        <v>620.79999999999995</v>
      </c>
      <c r="E508">
        <v>622.29999999999995</v>
      </c>
      <c r="F508">
        <v>623.9</v>
      </c>
      <c r="G508">
        <v>625.4</v>
      </c>
      <c r="H508">
        <v>627</v>
      </c>
      <c r="I508">
        <v>628.5</v>
      </c>
      <c r="J508">
        <v>707</v>
      </c>
    </row>
    <row r="509" spans="1:10">
      <c r="A509">
        <v>1004</v>
      </c>
      <c r="B509">
        <v>619.70000000000005</v>
      </c>
      <c r="C509">
        <v>621.20000000000005</v>
      </c>
      <c r="D509">
        <v>622.79999999999995</v>
      </c>
      <c r="E509">
        <v>624.29999999999995</v>
      </c>
      <c r="F509">
        <v>625.9</v>
      </c>
      <c r="G509">
        <v>627.4</v>
      </c>
      <c r="H509">
        <v>629</v>
      </c>
      <c r="I509">
        <v>630.5</v>
      </c>
      <c r="J509">
        <v>705</v>
      </c>
    </row>
    <row r="510" spans="1:10">
      <c r="A510">
        <v>1006</v>
      </c>
      <c r="B510">
        <v>621.70000000000005</v>
      </c>
      <c r="C510">
        <v>623.20000000000005</v>
      </c>
      <c r="D510">
        <v>624.70000000000005</v>
      </c>
      <c r="E510">
        <v>626.29999999999995</v>
      </c>
      <c r="F510">
        <v>627.79999999999995</v>
      </c>
      <c r="G510">
        <v>629.4</v>
      </c>
      <c r="H510">
        <v>630.9</v>
      </c>
      <c r="I510">
        <v>632.5</v>
      </c>
      <c r="J510">
        <v>703</v>
      </c>
    </row>
    <row r="511" spans="1:10">
      <c r="A511">
        <v>1008</v>
      </c>
      <c r="B511">
        <v>623.6</v>
      </c>
      <c r="C511">
        <v>625.20000000000005</v>
      </c>
      <c r="D511">
        <v>626.70000000000005</v>
      </c>
      <c r="E511">
        <v>628.29999999999995</v>
      </c>
      <c r="F511">
        <v>629.79999999999995</v>
      </c>
      <c r="G511">
        <v>631.4</v>
      </c>
      <c r="H511">
        <v>632.9</v>
      </c>
      <c r="I511">
        <v>634.5</v>
      </c>
      <c r="J511">
        <v>701</v>
      </c>
    </row>
    <row r="512" spans="1:10">
      <c r="A512">
        <v>1010</v>
      </c>
      <c r="B512">
        <v>625.6</v>
      </c>
      <c r="C512">
        <v>627.20000000000005</v>
      </c>
      <c r="D512">
        <v>628.70000000000005</v>
      </c>
      <c r="E512">
        <v>630.29999999999995</v>
      </c>
      <c r="F512">
        <v>631.79999999999995</v>
      </c>
      <c r="G512">
        <v>633.29999999999995</v>
      </c>
      <c r="H512">
        <v>634.9</v>
      </c>
      <c r="I512">
        <v>636.4</v>
      </c>
      <c r="J512">
        <v>699</v>
      </c>
    </row>
    <row r="513" spans="1:10">
      <c r="A513">
        <v>1012</v>
      </c>
      <c r="B513">
        <v>627.6</v>
      </c>
      <c r="C513">
        <v>629.1</v>
      </c>
      <c r="D513">
        <v>630.70000000000005</v>
      </c>
      <c r="E513">
        <v>632.20000000000005</v>
      </c>
      <c r="F513">
        <v>633.79999999999995</v>
      </c>
      <c r="G513">
        <v>635.29999999999995</v>
      </c>
      <c r="H513">
        <v>636.9</v>
      </c>
      <c r="I513">
        <v>638.4</v>
      </c>
      <c r="J513">
        <v>697</v>
      </c>
    </row>
    <row r="514" spans="1:10">
      <c r="A514">
        <v>1014</v>
      </c>
      <c r="B514">
        <v>629.6</v>
      </c>
      <c r="C514">
        <v>631.1</v>
      </c>
      <c r="D514">
        <v>632.70000000000005</v>
      </c>
      <c r="E514">
        <v>634.20000000000005</v>
      </c>
      <c r="F514">
        <v>635.79999999999995</v>
      </c>
      <c r="G514">
        <v>637.29999999999995</v>
      </c>
      <c r="H514">
        <v>638.79999999999995</v>
      </c>
      <c r="I514">
        <v>640.4</v>
      </c>
      <c r="J514">
        <v>695</v>
      </c>
    </row>
    <row r="515" spans="1:10">
      <c r="A515">
        <v>1016</v>
      </c>
      <c r="B515">
        <v>631.6</v>
      </c>
      <c r="C515">
        <v>633.1</v>
      </c>
      <c r="D515">
        <v>634.6</v>
      </c>
      <c r="E515">
        <v>636.20000000000005</v>
      </c>
      <c r="F515">
        <v>637.70000000000005</v>
      </c>
      <c r="G515">
        <v>639.29999999999995</v>
      </c>
      <c r="H515">
        <v>640.79999999999995</v>
      </c>
      <c r="I515">
        <v>642.4</v>
      </c>
      <c r="J515">
        <v>693</v>
      </c>
    </row>
    <row r="516" spans="1:10">
      <c r="A516">
        <v>1018</v>
      </c>
      <c r="B516">
        <v>633.5</v>
      </c>
      <c r="C516">
        <v>635.1</v>
      </c>
      <c r="D516">
        <v>636.6</v>
      </c>
      <c r="E516">
        <v>638.20000000000005</v>
      </c>
      <c r="F516">
        <v>639.70000000000005</v>
      </c>
      <c r="G516">
        <v>641.29999999999995</v>
      </c>
      <c r="H516">
        <v>642.79999999999995</v>
      </c>
      <c r="I516">
        <v>644.4</v>
      </c>
      <c r="J516">
        <v>691</v>
      </c>
    </row>
    <row r="517" spans="1:10">
      <c r="A517">
        <v>1020</v>
      </c>
      <c r="B517">
        <v>635.5</v>
      </c>
      <c r="C517">
        <v>637.1</v>
      </c>
      <c r="D517">
        <v>638.6</v>
      </c>
      <c r="E517">
        <v>640.1</v>
      </c>
      <c r="F517">
        <v>641.70000000000005</v>
      </c>
      <c r="G517">
        <v>643.20000000000005</v>
      </c>
      <c r="H517">
        <v>644.79999999999995</v>
      </c>
      <c r="I517">
        <v>646.29999999999995</v>
      </c>
      <c r="J517">
        <v>689</v>
      </c>
    </row>
    <row r="518" spans="1:10">
      <c r="A518">
        <v>1022</v>
      </c>
      <c r="B518">
        <v>637.5</v>
      </c>
      <c r="C518">
        <v>639</v>
      </c>
      <c r="D518">
        <v>640.6</v>
      </c>
      <c r="E518">
        <v>642.1</v>
      </c>
      <c r="F518">
        <v>643.70000000000005</v>
      </c>
      <c r="G518">
        <v>645.20000000000005</v>
      </c>
      <c r="H518">
        <v>646.79999999999995</v>
      </c>
      <c r="I518">
        <v>648.29999999999995</v>
      </c>
      <c r="J518">
        <v>687</v>
      </c>
    </row>
    <row r="519" spans="1:10">
      <c r="A519">
        <v>1024</v>
      </c>
      <c r="B519">
        <v>639.5</v>
      </c>
      <c r="C519">
        <v>641</v>
      </c>
      <c r="D519">
        <v>642.6</v>
      </c>
      <c r="E519">
        <v>644.1</v>
      </c>
      <c r="F519">
        <v>645.70000000000005</v>
      </c>
      <c r="G519">
        <v>647.20000000000005</v>
      </c>
      <c r="H519">
        <v>648.70000000000005</v>
      </c>
      <c r="I519">
        <v>650.29999999999995</v>
      </c>
      <c r="J519">
        <v>685</v>
      </c>
    </row>
    <row r="520" spans="1:10">
      <c r="A520">
        <v>1026</v>
      </c>
      <c r="B520">
        <v>641.4</v>
      </c>
      <c r="C520">
        <v>643</v>
      </c>
      <c r="D520">
        <v>644.5</v>
      </c>
      <c r="E520">
        <v>646.1</v>
      </c>
      <c r="F520">
        <v>647.6</v>
      </c>
      <c r="G520">
        <v>649.20000000000005</v>
      </c>
      <c r="H520">
        <v>650.70000000000005</v>
      </c>
      <c r="I520">
        <v>652.29999999999995</v>
      </c>
      <c r="J520">
        <v>683</v>
      </c>
    </row>
    <row r="521" spans="1:10">
      <c r="A521">
        <v>1028</v>
      </c>
      <c r="B521">
        <v>643.4</v>
      </c>
      <c r="C521">
        <v>645</v>
      </c>
      <c r="D521">
        <v>646.5</v>
      </c>
      <c r="E521">
        <v>648.1</v>
      </c>
      <c r="F521">
        <v>649.6</v>
      </c>
      <c r="G521">
        <v>651.20000000000005</v>
      </c>
      <c r="H521">
        <v>652.70000000000005</v>
      </c>
      <c r="I521">
        <v>654.20000000000005</v>
      </c>
      <c r="J521">
        <v>681</v>
      </c>
    </row>
    <row r="522" spans="1:10">
      <c r="A522">
        <v>1030</v>
      </c>
      <c r="B522">
        <v>645.4</v>
      </c>
      <c r="C522">
        <v>647</v>
      </c>
      <c r="D522">
        <v>648.5</v>
      </c>
      <c r="E522">
        <v>650</v>
      </c>
      <c r="F522">
        <v>651.6</v>
      </c>
      <c r="G522">
        <v>653.1</v>
      </c>
      <c r="H522">
        <v>654.70000000000005</v>
      </c>
      <c r="I522">
        <v>656.2</v>
      </c>
      <c r="J522">
        <v>679</v>
      </c>
    </row>
    <row r="523" spans="1:10">
      <c r="A523">
        <v>1032</v>
      </c>
      <c r="B523">
        <v>647.4</v>
      </c>
      <c r="C523">
        <v>648.9</v>
      </c>
      <c r="D523">
        <v>650.5</v>
      </c>
      <c r="E523">
        <v>652</v>
      </c>
      <c r="F523">
        <v>653.6</v>
      </c>
      <c r="G523">
        <v>655.1</v>
      </c>
      <c r="H523">
        <v>656.7</v>
      </c>
      <c r="I523">
        <v>658.2</v>
      </c>
      <c r="J523">
        <v>677</v>
      </c>
    </row>
    <row r="524" spans="1:10">
      <c r="A524">
        <v>1034</v>
      </c>
      <c r="B524">
        <v>649.4</v>
      </c>
      <c r="C524">
        <v>650.9</v>
      </c>
      <c r="D524">
        <v>652.5</v>
      </c>
      <c r="E524">
        <v>654</v>
      </c>
      <c r="F524">
        <v>655.5</v>
      </c>
      <c r="G524">
        <v>657.1</v>
      </c>
      <c r="H524">
        <v>658.6</v>
      </c>
      <c r="I524">
        <v>660.2</v>
      </c>
      <c r="J524">
        <v>675</v>
      </c>
    </row>
    <row r="525" spans="1:10">
      <c r="A525">
        <v>1036</v>
      </c>
      <c r="B525">
        <v>651.29999999999995</v>
      </c>
      <c r="C525">
        <v>652.9</v>
      </c>
      <c r="D525">
        <v>654.4</v>
      </c>
      <c r="E525">
        <v>656</v>
      </c>
      <c r="F525">
        <v>657.5</v>
      </c>
      <c r="G525">
        <v>659.1</v>
      </c>
      <c r="H525">
        <v>660.6</v>
      </c>
      <c r="I525">
        <v>662.2</v>
      </c>
      <c r="J525">
        <v>673</v>
      </c>
    </row>
    <row r="526" spans="1:10">
      <c r="A526">
        <v>1038</v>
      </c>
      <c r="B526">
        <v>653.29999999999995</v>
      </c>
      <c r="C526">
        <v>654.9</v>
      </c>
      <c r="D526">
        <v>656.4</v>
      </c>
      <c r="E526">
        <v>658</v>
      </c>
      <c r="F526">
        <v>659.5</v>
      </c>
      <c r="G526">
        <v>661.1</v>
      </c>
      <c r="H526">
        <v>662.6</v>
      </c>
      <c r="I526">
        <v>664.1</v>
      </c>
      <c r="J526">
        <v>671</v>
      </c>
    </row>
    <row r="527" spans="1:10">
      <c r="A527">
        <v>1040</v>
      </c>
      <c r="B527">
        <v>655.29999999999995</v>
      </c>
      <c r="C527">
        <v>656.8</v>
      </c>
      <c r="D527">
        <v>658.4</v>
      </c>
      <c r="E527">
        <v>659.9</v>
      </c>
      <c r="F527">
        <v>661.5</v>
      </c>
      <c r="G527">
        <v>663</v>
      </c>
      <c r="H527">
        <v>664.6</v>
      </c>
      <c r="I527">
        <v>666.1</v>
      </c>
      <c r="J527">
        <v>669</v>
      </c>
    </row>
    <row r="528" spans="1:10">
      <c r="A528">
        <v>1042</v>
      </c>
      <c r="B528">
        <v>657.3</v>
      </c>
      <c r="C528">
        <v>658.8</v>
      </c>
      <c r="D528">
        <v>660.4</v>
      </c>
      <c r="E528">
        <v>661.9</v>
      </c>
      <c r="F528">
        <v>663.5</v>
      </c>
      <c r="G528">
        <v>665</v>
      </c>
      <c r="H528">
        <v>666.6</v>
      </c>
      <c r="I528">
        <v>668.1</v>
      </c>
      <c r="J528">
        <v>667</v>
      </c>
    </row>
    <row r="529" spans="1:10">
      <c r="A529">
        <v>1044</v>
      </c>
      <c r="B529">
        <v>659.3</v>
      </c>
      <c r="C529">
        <v>660.8</v>
      </c>
      <c r="D529">
        <v>662.3</v>
      </c>
      <c r="E529">
        <v>663.9</v>
      </c>
      <c r="F529">
        <v>665.4</v>
      </c>
      <c r="G529">
        <v>667</v>
      </c>
      <c r="H529">
        <v>668.5</v>
      </c>
      <c r="I529">
        <v>670.1</v>
      </c>
      <c r="J529">
        <v>665</v>
      </c>
    </row>
    <row r="530" spans="1:10">
      <c r="A530">
        <v>1046</v>
      </c>
      <c r="B530">
        <v>661.2</v>
      </c>
      <c r="C530">
        <v>662.8</v>
      </c>
      <c r="D530">
        <v>664.3</v>
      </c>
      <c r="E530">
        <v>665.9</v>
      </c>
      <c r="F530">
        <v>667.4</v>
      </c>
      <c r="G530">
        <v>669</v>
      </c>
      <c r="H530">
        <v>670.5</v>
      </c>
      <c r="I530">
        <v>672.1</v>
      </c>
      <c r="J530">
        <v>663</v>
      </c>
    </row>
    <row r="531" spans="1:10">
      <c r="A531">
        <v>1048</v>
      </c>
      <c r="B531">
        <v>663.2</v>
      </c>
      <c r="C531">
        <v>664.8</v>
      </c>
      <c r="D531">
        <v>666.3</v>
      </c>
      <c r="E531">
        <v>667.9</v>
      </c>
      <c r="F531">
        <v>669.4</v>
      </c>
      <c r="G531">
        <v>670.9</v>
      </c>
      <c r="H531">
        <v>672.5</v>
      </c>
      <c r="I531">
        <v>674</v>
      </c>
      <c r="J531">
        <v>661</v>
      </c>
    </row>
    <row r="532" spans="1:10">
      <c r="A532">
        <v>1050</v>
      </c>
      <c r="B532">
        <v>665.2</v>
      </c>
      <c r="C532">
        <v>666.7</v>
      </c>
      <c r="D532">
        <v>668.3</v>
      </c>
      <c r="E532">
        <v>669.8</v>
      </c>
      <c r="F532">
        <v>671.4</v>
      </c>
      <c r="G532">
        <v>672.9</v>
      </c>
      <c r="H532">
        <v>674.5</v>
      </c>
      <c r="I532">
        <v>676</v>
      </c>
      <c r="J532">
        <v>659</v>
      </c>
    </row>
    <row r="533" spans="1:10">
      <c r="A533">
        <v>1052</v>
      </c>
      <c r="B533">
        <v>667.2</v>
      </c>
      <c r="C533">
        <v>668.7</v>
      </c>
      <c r="D533">
        <v>670.3</v>
      </c>
      <c r="E533">
        <v>671.8</v>
      </c>
      <c r="F533">
        <v>673.4</v>
      </c>
      <c r="G533">
        <v>674.9</v>
      </c>
      <c r="H533">
        <v>676.4</v>
      </c>
      <c r="I533">
        <v>678</v>
      </c>
      <c r="J533">
        <v>657</v>
      </c>
    </row>
    <row r="534" spans="1:10">
      <c r="A534">
        <v>1054</v>
      </c>
      <c r="B534">
        <v>669.2</v>
      </c>
      <c r="C534">
        <v>670.7</v>
      </c>
      <c r="D534">
        <v>672.2</v>
      </c>
      <c r="E534">
        <v>673.8</v>
      </c>
      <c r="F534">
        <v>675.3</v>
      </c>
      <c r="G534">
        <v>676.9</v>
      </c>
      <c r="H534">
        <v>678.4</v>
      </c>
      <c r="I534">
        <v>680</v>
      </c>
      <c r="J534">
        <v>655</v>
      </c>
    </row>
    <row r="535" spans="1:10">
      <c r="A535">
        <v>1056</v>
      </c>
      <c r="B535">
        <v>671.1</v>
      </c>
      <c r="C535">
        <v>672.7</v>
      </c>
      <c r="D535">
        <v>674.2</v>
      </c>
      <c r="E535">
        <v>675.8</v>
      </c>
      <c r="F535">
        <v>677.3</v>
      </c>
      <c r="G535">
        <v>678.9</v>
      </c>
      <c r="H535">
        <v>680.4</v>
      </c>
      <c r="I535">
        <v>682</v>
      </c>
      <c r="J535">
        <v>653</v>
      </c>
    </row>
    <row r="536" spans="1:10">
      <c r="A536">
        <v>1058</v>
      </c>
      <c r="B536">
        <v>673.1</v>
      </c>
      <c r="C536">
        <v>674.7</v>
      </c>
      <c r="D536">
        <v>676.2</v>
      </c>
      <c r="E536">
        <v>677.7</v>
      </c>
      <c r="F536">
        <v>679.3</v>
      </c>
      <c r="G536">
        <v>680.8</v>
      </c>
      <c r="H536">
        <v>682.4</v>
      </c>
      <c r="I536">
        <v>683.9</v>
      </c>
      <c r="J536">
        <v>651</v>
      </c>
    </row>
    <row r="537" spans="1:10">
      <c r="A537">
        <v>1060</v>
      </c>
      <c r="B537">
        <v>675.1</v>
      </c>
      <c r="C537">
        <v>676.6</v>
      </c>
      <c r="D537">
        <v>678.2</v>
      </c>
      <c r="E537">
        <v>679.7</v>
      </c>
      <c r="F537">
        <v>681.3</v>
      </c>
      <c r="G537">
        <v>682.8</v>
      </c>
      <c r="H537">
        <v>684.4</v>
      </c>
      <c r="I537">
        <v>685.9</v>
      </c>
      <c r="J537">
        <v>649</v>
      </c>
    </row>
    <row r="538" spans="1:10">
      <c r="A538">
        <v>1062</v>
      </c>
      <c r="B538">
        <v>677.1</v>
      </c>
      <c r="C538">
        <v>678.6</v>
      </c>
      <c r="D538">
        <v>680.2</v>
      </c>
      <c r="E538">
        <v>681.7</v>
      </c>
      <c r="F538">
        <v>683.3</v>
      </c>
      <c r="G538">
        <v>684.8</v>
      </c>
      <c r="H538">
        <v>686.3</v>
      </c>
      <c r="I538">
        <v>687.9</v>
      </c>
      <c r="J538">
        <v>647</v>
      </c>
    </row>
    <row r="539" spans="1:10">
      <c r="A539">
        <v>1064</v>
      </c>
      <c r="B539">
        <v>679</v>
      </c>
      <c r="C539">
        <v>680.6</v>
      </c>
      <c r="D539">
        <v>682.1</v>
      </c>
      <c r="E539">
        <v>683.7</v>
      </c>
      <c r="F539">
        <v>685.2</v>
      </c>
      <c r="G539">
        <v>686.8</v>
      </c>
      <c r="H539">
        <v>688.3</v>
      </c>
      <c r="I539">
        <v>689.9</v>
      </c>
      <c r="J539">
        <v>645</v>
      </c>
    </row>
    <row r="540" spans="1:10">
      <c r="A540">
        <v>1066</v>
      </c>
      <c r="B540">
        <v>681</v>
      </c>
      <c r="C540">
        <v>682.6</v>
      </c>
      <c r="D540">
        <v>684.1</v>
      </c>
      <c r="E540">
        <v>685.7</v>
      </c>
      <c r="F540">
        <v>687.2</v>
      </c>
      <c r="G540">
        <v>688.8</v>
      </c>
      <c r="H540">
        <v>690.3</v>
      </c>
      <c r="I540">
        <v>691.8</v>
      </c>
      <c r="J540">
        <v>643</v>
      </c>
    </row>
    <row r="541" spans="1:10">
      <c r="A541">
        <v>1068</v>
      </c>
      <c r="B541">
        <v>683</v>
      </c>
      <c r="C541">
        <v>684.6</v>
      </c>
      <c r="D541">
        <v>686.1</v>
      </c>
      <c r="E541">
        <v>687.6</v>
      </c>
      <c r="F541">
        <v>689.2</v>
      </c>
      <c r="G541">
        <v>690.7</v>
      </c>
      <c r="H541">
        <v>692.3</v>
      </c>
      <c r="I541">
        <v>693.8</v>
      </c>
      <c r="J541">
        <v>641</v>
      </c>
    </row>
    <row r="542" spans="1:10">
      <c r="A542">
        <v>1070</v>
      </c>
      <c r="B542">
        <v>685</v>
      </c>
      <c r="C542">
        <v>686.5</v>
      </c>
      <c r="D542">
        <v>688.1</v>
      </c>
      <c r="E542">
        <v>689.6</v>
      </c>
      <c r="F542">
        <v>691.2</v>
      </c>
      <c r="G542">
        <v>692.7</v>
      </c>
      <c r="H542">
        <v>694.3</v>
      </c>
      <c r="I542">
        <v>695.8</v>
      </c>
      <c r="J542">
        <v>639</v>
      </c>
    </row>
    <row r="543" spans="1:10">
      <c r="A543">
        <v>1072</v>
      </c>
      <c r="B543">
        <v>687</v>
      </c>
      <c r="C543">
        <v>688.5</v>
      </c>
      <c r="D543">
        <v>690.1</v>
      </c>
      <c r="E543">
        <v>691.6</v>
      </c>
      <c r="F543">
        <v>693.1</v>
      </c>
      <c r="G543">
        <v>694.7</v>
      </c>
      <c r="H543">
        <v>696.2</v>
      </c>
      <c r="I543">
        <v>697.8</v>
      </c>
      <c r="J543">
        <v>637</v>
      </c>
    </row>
    <row r="544" spans="1:10">
      <c r="A544">
        <v>1074</v>
      </c>
      <c r="B544">
        <v>688.9</v>
      </c>
      <c r="C544">
        <v>690.5</v>
      </c>
      <c r="D544">
        <v>692</v>
      </c>
      <c r="E544">
        <v>693.6</v>
      </c>
      <c r="F544">
        <v>695.1</v>
      </c>
      <c r="G544">
        <v>696.7</v>
      </c>
      <c r="H544">
        <v>698.2</v>
      </c>
      <c r="I544">
        <v>699.8</v>
      </c>
      <c r="J544">
        <v>635</v>
      </c>
    </row>
    <row r="545" spans="1:10">
      <c r="A545">
        <v>1076</v>
      </c>
      <c r="B545">
        <v>690.9</v>
      </c>
      <c r="C545">
        <v>692.5</v>
      </c>
      <c r="D545">
        <v>694</v>
      </c>
      <c r="E545">
        <v>695.6</v>
      </c>
      <c r="F545">
        <v>697.1</v>
      </c>
      <c r="G545">
        <v>698.7</v>
      </c>
      <c r="H545">
        <v>700.2</v>
      </c>
      <c r="I545">
        <v>701.7</v>
      </c>
      <c r="J545">
        <v>633</v>
      </c>
    </row>
    <row r="546" spans="1:10">
      <c r="A546">
        <v>1078</v>
      </c>
      <c r="B546">
        <v>692.9</v>
      </c>
      <c r="C546">
        <v>694.4</v>
      </c>
      <c r="D546">
        <v>696</v>
      </c>
      <c r="E546">
        <v>697.5</v>
      </c>
      <c r="F546">
        <v>699.1</v>
      </c>
      <c r="G546">
        <v>700.6</v>
      </c>
      <c r="H546">
        <v>702.2</v>
      </c>
      <c r="I546">
        <v>703.7</v>
      </c>
      <c r="J546">
        <v>631</v>
      </c>
    </row>
    <row r="547" spans="1:10">
      <c r="A547">
        <v>1080</v>
      </c>
      <c r="B547">
        <v>694.9</v>
      </c>
      <c r="C547">
        <v>696.4</v>
      </c>
      <c r="D547">
        <v>698</v>
      </c>
      <c r="E547">
        <v>699.5</v>
      </c>
      <c r="F547">
        <v>701.1</v>
      </c>
      <c r="G547">
        <v>702.6</v>
      </c>
      <c r="H547">
        <v>704.2</v>
      </c>
      <c r="I547">
        <v>705.7</v>
      </c>
      <c r="J547">
        <v>629</v>
      </c>
    </row>
    <row r="548" spans="1:10">
      <c r="A548">
        <v>1082</v>
      </c>
      <c r="B548">
        <v>696.9</v>
      </c>
      <c r="C548">
        <v>698.4</v>
      </c>
      <c r="D548">
        <v>699.9</v>
      </c>
      <c r="E548">
        <v>701.5</v>
      </c>
      <c r="F548">
        <v>703</v>
      </c>
      <c r="G548">
        <v>704.6</v>
      </c>
      <c r="H548">
        <v>706.1</v>
      </c>
      <c r="I548">
        <v>707.7</v>
      </c>
      <c r="J548">
        <v>627</v>
      </c>
    </row>
    <row r="549" spans="1:10">
      <c r="A549">
        <v>1084</v>
      </c>
      <c r="B549">
        <v>698.8</v>
      </c>
      <c r="C549">
        <v>700.4</v>
      </c>
      <c r="D549">
        <v>701.9</v>
      </c>
      <c r="E549">
        <v>703.5</v>
      </c>
      <c r="F549">
        <v>705</v>
      </c>
      <c r="G549">
        <v>706.6</v>
      </c>
      <c r="H549">
        <v>708.1</v>
      </c>
      <c r="I549">
        <v>709.7</v>
      </c>
      <c r="J549">
        <v>625</v>
      </c>
    </row>
    <row r="550" spans="1:10">
      <c r="A550">
        <v>1086</v>
      </c>
      <c r="B550">
        <v>700.8</v>
      </c>
      <c r="C550">
        <v>702.4</v>
      </c>
      <c r="D550">
        <v>703.9</v>
      </c>
      <c r="E550">
        <v>705.5</v>
      </c>
      <c r="F550">
        <v>707</v>
      </c>
      <c r="G550">
        <v>708.5</v>
      </c>
      <c r="H550">
        <v>710.1</v>
      </c>
      <c r="I550">
        <v>711.6</v>
      </c>
      <c r="J550">
        <v>623</v>
      </c>
    </row>
    <row r="551" spans="1:10">
      <c r="A551">
        <v>1088</v>
      </c>
      <c r="B551">
        <v>702.8</v>
      </c>
      <c r="C551">
        <v>704.3</v>
      </c>
      <c r="D551">
        <v>705.9</v>
      </c>
      <c r="E551">
        <v>707.4</v>
      </c>
      <c r="F551">
        <v>709</v>
      </c>
      <c r="G551">
        <v>710.5</v>
      </c>
      <c r="H551">
        <v>712.1</v>
      </c>
      <c r="I551">
        <v>713.6</v>
      </c>
      <c r="J551">
        <v>621</v>
      </c>
    </row>
    <row r="552" spans="1:10">
      <c r="A552">
        <v>1090</v>
      </c>
      <c r="B552">
        <v>704.8</v>
      </c>
      <c r="C552">
        <v>706.3</v>
      </c>
      <c r="D552">
        <v>707.9</v>
      </c>
      <c r="E552">
        <v>709.4</v>
      </c>
      <c r="F552">
        <v>711</v>
      </c>
      <c r="G552">
        <v>712.5</v>
      </c>
      <c r="H552">
        <v>714</v>
      </c>
      <c r="I552">
        <v>715.6</v>
      </c>
      <c r="J552">
        <v>619</v>
      </c>
    </row>
    <row r="553" spans="1:10">
      <c r="A553">
        <v>1092</v>
      </c>
      <c r="B553">
        <v>706.8</v>
      </c>
      <c r="C553">
        <v>708.3</v>
      </c>
      <c r="D553">
        <v>709.8</v>
      </c>
      <c r="E553">
        <v>711.4</v>
      </c>
      <c r="F553">
        <v>712.9</v>
      </c>
      <c r="G553">
        <v>714.5</v>
      </c>
      <c r="H553">
        <v>716</v>
      </c>
      <c r="I553">
        <v>717.6</v>
      </c>
      <c r="J553">
        <v>617</v>
      </c>
    </row>
    <row r="554" spans="1:10">
      <c r="A554">
        <v>1094</v>
      </c>
      <c r="B554">
        <v>708.7</v>
      </c>
      <c r="C554">
        <v>710.3</v>
      </c>
      <c r="D554">
        <v>711.8</v>
      </c>
      <c r="E554">
        <v>713.4</v>
      </c>
      <c r="F554">
        <v>714.9</v>
      </c>
      <c r="G554">
        <v>716.5</v>
      </c>
      <c r="H554">
        <v>718</v>
      </c>
      <c r="I554">
        <v>719.6</v>
      </c>
      <c r="J554">
        <v>615</v>
      </c>
    </row>
    <row r="555" spans="1:10">
      <c r="A555">
        <v>1096</v>
      </c>
      <c r="B555">
        <v>710.7</v>
      </c>
      <c r="C555">
        <v>712.3</v>
      </c>
      <c r="D555">
        <v>713.8</v>
      </c>
      <c r="E555">
        <v>715.3</v>
      </c>
      <c r="F555">
        <v>716.9</v>
      </c>
      <c r="G555">
        <v>718.4</v>
      </c>
      <c r="H555">
        <v>720</v>
      </c>
      <c r="I555">
        <v>721.5</v>
      </c>
      <c r="J555">
        <v>613</v>
      </c>
    </row>
    <row r="556" spans="1:10">
      <c r="A556">
        <v>1098</v>
      </c>
      <c r="B556">
        <v>712.7</v>
      </c>
      <c r="C556">
        <v>714.2</v>
      </c>
      <c r="D556">
        <v>715.8</v>
      </c>
      <c r="E556">
        <v>717.3</v>
      </c>
      <c r="F556">
        <v>718.9</v>
      </c>
      <c r="G556">
        <v>720.4</v>
      </c>
      <c r="H556">
        <v>722</v>
      </c>
      <c r="I556">
        <v>723.5</v>
      </c>
      <c r="J556">
        <v>611</v>
      </c>
    </row>
    <row r="557" spans="1:10">
      <c r="A557">
        <v>1100</v>
      </c>
      <c r="B557">
        <v>714.7</v>
      </c>
      <c r="C557">
        <v>716.2</v>
      </c>
      <c r="D557">
        <v>717.8</v>
      </c>
      <c r="E557">
        <v>719.3</v>
      </c>
      <c r="F557">
        <v>720.9</v>
      </c>
      <c r="G557">
        <v>722.4</v>
      </c>
      <c r="H557">
        <v>723.9</v>
      </c>
      <c r="I557">
        <v>725.5</v>
      </c>
      <c r="J557">
        <v>609</v>
      </c>
    </row>
    <row r="558" spans="1:10">
      <c r="A558">
        <v>1102</v>
      </c>
      <c r="B558">
        <v>716.6</v>
      </c>
      <c r="C558">
        <v>718.2</v>
      </c>
      <c r="D558">
        <v>719.7</v>
      </c>
      <c r="E558">
        <v>721.3</v>
      </c>
      <c r="F558">
        <v>722.8</v>
      </c>
      <c r="G558">
        <v>724.4</v>
      </c>
      <c r="H558">
        <v>725.9</v>
      </c>
      <c r="I558">
        <v>727.5</v>
      </c>
      <c r="J558">
        <v>607</v>
      </c>
    </row>
    <row r="559" spans="1:10">
      <c r="A559">
        <v>1104</v>
      </c>
      <c r="B559">
        <v>718.6</v>
      </c>
      <c r="C559">
        <v>720.2</v>
      </c>
      <c r="D559">
        <v>721.7</v>
      </c>
      <c r="E559">
        <v>723.3</v>
      </c>
      <c r="F559">
        <v>724.8</v>
      </c>
      <c r="G559">
        <v>726.4</v>
      </c>
      <c r="H559">
        <v>727.9</v>
      </c>
      <c r="I559">
        <v>729.4</v>
      </c>
      <c r="J559">
        <v>605</v>
      </c>
    </row>
    <row r="560" spans="1:10">
      <c r="A560">
        <v>1106</v>
      </c>
      <c r="B560">
        <v>720.6</v>
      </c>
      <c r="C560">
        <v>722.2</v>
      </c>
      <c r="D560">
        <v>723.7</v>
      </c>
      <c r="E560">
        <v>725.2</v>
      </c>
      <c r="F560">
        <v>726.8</v>
      </c>
      <c r="G560">
        <v>728.3</v>
      </c>
      <c r="H560">
        <v>729.9</v>
      </c>
      <c r="I560">
        <v>731.4</v>
      </c>
      <c r="J560">
        <v>603</v>
      </c>
    </row>
    <row r="561" spans="1:10">
      <c r="A561">
        <v>1108</v>
      </c>
      <c r="B561">
        <v>722.6</v>
      </c>
      <c r="C561">
        <v>724.1</v>
      </c>
      <c r="D561">
        <v>725.7</v>
      </c>
      <c r="E561">
        <v>727.2</v>
      </c>
      <c r="F561">
        <v>728.8</v>
      </c>
      <c r="G561">
        <v>730.3</v>
      </c>
      <c r="H561">
        <v>731.9</v>
      </c>
      <c r="I561">
        <v>733.4</v>
      </c>
      <c r="J561">
        <v>601</v>
      </c>
    </row>
    <row r="562" spans="1:10">
      <c r="A562">
        <v>1110</v>
      </c>
      <c r="B562">
        <v>724.6</v>
      </c>
      <c r="C562">
        <v>726.1</v>
      </c>
      <c r="D562">
        <v>727.7</v>
      </c>
      <c r="E562">
        <v>729.2</v>
      </c>
      <c r="F562">
        <v>730.7</v>
      </c>
      <c r="G562">
        <v>732.3</v>
      </c>
      <c r="H562">
        <v>733.8</v>
      </c>
      <c r="I562">
        <v>735.4</v>
      </c>
      <c r="J562">
        <v>599</v>
      </c>
    </row>
    <row r="563" spans="1:10">
      <c r="A563">
        <v>1112</v>
      </c>
      <c r="B563">
        <v>726.5</v>
      </c>
      <c r="C563">
        <v>728.1</v>
      </c>
      <c r="D563">
        <v>729.6</v>
      </c>
      <c r="E563">
        <v>731.2</v>
      </c>
      <c r="F563">
        <v>732.7</v>
      </c>
      <c r="G563">
        <v>734.3</v>
      </c>
      <c r="H563">
        <v>735.8</v>
      </c>
      <c r="I563">
        <v>737.4</v>
      </c>
      <c r="J563">
        <v>597</v>
      </c>
    </row>
    <row r="564" spans="1:10">
      <c r="A564">
        <v>1114</v>
      </c>
      <c r="B564">
        <v>728.5</v>
      </c>
      <c r="C564">
        <v>730.1</v>
      </c>
      <c r="D564">
        <v>731.6</v>
      </c>
      <c r="E564">
        <v>733.2</v>
      </c>
      <c r="F564">
        <v>734.7</v>
      </c>
      <c r="G564">
        <v>736.2</v>
      </c>
      <c r="H564">
        <v>737.8</v>
      </c>
      <c r="I564">
        <v>739.3</v>
      </c>
      <c r="J564">
        <v>595</v>
      </c>
    </row>
    <row r="565" spans="1:10">
      <c r="A565">
        <v>1116</v>
      </c>
      <c r="B565">
        <v>730.5</v>
      </c>
      <c r="C565">
        <v>732</v>
      </c>
      <c r="D565">
        <v>733.6</v>
      </c>
      <c r="E565">
        <v>735.1</v>
      </c>
      <c r="F565">
        <v>736.7</v>
      </c>
      <c r="G565">
        <v>738.2</v>
      </c>
      <c r="H565">
        <v>739.8</v>
      </c>
      <c r="I565">
        <v>741.3</v>
      </c>
      <c r="J565">
        <v>593</v>
      </c>
    </row>
    <row r="566" spans="1:10">
      <c r="A566">
        <v>1118</v>
      </c>
      <c r="B566">
        <v>732.5</v>
      </c>
      <c r="C566">
        <v>734</v>
      </c>
      <c r="D566">
        <v>735.6</v>
      </c>
      <c r="E566">
        <v>737.1</v>
      </c>
      <c r="F566">
        <v>738.7</v>
      </c>
      <c r="G566">
        <v>740.2</v>
      </c>
      <c r="H566">
        <v>741.8</v>
      </c>
      <c r="I566">
        <v>743.3</v>
      </c>
      <c r="J566">
        <v>591</v>
      </c>
    </row>
    <row r="567" spans="1:10">
      <c r="A567">
        <v>1120</v>
      </c>
      <c r="B567">
        <v>734.5</v>
      </c>
      <c r="C567">
        <v>736</v>
      </c>
      <c r="D567">
        <v>737.5</v>
      </c>
      <c r="E567">
        <v>739.1</v>
      </c>
      <c r="F567">
        <v>740.6</v>
      </c>
      <c r="G567">
        <v>742.2</v>
      </c>
      <c r="H567">
        <v>743.7</v>
      </c>
      <c r="I567">
        <v>745.3</v>
      </c>
      <c r="J567">
        <v>589</v>
      </c>
    </row>
    <row r="568" spans="1:10">
      <c r="A568">
        <v>1122</v>
      </c>
      <c r="B568">
        <v>736.4</v>
      </c>
      <c r="C568">
        <v>738</v>
      </c>
      <c r="D568">
        <v>739.5</v>
      </c>
      <c r="E568">
        <v>741.1</v>
      </c>
      <c r="F568">
        <v>742.6</v>
      </c>
      <c r="G568">
        <v>744.2</v>
      </c>
      <c r="H568">
        <v>745.7</v>
      </c>
      <c r="I568">
        <v>747.3</v>
      </c>
      <c r="J568">
        <v>587</v>
      </c>
    </row>
    <row r="569" spans="1:10">
      <c r="A569">
        <v>1124</v>
      </c>
      <c r="B569">
        <v>738.4</v>
      </c>
      <c r="C569">
        <v>740</v>
      </c>
      <c r="D569">
        <v>741.5</v>
      </c>
      <c r="E569">
        <v>743.1</v>
      </c>
      <c r="F569">
        <v>744.6</v>
      </c>
      <c r="G569">
        <v>746.1</v>
      </c>
      <c r="H569">
        <v>747.7</v>
      </c>
      <c r="I569">
        <v>749.2</v>
      </c>
      <c r="J569">
        <v>585</v>
      </c>
    </row>
    <row r="570" spans="1:10">
      <c r="A570">
        <v>1126</v>
      </c>
      <c r="B570">
        <v>740.4</v>
      </c>
      <c r="C570">
        <v>741.9</v>
      </c>
      <c r="D570">
        <v>743.5</v>
      </c>
      <c r="E570">
        <v>745</v>
      </c>
      <c r="F570">
        <v>746.6</v>
      </c>
      <c r="G570">
        <v>748.1</v>
      </c>
      <c r="H570">
        <v>749.7</v>
      </c>
      <c r="I570">
        <v>751.2</v>
      </c>
      <c r="J570">
        <v>583</v>
      </c>
    </row>
    <row r="571" spans="1:10">
      <c r="A571">
        <v>1128</v>
      </c>
      <c r="B571">
        <v>742.4</v>
      </c>
      <c r="C571">
        <v>743.9</v>
      </c>
      <c r="D571">
        <v>745.5</v>
      </c>
      <c r="E571">
        <v>747</v>
      </c>
      <c r="F571">
        <v>748.6</v>
      </c>
      <c r="G571">
        <v>750.1</v>
      </c>
      <c r="H571">
        <v>751.6</v>
      </c>
      <c r="I571">
        <v>753.2</v>
      </c>
      <c r="J571">
        <v>581</v>
      </c>
    </row>
    <row r="572" spans="1:10">
      <c r="A572">
        <v>1130</v>
      </c>
      <c r="B572">
        <v>744.4</v>
      </c>
      <c r="C572">
        <v>745.9</v>
      </c>
      <c r="D572">
        <v>747.4</v>
      </c>
      <c r="E572">
        <v>749</v>
      </c>
      <c r="F572">
        <v>750.5</v>
      </c>
      <c r="G572">
        <v>752.1</v>
      </c>
      <c r="H572">
        <v>753.6</v>
      </c>
      <c r="I572">
        <v>755.2</v>
      </c>
      <c r="J572">
        <v>579</v>
      </c>
    </row>
    <row r="573" spans="1:10">
      <c r="A573">
        <v>1132</v>
      </c>
      <c r="B573">
        <v>746.3</v>
      </c>
      <c r="C573">
        <v>747.9</v>
      </c>
      <c r="D573">
        <v>749.4</v>
      </c>
      <c r="E573">
        <v>751</v>
      </c>
      <c r="F573">
        <v>752.5</v>
      </c>
      <c r="G573">
        <v>754.1</v>
      </c>
      <c r="H573">
        <v>755.6</v>
      </c>
      <c r="I573">
        <v>757.2</v>
      </c>
      <c r="J573">
        <v>577</v>
      </c>
    </row>
    <row r="574" spans="1:10">
      <c r="A574">
        <v>1134</v>
      </c>
      <c r="B574">
        <v>748.3</v>
      </c>
      <c r="C574">
        <v>749.9</v>
      </c>
      <c r="D574">
        <v>751.4</v>
      </c>
      <c r="E574">
        <v>752.9</v>
      </c>
      <c r="F574">
        <v>754.5</v>
      </c>
      <c r="G574">
        <v>756</v>
      </c>
      <c r="H574">
        <v>757.6</v>
      </c>
      <c r="I574">
        <v>759.1</v>
      </c>
      <c r="J574">
        <v>575</v>
      </c>
    </row>
    <row r="575" spans="1:10">
      <c r="A575">
        <v>1136</v>
      </c>
      <c r="B575">
        <v>750.3</v>
      </c>
      <c r="C575">
        <v>751.8</v>
      </c>
      <c r="D575">
        <v>753.4</v>
      </c>
      <c r="E575">
        <v>754.9</v>
      </c>
      <c r="F575">
        <v>756.5</v>
      </c>
      <c r="G575">
        <v>758</v>
      </c>
      <c r="H575">
        <v>759.6</v>
      </c>
      <c r="I575">
        <v>761.1</v>
      </c>
      <c r="J575">
        <v>573</v>
      </c>
    </row>
    <row r="576" spans="1:10">
      <c r="A576">
        <v>1138</v>
      </c>
      <c r="B576">
        <v>752.3</v>
      </c>
      <c r="C576">
        <v>753.8</v>
      </c>
      <c r="D576">
        <v>755.4</v>
      </c>
      <c r="E576">
        <v>756.9</v>
      </c>
      <c r="F576">
        <v>758.5</v>
      </c>
      <c r="G576">
        <v>760</v>
      </c>
      <c r="H576">
        <v>761.5</v>
      </c>
      <c r="I576">
        <v>763.1</v>
      </c>
      <c r="J576">
        <v>571</v>
      </c>
    </row>
    <row r="577" spans="1:10">
      <c r="A577">
        <v>1140</v>
      </c>
      <c r="B577">
        <v>754.2</v>
      </c>
      <c r="C577">
        <v>755.8</v>
      </c>
      <c r="D577">
        <v>757.3</v>
      </c>
      <c r="E577">
        <v>758.9</v>
      </c>
      <c r="F577">
        <v>760.4</v>
      </c>
      <c r="G577">
        <v>762</v>
      </c>
      <c r="H577">
        <v>763.5</v>
      </c>
      <c r="I577">
        <v>765.1</v>
      </c>
      <c r="J577">
        <v>569</v>
      </c>
    </row>
    <row r="578" spans="1:10">
      <c r="A578">
        <v>1142</v>
      </c>
      <c r="B578">
        <v>756.2</v>
      </c>
      <c r="C578">
        <v>757.8</v>
      </c>
      <c r="D578">
        <v>759.3</v>
      </c>
      <c r="E578">
        <v>760.9</v>
      </c>
      <c r="F578">
        <v>762.4</v>
      </c>
      <c r="G578">
        <v>764</v>
      </c>
      <c r="H578">
        <v>765.5</v>
      </c>
      <c r="I578">
        <v>767</v>
      </c>
      <c r="J578">
        <v>567</v>
      </c>
    </row>
    <row r="579" spans="1:10">
      <c r="A579">
        <v>1144</v>
      </c>
      <c r="B579">
        <v>758.2</v>
      </c>
      <c r="C579">
        <v>759.7</v>
      </c>
      <c r="D579">
        <v>761.3</v>
      </c>
      <c r="E579">
        <v>762.8</v>
      </c>
      <c r="F579">
        <v>764.4</v>
      </c>
      <c r="G579">
        <v>765.9</v>
      </c>
      <c r="H579">
        <v>767.5</v>
      </c>
      <c r="I579">
        <v>769</v>
      </c>
      <c r="J579">
        <v>565</v>
      </c>
    </row>
    <row r="580" spans="1:10">
      <c r="A580">
        <v>1146</v>
      </c>
      <c r="B580">
        <v>760.2</v>
      </c>
      <c r="C580">
        <v>761.7</v>
      </c>
      <c r="D580">
        <v>763.3</v>
      </c>
      <c r="E580">
        <v>764.8</v>
      </c>
      <c r="F580">
        <v>766.4</v>
      </c>
      <c r="G580">
        <v>767.9</v>
      </c>
      <c r="H580">
        <v>769.5</v>
      </c>
      <c r="I580">
        <v>771</v>
      </c>
      <c r="J580">
        <v>563</v>
      </c>
    </row>
    <row r="581" spans="1:10">
      <c r="A581">
        <v>1148</v>
      </c>
      <c r="B581">
        <v>762.2</v>
      </c>
      <c r="C581">
        <v>763.7</v>
      </c>
      <c r="D581">
        <v>765.3</v>
      </c>
      <c r="E581">
        <v>766.8</v>
      </c>
      <c r="F581">
        <v>768.3</v>
      </c>
      <c r="G581">
        <v>769.9</v>
      </c>
      <c r="H581">
        <v>771.4</v>
      </c>
      <c r="I581">
        <v>773</v>
      </c>
      <c r="J581">
        <v>561</v>
      </c>
    </row>
    <row r="582" spans="1:10">
      <c r="A582">
        <v>1150</v>
      </c>
      <c r="B582">
        <v>764.1</v>
      </c>
      <c r="C582">
        <v>765.7</v>
      </c>
      <c r="D582">
        <v>767.2</v>
      </c>
      <c r="E582">
        <v>768.8</v>
      </c>
      <c r="F582">
        <v>770.3</v>
      </c>
      <c r="G582">
        <v>771.9</v>
      </c>
      <c r="H582">
        <v>773.4</v>
      </c>
      <c r="I582">
        <v>775</v>
      </c>
      <c r="J582">
        <v>559</v>
      </c>
    </row>
    <row r="583" spans="1:10">
      <c r="A583">
        <v>1152</v>
      </c>
      <c r="B583">
        <v>766.1</v>
      </c>
      <c r="C583">
        <v>767.7</v>
      </c>
      <c r="D583">
        <v>769.2</v>
      </c>
      <c r="E583">
        <v>770.8</v>
      </c>
      <c r="F583">
        <v>772.3</v>
      </c>
      <c r="G583">
        <v>773.8</v>
      </c>
      <c r="H583">
        <v>775.4</v>
      </c>
      <c r="I583">
        <v>776.9</v>
      </c>
      <c r="J583">
        <v>557</v>
      </c>
    </row>
    <row r="584" spans="1:10">
      <c r="A584">
        <v>1154</v>
      </c>
      <c r="B584">
        <v>768.1</v>
      </c>
      <c r="C584">
        <v>769.6</v>
      </c>
      <c r="D584">
        <v>771.2</v>
      </c>
      <c r="E584">
        <v>772.7</v>
      </c>
      <c r="F584">
        <v>774.3</v>
      </c>
      <c r="G584">
        <v>775.8</v>
      </c>
      <c r="H584">
        <v>777.4</v>
      </c>
      <c r="I584">
        <v>778.9</v>
      </c>
      <c r="J584">
        <v>555</v>
      </c>
    </row>
    <row r="585" spans="1:10">
      <c r="A585">
        <v>1156</v>
      </c>
      <c r="B585">
        <v>770.1</v>
      </c>
      <c r="C585">
        <v>771.6</v>
      </c>
      <c r="D585">
        <v>773.2</v>
      </c>
      <c r="E585">
        <v>774.7</v>
      </c>
      <c r="F585">
        <v>776.3</v>
      </c>
      <c r="G585">
        <v>777.8</v>
      </c>
      <c r="H585">
        <v>779.4</v>
      </c>
      <c r="I585">
        <v>780.9</v>
      </c>
      <c r="J585">
        <v>553</v>
      </c>
    </row>
    <row r="586" spans="1:10">
      <c r="A586">
        <v>1158</v>
      </c>
      <c r="B586">
        <v>772.1</v>
      </c>
      <c r="C586">
        <v>773.6</v>
      </c>
      <c r="D586">
        <v>775.1</v>
      </c>
      <c r="E586">
        <v>776.7</v>
      </c>
      <c r="F586">
        <v>778.2</v>
      </c>
      <c r="G586">
        <v>779.8</v>
      </c>
      <c r="H586">
        <v>781.3</v>
      </c>
      <c r="I586">
        <v>782.9</v>
      </c>
      <c r="J586">
        <v>551</v>
      </c>
    </row>
    <row r="587" spans="1:10">
      <c r="A587">
        <v>1160</v>
      </c>
      <c r="B587">
        <v>774</v>
      </c>
      <c r="C587">
        <v>775.6</v>
      </c>
      <c r="D587">
        <v>777.1</v>
      </c>
      <c r="E587">
        <v>778.7</v>
      </c>
      <c r="F587">
        <v>780.2</v>
      </c>
      <c r="G587">
        <v>781.8</v>
      </c>
      <c r="H587">
        <v>783.3</v>
      </c>
      <c r="I587">
        <v>784.9</v>
      </c>
      <c r="J587">
        <v>549</v>
      </c>
    </row>
    <row r="588" spans="1:10">
      <c r="A588">
        <v>1162</v>
      </c>
      <c r="B588">
        <v>776</v>
      </c>
      <c r="C588">
        <v>777.6</v>
      </c>
      <c r="D588">
        <v>779.1</v>
      </c>
      <c r="E588">
        <v>780.7</v>
      </c>
      <c r="F588">
        <v>782.2</v>
      </c>
      <c r="G588">
        <v>783.7</v>
      </c>
      <c r="H588">
        <v>785.3</v>
      </c>
      <c r="I588">
        <v>786.8</v>
      </c>
      <c r="J588">
        <v>547</v>
      </c>
    </row>
    <row r="589" spans="1:10">
      <c r="A589">
        <v>1164</v>
      </c>
      <c r="B589">
        <v>778</v>
      </c>
      <c r="C589">
        <v>779.5</v>
      </c>
      <c r="D589">
        <v>781.1</v>
      </c>
      <c r="E589">
        <v>782.6</v>
      </c>
      <c r="F589">
        <v>784.2</v>
      </c>
      <c r="G589">
        <v>785.7</v>
      </c>
      <c r="H589">
        <v>787.3</v>
      </c>
      <c r="I589">
        <v>788.8</v>
      </c>
      <c r="J589">
        <v>545</v>
      </c>
    </row>
    <row r="590" spans="1:10">
      <c r="A590">
        <v>1166</v>
      </c>
      <c r="B590">
        <v>780</v>
      </c>
      <c r="C590">
        <v>781.5</v>
      </c>
      <c r="D590">
        <v>783.1</v>
      </c>
      <c r="E590">
        <v>784.6</v>
      </c>
      <c r="F590">
        <v>786.2</v>
      </c>
      <c r="G590">
        <v>787.7</v>
      </c>
      <c r="H590">
        <v>789.2</v>
      </c>
      <c r="I590">
        <v>790.8</v>
      </c>
      <c r="J590">
        <v>543</v>
      </c>
    </row>
    <row r="591" spans="1:10">
      <c r="A591">
        <v>1168</v>
      </c>
      <c r="B591">
        <v>782</v>
      </c>
      <c r="C591">
        <v>783.5</v>
      </c>
      <c r="D591">
        <v>785</v>
      </c>
      <c r="E591">
        <v>786.6</v>
      </c>
      <c r="F591">
        <v>788.1</v>
      </c>
      <c r="G591">
        <v>789.7</v>
      </c>
      <c r="H591">
        <v>791.2</v>
      </c>
      <c r="I591">
        <v>792.8</v>
      </c>
      <c r="J591">
        <v>541</v>
      </c>
    </row>
    <row r="592" spans="1:10">
      <c r="A592">
        <v>1170</v>
      </c>
      <c r="B592">
        <v>783.9</v>
      </c>
      <c r="C592">
        <v>785.5</v>
      </c>
      <c r="D592">
        <v>787</v>
      </c>
      <c r="E592">
        <v>788.6</v>
      </c>
      <c r="F592">
        <v>790.1</v>
      </c>
      <c r="G592">
        <v>791.7</v>
      </c>
      <c r="H592">
        <v>793.2</v>
      </c>
      <c r="I592">
        <v>794.8</v>
      </c>
      <c r="J592">
        <v>539</v>
      </c>
    </row>
    <row r="593" spans="1:10">
      <c r="A593">
        <v>1172</v>
      </c>
      <c r="B593">
        <v>785.9</v>
      </c>
      <c r="C593">
        <v>787.5</v>
      </c>
      <c r="D593">
        <v>789</v>
      </c>
      <c r="E593">
        <v>790.5</v>
      </c>
      <c r="F593">
        <v>792.1</v>
      </c>
      <c r="G593">
        <v>793.6</v>
      </c>
      <c r="H593">
        <v>795.2</v>
      </c>
      <c r="I593">
        <v>796.7</v>
      </c>
      <c r="J593">
        <v>537</v>
      </c>
    </row>
    <row r="594" spans="1:10">
      <c r="A594">
        <v>1174</v>
      </c>
      <c r="B594">
        <v>787.9</v>
      </c>
      <c r="C594">
        <v>789.4</v>
      </c>
      <c r="D594">
        <v>791</v>
      </c>
      <c r="E594">
        <v>792.5</v>
      </c>
      <c r="F594">
        <v>794.1</v>
      </c>
      <c r="G594">
        <v>795.6</v>
      </c>
      <c r="H594">
        <v>797.2</v>
      </c>
      <c r="I594">
        <v>798.7</v>
      </c>
      <c r="J594">
        <v>535</v>
      </c>
    </row>
    <row r="595" spans="1:10">
      <c r="A595">
        <v>1176</v>
      </c>
      <c r="B595">
        <v>789.9</v>
      </c>
      <c r="C595">
        <v>791.4</v>
      </c>
      <c r="D595">
        <v>793</v>
      </c>
      <c r="E595">
        <v>794.5</v>
      </c>
      <c r="F595">
        <v>796.1</v>
      </c>
      <c r="G595">
        <v>797.6</v>
      </c>
      <c r="H595">
        <v>799.1</v>
      </c>
      <c r="I595">
        <v>800.7</v>
      </c>
      <c r="J595">
        <v>533</v>
      </c>
    </row>
    <row r="596" spans="1:10">
      <c r="A596">
        <v>1178</v>
      </c>
      <c r="B596">
        <v>791.8</v>
      </c>
      <c r="C596">
        <v>793.4</v>
      </c>
      <c r="D596">
        <v>794.9</v>
      </c>
      <c r="E596">
        <v>796.5</v>
      </c>
      <c r="F596">
        <v>798</v>
      </c>
      <c r="G596">
        <v>799.6</v>
      </c>
      <c r="H596">
        <v>801.1</v>
      </c>
      <c r="I596">
        <v>802.7</v>
      </c>
      <c r="J596">
        <v>531</v>
      </c>
    </row>
    <row r="597" spans="1:10">
      <c r="A597">
        <v>1180</v>
      </c>
      <c r="B597">
        <v>793.8</v>
      </c>
      <c r="C597">
        <v>795.4</v>
      </c>
      <c r="D597">
        <v>796.9</v>
      </c>
      <c r="E597">
        <v>798.5</v>
      </c>
      <c r="F597">
        <v>800</v>
      </c>
      <c r="G597">
        <v>801.6</v>
      </c>
      <c r="H597">
        <v>803.1</v>
      </c>
      <c r="I597">
        <v>804.6</v>
      </c>
      <c r="J597">
        <v>529</v>
      </c>
    </row>
    <row r="598" spans="1:10">
      <c r="A598">
        <v>1182</v>
      </c>
      <c r="B598">
        <v>795.8</v>
      </c>
      <c r="C598">
        <v>797.3</v>
      </c>
      <c r="D598">
        <v>798.9</v>
      </c>
      <c r="E598">
        <v>800.4</v>
      </c>
      <c r="F598">
        <v>802</v>
      </c>
      <c r="G598">
        <v>803.5</v>
      </c>
      <c r="H598">
        <v>805.1</v>
      </c>
      <c r="I598">
        <v>806.6</v>
      </c>
      <c r="J598">
        <v>527</v>
      </c>
    </row>
    <row r="599" spans="1:10">
      <c r="A599">
        <v>1184</v>
      </c>
      <c r="B599">
        <v>797.8</v>
      </c>
      <c r="C599">
        <v>799.3</v>
      </c>
      <c r="D599">
        <v>800.9</v>
      </c>
      <c r="E599">
        <v>802.4</v>
      </c>
      <c r="F599">
        <v>804</v>
      </c>
      <c r="G599">
        <v>805.5</v>
      </c>
      <c r="H599">
        <v>807.1</v>
      </c>
      <c r="I599">
        <v>808.6</v>
      </c>
      <c r="J599">
        <v>525</v>
      </c>
    </row>
    <row r="600" spans="1:10">
      <c r="A600">
        <v>1186</v>
      </c>
      <c r="B600">
        <v>799.8</v>
      </c>
      <c r="C600">
        <v>801.3</v>
      </c>
      <c r="D600">
        <v>802.9</v>
      </c>
      <c r="E600">
        <v>804.4</v>
      </c>
      <c r="F600">
        <v>805.9</v>
      </c>
      <c r="G600">
        <v>807.5</v>
      </c>
      <c r="H600">
        <v>809</v>
      </c>
      <c r="I600">
        <v>810.6</v>
      </c>
      <c r="J600">
        <v>523</v>
      </c>
    </row>
    <row r="601" spans="1:10">
      <c r="A601">
        <v>1188</v>
      </c>
      <c r="B601">
        <v>801.7</v>
      </c>
      <c r="C601">
        <v>803.3</v>
      </c>
      <c r="D601">
        <v>804.8</v>
      </c>
      <c r="E601">
        <v>806.4</v>
      </c>
      <c r="F601">
        <v>807.9</v>
      </c>
      <c r="G601">
        <v>809.5</v>
      </c>
      <c r="H601">
        <v>811</v>
      </c>
      <c r="I601">
        <v>812.6</v>
      </c>
      <c r="J601">
        <v>521</v>
      </c>
    </row>
    <row r="602" spans="1:10">
      <c r="A602">
        <v>1190</v>
      </c>
      <c r="B602">
        <v>803.7</v>
      </c>
      <c r="C602">
        <v>805.3</v>
      </c>
      <c r="D602">
        <v>806.8</v>
      </c>
      <c r="E602">
        <v>808.4</v>
      </c>
      <c r="F602">
        <v>809.9</v>
      </c>
      <c r="G602">
        <v>811.4</v>
      </c>
      <c r="H602">
        <v>813</v>
      </c>
      <c r="I602">
        <v>814.5</v>
      </c>
      <c r="J602">
        <v>519</v>
      </c>
    </row>
    <row r="603" spans="1:10">
      <c r="A603">
        <v>1192</v>
      </c>
      <c r="B603">
        <v>805.7</v>
      </c>
      <c r="C603">
        <v>807.2</v>
      </c>
      <c r="D603">
        <v>808.8</v>
      </c>
      <c r="E603">
        <v>810.3</v>
      </c>
      <c r="F603">
        <v>811.9</v>
      </c>
      <c r="G603">
        <v>813.4</v>
      </c>
      <c r="H603">
        <v>815</v>
      </c>
      <c r="I603">
        <v>816.5</v>
      </c>
      <c r="J603">
        <v>517</v>
      </c>
    </row>
    <row r="604" spans="1:10">
      <c r="A604">
        <v>1194</v>
      </c>
      <c r="B604">
        <v>807.7</v>
      </c>
      <c r="C604">
        <v>809.2</v>
      </c>
      <c r="D604">
        <v>810.8</v>
      </c>
      <c r="E604">
        <v>812.3</v>
      </c>
      <c r="F604">
        <v>813.9</v>
      </c>
      <c r="G604">
        <v>815.4</v>
      </c>
      <c r="H604">
        <v>817</v>
      </c>
      <c r="I604">
        <v>818.5</v>
      </c>
      <c r="J604">
        <v>515</v>
      </c>
    </row>
    <row r="605" spans="1:10">
      <c r="A605">
        <v>1196</v>
      </c>
      <c r="B605">
        <v>809.7</v>
      </c>
      <c r="C605">
        <v>811.2</v>
      </c>
      <c r="D605">
        <v>812.7</v>
      </c>
      <c r="E605">
        <v>814.3</v>
      </c>
      <c r="F605">
        <v>815.8</v>
      </c>
      <c r="G605">
        <v>817.4</v>
      </c>
      <c r="H605">
        <v>818.9</v>
      </c>
      <c r="I605">
        <v>820.5</v>
      </c>
      <c r="J605">
        <v>513</v>
      </c>
    </row>
    <row r="606" spans="1:10">
      <c r="A606">
        <v>1198</v>
      </c>
      <c r="B606">
        <v>811.6</v>
      </c>
      <c r="C606">
        <v>813.2</v>
      </c>
      <c r="D606">
        <v>814.7</v>
      </c>
      <c r="E606">
        <v>816.3</v>
      </c>
      <c r="F606">
        <v>817.8</v>
      </c>
      <c r="G606">
        <v>819.4</v>
      </c>
      <c r="H606">
        <v>820.9</v>
      </c>
      <c r="I606">
        <v>822.5</v>
      </c>
      <c r="J606">
        <v>511</v>
      </c>
    </row>
    <row r="607" spans="1:10">
      <c r="A607">
        <v>1200</v>
      </c>
      <c r="B607">
        <v>813.6</v>
      </c>
      <c r="C607">
        <v>815.2</v>
      </c>
      <c r="D607">
        <v>816.7</v>
      </c>
      <c r="E607">
        <v>818.3</v>
      </c>
      <c r="F607">
        <v>819.8</v>
      </c>
      <c r="G607">
        <v>821.3</v>
      </c>
      <c r="H607">
        <v>822.9</v>
      </c>
      <c r="I607">
        <v>824.4</v>
      </c>
      <c r="J607">
        <v>509</v>
      </c>
    </row>
    <row r="608" spans="1:10">
      <c r="A608">
        <v>1202</v>
      </c>
      <c r="B608">
        <v>815.6</v>
      </c>
      <c r="C608">
        <v>817.1</v>
      </c>
      <c r="D608">
        <v>818.7</v>
      </c>
      <c r="E608">
        <v>820.2</v>
      </c>
      <c r="F608">
        <v>821.8</v>
      </c>
      <c r="G608">
        <v>823.3</v>
      </c>
      <c r="H608">
        <v>824.9</v>
      </c>
      <c r="I608">
        <v>826.4</v>
      </c>
      <c r="J608">
        <v>507</v>
      </c>
    </row>
    <row r="609" spans="1:10">
      <c r="A609">
        <v>1204</v>
      </c>
      <c r="B609">
        <v>817.6</v>
      </c>
      <c r="C609">
        <v>819.1</v>
      </c>
      <c r="D609">
        <v>820.7</v>
      </c>
      <c r="E609">
        <v>822.2</v>
      </c>
      <c r="F609">
        <v>823.8</v>
      </c>
      <c r="G609">
        <v>825.3</v>
      </c>
      <c r="H609">
        <v>826.8</v>
      </c>
      <c r="I609">
        <v>828.4</v>
      </c>
      <c r="J609">
        <v>505</v>
      </c>
    </row>
    <row r="610" spans="1:10">
      <c r="A610">
        <v>1206</v>
      </c>
      <c r="B610">
        <v>819.6</v>
      </c>
      <c r="C610">
        <v>821.1</v>
      </c>
      <c r="D610">
        <v>822.6</v>
      </c>
      <c r="E610">
        <v>824.2</v>
      </c>
      <c r="F610">
        <v>825.7</v>
      </c>
      <c r="G610">
        <v>827.3</v>
      </c>
      <c r="H610">
        <v>828.8</v>
      </c>
      <c r="I610">
        <v>830.4</v>
      </c>
      <c r="J610">
        <v>503</v>
      </c>
    </row>
    <row r="611" spans="1:10">
      <c r="A611">
        <v>1208</v>
      </c>
      <c r="B611">
        <v>821.5</v>
      </c>
      <c r="C611">
        <v>823.1</v>
      </c>
      <c r="D611">
        <v>824.6</v>
      </c>
      <c r="E611">
        <v>826.2</v>
      </c>
      <c r="F611">
        <v>827.7</v>
      </c>
      <c r="G611">
        <v>829.3</v>
      </c>
      <c r="H611">
        <v>830.8</v>
      </c>
      <c r="I611">
        <v>832.4</v>
      </c>
      <c r="J611">
        <v>501</v>
      </c>
    </row>
    <row r="612" spans="1:10">
      <c r="A612">
        <v>1210</v>
      </c>
      <c r="B612">
        <v>823.5</v>
      </c>
      <c r="C612">
        <v>825.1</v>
      </c>
      <c r="D612">
        <v>826.6</v>
      </c>
      <c r="E612">
        <v>828.1</v>
      </c>
      <c r="F612">
        <v>829.7</v>
      </c>
      <c r="G612">
        <v>831.2</v>
      </c>
      <c r="H612">
        <v>832.8</v>
      </c>
      <c r="I612">
        <v>834.3</v>
      </c>
      <c r="J612">
        <v>499</v>
      </c>
    </row>
    <row r="613" spans="1:10">
      <c r="A613">
        <v>1212</v>
      </c>
      <c r="B613">
        <v>825.5</v>
      </c>
      <c r="C613">
        <v>827</v>
      </c>
      <c r="D613">
        <v>828.6</v>
      </c>
      <c r="E613">
        <v>830.1</v>
      </c>
      <c r="F613">
        <v>831.7</v>
      </c>
      <c r="G613">
        <v>833.2</v>
      </c>
      <c r="H613">
        <v>834.8</v>
      </c>
      <c r="I613">
        <v>836.3</v>
      </c>
      <c r="J613">
        <v>497</v>
      </c>
    </row>
    <row r="614" spans="1:10">
      <c r="A614">
        <v>1214</v>
      </c>
      <c r="B614">
        <v>827.5</v>
      </c>
      <c r="C614">
        <v>829</v>
      </c>
      <c r="D614">
        <v>830.6</v>
      </c>
      <c r="E614">
        <v>832.1</v>
      </c>
      <c r="F614">
        <v>833.6</v>
      </c>
      <c r="G614">
        <v>835.2</v>
      </c>
      <c r="H614">
        <v>836.7</v>
      </c>
      <c r="I614">
        <v>838.3</v>
      </c>
      <c r="J614">
        <v>495</v>
      </c>
    </row>
    <row r="615" spans="1:10">
      <c r="A615">
        <v>1216</v>
      </c>
      <c r="B615">
        <v>829.4</v>
      </c>
      <c r="C615">
        <v>831</v>
      </c>
      <c r="D615">
        <v>832.5</v>
      </c>
      <c r="E615">
        <v>834.1</v>
      </c>
      <c r="F615">
        <v>835.6</v>
      </c>
      <c r="G615">
        <v>837.2</v>
      </c>
      <c r="H615">
        <v>838.7</v>
      </c>
      <c r="I615">
        <v>840.3</v>
      </c>
      <c r="J615">
        <v>493</v>
      </c>
    </row>
    <row r="616" spans="1:10">
      <c r="A616">
        <v>1218</v>
      </c>
      <c r="B616">
        <v>831.4</v>
      </c>
      <c r="C616">
        <v>833</v>
      </c>
      <c r="D616">
        <v>834.5</v>
      </c>
      <c r="E616">
        <v>836.1</v>
      </c>
      <c r="F616">
        <v>837.6</v>
      </c>
      <c r="G616">
        <v>839.2</v>
      </c>
      <c r="H616">
        <v>840.7</v>
      </c>
      <c r="I616">
        <v>842.2</v>
      </c>
      <c r="J616">
        <v>491</v>
      </c>
    </row>
    <row r="617" spans="1:10">
      <c r="A617">
        <v>1220</v>
      </c>
      <c r="B617">
        <v>833.4</v>
      </c>
      <c r="C617">
        <v>834.9</v>
      </c>
      <c r="D617">
        <v>836.5</v>
      </c>
      <c r="E617">
        <v>838</v>
      </c>
      <c r="F617">
        <v>839.6</v>
      </c>
      <c r="G617">
        <v>841.1</v>
      </c>
      <c r="H617">
        <v>842.7</v>
      </c>
      <c r="I617">
        <v>844.2</v>
      </c>
      <c r="J617">
        <v>489</v>
      </c>
    </row>
    <row r="618" spans="1:10">
      <c r="A618">
        <v>1222</v>
      </c>
      <c r="B618">
        <v>835.4</v>
      </c>
      <c r="C618">
        <v>836.9</v>
      </c>
      <c r="D618">
        <v>838.5</v>
      </c>
      <c r="E618">
        <v>840</v>
      </c>
      <c r="F618">
        <v>841.6</v>
      </c>
      <c r="G618">
        <v>843.1</v>
      </c>
      <c r="H618">
        <v>844.7</v>
      </c>
      <c r="I618">
        <v>846.2</v>
      </c>
      <c r="J618">
        <v>487</v>
      </c>
    </row>
    <row r="619" spans="1:10">
      <c r="A619">
        <v>1224</v>
      </c>
      <c r="B619">
        <v>837.4</v>
      </c>
      <c r="C619">
        <v>838.9</v>
      </c>
      <c r="D619">
        <v>840.5</v>
      </c>
      <c r="E619">
        <v>842</v>
      </c>
      <c r="F619">
        <v>843.5</v>
      </c>
      <c r="G619">
        <v>845.1</v>
      </c>
      <c r="H619">
        <v>846.6</v>
      </c>
      <c r="I619">
        <v>848.2</v>
      </c>
      <c r="J619">
        <v>485</v>
      </c>
    </row>
    <row r="620" spans="1:10">
      <c r="A620">
        <v>1226</v>
      </c>
      <c r="B620">
        <v>839.3</v>
      </c>
      <c r="C620">
        <v>840.9</v>
      </c>
      <c r="D620">
        <v>842.4</v>
      </c>
      <c r="E620">
        <v>844</v>
      </c>
      <c r="F620">
        <v>845.5</v>
      </c>
      <c r="G620">
        <v>847.1</v>
      </c>
      <c r="H620">
        <v>848.6</v>
      </c>
      <c r="I620">
        <v>850.2</v>
      </c>
      <c r="J620">
        <v>483</v>
      </c>
    </row>
    <row r="621" spans="1:10">
      <c r="A621">
        <v>1228</v>
      </c>
      <c r="B621">
        <v>841.3</v>
      </c>
      <c r="C621">
        <v>842.9</v>
      </c>
      <c r="D621">
        <v>844.4</v>
      </c>
      <c r="E621">
        <v>846</v>
      </c>
      <c r="F621">
        <v>847.5</v>
      </c>
      <c r="G621">
        <v>849</v>
      </c>
      <c r="H621">
        <v>850.6</v>
      </c>
      <c r="I621">
        <v>852.1</v>
      </c>
      <c r="J621">
        <v>481</v>
      </c>
    </row>
    <row r="622" spans="1:10">
      <c r="A622">
        <v>1230</v>
      </c>
      <c r="B622">
        <v>843.3</v>
      </c>
      <c r="C622">
        <v>844.8</v>
      </c>
      <c r="D622">
        <v>846.4</v>
      </c>
      <c r="E622">
        <v>847.9</v>
      </c>
      <c r="F622">
        <v>849.5</v>
      </c>
      <c r="G622">
        <v>851</v>
      </c>
      <c r="H622">
        <v>852.6</v>
      </c>
      <c r="I622">
        <v>854.1</v>
      </c>
      <c r="J622">
        <v>479</v>
      </c>
    </row>
    <row r="623" spans="1:10">
      <c r="A623">
        <v>1232</v>
      </c>
      <c r="B623">
        <v>845.3</v>
      </c>
      <c r="C623">
        <v>846.8</v>
      </c>
      <c r="D623">
        <v>848.4</v>
      </c>
      <c r="E623">
        <v>849.9</v>
      </c>
      <c r="F623">
        <v>851.5</v>
      </c>
      <c r="G623">
        <v>853</v>
      </c>
      <c r="H623">
        <v>854.6</v>
      </c>
      <c r="I623">
        <v>856.1</v>
      </c>
      <c r="J623">
        <v>477</v>
      </c>
    </row>
    <row r="624" spans="1:10">
      <c r="A624">
        <v>1234</v>
      </c>
      <c r="B624">
        <v>847.3</v>
      </c>
      <c r="C624">
        <v>848.8</v>
      </c>
      <c r="D624">
        <v>850.3</v>
      </c>
      <c r="E624">
        <v>851.9</v>
      </c>
      <c r="F624">
        <v>853.4</v>
      </c>
      <c r="G624">
        <v>855</v>
      </c>
      <c r="H624">
        <v>856.5</v>
      </c>
      <c r="I624">
        <v>858.1</v>
      </c>
      <c r="J624">
        <v>475</v>
      </c>
    </row>
    <row r="625" spans="1:10">
      <c r="A625">
        <v>1236</v>
      </c>
      <c r="B625">
        <v>849.2</v>
      </c>
      <c r="C625">
        <v>850.8</v>
      </c>
      <c r="D625">
        <v>852.3</v>
      </c>
      <c r="E625">
        <v>853.9</v>
      </c>
      <c r="F625">
        <v>855.4</v>
      </c>
      <c r="G625">
        <v>857</v>
      </c>
      <c r="H625">
        <v>858.5</v>
      </c>
      <c r="I625">
        <v>860.1</v>
      </c>
      <c r="J625">
        <v>473</v>
      </c>
    </row>
    <row r="626" spans="1:10">
      <c r="A626">
        <v>1238</v>
      </c>
      <c r="B626">
        <v>851.2</v>
      </c>
      <c r="C626">
        <v>852.8</v>
      </c>
      <c r="D626">
        <v>854.3</v>
      </c>
      <c r="E626">
        <v>855.9</v>
      </c>
      <c r="F626">
        <v>857.4</v>
      </c>
      <c r="G626">
        <v>858.9</v>
      </c>
      <c r="H626">
        <v>860.5</v>
      </c>
      <c r="I626">
        <v>862</v>
      </c>
      <c r="J626">
        <v>471</v>
      </c>
    </row>
    <row r="627" spans="1:10">
      <c r="A627">
        <v>1240</v>
      </c>
      <c r="B627">
        <v>853.2</v>
      </c>
      <c r="C627">
        <v>854.7</v>
      </c>
      <c r="D627">
        <v>856.3</v>
      </c>
      <c r="E627">
        <v>857.8</v>
      </c>
      <c r="F627">
        <v>859.4</v>
      </c>
      <c r="G627">
        <v>860.9</v>
      </c>
      <c r="H627">
        <v>862.5</v>
      </c>
      <c r="I627">
        <v>864</v>
      </c>
      <c r="J627">
        <v>469</v>
      </c>
    </row>
    <row r="628" spans="1:10">
      <c r="A628">
        <v>1242</v>
      </c>
      <c r="B628">
        <v>855.2</v>
      </c>
      <c r="C628">
        <v>856.7</v>
      </c>
      <c r="D628">
        <v>858.3</v>
      </c>
      <c r="E628">
        <v>859.8</v>
      </c>
      <c r="F628">
        <v>861.4</v>
      </c>
      <c r="G628">
        <v>862.9</v>
      </c>
      <c r="H628">
        <v>864.4</v>
      </c>
      <c r="I628">
        <v>866</v>
      </c>
      <c r="J628">
        <v>467</v>
      </c>
    </row>
    <row r="629" spans="1:10">
      <c r="A629">
        <v>1244</v>
      </c>
      <c r="B629">
        <v>857.1</v>
      </c>
      <c r="C629">
        <v>858.7</v>
      </c>
      <c r="D629">
        <v>860.2</v>
      </c>
      <c r="E629">
        <v>861.8</v>
      </c>
      <c r="F629">
        <v>863.3</v>
      </c>
      <c r="G629">
        <v>864.9</v>
      </c>
      <c r="H629">
        <v>866.4</v>
      </c>
      <c r="I629">
        <v>868</v>
      </c>
      <c r="J629">
        <v>465</v>
      </c>
    </row>
    <row r="630" spans="1:10">
      <c r="A630">
        <v>1246</v>
      </c>
      <c r="B630">
        <v>859.1</v>
      </c>
      <c r="C630">
        <v>860.7</v>
      </c>
      <c r="D630">
        <v>862.2</v>
      </c>
      <c r="E630">
        <v>863.8</v>
      </c>
      <c r="F630">
        <v>865.3</v>
      </c>
      <c r="G630">
        <v>866.9</v>
      </c>
      <c r="H630">
        <v>868.4</v>
      </c>
      <c r="I630">
        <v>870</v>
      </c>
      <c r="J630">
        <v>463</v>
      </c>
    </row>
    <row r="631" spans="1:10">
      <c r="A631">
        <v>1248</v>
      </c>
      <c r="B631">
        <v>861.1</v>
      </c>
      <c r="C631">
        <v>862.7</v>
      </c>
      <c r="D631">
        <v>864.2</v>
      </c>
      <c r="E631">
        <v>865.7</v>
      </c>
      <c r="F631">
        <v>867.3</v>
      </c>
      <c r="G631">
        <v>868.8</v>
      </c>
      <c r="H631">
        <v>870.4</v>
      </c>
      <c r="I631">
        <v>871.9</v>
      </c>
      <c r="J631">
        <v>461</v>
      </c>
    </row>
    <row r="632" spans="1:10">
      <c r="A632">
        <v>1250</v>
      </c>
      <c r="B632">
        <v>863.1</v>
      </c>
      <c r="C632">
        <v>864.6</v>
      </c>
      <c r="D632">
        <v>866.2</v>
      </c>
      <c r="E632">
        <v>867.7</v>
      </c>
      <c r="F632">
        <v>869.3</v>
      </c>
      <c r="G632">
        <v>870.8</v>
      </c>
      <c r="H632">
        <v>872.4</v>
      </c>
      <c r="I632">
        <v>873.9</v>
      </c>
      <c r="J632">
        <v>459</v>
      </c>
    </row>
    <row r="633" spans="1:10">
      <c r="A633">
        <v>1252</v>
      </c>
      <c r="B633">
        <v>865.1</v>
      </c>
      <c r="C633">
        <v>866.6</v>
      </c>
      <c r="D633">
        <v>868.2</v>
      </c>
      <c r="E633">
        <v>869.7</v>
      </c>
      <c r="F633">
        <v>871.2</v>
      </c>
      <c r="G633">
        <v>872.8</v>
      </c>
      <c r="H633">
        <v>874.3</v>
      </c>
      <c r="I633">
        <v>875.9</v>
      </c>
      <c r="J633">
        <v>457</v>
      </c>
    </row>
    <row r="634" spans="1:10">
      <c r="A634">
        <v>1254</v>
      </c>
      <c r="B634">
        <v>867</v>
      </c>
      <c r="C634">
        <v>868.6</v>
      </c>
      <c r="D634">
        <v>870.1</v>
      </c>
      <c r="E634">
        <v>871.7</v>
      </c>
      <c r="F634">
        <v>873.2</v>
      </c>
      <c r="G634">
        <v>874.8</v>
      </c>
      <c r="H634">
        <v>876.3</v>
      </c>
      <c r="I634">
        <v>877.9</v>
      </c>
      <c r="J634">
        <v>455</v>
      </c>
    </row>
    <row r="635" spans="1:10">
      <c r="A635">
        <v>1256</v>
      </c>
      <c r="B635">
        <v>869</v>
      </c>
      <c r="C635">
        <v>870.6</v>
      </c>
      <c r="D635">
        <v>872.1</v>
      </c>
      <c r="E635">
        <v>873.7</v>
      </c>
      <c r="F635">
        <v>875.2</v>
      </c>
      <c r="G635">
        <v>876.8</v>
      </c>
      <c r="H635">
        <v>878.3</v>
      </c>
      <c r="I635">
        <v>879.8</v>
      </c>
      <c r="J635">
        <v>453</v>
      </c>
    </row>
    <row r="636" spans="1:10">
      <c r="A636">
        <v>1258</v>
      </c>
      <c r="B636">
        <v>871</v>
      </c>
      <c r="C636">
        <v>872.5</v>
      </c>
      <c r="D636">
        <v>874.1</v>
      </c>
      <c r="E636">
        <v>875.6</v>
      </c>
      <c r="F636">
        <v>877.2</v>
      </c>
      <c r="G636">
        <v>878.7</v>
      </c>
      <c r="H636">
        <v>880.3</v>
      </c>
      <c r="I636">
        <v>881.8</v>
      </c>
      <c r="J636">
        <v>451</v>
      </c>
    </row>
    <row r="637" spans="1:10">
      <c r="A637">
        <v>1260</v>
      </c>
      <c r="B637">
        <v>873</v>
      </c>
      <c r="C637">
        <v>874.5</v>
      </c>
      <c r="D637">
        <v>876.1</v>
      </c>
      <c r="E637">
        <v>877.6</v>
      </c>
      <c r="F637">
        <v>879.2</v>
      </c>
      <c r="G637">
        <v>880.7</v>
      </c>
      <c r="H637">
        <v>882.3</v>
      </c>
      <c r="I637">
        <v>883.8</v>
      </c>
      <c r="J637">
        <v>449</v>
      </c>
    </row>
    <row r="638" spans="1:10">
      <c r="A638">
        <v>1262</v>
      </c>
      <c r="B638">
        <v>875</v>
      </c>
      <c r="C638">
        <v>876.5</v>
      </c>
      <c r="D638">
        <v>878.1</v>
      </c>
      <c r="E638">
        <v>879.6</v>
      </c>
      <c r="F638">
        <v>881.1</v>
      </c>
      <c r="G638">
        <v>882.7</v>
      </c>
      <c r="H638">
        <v>884.2</v>
      </c>
      <c r="I638">
        <v>885.8</v>
      </c>
      <c r="J638">
        <v>447</v>
      </c>
    </row>
    <row r="639" spans="1:10">
      <c r="A639">
        <v>1264</v>
      </c>
      <c r="B639">
        <v>876.9</v>
      </c>
      <c r="C639">
        <v>878.5</v>
      </c>
      <c r="D639">
        <v>880</v>
      </c>
      <c r="E639">
        <v>881.6</v>
      </c>
      <c r="F639">
        <v>883.1</v>
      </c>
      <c r="G639">
        <v>884.7</v>
      </c>
      <c r="H639">
        <v>886.2</v>
      </c>
      <c r="I639">
        <v>887.8</v>
      </c>
      <c r="J639">
        <v>445</v>
      </c>
    </row>
    <row r="640" spans="1:10">
      <c r="A640">
        <v>1266</v>
      </c>
      <c r="B640">
        <v>878.9</v>
      </c>
      <c r="C640">
        <v>880.5</v>
      </c>
      <c r="D640">
        <v>882</v>
      </c>
      <c r="E640">
        <v>883.6</v>
      </c>
      <c r="F640">
        <v>885.1</v>
      </c>
      <c r="G640">
        <v>886.6</v>
      </c>
      <c r="H640">
        <v>888.2</v>
      </c>
      <c r="I640">
        <v>889.7</v>
      </c>
      <c r="J640">
        <v>443</v>
      </c>
    </row>
    <row r="641" spans="1:10">
      <c r="A641">
        <v>1268</v>
      </c>
      <c r="B641">
        <v>880.9</v>
      </c>
      <c r="C641">
        <v>882.4</v>
      </c>
      <c r="D641">
        <v>884</v>
      </c>
      <c r="E641">
        <v>885.5</v>
      </c>
      <c r="F641">
        <v>887.1</v>
      </c>
      <c r="G641">
        <v>888.6</v>
      </c>
      <c r="H641">
        <v>890.2</v>
      </c>
      <c r="I641">
        <v>891.7</v>
      </c>
      <c r="J641">
        <v>441</v>
      </c>
    </row>
    <row r="642" spans="1:10">
      <c r="A642">
        <v>1270</v>
      </c>
      <c r="B642">
        <v>882.9</v>
      </c>
      <c r="C642">
        <v>884.4</v>
      </c>
      <c r="D642">
        <v>886</v>
      </c>
      <c r="E642">
        <v>887.5</v>
      </c>
      <c r="F642">
        <v>889.1</v>
      </c>
      <c r="G642">
        <v>890.6</v>
      </c>
      <c r="H642">
        <v>892.2</v>
      </c>
      <c r="I642">
        <v>893.7</v>
      </c>
      <c r="J642">
        <v>439</v>
      </c>
    </row>
    <row r="643" spans="1:10">
      <c r="A643">
        <v>1272</v>
      </c>
      <c r="B643">
        <v>884.9</v>
      </c>
      <c r="C643">
        <v>886.4</v>
      </c>
      <c r="D643">
        <v>887.9</v>
      </c>
      <c r="E643">
        <v>889.5</v>
      </c>
      <c r="F643">
        <v>891</v>
      </c>
      <c r="G643">
        <v>892.6</v>
      </c>
      <c r="H643">
        <v>894.1</v>
      </c>
      <c r="I643">
        <v>895.7</v>
      </c>
      <c r="J643">
        <v>437</v>
      </c>
    </row>
    <row r="644" spans="1:10">
      <c r="A644">
        <v>1274</v>
      </c>
      <c r="B644">
        <v>886.8</v>
      </c>
      <c r="C644">
        <v>888.4</v>
      </c>
      <c r="D644">
        <v>889.9</v>
      </c>
      <c r="E644">
        <v>891.5</v>
      </c>
      <c r="F644">
        <v>893</v>
      </c>
      <c r="G644">
        <v>894.6</v>
      </c>
      <c r="H644">
        <v>896.1</v>
      </c>
      <c r="I644">
        <v>897.7</v>
      </c>
      <c r="J644">
        <v>435</v>
      </c>
    </row>
    <row r="645" spans="1:10">
      <c r="A645">
        <v>1276</v>
      </c>
      <c r="B645">
        <v>888.8</v>
      </c>
      <c r="C645">
        <v>890.4</v>
      </c>
      <c r="D645">
        <v>891.9</v>
      </c>
      <c r="E645">
        <v>893.5</v>
      </c>
      <c r="F645">
        <v>895</v>
      </c>
      <c r="G645">
        <v>896.5</v>
      </c>
      <c r="H645">
        <v>898.1</v>
      </c>
      <c r="I645">
        <v>899.6</v>
      </c>
      <c r="J645">
        <v>433</v>
      </c>
    </row>
    <row r="646" spans="1:10">
      <c r="A646">
        <v>1278</v>
      </c>
      <c r="B646">
        <v>890.8</v>
      </c>
      <c r="C646">
        <v>892.3</v>
      </c>
      <c r="D646">
        <v>893.9</v>
      </c>
      <c r="E646">
        <v>895.4</v>
      </c>
      <c r="F646">
        <v>897</v>
      </c>
      <c r="G646">
        <v>898.5</v>
      </c>
      <c r="H646">
        <v>900.1</v>
      </c>
      <c r="I646">
        <v>901.6</v>
      </c>
      <c r="J646">
        <v>431</v>
      </c>
    </row>
    <row r="647" spans="1:10">
      <c r="A647">
        <v>1280</v>
      </c>
      <c r="B647">
        <v>892.8</v>
      </c>
      <c r="C647">
        <v>894.3</v>
      </c>
      <c r="D647">
        <v>895.9</v>
      </c>
      <c r="E647">
        <v>897.4</v>
      </c>
      <c r="F647">
        <v>899</v>
      </c>
      <c r="G647">
        <v>900.5</v>
      </c>
      <c r="H647">
        <v>902</v>
      </c>
      <c r="I647">
        <v>903.6</v>
      </c>
      <c r="J647">
        <v>429</v>
      </c>
    </row>
    <row r="648" spans="1:10">
      <c r="A648">
        <v>1282</v>
      </c>
      <c r="B648">
        <v>894.7</v>
      </c>
      <c r="C648">
        <v>896.3</v>
      </c>
      <c r="D648">
        <v>897.8</v>
      </c>
      <c r="E648">
        <v>899.4</v>
      </c>
      <c r="F648">
        <v>900.9</v>
      </c>
      <c r="G648">
        <v>902.5</v>
      </c>
      <c r="H648">
        <v>904</v>
      </c>
      <c r="I648">
        <v>905.6</v>
      </c>
      <c r="J648">
        <v>427</v>
      </c>
    </row>
    <row r="649" spans="1:10">
      <c r="A649">
        <v>1284</v>
      </c>
      <c r="B649">
        <v>896.7</v>
      </c>
      <c r="C649">
        <v>898.3</v>
      </c>
      <c r="D649">
        <v>899.8</v>
      </c>
      <c r="E649">
        <v>901.4</v>
      </c>
      <c r="F649">
        <v>902.9</v>
      </c>
      <c r="G649">
        <v>904.5</v>
      </c>
      <c r="H649">
        <v>906</v>
      </c>
      <c r="I649">
        <v>907.6</v>
      </c>
      <c r="J649">
        <v>425</v>
      </c>
    </row>
    <row r="650" spans="1:10">
      <c r="A650">
        <v>1286</v>
      </c>
      <c r="B650">
        <v>898.7</v>
      </c>
      <c r="C650">
        <v>900.3</v>
      </c>
      <c r="D650">
        <v>901.8</v>
      </c>
      <c r="E650">
        <v>903.3</v>
      </c>
      <c r="F650">
        <v>904.9</v>
      </c>
      <c r="G650">
        <v>906.4</v>
      </c>
      <c r="H650">
        <v>908</v>
      </c>
      <c r="I650">
        <v>909.5</v>
      </c>
      <c r="J650">
        <v>423</v>
      </c>
    </row>
    <row r="651" spans="1:10">
      <c r="A651">
        <v>1288</v>
      </c>
      <c r="B651">
        <v>900.7</v>
      </c>
      <c r="C651">
        <v>902.2</v>
      </c>
      <c r="D651">
        <v>903.8</v>
      </c>
      <c r="E651">
        <v>905.3</v>
      </c>
      <c r="F651">
        <v>906.9</v>
      </c>
      <c r="G651">
        <v>908.4</v>
      </c>
      <c r="H651">
        <v>910</v>
      </c>
      <c r="I651">
        <v>911.5</v>
      </c>
      <c r="J651">
        <v>421</v>
      </c>
    </row>
    <row r="652" spans="1:10">
      <c r="A652">
        <v>1290</v>
      </c>
      <c r="B652">
        <v>902.7</v>
      </c>
      <c r="C652">
        <v>904.2</v>
      </c>
      <c r="D652">
        <v>905.8</v>
      </c>
      <c r="E652">
        <v>907.3</v>
      </c>
      <c r="F652">
        <v>908.8</v>
      </c>
      <c r="G652">
        <v>910.4</v>
      </c>
      <c r="H652">
        <v>911.9</v>
      </c>
      <c r="I652">
        <v>913.5</v>
      </c>
      <c r="J652">
        <v>419</v>
      </c>
    </row>
    <row r="653" spans="1:10">
      <c r="A653">
        <v>1292</v>
      </c>
      <c r="B653">
        <v>904.6</v>
      </c>
      <c r="C653">
        <v>906.2</v>
      </c>
      <c r="D653">
        <v>907.7</v>
      </c>
      <c r="E653">
        <v>909.3</v>
      </c>
      <c r="F653">
        <v>910.8</v>
      </c>
      <c r="G653">
        <v>912.4</v>
      </c>
      <c r="H653">
        <v>913.9</v>
      </c>
      <c r="I653">
        <v>915.5</v>
      </c>
      <c r="J653">
        <v>417</v>
      </c>
    </row>
    <row r="654" spans="1:10">
      <c r="A654">
        <v>1294</v>
      </c>
      <c r="B654">
        <v>906.6</v>
      </c>
      <c r="C654">
        <v>908.2</v>
      </c>
      <c r="D654">
        <v>909.7</v>
      </c>
      <c r="E654">
        <v>911.3</v>
      </c>
      <c r="F654">
        <v>912.8</v>
      </c>
      <c r="G654">
        <v>914.4</v>
      </c>
      <c r="H654">
        <v>915.9</v>
      </c>
      <c r="I654">
        <v>917.4</v>
      </c>
      <c r="J654">
        <v>415</v>
      </c>
    </row>
    <row r="655" spans="1:10">
      <c r="A655">
        <v>1296</v>
      </c>
      <c r="B655">
        <v>908.6</v>
      </c>
      <c r="C655">
        <v>910.1</v>
      </c>
      <c r="D655">
        <v>911.7</v>
      </c>
      <c r="E655">
        <v>913.2</v>
      </c>
      <c r="F655">
        <v>914.8</v>
      </c>
      <c r="G655">
        <v>916.3</v>
      </c>
      <c r="H655">
        <v>917.9</v>
      </c>
      <c r="I655">
        <v>919.4</v>
      </c>
      <c r="J655">
        <v>413</v>
      </c>
    </row>
    <row r="656" spans="1:10">
      <c r="A656">
        <v>1298</v>
      </c>
      <c r="B656">
        <v>910.6</v>
      </c>
      <c r="C656">
        <v>912.1</v>
      </c>
      <c r="D656">
        <v>913.7</v>
      </c>
      <c r="E656">
        <v>915.2</v>
      </c>
      <c r="F656">
        <v>916.8</v>
      </c>
      <c r="G656">
        <v>918.3</v>
      </c>
      <c r="H656">
        <v>919.9</v>
      </c>
      <c r="I656">
        <v>921.4</v>
      </c>
      <c r="J656">
        <v>411</v>
      </c>
    </row>
    <row r="657" spans="1:10">
      <c r="A657">
        <v>1300</v>
      </c>
      <c r="B657">
        <v>912.6</v>
      </c>
      <c r="C657">
        <v>914.1</v>
      </c>
      <c r="D657">
        <v>915.7</v>
      </c>
      <c r="E657">
        <v>917.2</v>
      </c>
      <c r="F657">
        <v>918.7</v>
      </c>
      <c r="G657">
        <v>920.3</v>
      </c>
      <c r="H657">
        <v>921.8</v>
      </c>
      <c r="I657">
        <v>923.4</v>
      </c>
      <c r="J657">
        <v>409</v>
      </c>
    </row>
    <row r="658" spans="1:10">
      <c r="A658">
        <v>1302</v>
      </c>
      <c r="B658">
        <v>914.5</v>
      </c>
      <c r="C658">
        <v>916.1</v>
      </c>
      <c r="D658">
        <v>917.6</v>
      </c>
      <c r="E658">
        <v>919.2</v>
      </c>
      <c r="F658">
        <v>920.7</v>
      </c>
      <c r="G658">
        <v>922.3</v>
      </c>
      <c r="H658">
        <v>923.8</v>
      </c>
      <c r="I658">
        <v>925.4</v>
      </c>
      <c r="J658">
        <v>407</v>
      </c>
    </row>
    <row r="659" spans="1:10">
      <c r="A659">
        <v>1304</v>
      </c>
      <c r="B659">
        <v>916.5</v>
      </c>
      <c r="C659">
        <v>918.1</v>
      </c>
      <c r="D659">
        <v>919.6</v>
      </c>
      <c r="E659">
        <v>921.2</v>
      </c>
      <c r="F659">
        <v>922.7</v>
      </c>
      <c r="G659">
        <v>924.2</v>
      </c>
      <c r="H659">
        <v>925.8</v>
      </c>
      <c r="I659">
        <v>927.3</v>
      </c>
      <c r="J659">
        <v>405</v>
      </c>
    </row>
    <row r="660" spans="1:10">
      <c r="A660">
        <v>1306</v>
      </c>
      <c r="B660">
        <v>918.5</v>
      </c>
      <c r="C660">
        <v>920</v>
      </c>
      <c r="D660">
        <v>921.6</v>
      </c>
      <c r="E660">
        <v>923.1</v>
      </c>
      <c r="F660">
        <v>924.7</v>
      </c>
      <c r="G660">
        <v>926.2</v>
      </c>
      <c r="H660">
        <v>927.8</v>
      </c>
      <c r="I660">
        <v>929.3</v>
      </c>
      <c r="J660">
        <v>403</v>
      </c>
    </row>
    <row r="661" spans="1:10">
      <c r="A661">
        <v>1308</v>
      </c>
      <c r="B661">
        <v>920.5</v>
      </c>
      <c r="C661">
        <v>922</v>
      </c>
      <c r="D661">
        <v>923.6</v>
      </c>
      <c r="E661">
        <v>925.1</v>
      </c>
      <c r="F661">
        <v>926.7</v>
      </c>
      <c r="G661">
        <v>928.2</v>
      </c>
      <c r="H661">
        <v>929.8</v>
      </c>
      <c r="I661">
        <v>931.3</v>
      </c>
      <c r="J661">
        <v>401</v>
      </c>
    </row>
    <row r="662" spans="1:10">
      <c r="A662">
        <v>1310</v>
      </c>
      <c r="B662">
        <v>922.5</v>
      </c>
      <c r="C662">
        <v>924</v>
      </c>
      <c r="D662">
        <v>925.5</v>
      </c>
      <c r="E662">
        <v>927.1</v>
      </c>
      <c r="F662">
        <v>928.6</v>
      </c>
      <c r="G662">
        <v>930.2</v>
      </c>
      <c r="H662">
        <v>931.7</v>
      </c>
      <c r="I662">
        <v>933.3</v>
      </c>
      <c r="J662">
        <v>399</v>
      </c>
    </row>
    <row r="663" spans="1:10">
      <c r="A663">
        <v>1312</v>
      </c>
      <c r="B663">
        <v>924.4</v>
      </c>
      <c r="C663">
        <v>926</v>
      </c>
      <c r="D663">
        <v>927.5</v>
      </c>
      <c r="E663">
        <v>929.1</v>
      </c>
      <c r="F663">
        <v>930.6</v>
      </c>
      <c r="G663">
        <v>932.2</v>
      </c>
      <c r="H663">
        <v>933.7</v>
      </c>
      <c r="I663">
        <v>935.3</v>
      </c>
      <c r="J663">
        <v>397</v>
      </c>
    </row>
    <row r="664" spans="1:10">
      <c r="A664">
        <v>1314</v>
      </c>
      <c r="B664">
        <v>926.4</v>
      </c>
      <c r="C664">
        <v>928</v>
      </c>
      <c r="D664">
        <v>929.5</v>
      </c>
      <c r="E664">
        <v>931.1</v>
      </c>
      <c r="F664">
        <v>932.6</v>
      </c>
      <c r="G664">
        <v>934.1</v>
      </c>
      <c r="H664">
        <v>935.7</v>
      </c>
      <c r="I664">
        <v>937.2</v>
      </c>
      <c r="J664">
        <v>395</v>
      </c>
    </row>
    <row r="665" spans="1:10">
      <c r="A665">
        <v>1316</v>
      </c>
      <c r="B665">
        <v>928.4</v>
      </c>
      <c r="C665">
        <v>929.9</v>
      </c>
      <c r="D665">
        <v>931.5</v>
      </c>
      <c r="E665">
        <v>933</v>
      </c>
      <c r="F665">
        <v>934.6</v>
      </c>
      <c r="G665">
        <v>936.1</v>
      </c>
      <c r="H665">
        <v>937.7</v>
      </c>
      <c r="I665">
        <v>939.2</v>
      </c>
      <c r="J665">
        <v>393</v>
      </c>
    </row>
    <row r="666" spans="1:10">
      <c r="A666">
        <v>1318</v>
      </c>
      <c r="B666">
        <v>930.4</v>
      </c>
      <c r="C666">
        <v>931.9</v>
      </c>
      <c r="D666">
        <v>933.5</v>
      </c>
      <c r="E666">
        <v>935</v>
      </c>
      <c r="F666">
        <v>936.6</v>
      </c>
      <c r="G666">
        <v>938.1</v>
      </c>
      <c r="H666">
        <v>939.6</v>
      </c>
      <c r="I666">
        <v>941.2</v>
      </c>
      <c r="J666">
        <v>391</v>
      </c>
    </row>
    <row r="667" spans="1:10">
      <c r="A667">
        <v>1320</v>
      </c>
      <c r="B667">
        <v>932.3</v>
      </c>
      <c r="C667">
        <v>933.9</v>
      </c>
      <c r="D667">
        <v>935.4</v>
      </c>
      <c r="E667">
        <v>937</v>
      </c>
      <c r="F667">
        <v>938.5</v>
      </c>
      <c r="G667">
        <v>940.1</v>
      </c>
      <c r="H667">
        <v>941.6</v>
      </c>
      <c r="I667">
        <v>943.2</v>
      </c>
      <c r="J667">
        <v>389</v>
      </c>
    </row>
    <row r="668" spans="1:10">
      <c r="A668">
        <v>1322</v>
      </c>
      <c r="B668">
        <v>934.3</v>
      </c>
      <c r="C668">
        <v>935.9</v>
      </c>
      <c r="D668">
        <v>937.4</v>
      </c>
      <c r="E668">
        <v>939</v>
      </c>
      <c r="F668">
        <v>940.5</v>
      </c>
      <c r="G668">
        <v>942.1</v>
      </c>
      <c r="H668">
        <v>943.6</v>
      </c>
      <c r="I668">
        <v>945.1</v>
      </c>
      <c r="J668">
        <v>387</v>
      </c>
    </row>
    <row r="669" spans="1:10">
      <c r="A669">
        <v>1324</v>
      </c>
      <c r="B669">
        <v>936.3</v>
      </c>
      <c r="C669">
        <v>937.9</v>
      </c>
      <c r="D669">
        <v>939.4</v>
      </c>
      <c r="E669">
        <v>940.9</v>
      </c>
      <c r="F669">
        <v>942.5</v>
      </c>
      <c r="G669">
        <v>944</v>
      </c>
      <c r="H669">
        <v>945.6</v>
      </c>
      <c r="I669">
        <v>947.1</v>
      </c>
      <c r="J669">
        <v>385</v>
      </c>
    </row>
    <row r="670" spans="1:10">
      <c r="A670">
        <v>1326</v>
      </c>
      <c r="B670">
        <v>938.3</v>
      </c>
      <c r="C670">
        <v>939.8</v>
      </c>
      <c r="D670">
        <v>941.4</v>
      </c>
      <c r="E670">
        <v>942.9</v>
      </c>
      <c r="F670">
        <v>944.5</v>
      </c>
      <c r="G670">
        <v>946</v>
      </c>
      <c r="H670">
        <v>947.6</v>
      </c>
      <c r="I670">
        <v>949.1</v>
      </c>
      <c r="J670">
        <v>383</v>
      </c>
    </row>
    <row r="671" spans="1:10">
      <c r="A671">
        <v>1328</v>
      </c>
      <c r="B671">
        <v>940.3</v>
      </c>
      <c r="C671">
        <v>941.8</v>
      </c>
      <c r="D671">
        <v>943.4</v>
      </c>
      <c r="E671">
        <v>944.9</v>
      </c>
      <c r="F671">
        <v>946.4</v>
      </c>
      <c r="G671">
        <v>948</v>
      </c>
      <c r="H671">
        <v>949.5</v>
      </c>
      <c r="I671">
        <v>951.1</v>
      </c>
      <c r="J671">
        <v>381</v>
      </c>
    </row>
    <row r="672" spans="1:10">
      <c r="A672">
        <v>1330</v>
      </c>
      <c r="B672">
        <v>942.2</v>
      </c>
      <c r="C672">
        <v>943.8</v>
      </c>
      <c r="D672">
        <v>945.3</v>
      </c>
      <c r="E672">
        <v>946.9</v>
      </c>
      <c r="F672">
        <v>948.4</v>
      </c>
      <c r="G672">
        <v>950</v>
      </c>
      <c r="H672">
        <v>951.5</v>
      </c>
      <c r="I672">
        <v>953.1</v>
      </c>
      <c r="J672">
        <v>379</v>
      </c>
    </row>
    <row r="673" spans="1:10">
      <c r="A673">
        <v>1332</v>
      </c>
      <c r="B673">
        <v>944.2</v>
      </c>
      <c r="C673">
        <v>945.8</v>
      </c>
      <c r="D673">
        <v>947.3</v>
      </c>
      <c r="E673">
        <v>948.9</v>
      </c>
      <c r="F673">
        <v>950.4</v>
      </c>
      <c r="G673">
        <v>952</v>
      </c>
      <c r="H673">
        <v>953.5</v>
      </c>
      <c r="I673">
        <v>955</v>
      </c>
      <c r="J673">
        <v>377</v>
      </c>
    </row>
    <row r="674" spans="1:10">
      <c r="A674">
        <v>1334</v>
      </c>
      <c r="B674">
        <v>946.2</v>
      </c>
      <c r="C674">
        <v>947.7</v>
      </c>
      <c r="D674">
        <v>949.3</v>
      </c>
      <c r="E674">
        <v>950.8</v>
      </c>
      <c r="F674">
        <v>952.4</v>
      </c>
      <c r="G674">
        <v>953.9</v>
      </c>
      <c r="H674">
        <v>955.5</v>
      </c>
      <c r="I674">
        <v>957</v>
      </c>
      <c r="J674">
        <v>375</v>
      </c>
    </row>
    <row r="675" spans="1:10">
      <c r="A675">
        <v>1336</v>
      </c>
      <c r="B675">
        <v>948.2</v>
      </c>
      <c r="C675">
        <v>949.7</v>
      </c>
      <c r="D675">
        <v>951.3</v>
      </c>
      <c r="E675">
        <v>952.8</v>
      </c>
      <c r="F675">
        <v>954.4</v>
      </c>
      <c r="G675">
        <v>955.9</v>
      </c>
      <c r="H675">
        <v>957.5</v>
      </c>
      <c r="I675">
        <v>959</v>
      </c>
      <c r="J675">
        <v>373</v>
      </c>
    </row>
    <row r="676" spans="1:10">
      <c r="A676">
        <v>1338</v>
      </c>
      <c r="B676">
        <v>950.2</v>
      </c>
      <c r="C676">
        <v>951.7</v>
      </c>
      <c r="D676">
        <v>953.3</v>
      </c>
      <c r="E676">
        <v>954.8</v>
      </c>
      <c r="F676">
        <v>956.3</v>
      </c>
      <c r="G676">
        <v>957.9</v>
      </c>
      <c r="H676">
        <v>959.4</v>
      </c>
      <c r="I676">
        <v>961</v>
      </c>
      <c r="J676">
        <v>371</v>
      </c>
    </row>
    <row r="677" spans="1:10">
      <c r="A677">
        <v>1340</v>
      </c>
      <c r="B677">
        <v>952.1</v>
      </c>
      <c r="C677">
        <v>953.7</v>
      </c>
      <c r="D677">
        <v>955.2</v>
      </c>
      <c r="E677">
        <v>956.8</v>
      </c>
      <c r="F677">
        <v>958.3</v>
      </c>
      <c r="G677">
        <v>959.9</v>
      </c>
      <c r="H677">
        <v>961.4</v>
      </c>
      <c r="I677">
        <v>963</v>
      </c>
      <c r="J677">
        <v>369</v>
      </c>
    </row>
    <row r="678" spans="1:10">
      <c r="A678">
        <v>1342</v>
      </c>
      <c r="B678">
        <v>954.1</v>
      </c>
      <c r="C678">
        <v>955.7</v>
      </c>
      <c r="D678">
        <v>957.2</v>
      </c>
      <c r="E678">
        <v>958.8</v>
      </c>
      <c r="F678">
        <v>960.3</v>
      </c>
      <c r="G678">
        <v>961.8</v>
      </c>
      <c r="H678">
        <v>963.4</v>
      </c>
      <c r="I678">
        <v>964.9</v>
      </c>
      <c r="J678">
        <v>367</v>
      </c>
    </row>
    <row r="679" spans="1:10">
      <c r="A679">
        <v>1344</v>
      </c>
      <c r="B679">
        <v>956.1</v>
      </c>
      <c r="C679">
        <v>957.6</v>
      </c>
      <c r="D679">
        <v>959.2</v>
      </c>
      <c r="E679">
        <v>960.7</v>
      </c>
      <c r="F679">
        <v>962.3</v>
      </c>
      <c r="G679">
        <v>963.8</v>
      </c>
      <c r="H679">
        <v>965.4</v>
      </c>
      <c r="I679">
        <v>966.9</v>
      </c>
      <c r="J679">
        <v>365</v>
      </c>
    </row>
    <row r="680" spans="1:10">
      <c r="A680">
        <v>1346</v>
      </c>
      <c r="B680">
        <v>958.1</v>
      </c>
      <c r="C680">
        <v>959.6</v>
      </c>
      <c r="D680">
        <v>961.2</v>
      </c>
      <c r="E680">
        <v>962.7</v>
      </c>
      <c r="F680">
        <v>964.3</v>
      </c>
      <c r="G680">
        <v>965.8</v>
      </c>
      <c r="H680">
        <v>967.4</v>
      </c>
      <c r="I680">
        <v>968.9</v>
      </c>
      <c r="J680">
        <v>363</v>
      </c>
    </row>
    <row r="681" spans="1:10">
      <c r="A681">
        <v>1348</v>
      </c>
      <c r="B681">
        <v>960.1</v>
      </c>
      <c r="C681">
        <v>961.6</v>
      </c>
      <c r="D681">
        <v>963.1</v>
      </c>
      <c r="E681">
        <v>964.7</v>
      </c>
      <c r="F681">
        <v>966.2</v>
      </c>
      <c r="G681">
        <v>967.8</v>
      </c>
      <c r="H681">
        <v>969.3</v>
      </c>
      <c r="I681">
        <v>970.9</v>
      </c>
      <c r="J681">
        <v>361</v>
      </c>
    </row>
    <row r="682" spans="1:10">
      <c r="A682">
        <v>1350</v>
      </c>
      <c r="B682">
        <v>962</v>
      </c>
      <c r="C682">
        <v>963.6</v>
      </c>
      <c r="D682">
        <v>965.1</v>
      </c>
      <c r="E682">
        <v>966.7</v>
      </c>
      <c r="F682">
        <v>968.2</v>
      </c>
      <c r="G682">
        <v>969.8</v>
      </c>
      <c r="H682">
        <v>971.3</v>
      </c>
      <c r="I682">
        <v>972.9</v>
      </c>
      <c r="J682">
        <v>359</v>
      </c>
    </row>
    <row r="683" spans="1:10">
      <c r="A683">
        <v>1352</v>
      </c>
      <c r="B683">
        <v>964</v>
      </c>
      <c r="C683">
        <v>965.6</v>
      </c>
      <c r="D683">
        <v>967.1</v>
      </c>
      <c r="E683">
        <v>968.6</v>
      </c>
      <c r="F683">
        <v>970.2</v>
      </c>
      <c r="G683">
        <v>971.7</v>
      </c>
      <c r="H683">
        <v>973.3</v>
      </c>
      <c r="I683">
        <v>974.8</v>
      </c>
      <c r="J683">
        <v>357</v>
      </c>
    </row>
    <row r="684" spans="1:10">
      <c r="A684">
        <v>1354</v>
      </c>
      <c r="B684">
        <v>966</v>
      </c>
      <c r="C684">
        <v>967.5</v>
      </c>
      <c r="D684">
        <v>969.1</v>
      </c>
      <c r="E684">
        <v>970.6</v>
      </c>
      <c r="F684">
        <v>972.2</v>
      </c>
      <c r="G684">
        <v>973.7</v>
      </c>
      <c r="H684">
        <v>975.3</v>
      </c>
      <c r="I684">
        <v>976.8</v>
      </c>
      <c r="J684">
        <v>355</v>
      </c>
    </row>
    <row r="685" spans="1:10">
      <c r="A685">
        <v>1356</v>
      </c>
      <c r="B685">
        <v>968</v>
      </c>
      <c r="C685">
        <v>969.5</v>
      </c>
      <c r="D685">
        <v>971.1</v>
      </c>
      <c r="E685">
        <v>972.6</v>
      </c>
      <c r="F685">
        <v>974.2</v>
      </c>
      <c r="G685">
        <v>975.7</v>
      </c>
      <c r="H685">
        <v>977.2</v>
      </c>
      <c r="I685">
        <v>978.8</v>
      </c>
      <c r="J685">
        <v>353</v>
      </c>
    </row>
    <row r="686" spans="1:10">
      <c r="A686">
        <v>1358</v>
      </c>
      <c r="B686">
        <v>969.9</v>
      </c>
      <c r="C686">
        <v>971.5</v>
      </c>
      <c r="D686">
        <v>973</v>
      </c>
      <c r="E686">
        <v>974.6</v>
      </c>
      <c r="F686">
        <v>976.1</v>
      </c>
      <c r="G686">
        <v>977.7</v>
      </c>
      <c r="H686">
        <v>979.2</v>
      </c>
      <c r="I686">
        <v>980.8</v>
      </c>
      <c r="J686">
        <v>351</v>
      </c>
    </row>
    <row r="687" spans="1:10">
      <c r="A687">
        <v>1360</v>
      </c>
      <c r="B687">
        <v>971.9</v>
      </c>
      <c r="C687">
        <v>973.5</v>
      </c>
      <c r="D687">
        <v>975</v>
      </c>
      <c r="E687">
        <v>976.6</v>
      </c>
      <c r="F687">
        <v>978.1</v>
      </c>
      <c r="G687">
        <v>979.7</v>
      </c>
      <c r="H687">
        <v>981.2</v>
      </c>
      <c r="I687">
        <v>982.7</v>
      </c>
      <c r="J687">
        <v>349</v>
      </c>
    </row>
    <row r="688" spans="1:10">
      <c r="A688">
        <v>1362</v>
      </c>
      <c r="B688">
        <v>973.9</v>
      </c>
      <c r="C688">
        <v>975.5</v>
      </c>
      <c r="D688">
        <v>977</v>
      </c>
      <c r="E688">
        <v>978.5</v>
      </c>
      <c r="F688">
        <v>980.1</v>
      </c>
      <c r="G688">
        <v>981.6</v>
      </c>
      <c r="H688">
        <v>983.2</v>
      </c>
      <c r="I688">
        <v>984.7</v>
      </c>
      <c r="J688">
        <v>347</v>
      </c>
    </row>
    <row r="689" spans="1:10">
      <c r="A689">
        <v>1364</v>
      </c>
      <c r="B689">
        <v>975.9</v>
      </c>
      <c r="C689">
        <v>977.4</v>
      </c>
      <c r="D689">
        <v>979</v>
      </c>
      <c r="E689">
        <v>980.5</v>
      </c>
      <c r="F689">
        <v>982.1</v>
      </c>
      <c r="G689">
        <v>983.6</v>
      </c>
      <c r="H689">
        <v>985.2</v>
      </c>
      <c r="I689">
        <v>986.7</v>
      </c>
      <c r="J689">
        <v>345</v>
      </c>
    </row>
    <row r="690" spans="1:10">
      <c r="A690">
        <v>1366</v>
      </c>
      <c r="B690">
        <v>977.9</v>
      </c>
      <c r="C690">
        <v>979.4</v>
      </c>
      <c r="D690">
        <v>981</v>
      </c>
      <c r="E690">
        <v>982.5</v>
      </c>
      <c r="F690">
        <v>984</v>
      </c>
      <c r="G690">
        <v>985.6</v>
      </c>
      <c r="H690">
        <v>987.1</v>
      </c>
      <c r="I690">
        <v>988.7</v>
      </c>
      <c r="J690">
        <v>343</v>
      </c>
    </row>
    <row r="691" spans="1:10">
      <c r="A691">
        <v>1368</v>
      </c>
      <c r="B691">
        <v>979.8</v>
      </c>
      <c r="C691">
        <v>981.4</v>
      </c>
      <c r="D691">
        <v>982.9</v>
      </c>
      <c r="E691">
        <v>984.5</v>
      </c>
      <c r="F691">
        <v>986</v>
      </c>
      <c r="G691">
        <v>987.6</v>
      </c>
      <c r="H691">
        <v>989.1</v>
      </c>
      <c r="I691">
        <v>990.7</v>
      </c>
      <c r="J691">
        <v>341</v>
      </c>
    </row>
    <row r="692" spans="1:10">
      <c r="A692">
        <v>1370</v>
      </c>
      <c r="B692">
        <v>981.8</v>
      </c>
      <c r="C692">
        <v>983.4</v>
      </c>
      <c r="D692">
        <v>984.9</v>
      </c>
      <c r="E692">
        <v>986.5</v>
      </c>
      <c r="F692">
        <v>988</v>
      </c>
      <c r="G692">
        <v>989.6</v>
      </c>
      <c r="H692">
        <v>991.1</v>
      </c>
      <c r="I692">
        <v>992.7</v>
      </c>
      <c r="J692">
        <v>339</v>
      </c>
    </row>
    <row r="693" spans="1:10">
      <c r="A693">
        <v>1372</v>
      </c>
      <c r="B693">
        <v>983.8</v>
      </c>
      <c r="C693">
        <v>985.3</v>
      </c>
      <c r="D693">
        <v>986.9</v>
      </c>
      <c r="E693">
        <v>988.4</v>
      </c>
      <c r="F693">
        <v>990</v>
      </c>
      <c r="G693">
        <v>991.5</v>
      </c>
      <c r="H693">
        <v>993.1</v>
      </c>
      <c r="I693">
        <v>994.7</v>
      </c>
      <c r="J693">
        <v>337</v>
      </c>
    </row>
    <row r="694" spans="1:10">
      <c r="A694">
        <v>1374</v>
      </c>
      <c r="B694">
        <v>985.8</v>
      </c>
      <c r="C694">
        <v>987.3</v>
      </c>
      <c r="D694">
        <v>988.9</v>
      </c>
      <c r="E694">
        <v>990.4</v>
      </c>
      <c r="F694">
        <v>992</v>
      </c>
      <c r="G694">
        <v>993.5</v>
      </c>
      <c r="H694">
        <v>995.1</v>
      </c>
      <c r="I694">
        <v>996.8</v>
      </c>
      <c r="J694">
        <v>335</v>
      </c>
    </row>
    <row r="695" spans="1:10">
      <c r="A695">
        <v>1376</v>
      </c>
      <c r="B695">
        <v>987.8</v>
      </c>
      <c r="C695">
        <v>989.3</v>
      </c>
      <c r="D695">
        <v>990.9</v>
      </c>
      <c r="E695">
        <v>992.4</v>
      </c>
      <c r="F695">
        <v>994</v>
      </c>
      <c r="G695">
        <v>995.6</v>
      </c>
      <c r="H695">
        <v>997.2</v>
      </c>
      <c r="I695">
        <v>998.9</v>
      </c>
      <c r="J695">
        <v>333</v>
      </c>
    </row>
    <row r="696" spans="1:10">
      <c r="A696">
        <v>1378</v>
      </c>
      <c r="B696">
        <v>989.7</v>
      </c>
      <c r="C696">
        <v>991.3</v>
      </c>
      <c r="D696">
        <v>992.8</v>
      </c>
      <c r="E696">
        <v>994.4</v>
      </c>
      <c r="F696">
        <v>996</v>
      </c>
      <c r="G696">
        <v>997.7</v>
      </c>
      <c r="H696">
        <v>999.4</v>
      </c>
      <c r="I696">
        <v>1001.2</v>
      </c>
      <c r="J696">
        <v>331</v>
      </c>
    </row>
    <row r="697" spans="1:10">
      <c r="A697">
        <v>1380</v>
      </c>
      <c r="B697">
        <v>991.7</v>
      </c>
      <c r="C697">
        <v>993.3</v>
      </c>
      <c r="D697">
        <v>994.8</v>
      </c>
      <c r="E697">
        <v>996.4</v>
      </c>
      <c r="F697">
        <v>998.1</v>
      </c>
      <c r="G697">
        <v>999.9</v>
      </c>
      <c r="H697">
        <v>1001.6</v>
      </c>
      <c r="I697">
        <v>1003.5</v>
      </c>
      <c r="J697">
        <v>329</v>
      </c>
    </row>
    <row r="698" spans="1:10">
      <c r="A698">
        <v>1382</v>
      </c>
      <c r="B698">
        <v>993.8</v>
      </c>
      <c r="C698">
        <v>995.4</v>
      </c>
      <c r="D698">
        <v>997</v>
      </c>
      <c r="E698">
        <v>998.7</v>
      </c>
      <c r="F698">
        <v>1000.4</v>
      </c>
      <c r="G698">
        <v>1002.2</v>
      </c>
      <c r="H698">
        <v>1004</v>
      </c>
      <c r="I698">
        <v>1005.9</v>
      </c>
      <c r="J698">
        <v>327</v>
      </c>
    </row>
    <row r="699" spans="1:10">
      <c r="A699">
        <v>1384</v>
      </c>
      <c r="B699">
        <v>996</v>
      </c>
      <c r="C699">
        <v>997.6</v>
      </c>
      <c r="D699">
        <v>999.3</v>
      </c>
      <c r="E699">
        <v>1001</v>
      </c>
      <c r="F699">
        <v>1002.8</v>
      </c>
      <c r="G699">
        <v>1004.7</v>
      </c>
      <c r="H699">
        <v>1006.6</v>
      </c>
      <c r="I699">
        <v>1008.4</v>
      </c>
      <c r="J699">
        <v>325</v>
      </c>
    </row>
    <row r="700" spans="1:10">
      <c r="A700">
        <v>1386</v>
      </c>
      <c r="B700">
        <v>998.4</v>
      </c>
      <c r="C700">
        <v>1000</v>
      </c>
      <c r="D700">
        <v>1001.8</v>
      </c>
      <c r="E700">
        <v>1003.6</v>
      </c>
      <c r="F700">
        <v>1005.4</v>
      </c>
      <c r="G700">
        <v>1007.3</v>
      </c>
      <c r="H700">
        <v>1009.2</v>
      </c>
      <c r="I700">
        <v>1011.1</v>
      </c>
      <c r="J700">
        <v>323</v>
      </c>
    </row>
    <row r="701" spans="1:10">
      <c r="A701">
        <v>1388</v>
      </c>
      <c r="B701">
        <v>1000.9</v>
      </c>
      <c r="C701">
        <v>1002.6</v>
      </c>
      <c r="D701">
        <v>1004.4</v>
      </c>
      <c r="E701">
        <v>1006.3</v>
      </c>
      <c r="F701">
        <v>1008.1</v>
      </c>
      <c r="G701">
        <v>1010</v>
      </c>
      <c r="H701">
        <v>1011.9</v>
      </c>
      <c r="I701">
        <v>1013.7</v>
      </c>
      <c r="J701">
        <v>321</v>
      </c>
    </row>
    <row r="702" spans="1:10">
      <c r="A702">
        <v>1390</v>
      </c>
      <c r="B702">
        <v>1003.5</v>
      </c>
      <c r="C702">
        <v>1005.3</v>
      </c>
      <c r="D702">
        <v>1007.2</v>
      </c>
      <c r="E702">
        <v>1009</v>
      </c>
      <c r="F702">
        <v>1010.9</v>
      </c>
      <c r="G702">
        <v>1012.7</v>
      </c>
      <c r="H702">
        <v>1014.6</v>
      </c>
      <c r="I702">
        <v>1016.5</v>
      </c>
      <c r="J702">
        <v>319</v>
      </c>
    </row>
    <row r="703" spans="1:10">
      <c r="A703">
        <v>1392</v>
      </c>
      <c r="B703">
        <v>1006.2</v>
      </c>
      <c r="C703">
        <v>1008.1</v>
      </c>
      <c r="D703">
        <v>1009.9</v>
      </c>
      <c r="E703">
        <v>1011.8</v>
      </c>
      <c r="F703">
        <v>1013.7</v>
      </c>
      <c r="G703">
        <v>1015.5</v>
      </c>
      <c r="H703">
        <v>1017.4</v>
      </c>
      <c r="I703">
        <v>1019.2</v>
      </c>
      <c r="J703">
        <v>317</v>
      </c>
    </row>
    <row r="704" spans="1:10">
      <c r="A704">
        <v>1394</v>
      </c>
      <c r="B704">
        <v>1009</v>
      </c>
      <c r="C704">
        <v>1010.9</v>
      </c>
      <c r="D704">
        <v>1012.7</v>
      </c>
      <c r="E704">
        <v>1014.6</v>
      </c>
      <c r="F704">
        <v>1016.4</v>
      </c>
      <c r="G704">
        <v>1018.3</v>
      </c>
      <c r="H704">
        <v>1020.1</v>
      </c>
      <c r="I704">
        <v>1022</v>
      </c>
      <c r="J704">
        <v>315</v>
      </c>
    </row>
    <row r="705" spans="1:10">
      <c r="A705">
        <v>1396</v>
      </c>
      <c r="B705">
        <v>1011.8</v>
      </c>
      <c r="C705">
        <v>1013.6</v>
      </c>
      <c r="D705">
        <v>1015.5</v>
      </c>
      <c r="E705">
        <v>1017.4</v>
      </c>
      <c r="F705">
        <v>1019.2</v>
      </c>
      <c r="G705">
        <v>1021.1</v>
      </c>
      <c r="H705">
        <v>1022.9</v>
      </c>
      <c r="I705">
        <v>1024.8</v>
      </c>
      <c r="J705">
        <v>313</v>
      </c>
    </row>
    <row r="706" spans="1:10">
      <c r="A706">
        <v>1398</v>
      </c>
      <c r="B706">
        <v>1014.6</v>
      </c>
      <c r="C706">
        <v>1016.4</v>
      </c>
      <c r="D706">
        <v>1018.3</v>
      </c>
      <c r="E706">
        <v>1020.1</v>
      </c>
      <c r="F706">
        <v>1022</v>
      </c>
      <c r="G706">
        <v>1023.8</v>
      </c>
      <c r="H706">
        <v>1025.7</v>
      </c>
      <c r="I706">
        <v>1027.5999999999999</v>
      </c>
      <c r="J706">
        <v>311</v>
      </c>
    </row>
    <row r="707" spans="1:10">
      <c r="A707">
        <v>1400</v>
      </c>
      <c r="B707">
        <v>1017.3</v>
      </c>
      <c r="C707">
        <v>1019.2</v>
      </c>
      <c r="D707">
        <v>1021.1</v>
      </c>
      <c r="E707">
        <v>1022.9</v>
      </c>
      <c r="F707">
        <v>1024.8</v>
      </c>
      <c r="G707">
        <v>1026.5999999999999</v>
      </c>
      <c r="H707">
        <v>1028.5</v>
      </c>
      <c r="I707">
        <v>1030.3</v>
      </c>
      <c r="J707">
        <v>309</v>
      </c>
    </row>
    <row r="708" spans="1:10">
      <c r="A708">
        <v>1402</v>
      </c>
      <c r="B708">
        <v>1020.1</v>
      </c>
      <c r="C708">
        <v>1022</v>
      </c>
      <c r="D708">
        <v>1023.8</v>
      </c>
      <c r="E708">
        <v>1025.7</v>
      </c>
      <c r="F708">
        <v>1027.5999999999999</v>
      </c>
      <c r="G708">
        <v>1029.4000000000001</v>
      </c>
      <c r="H708">
        <v>1031.3</v>
      </c>
      <c r="I708">
        <v>1033.0999999999999</v>
      </c>
      <c r="J708">
        <v>307</v>
      </c>
    </row>
    <row r="709" spans="1:10">
      <c r="A709">
        <v>1404</v>
      </c>
      <c r="B709">
        <v>1022.9</v>
      </c>
      <c r="C709">
        <v>1024.8</v>
      </c>
      <c r="D709">
        <v>1026.5999999999999</v>
      </c>
      <c r="E709">
        <v>1028.5</v>
      </c>
      <c r="F709">
        <v>1030.3</v>
      </c>
      <c r="G709">
        <v>1032.2</v>
      </c>
      <c r="H709">
        <v>1034</v>
      </c>
      <c r="I709">
        <v>1035.9000000000001</v>
      </c>
      <c r="J709">
        <v>305</v>
      </c>
    </row>
    <row r="710" spans="1:10">
      <c r="A710">
        <v>1406</v>
      </c>
      <c r="B710">
        <v>1025.7</v>
      </c>
      <c r="C710">
        <v>1027.5</v>
      </c>
      <c r="D710">
        <v>1029.4000000000001</v>
      </c>
      <c r="E710">
        <v>1031.3</v>
      </c>
      <c r="F710">
        <v>1033.0999999999999</v>
      </c>
      <c r="G710">
        <v>1035</v>
      </c>
      <c r="H710">
        <v>1036.8</v>
      </c>
      <c r="I710">
        <v>1038.7</v>
      </c>
      <c r="J710">
        <v>303</v>
      </c>
    </row>
    <row r="711" spans="1:10">
      <c r="A711">
        <v>1408</v>
      </c>
      <c r="B711">
        <v>1028.5</v>
      </c>
      <c r="C711">
        <v>1030.3</v>
      </c>
      <c r="D711">
        <v>1032.2</v>
      </c>
      <c r="E711">
        <v>1034</v>
      </c>
      <c r="F711">
        <v>1035.9000000000001</v>
      </c>
      <c r="G711">
        <v>1037.7</v>
      </c>
      <c r="H711">
        <v>1039.5999999999999</v>
      </c>
      <c r="I711">
        <v>1041.5</v>
      </c>
      <c r="J711">
        <v>301</v>
      </c>
    </row>
    <row r="712" spans="1:10">
      <c r="A712">
        <v>1410</v>
      </c>
      <c r="B712">
        <v>1031.2</v>
      </c>
      <c r="C712">
        <v>1033.0999999999999</v>
      </c>
      <c r="D712">
        <v>1035</v>
      </c>
      <c r="E712">
        <v>1036.8</v>
      </c>
      <c r="F712">
        <v>1038.7</v>
      </c>
      <c r="G712">
        <v>1040.5</v>
      </c>
      <c r="H712">
        <v>1042.4000000000001</v>
      </c>
      <c r="I712">
        <v>1044.2</v>
      </c>
      <c r="J712">
        <v>299</v>
      </c>
    </row>
    <row r="713" spans="1:10">
      <c r="A713">
        <v>1412</v>
      </c>
      <c r="B713">
        <v>1034</v>
      </c>
      <c r="C713">
        <v>1035.9000000000001</v>
      </c>
      <c r="D713">
        <v>1037.7</v>
      </c>
      <c r="E713">
        <v>1039.5999999999999</v>
      </c>
      <c r="F713">
        <v>1041.4000000000001</v>
      </c>
      <c r="G713">
        <v>1043.3</v>
      </c>
      <c r="H713">
        <v>1045.2</v>
      </c>
      <c r="I713">
        <v>1047</v>
      </c>
      <c r="J713">
        <v>297</v>
      </c>
    </row>
    <row r="714" spans="1:10">
      <c r="A714">
        <v>1414</v>
      </c>
      <c r="B714">
        <v>1036.8</v>
      </c>
      <c r="C714">
        <v>1038.7</v>
      </c>
      <c r="D714">
        <v>1040.5</v>
      </c>
      <c r="E714">
        <v>1042.4000000000001</v>
      </c>
      <c r="F714">
        <v>1044.2</v>
      </c>
      <c r="G714">
        <v>1046.0999999999999</v>
      </c>
      <c r="H714">
        <v>1047.9000000000001</v>
      </c>
      <c r="I714">
        <v>1049.8</v>
      </c>
      <c r="J714">
        <v>295</v>
      </c>
    </row>
    <row r="715" spans="1:10">
      <c r="A715">
        <v>1416</v>
      </c>
      <c r="B715">
        <v>1039.5999999999999</v>
      </c>
      <c r="C715">
        <v>1041.4000000000001</v>
      </c>
      <c r="D715">
        <v>1043.3</v>
      </c>
      <c r="E715">
        <v>1045.0999999999999</v>
      </c>
      <c r="F715">
        <v>1047</v>
      </c>
      <c r="G715">
        <v>1048.9000000000001</v>
      </c>
      <c r="H715">
        <v>1050.7</v>
      </c>
      <c r="I715">
        <v>1052.5999999999999</v>
      </c>
      <c r="J715">
        <v>293</v>
      </c>
    </row>
    <row r="716" spans="1:10">
      <c r="A716">
        <v>1418</v>
      </c>
      <c r="B716">
        <v>1042.4000000000001</v>
      </c>
      <c r="C716">
        <v>1044.2</v>
      </c>
      <c r="D716">
        <v>1046.0999999999999</v>
      </c>
      <c r="E716">
        <v>1047.9000000000001</v>
      </c>
      <c r="F716">
        <v>1049.8</v>
      </c>
      <c r="G716">
        <v>1051.5999999999999</v>
      </c>
      <c r="H716">
        <v>1053.5</v>
      </c>
      <c r="I716">
        <v>1055.4000000000001</v>
      </c>
      <c r="J716">
        <v>291</v>
      </c>
    </row>
    <row r="717" spans="1:10">
      <c r="A717">
        <v>1420</v>
      </c>
      <c r="B717">
        <v>1045.0999999999999</v>
      </c>
      <c r="C717">
        <v>1047</v>
      </c>
      <c r="D717">
        <v>1048.8</v>
      </c>
      <c r="E717">
        <v>1050.7</v>
      </c>
      <c r="F717">
        <v>1052.5999999999999</v>
      </c>
      <c r="G717">
        <v>1054.4000000000001</v>
      </c>
      <c r="H717">
        <v>1056.3</v>
      </c>
      <c r="I717">
        <v>1058.0999999999999</v>
      </c>
      <c r="J717">
        <v>289</v>
      </c>
    </row>
    <row r="718" spans="1:10">
      <c r="A718">
        <v>1422</v>
      </c>
      <c r="B718">
        <v>1047.9000000000001</v>
      </c>
      <c r="C718">
        <v>1049.8</v>
      </c>
      <c r="D718">
        <v>1051.5999999999999</v>
      </c>
      <c r="E718">
        <v>1053.5</v>
      </c>
      <c r="F718">
        <v>1055.3</v>
      </c>
      <c r="G718">
        <v>1057.2</v>
      </c>
      <c r="H718">
        <v>1059.0999999999999</v>
      </c>
      <c r="I718">
        <v>1060.9000000000001</v>
      </c>
      <c r="J718">
        <v>287</v>
      </c>
    </row>
    <row r="719" spans="1:10">
      <c r="A719">
        <v>1424</v>
      </c>
      <c r="B719">
        <v>1050.7</v>
      </c>
      <c r="C719">
        <v>1052.5</v>
      </c>
      <c r="D719">
        <v>1054.4000000000001</v>
      </c>
      <c r="E719">
        <v>1056.3</v>
      </c>
      <c r="F719">
        <v>1058.0999999999999</v>
      </c>
      <c r="G719">
        <v>1060</v>
      </c>
      <c r="H719">
        <v>1061.8</v>
      </c>
      <c r="I719">
        <v>1063.7</v>
      </c>
      <c r="J719">
        <v>285</v>
      </c>
    </row>
    <row r="720" spans="1:10">
      <c r="A720">
        <v>1426</v>
      </c>
      <c r="B720">
        <v>1053.5</v>
      </c>
      <c r="C720">
        <v>1055.3</v>
      </c>
      <c r="D720">
        <v>1057.2</v>
      </c>
      <c r="E720">
        <v>1059</v>
      </c>
      <c r="F720">
        <v>1060.9000000000001</v>
      </c>
      <c r="G720">
        <v>1062.8</v>
      </c>
      <c r="H720">
        <v>1064.5999999999999</v>
      </c>
      <c r="I720">
        <v>1066.5</v>
      </c>
      <c r="J720">
        <v>283</v>
      </c>
    </row>
    <row r="721" spans="1:10">
      <c r="A721">
        <v>1428</v>
      </c>
      <c r="B721">
        <v>1056.2</v>
      </c>
      <c r="C721">
        <v>1058.0999999999999</v>
      </c>
      <c r="D721">
        <v>1060</v>
      </c>
      <c r="E721">
        <v>1061.8</v>
      </c>
      <c r="F721">
        <v>1063.7</v>
      </c>
      <c r="G721">
        <v>1065.5</v>
      </c>
      <c r="H721">
        <v>1067.4000000000001</v>
      </c>
      <c r="I721">
        <v>1069.3</v>
      </c>
      <c r="J721">
        <v>281</v>
      </c>
    </row>
    <row r="722" spans="1:10">
      <c r="A722">
        <v>1430</v>
      </c>
      <c r="B722">
        <v>1059</v>
      </c>
      <c r="C722">
        <v>1060.9000000000001</v>
      </c>
      <c r="D722">
        <v>1062.7</v>
      </c>
      <c r="E722">
        <v>1064.5999999999999</v>
      </c>
      <c r="F722">
        <v>1066.5</v>
      </c>
      <c r="G722">
        <v>1068.3</v>
      </c>
      <c r="H722">
        <v>1070.2</v>
      </c>
      <c r="I722">
        <v>1072</v>
      </c>
      <c r="J722">
        <v>279</v>
      </c>
    </row>
    <row r="723" spans="1:10">
      <c r="A723">
        <v>1432</v>
      </c>
      <c r="B723">
        <v>1061.8</v>
      </c>
      <c r="C723">
        <v>1063.7</v>
      </c>
      <c r="D723">
        <v>1065.5</v>
      </c>
      <c r="E723">
        <v>1067.4000000000001</v>
      </c>
      <c r="F723">
        <v>1069.2</v>
      </c>
      <c r="G723">
        <v>1071.0999999999999</v>
      </c>
      <c r="H723">
        <v>1073</v>
      </c>
      <c r="I723">
        <v>1074.8</v>
      </c>
      <c r="J723">
        <v>277</v>
      </c>
    </row>
    <row r="724" spans="1:10">
      <c r="A724">
        <v>1434</v>
      </c>
      <c r="B724">
        <v>1064.5999999999999</v>
      </c>
      <c r="C724">
        <v>1066.4000000000001</v>
      </c>
      <c r="D724">
        <v>1068.3</v>
      </c>
      <c r="E724">
        <v>1070.2</v>
      </c>
      <c r="F724">
        <v>1072</v>
      </c>
      <c r="G724">
        <v>1073.9000000000001</v>
      </c>
      <c r="H724">
        <v>1075.7</v>
      </c>
      <c r="I724">
        <v>1077.5999999999999</v>
      </c>
      <c r="J724">
        <v>275</v>
      </c>
    </row>
    <row r="725" spans="1:10">
      <c r="A725">
        <v>1436</v>
      </c>
      <c r="B725">
        <v>1067.4000000000001</v>
      </c>
      <c r="C725">
        <v>1069.2</v>
      </c>
      <c r="D725">
        <v>1071.0999999999999</v>
      </c>
      <c r="E725">
        <v>1072.9000000000001</v>
      </c>
      <c r="F725">
        <v>1074.8</v>
      </c>
      <c r="G725">
        <v>1076.7</v>
      </c>
      <c r="H725">
        <v>1078.5</v>
      </c>
      <c r="I725">
        <v>1080.4000000000001</v>
      </c>
      <c r="J725">
        <v>273</v>
      </c>
    </row>
    <row r="726" spans="1:10">
      <c r="A726">
        <v>1438</v>
      </c>
      <c r="B726">
        <v>1070.0999999999999</v>
      </c>
      <c r="C726">
        <v>1072</v>
      </c>
      <c r="D726">
        <v>1073.9000000000001</v>
      </c>
      <c r="E726">
        <v>1075.7</v>
      </c>
      <c r="F726">
        <v>1077.5999999999999</v>
      </c>
      <c r="G726">
        <v>1079.4000000000001</v>
      </c>
      <c r="H726">
        <v>1081.3</v>
      </c>
      <c r="I726">
        <v>1083.0999999999999</v>
      </c>
      <c r="J726">
        <v>271</v>
      </c>
    </row>
    <row r="727" spans="1:10">
      <c r="A727">
        <v>1440</v>
      </c>
      <c r="B727">
        <v>1072.9000000000001</v>
      </c>
      <c r="C727">
        <v>1074.8</v>
      </c>
      <c r="D727">
        <v>1076.5999999999999</v>
      </c>
      <c r="E727">
        <v>1078.5</v>
      </c>
      <c r="F727">
        <v>1080.4000000000001</v>
      </c>
      <c r="G727">
        <v>1082.2</v>
      </c>
      <c r="H727">
        <v>1084.0999999999999</v>
      </c>
      <c r="I727">
        <v>1085.9000000000001</v>
      </c>
      <c r="J727">
        <v>269</v>
      </c>
    </row>
    <row r="728" spans="1:10">
      <c r="A728">
        <v>1442</v>
      </c>
      <c r="B728">
        <v>1075.7</v>
      </c>
      <c r="C728">
        <v>1077.5999999999999</v>
      </c>
      <c r="D728">
        <v>1079.4000000000001</v>
      </c>
      <c r="E728">
        <v>1081.3</v>
      </c>
      <c r="F728">
        <v>1083.0999999999999</v>
      </c>
      <c r="G728">
        <v>1085</v>
      </c>
      <c r="H728">
        <v>1086.8</v>
      </c>
      <c r="I728">
        <v>1088.7</v>
      </c>
      <c r="J728">
        <v>267</v>
      </c>
    </row>
    <row r="729" spans="1:10">
      <c r="A729">
        <v>1444</v>
      </c>
      <c r="B729">
        <v>1078.5</v>
      </c>
      <c r="C729">
        <v>1080.3</v>
      </c>
      <c r="D729">
        <v>1082.2</v>
      </c>
      <c r="E729">
        <v>1084.0999999999999</v>
      </c>
      <c r="F729">
        <v>1085.9000000000001</v>
      </c>
      <c r="G729">
        <v>1087.8</v>
      </c>
      <c r="H729">
        <v>1089.5999999999999</v>
      </c>
      <c r="I729">
        <v>1091.5</v>
      </c>
      <c r="J729">
        <v>265</v>
      </c>
    </row>
    <row r="730" spans="1:10">
      <c r="A730">
        <v>1446</v>
      </c>
      <c r="B730">
        <v>1081.3</v>
      </c>
      <c r="C730">
        <v>1083.0999999999999</v>
      </c>
      <c r="D730">
        <v>1085</v>
      </c>
      <c r="E730">
        <v>1086.8</v>
      </c>
      <c r="F730">
        <v>1088.7</v>
      </c>
      <c r="G730">
        <v>1090.5</v>
      </c>
      <c r="H730">
        <v>1092.4000000000001</v>
      </c>
      <c r="I730">
        <v>1094.3</v>
      </c>
      <c r="J730">
        <v>263</v>
      </c>
    </row>
    <row r="731" spans="1:10">
      <c r="A731">
        <v>1448</v>
      </c>
      <c r="B731">
        <v>1084</v>
      </c>
      <c r="C731">
        <v>1085.9000000000001</v>
      </c>
      <c r="D731">
        <v>1087.8</v>
      </c>
      <c r="E731">
        <v>1089.5999999999999</v>
      </c>
      <c r="F731">
        <v>1091.5</v>
      </c>
      <c r="G731">
        <v>1093.3</v>
      </c>
      <c r="H731">
        <v>1095.2</v>
      </c>
      <c r="I731">
        <v>1097</v>
      </c>
      <c r="J731">
        <v>261</v>
      </c>
    </row>
    <row r="732" spans="1:10">
      <c r="A732">
        <v>1450</v>
      </c>
      <c r="B732">
        <v>1086.8</v>
      </c>
      <c r="C732">
        <v>1088.7</v>
      </c>
      <c r="D732">
        <v>1090.5</v>
      </c>
      <c r="E732">
        <v>1092.4000000000001</v>
      </c>
      <c r="F732">
        <v>1094.2</v>
      </c>
      <c r="G732">
        <v>1096.0999999999999</v>
      </c>
      <c r="H732">
        <v>1098</v>
      </c>
      <c r="I732">
        <v>1099.8</v>
      </c>
      <c r="J732">
        <v>259</v>
      </c>
    </row>
    <row r="733" spans="1:10">
      <c r="A733">
        <v>1452</v>
      </c>
      <c r="B733">
        <v>1089.5999999999999</v>
      </c>
      <c r="C733">
        <v>1091.5</v>
      </c>
      <c r="D733">
        <v>1093.3</v>
      </c>
      <c r="E733">
        <v>1095.2</v>
      </c>
      <c r="F733">
        <v>1097</v>
      </c>
      <c r="G733">
        <v>1098.9000000000001</v>
      </c>
      <c r="H733">
        <v>1100.7</v>
      </c>
      <c r="I733">
        <v>1102.5999999999999</v>
      </c>
      <c r="J733">
        <v>257</v>
      </c>
    </row>
    <row r="734" spans="1:10">
      <c r="A734">
        <v>1454</v>
      </c>
      <c r="B734">
        <v>1092.4000000000001</v>
      </c>
      <c r="C734">
        <v>1094.2</v>
      </c>
      <c r="D734">
        <v>1096.0999999999999</v>
      </c>
      <c r="E734">
        <v>1097.9000000000001</v>
      </c>
      <c r="F734">
        <v>1099.8</v>
      </c>
      <c r="G734">
        <v>1101.7</v>
      </c>
      <c r="H734">
        <v>1103.5</v>
      </c>
      <c r="I734">
        <v>1105.4000000000001</v>
      </c>
      <c r="J734">
        <v>255</v>
      </c>
    </row>
    <row r="735" spans="1:10">
      <c r="A735">
        <v>1456</v>
      </c>
      <c r="B735">
        <v>1095.2</v>
      </c>
      <c r="C735">
        <v>1097</v>
      </c>
      <c r="D735">
        <v>1098.9000000000001</v>
      </c>
      <c r="E735">
        <v>1100.7</v>
      </c>
      <c r="F735">
        <v>1102.5999999999999</v>
      </c>
      <c r="G735">
        <v>1104.4000000000001</v>
      </c>
      <c r="H735">
        <v>1106.3</v>
      </c>
      <c r="I735">
        <v>1108.2</v>
      </c>
      <c r="J735">
        <v>253</v>
      </c>
    </row>
    <row r="736" spans="1:10">
      <c r="A736">
        <v>1458</v>
      </c>
      <c r="B736">
        <v>1097.9000000000001</v>
      </c>
      <c r="C736">
        <v>1099.8</v>
      </c>
      <c r="D736">
        <v>1101.5999999999999</v>
      </c>
      <c r="E736">
        <v>1103.5</v>
      </c>
      <c r="F736">
        <v>1105.4000000000001</v>
      </c>
      <c r="G736">
        <v>1107.2</v>
      </c>
      <c r="H736">
        <v>1109.0999999999999</v>
      </c>
      <c r="I736">
        <v>1110.9000000000001</v>
      </c>
      <c r="J736">
        <v>251</v>
      </c>
    </row>
    <row r="737" spans="1:10">
      <c r="A737">
        <v>1460</v>
      </c>
      <c r="B737">
        <v>1100.7</v>
      </c>
      <c r="C737">
        <v>1102.5999999999999</v>
      </c>
      <c r="D737">
        <v>1104.4000000000001</v>
      </c>
      <c r="E737">
        <v>1106.3</v>
      </c>
      <c r="F737">
        <v>1108.0999999999999</v>
      </c>
      <c r="G737">
        <v>1110</v>
      </c>
      <c r="H737">
        <v>1111.9000000000001</v>
      </c>
      <c r="I737">
        <v>1113.7</v>
      </c>
      <c r="J737">
        <v>249</v>
      </c>
    </row>
    <row r="738" spans="1:10">
      <c r="A738">
        <v>1462</v>
      </c>
      <c r="B738">
        <v>1103.5</v>
      </c>
      <c r="C738">
        <v>1105.3</v>
      </c>
      <c r="D738">
        <v>1107.2</v>
      </c>
      <c r="E738">
        <v>1109.0999999999999</v>
      </c>
      <c r="F738">
        <v>1110.9000000000001</v>
      </c>
      <c r="G738">
        <v>1112.8</v>
      </c>
      <c r="H738">
        <v>1114.5999999999999</v>
      </c>
      <c r="I738">
        <v>1116.5</v>
      </c>
      <c r="J738">
        <v>247</v>
      </c>
    </row>
    <row r="739" spans="1:10">
      <c r="A739">
        <v>1464</v>
      </c>
      <c r="B739">
        <v>1106.3</v>
      </c>
      <c r="C739">
        <v>1108.0999999999999</v>
      </c>
      <c r="D739">
        <v>1110</v>
      </c>
      <c r="E739">
        <v>1111.8</v>
      </c>
      <c r="F739">
        <v>1113.7</v>
      </c>
      <c r="G739">
        <v>1115.5999999999999</v>
      </c>
      <c r="H739">
        <v>1117.4000000000001</v>
      </c>
      <c r="I739">
        <v>1119.3</v>
      </c>
      <c r="J739">
        <v>245</v>
      </c>
    </row>
    <row r="740" spans="1:10">
      <c r="A740">
        <v>1466</v>
      </c>
      <c r="B740">
        <v>1109</v>
      </c>
      <c r="C740">
        <v>1110.9000000000001</v>
      </c>
      <c r="D740">
        <v>1112.8</v>
      </c>
      <c r="E740">
        <v>1114.5999999999999</v>
      </c>
      <c r="F740">
        <v>1116.5</v>
      </c>
      <c r="G740">
        <v>1118.3</v>
      </c>
      <c r="H740">
        <v>1120.2</v>
      </c>
      <c r="I740">
        <v>1122.0999999999999</v>
      </c>
      <c r="J740">
        <v>243</v>
      </c>
    </row>
    <row r="741" spans="1:10">
      <c r="A741">
        <v>1468</v>
      </c>
      <c r="B741">
        <v>1111.8</v>
      </c>
      <c r="C741">
        <v>1113.7</v>
      </c>
      <c r="D741">
        <v>1115.5</v>
      </c>
      <c r="E741">
        <v>1117.4000000000001</v>
      </c>
      <c r="F741">
        <v>1119.3</v>
      </c>
      <c r="G741">
        <v>1121.0999999999999</v>
      </c>
      <c r="H741">
        <v>1123</v>
      </c>
      <c r="I741">
        <v>1124.8</v>
      </c>
      <c r="J741">
        <v>241</v>
      </c>
    </row>
    <row r="742" spans="1:10">
      <c r="A742">
        <v>1470</v>
      </c>
      <c r="B742">
        <v>1114.5999999999999</v>
      </c>
      <c r="C742">
        <v>1116.5</v>
      </c>
      <c r="D742">
        <v>1118.3</v>
      </c>
      <c r="E742">
        <v>1120.2</v>
      </c>
      <c r="F742">
        <v>1122</v>
      </c>
      <c r="G742">
        <v>1123.9000000000001</v>
      </c>
      <c r="H742">
        <v>1125.8</v>
      </c>
      <c r="I742">
        <v>1127.5999999999999</v>
      </c>
      <c r="J742">
        <v>239</v>
      </c>
    </row>
    <row r="743" spans="1:10">
      <c r="A743">
        <v>1472</v>
      </c>
      <c r="B743">
        <v>1117.4000000000001</v>
      </c>
      <c r="C743">
        <v>1119.2</v>
      </c>
      <c r="D743">
        <v>1121.0999999999999</v>
      </c>
      <c r="E743">
        <v>1123</v>
      </c>
      <c r="F743">
        <v>1124.8</v>
      </c>
      <c r="G743">
        <v>1126.7</v>
      </c>
      <c r="H743">
        <v>1128.5</v>
      </c>
      <c r="I743">
        <v>1130.4000000000001</v>
      </c>
      <c r="J743">
        <v>237</v>
      </c>
    </row>
    <row r="744" spans="1:10">
      <c r="A744">
        <v>1474</v>
      </c>
      <c r="B744">
        <v>1120.2</v>
      </c>
      <c r="C744">
        <v>1122</v>
      </c>
      <c r="D744">
        <v>1123.9000000000001</v>
      </c>
      <c r="E744">
        <v>1125.7</v>
      </c>
      <c r="F744">
        <v>1127.5999999999999</v>
      </c>
      <c r="G744">
        <v>1129.5</v>
      </c>
      <c r="H744">
        <v>1131.3</v>
      </c>
      <c r="I744">
        <v>1133.2</v>
      </c>
      <c r="J744">
        <v>235</v>
      </c>
    </row>
    <row r="745" spans="1:10">
      <c r="A745">
        <v>1476</v>
      </c>
      <c r="B745">
        <v>1122.9000000000001</v>
      </c>
      <c r="C745">
        <v>1124.8</v>
      </c>
      <c r="D745">
        <v>1126.7</v>
      </c>
      <c r="E745">
        <v>1128.5</v>
      </c>
      <c r="F745">
        <v>1130.4000000000001</v>
      </c>
      <c r="G745">
        <v>1132.2</v>
      </c>
      <c r="H745">
        <v>1134.0999999999999</v>
      </c>
      <c r="I745">
        <v>1135.9000000000001</v>
      </c>
      <c r="J745">
        <v>233</v>
      </c>
    </row>
    <row r="746" spans="1:10">
      <c r="A746">
        <v>1478</v>
      </c>
      <c r="B746">
        <v>1125.7</v>
      </c>
      <c r="C746">
        <v>1127.5999999999999</v>
      </c>
      <c r="D746">
        <v>1129.4000000000001</v>
      </c>
      <c r="E746">
        <v>1131.3</v>
      </c>
      <c r="F746">
        <v>1133.2</v>
      </c>
      <c r="G746">
        <v>1135</v>
      </c>
      <c r="H746">
        <v>1136.9000000000001</v>
      </c>
      <c r="I746">
        <v>1138.7</v>
      </c>
      <c r="J746">
        <v>231</v>
      </c>
    </row>
    <row r="747" spans="1:10">
      <c r="A747">
        <v>1480</v>
      </c>
      <c r="B747">
        <v>1128.5</v>
      </c>
      <c r="C747">
        <v>1130.4000000000001</v>
      </c>
      <c r="D747">
        <v>1132.2</v>
      </c>
      <c r="E747">
        <v>1134.0999999999999</v>
      </c>
      <c r="F747">
        <v>1135.9000000000001</v>
      </c>
      <c r="G747">
        <v>1137.8</v>
      </c>
      <c r="H747">
        <v>1139.5999999999999</v>
      </c>
      <c r="I747">
        <v>1141.5</v>
      </c>
      <c r="J747">
        <v>229</v>
      </c>
    </row>
    <row r="748" spans="1:10">
      <c r="A748">
        <v>1482</v>
      </c>
      <c r="B748">
        <v>1131.3</v>
      </c>
      <c r="C748">
        <v>1133.0999999999999</v>
      </c>
      <c r="D748">
        <v>1135</v>
      </c>
      <c r="E748">
        <v>1136.9000000000001</v>
      </c>
      <c r="F748">
        <v>1138.7</v>
      </c>
      <c r="G748">
        <v>1140.5999999999999</v>
      </c>
      <c r="H748">
        <v>1142.4000000000001</v>
      </c>
      <c r="I748">
        <v>1144.3</v>
      </c>
      <c r="J748">
        <v>227</v>
      </c>
    </row>
    <row r="749" spans="1:10">
      <c r="A749">
        <v>1484</v>
      </c>
      <c r="B749">
        <v>1134.0999999999999</v>
      </c>
      <c r="C749">
        <v>1135.9000000000001</v>
      </c>
      <c r="D749">
        <v>1137.8</v>
      </c>
      <c r="E749">
        <v>1139.5999999999999</v>
      </c>
      <c r="F749">
        <v>1141.5</v>
      </c>
      <c r="G749">
        <v>1143.3</v>
      </c>
      <c r="H749">
        <v>1145.2</v>
      </c>
      <c r="I749">
        <v>1147.0999999999999</v>
      </c>
      <c r="J749">
        <v>225</v>
      </c>
    </row>
    <row r="750" spans="1:10">
      <c r="A750">
        <v>1486</v>
      </c>
      <c r="B750">
        <v>1136.8</v>
      </c>
      <c r="C750">
        <v>1138.7</v>
      </c>
      <c r="D750">
        <v>1140.5999999999999</v>
      </c>
      <c r="E750">
        <v>1142.4000000000001</v>
      </c>
      <c r="F750">
        <v>1144.3</v>
      </c>
      <c r="G750">
        <v>1146.0999999999999</v>
      </c>
      <c r="H750">
        <v>1148</v>
      </c>
      <c r="I750">
        <v>1149.8</v>
      </c>
      <c r="J750">
        <v>223</v>
      </c>
    </row>
    <row r="751" spans="1:10">
      <c r="A751">
        <v>1488</v>
      </c>
      <c r="B751">
        <v>1139.5999999999999</v>
      </c>
      <c r="C751">
        <v>1141.5</v>
      </c>
      <c r="D751">
        <v>1143.3</v>
      </c>
      <c r="E751">
        <v>1145.2</v>
      </c>
      <c r="F751">
        <v>1147.0999999999999</v>
      </c>
      <c r="G751">
        <v>1148.9000000000001</v>
      </c>
      <c r="H751">
        <v>1150.8</v>
      </c>
      <c r="I751">
        <v>1152.5999999999999</v>
      </c>
      <c r="J751">
        <v>221</v>
      </c>
    </row>
    <row r="752" spans="1:10">
      <c r="A752">
        <v>1490</v>
      </c>
      <c r="B752">
        <v>1142.4000000000001</v>
      </c>
      <c r="C752">
        <v>1144.3</v>
      </c>
      <c r="D752">
        <v>1146.0999999999999</v>
      </c>
      <c r="E752">
        <v>1148</v>
      </c>
      <c r="F752">
        <v>1149.8</v>
      </c>
      <c r="G752">
        <v>1151.7</v>
      </c>
      <c r="H752">
        <v>1153.5</v>
      </c>
      <c r="I752">
        <v>1155.4000000000001</v>
      </c>
      <c r="J752">
        <v>219</v>
      </c>
    </row>
    <row r="753" spans="1:10">
      <c r="A753">
        <v>1492</v>
      </c>
      <c r="B753">
        <v>1145.2</v>
      </c>
      <c r="C753">
        <v>1147</v>
      </c>
      <c r="D753">
        <v>1148.9000000000001</v>
      </c>
      <c r="E753">
        <v>1150.8</v>
      </c>
      <c r="F753">
        <v>1152.5999999999999</v>
      </c>
      <c r="G753">
        <v>1154.5</v>
      </c>
      <c r="H753">
        <v>1156.3</v>
      </c>
      <c r="I753">
        <v>1158.2</v>
      </c>
      <c r="J753">
        <v>217</v>
      </c>
    </row>
    <row r="754" spans="1:10">
      <c r="A754">
        <v>1494</v>
      </c>
      <c r="B754">
        <v>1148</v>
      </c>
      <c r="C754">
        <v>1149.8</v>
      </c>
      <c r="D754">
        <v>1151.7</v>
      </c>
      <c r="E754">
        <v>1153.5</v>
      </c>
      <c r="F754">
        <v>1155.4000000000001</v>
      </c>
      <c r="G754">
        <v>1157.2</v>
      </c>
      <c r="H754">
        <v>1159.0999999999999</v>
      </c>
      <c r="I754">
        <v>1161</v>
      </c>
      <c r="J754">
        <v>215</v>
      </c>
    </row>
    <row r="755" spans="1:10">
      <c r="A755">
        <v>1496</v>
      </c>
      <c r="B755">
        <v>1150.7</v>
      </c>
      <c r="C755">
        <v>1152.5999999999999</v>
      </c>
      <c r="D755">
        <v>1154.5</v>
      </c>
      <c r="E755">
        <v>1156.3</v>
      </c>
      <c r="F755">
        <v>1158.2</v>
      </c>
      <c r="G755">
        <v>1160</v>
      </c>
      <c r="H755">
        <v>1161.9000000000001</v>
      </c>
      <c r="I755">
        <v>1163.7</v>
      </c>
      <c r="J755">
        <v>213</v>
      </c>
    </row>
    <row r="756" spans="1:10">
      <c r="A756">
        <v>1498</v>
      </c>
      <c r="B756">
        <v>1153.5</v>
      </c>
      <c r="C756">
        <v>1155.4000000000001</v>
      </c>
      <c r="D756">
        <v>1157.2</v>
      </c>
      <c r="E756">
        <v>1159.0999999999999</v>
      </c>
      <c r="F756">
        <v>1160.9000000000001</v>
      </c>
      <c r="G756">
        <v>1162.8</v>
      </c>
      <c r="H756">
        <v>1164.7</v>
      </c>
      <c r="I756">
        <v>1166.5</v>
      </c>
      <c r="J756">
        <v>211</v>
      </c>
    </row>
    <row r="757" spans="1:10">
      <c r="A757">
        <v>1500</v>
      </c>
      <c r="B757">
        <v>1156.3</v>
      </c>
      <c r="C757">
        <v>1158.2</v>
      </c>
      <c r="D757">
        <v>1160</v>
      </c>
      <c r="E757">
        <v>1161.9000000000001</v>
      </c>
      <c r="F757">
        <v>1163.7</v>
      </c>
      <c r="G757">
        <v>1165.5999999999999</v>
      </c>
      <c r="H757">
        <v>1167.4000000000001</v>
      </c>
      <c r="I757">
        <v>1169.3</v>
      </c>
      <c r="J757">
        <v>209</v>
      </c>
    </row>
    <row r="758" spans="1:10">
      <c r="A758">
        <v>1502</v>
      </c>
      <c r="B758">
        <v>1159.0999999999999</v>
      </c>
      <c r="C758">
        <v>1160.9000000000001</v>
      </c>
      <c r="D758">
        <v>1162.8</v>
      </c>
      <c r="E758">
        <v>1164.5999999999999</v>
      </c>
      <c r="F758">
        <v>1166.5</v>
      </c>
      <c r="G758">
        <v>1168.4000000000001</v>
      </c>
      <c r="H758">
        <v>1170.2</v>
      </c>
      <c r="I758">
        <v>1172.0999999999999</v>
      </c>
      <c r="J758">
        <v>207</v>
      </c>
    </row>
    <row r="759" spans="1:10">
      <c r="A759">
        <v>1504</v>
      </c>
      <c r="B759">
        <v>1161.9000000000001</v>
      </c>
      <c r="C759">
        <v>1163.7</v>
      </c>
      <c r="D759">
        <v>1165.5999999999999</v>
      </c>
      <c r="E759">
        <v>1167.4000000000001</v>
      </c>
      <c r="F759">
        <v>1169.3</v>
      </c>
      <c r="G759">
        <v>1171.0999999999999</v>
      </c>
      <c r="H759">
        <v>1173</v>
      </c>
      <c r="I759">
        <v>1174.9000000000001</v>
      </c>
      <c r="J759">
        <v>205</v>
      </c>
    </row>
    <row r="760" spans="1:10">
      <c r="A760">
        <v>1506</v>
      </c>
      <c r="B760">
        <v>1164.5999999999999</v>
      </c>
      <c r="C760">
        <v>1166.5</v>
      </c>
      <c r="D760">
        <v>1168.3</v>
      </c>
      <c r="E760">
        <v>1170.2</v>
      </c>
      <c r="F760">
        <v>1172.0999999999999</v>
      </c>
      <c r="G760">
        <v>1173.9000000000001</v>
      </c>
      <c r="H760">
        <v>1175.8</v>
      </c>
      <c r="I760">
        <v>1177.5999999999999</v>
      </c>
      <c r="J760">
        <v>203</v>
      </c>
    </row>
    <row r="761" spans="1:10">
      <c r="A761">
        <v>1508</v>
      </c>
      <c r="B761">
        <v>1167.4000000000001</v>
      </c>
      <c r="C761">
        <v>1169.3</v>
      </c>
      <c r="D761">
        <v>1171.0999999999999</v>
      </c>
      <c r="E761">
        <v>1173</v>
      </c>
      <c r="F761">
        <v>1174.8</v>
      </c>
      <c r="G761">
        <v>1176.7</v>
      </c>
      <c r="H761">
        <v>1178.5999999999999</v>
      </c>
      <c r="I761">
        <v>1180.4000000000001</v>
      </c>
      <c r="J761">
        <v>201</v>
      </c>
    </row>
    <row r="762" spans="1:10">
      <c r="A762">
        <v>1510</v>
      </c>
      <c r="B762">
        <v>1170.2</v>
      </c>
      <c r="C762">
        <v>1172</v>
      </c>
      <c r="D762">
        <v>1173.9000000000001</v>
      </c>
      <c r="E762">
        <v>1175.8</v>
      </c>
      <c r="F762">
        <v>1177.5999999999999</v>
      </c>
      <c r="G762">
        <v>1179.5</v>
      </c>
      <c r="H762">
        <v>1181.3</v>
      </c>
      <c r="I762">
        <v>1183.2</v>
      </c>
      <c r="J762">
        <v>199</v>
      </c>
    </row>
    <row r="763" spans="1:10">
      <c r="A763">
        <v>1512</v>
      </c>
      <c r="B763">
        <v>1173</v>
      </c>
      <c r="C763">
        <v>1174.8</v>
      </c>
      <c r="D763">
        <v>1176.7</v>
      </c>
      <c r="E763">
        <v>1178.5</v>
      </c>
      <c r="F763">
        <v>1180.4000000000001</v>
      </c>
      <c r="G763">
        <v>1182.3</v>
      </c>
      <c r="H763">
        <v>1184.0999999999999</v>
      </c>
      <c r="I763">
        <v>1186</v>
      </c>
      <c r="J763">
        <v>197</v>
      </c>
    </row>
    <row r="764" spans="1:10">
      <c r="A764">
        <v>1514</v>
      </c>
      <c r="B764">
        <v>1175.7</v>
      </c>
      <c r="C764">
        <v>1177.5999999999999</v>
      </c>
      <c r="D764">
        <v>1179.5</v>
      </c>
      <c r="E764">
        <v>1181.3</v>
      </c>
      <c r="F764">
        <v>1183.2</v>
      </c>
      <c r="G764">
        <v>1185</v>
      </c>
      <c r="H764">
        <v>1186.9000000000001</v>
      </c>
      <c r="I764">
        <v>1188.8</v>
      </c>
      <c r="J764">
        <v>195</v>
      </c>
    </row>
    <row r="765" spans="1:10">
      <c r="A765">
        <v>1516</v>
      </c>
      <c r="B765">
        <v>1178.5</v>
      </c>
      <c r="C765">
        <v>1180.4000000000001</v>
      </c>
      <c r="D765">
        <v>1182.2</v>
      </c>
      <c r="E765">
        <v>1184.0999999999999</v>
      </c>
      <c r="F765">
        <v>1186</v>
      </c>
      <c r="G765">
        <v>1187.8</v>
      </c>
      <c r="H765">
        <v>1189.7</v>
      </c>
      <c r="I765">
        <v>1191.5</v>
      </c>
      <c r="J765">
        <v>193</v>
      </c>
    </row>
    <row r="766" spans="1:10">
      <c r="A766">
        <v>1518</v>
      </c>
      <c r="B766">
        <v>1181.3</v>
      </c>
      <c r="C766">
        <v>1183.2</v>
      </c>
      <c r="D766">
        <v>1185</v>
      </c>
      <c r="E766">
        <v>1186.9000000000001</v>
      </c>
      <c r="F766">
        <v>1188.7</v>
      </c>
      <c r="G766">
        <v>1190.5999999999999</v>
      </c>
      <c r="H766">
        <v>1192.5</v>
      </c>
      <c r="I766">
        <v>1194.3</v>
      </c>
      <c r="J766">
        <v>191</v>
      </c>
    </row>
    <row r="767" spans="1:10">
      <c r="A767">
        <v>1520</v>
      </c>
      <c r="B767">
        <v>1184.0999999999999</v>
      </c>
      <c r="C767">
        <v>1185.9000000000001</v>
      </c>
      <c r="D767">
        <v>1187.8</v>
      </c>
      <c r="E767">
        <v>1189.7</v>
      </c>
      <c r="F767">
        <v>1191.5</v>
      </c>
      <c r="G767">
        <v>1193.4000000000001</v>
      </c>
      <c r="H767">
        <v>1195.2</v>
      </c>
      <c r="I767">
        <v>1197.0999999999999</v>
      </c>
      <c r="J767">
        <v>189</v>
      </c>
    </row>
    <row r="768" spans="1:10">
      <c r="A768">
        <v>1522</v>
      </c>
      <c r="B768">
        <v>1186.9000000000001</v>
      </c>
      <c r="C768">
        <v>1188.7</v>
      </c>
      <c r="D768">
        <v>1190.5999999999999</v>
      </c>
      <c r="E768">
        <v>1192.4000000000001</v>
      </c>
      <c r="F768">
        <v>1194.3</v>
      </c>
      <c r="G768">
        <v>1196.2</v>
      </c>
      <c r="H768">
        <v>1198</v>
      </c>
      <c r="I768">
        <v>1199.9000000000001</v>
      </c>
      <c r="J768">
        <v>187</v>
      </c>
    </row>
    <row r="769" spans="1:10">
      <c r="A769">
        <v>1524</v>
      </c>
      <c r="B769">
        <v>1189.5999999999999</v>
      </c>
      <c r="C769">
        <v>1191.5</v>
      </c>
      <c r="D769">
        <v>1193.4000000000001</v>
      </c>
      <c r="E769">
        <v>1195.2</v>
      </c>
      <c r="F769">
        <v>1197.0999999999999</v>
      </c>
      <c r="G769">
        <v>1198.9000000000001</v>
      </c>
      <c r="H769">
        <v>1200.8</v>
      </c>
      <c r="I769">
        <v>1202.5999999999999</v>
      </c>
      <c r="J769">
        <v>185</v>
      </c>
    </row>
    <row r="770" spans="1:10">
      <c r="A770">
        <v>1526</v>
      </c>
      <c r="B770">
        <v>1192.4000000000001</v>
      </c>
      <c r="C770">
        <v>1194.3</v>
      </c>
      <c r="D770">
        <v>1196.0999999999999</v>
      </c>
      <c r="E770">
        <v>1198</v>
      </c>
      <c r="F770">
        <v>1199.9000000000001</v>
      </c>
      <c r="G770">
        <v>1201.7</v>
      </c>
      <c r="H770">
        <v>1203.5999999999999</v>
      </c>
      <c r="I770">
        <v>1205.4000000000001</v>
      </c>
      <c r="J770">
        <v>183</v>
      </c>
    </row>
    <row r="771" spans="1:10">
      <c r="A771">
        <v>1528</v>
      </c>
      <c r="B771">
        <v>1195.2</v>
      </c>
      <c r="C771">
        <v>1197.0999999999999</v>
      </c>
      <c r="D771">
        <v>1198.9000000000001</v>
      </c>
      <c r="E771">
        <v>1200.8</v>
      </c>
      <c r="F771">
        <v>1202.5999999999999</v>
      </c>
      <c r="G771">
        <v>1204.5</v>
      </c>
      <c r="H771">
        <v>1206.3</v>
      </c>
      <c r="I771">
        <v>1208.2</v>
      </c>
      <c r="J771">
        <v>181</v>
      </c>
    </row>
    <row r="772" spans="1:10">
      <c r="A772">
        <v>1530</v>
      </c>
      <c r="B772">
        <v>1198</v>
      </c>
      <c r="C772">
        <v>1199.8</v>
      </c>
      <c r="D772">
        <v>1201.7</v>
      </c>
      <c r="E772">
        <v>1203.5999999999999</v>
      </c>
      <c r="F772">
        <v>1205.4000000000001</v>
      </c>
      <c r="G772">
        <v>1207.3</v>
      </c>
      <c r="H772">
        <v>1209.0999999999999</v>
      </c>
      <c r="I772">
        <v>1211</v>
      </c>
      <c r="J772">
        <v>179</v>
      </c>
    </row>
    <row r="773" spans="1:10">
      <c r="A773">
        <v>1532</v>
      </c>
      <c r="B773">
        <v>1200.8</v>
      </c>
      <c r="C773">
        <v>1202.5999999999999</v>
      </c>
      <c r="D773">
        <v>1204.5</v>
      </c>
      <c r="E773">
        <v>1206.3</v>
      </c>
      <c r="F773">
        <v>1208.2</v>
      </c>
      <c r="G773">
        <v>1210</v>
      </c>
      <c r="H773">
        <v>1211.9000000000001</v>
      </c>
      <c r="I773">
        <v>1213.8</v>
      </c>
      <c r="J773">
        <v>177</v>
      </c>
    </row>
    <row r="774" spans="1:10">
      <c r="A774">
        <v>1534</v>
      </c>
      <c r="B774">
        <v>1203.5</v>
      </c>
      <c r="C774">
        <v>1205.4000000000001</v>
      </c>
      <c r="D774">
        <v>1207.3</v>
      </c>
      <c r="E774">
        <v>1209.0999999999999</v>
      </c>
      <c r="F774">
        <v>1211</v>
      </c>
      <c r="G774">
        <v>1212.8</v>
      </c>
      <c r="H774">
        <v>1214.7</v>
      </c>
      <c r="I774">
        <v>1216.5</v>
      </c>
      <c r="J774">
        <v>175</v>
      </c>
    </row>
    <row r="775" spans="1:10">
      <c r="A775">
        <v>1536</v>
      </c>
      <c r="B775">
        <v>1206.3</v>
      </c>
      <c r="C775">
        <v>1208.2</v>
      </c>
      <c r="D775">
        <v>1210</v>
      </c>
      <c r="E775">
        <v>1211.9000000000001</v>
      </c>
      <c r="F775">
        <v>1213.7</v>
      </c>
      <c r="G775">
        <v>1215.5999999999999</v>
      </c>
      <c r="H775">
        <v>1217.5</v>
      </c>
      <c r="I775">
        <v>1219.3</v>
      </c>
      <c r="J775">
        <v>173</v>
      </c>
    </row>
    <row r="776" spans="1:10">
      <c r="A776">
        <v>1538</v>
      </c>
      <c r="B776">
        <v>1209.0999999999999</v>
      </c>
      <c r="C776">
        <v>1211</v>
      </c>
      <c r="D776">
        <v>1212.8</v>
      </c>
      <c r="E776">
        <v>1214.7</v>
      </c>
      <c r="F776">
        <v>1216.5</v>
      </c>
      <c r="G776">
        <v>1218.4000000000001</v>
      </c>
      <c r="H776">
        <v>1220.2</v>
      </c>
      <c r="I776">
        <v>1222.0999999999999</v>
      </c>
      <c r="J776">
        <v>171</v>
      </c>
    </row>
    <row r="777" spans="1:10">
      <c r="A777">
        <v>1540</v>
      </c>
      <c r="B777">
        <v>1211.9000000000001</v>
      </c>
      <c r="C777">
        <v>1213.7</v>
      </c>
      <c r="D777">
        <v>1215.5999999999999</v>
      </c>
      <c r="E777">
        <v>1217.4000000000001</v>
      </c>
      <c r="F777">
        <v>1219.3</v>
      </c>
      <c r="G777">
        <v>1221.2</v>
      </c>
      <c r="H777">
        <v>1223</v>
      </c>
      <c r="I777">
        <v>1224.9000000000001</v>
      </c>
      <c r="J777">
        <v>169</v>
      </c>
    </row>
    <row r="778" spans="1:10">
      <c r="A778">
        <v>1542</v>
      </c>
      <c r="B778">
        <v>1214.7</v>
      </c>
      <c r="C778">
        <v>1216.5</v>
      </c>
      <c r="D778">
        <v>1218.4000000000001</v>
      </c>
      <c r="E778">
        <v>1220.2</v>
      </c>
      <c r="F778">
        <v>1222.0999999999999</v>
      </c>
      <c r="G778">
        <v>1223.9000000000001</v>
      </c>
      <c r="H778">
        <v>1225.8</v>
      </c>
      <c r="I778">
        <v>1227.7</v>
      </c>
      <c r="J778">
        <v>167</v>
      </c>
    </row>
    <row r="779" spans="1:10">
      <c r="A779">
        <v>1544</v>
      </c>
      <c r="B779">
        <v>1217.4000000000001</v>
      </c>
      <c r="C779">
        <v>1219.3</v>
      </c>
      <c r="D779">
        <v>1221.0999999999999</v>
      </c>
      <c r="E779">
        <v>1223</v>
      </c>
      <c r="F779">
        <v>1224.9000000000001</v>
      </c>
      <c r="G779">
        <v>1226.7</v>
      </c>
      <c r="H779">
        <v>1228.5999999999999</v>
      </c>
      <c r="I779">
        <v>1230.4000000000001</v>
      </c>
      <c r="J779">
        <v>165</v>
      </c>
    </row>
    <row r="780" spans="1:10">
      <c r="A780">
        <v>1546</v>
      </c>
      <c r="B780">
        <v>1220.2</v>
      </c>
      <c r="C780">
        <v>1222.0999999999999</v>
      </c>
      <c r="D780">
        <v>1223.9000000000001</v>
      </c>
      <c r="E780">
        <v>1225.8</v>
      </c>
      <c r="F780">
        <v>1227.5999999999999</v>
      </c>
      <c r="G780">
        <v>1229.5</v>
      </c>
      <c r="H780">
        <v>1231.4000000000001</v>
      </c>
      <c r="I780">
        <v>1233.2</v>
      </c>
      <c r="J780">
        <v>163</v>
      </c>
    </row>
    <row r="781" spans="1:10">
      <c r="A781">
        <v>1548</v>
      </c>
      <c r="B781">
        <v>1223</v>
      </c>
      <c r="C781">
        <v>1224.8</v>
      </c>
      <c r="D781">
        <v>1226.7</v>
      </c>
      <c r="E781">
        <v>1228.5999999999999</v>
      </c>
      <c r="F781">
        <v>1230.4000000000001</v>
      </c>
      <c r="G781">
        <v>1232.3</v>
      </c>
      <c r="H781">
        <v>1234.0999999999999</v>
      </c>
      <c r="I781">
        <v>1236</v>
      </c>
      <c r="J781">
        <v>161</v>
      </c>
    </row>
    <row r="782" spans="1:10">
      <c r="A782">
        <v>1550</v>
      </c>
      <c r="B782">
        <v>1225.8</v>
      </c>
      <c r="C782">
        <v>1227.5999999999999</v>
      </c>
      <c r="D782">
        <v>1229.5</v>
      </c>
      <c r="E782">
        <v>1231.3</v>
      </c>
      <c r="F782">
        <v>1233.2</v>
      </c>
      <c r="G782">
        <v>1235.0999999999999</v>
      </c>
      <c r="H782">
        <v>1236.9000000000001</v>
      </c>
      <c r="I782">
        <v>1238.8</v>
      </c>
      <c r="J782">
        <v>159</v>
      </c>
    </row>
    <row r="783" spans="1:10">
      <c r="A783">
        <v>1552</v>
      </c>
      <c r="B783">
        <v>1228.5</v>
      </c>
      <c r="C783">
        <v>1230.4000000000001</v>
      </c>
      <c r="D783">
        <v>1232.3</v>
      </c>
      <c r="E783">
        <v>1234.0999999999999</v>
      </c>
      <c r="F783">
        <v>1236</v>
      </c>
      <c r="G783">
        <v>1237.8</v>
      </c>
      <c r="H783">
        <v>1239.7</v>
      </c>
      <c r="I783">
        <v>1241.5999999999999</v>
      </c>
      <c r="J783">
        <v>157</v>
      </c>
    </row>
    <row r="784" spans="1:10">
      <c r="A784">
        <v>1554</v>
      </c>
      <c r="B784">
        <v>1231.3</v>
      </c>
      <c r="C784">
        <v>1233.2</v>
      </c>
      <c r="D784">
        <v>1235</v>
      </c>
      <c r="E784">
        <v>1236.9000000000001</v>
      </c>
      <c r="F784">
        <v>1238.8</v>
      </c>
      <c r="G784">
        <v>1240.5999999999999</v>
      </c>
      <c r="H784">
        <v>1242.5</v>
      </c>
      <c r="I784">
        <v>1244.3</v>
      </c>
      <c r="J784">
        <v>155</v>
      </c>
    </row>
    <row r="785" spans="1:10">
      <c r="A785">
        <v>1556</v>
      </c>
      <c r="B785">
        <v>1234.0999999999999</v>
      </c>
      <c r="C785">
        <v>1236</v>
      </c>
      <c r="D785">
        <v>1237.8</v>
      </c>
      <c r="E785">
        <v>1239.7</v>
      </c>
      <c r="F785">
        <v>1241.5</v>
      </c>
      <c r="G785">
        <v>1243.4000000000001</v>
      </c>
      <c r="H785">
        <v>1245.3</v>
      </c>
      <c r="I785">
        <v>1247.0999999999999</v>
      </c>
      <c r="J785">
        <v>153</v>
      </c>
    </row>
    <row r="786" spans="1:10">
      <c r="A786">
        <v>1558</v>
      </c>
      <c r="B786">
        <v>1236.9000000000001</v>
      </c>
      <c r="C786">
        <v>1238.7</v>
      </c>
      <c r="D786">
        <v>1240.5999999999999</v>
      </c>
      <c r="E786">
        <v>1242.5</v>
      </c>
      <c r="F786">
        <v>1244.3</v>
      </c>
      <c r="G786">
        <v>1246.2</v>
      </c>
      <c r="H786">
        <v>1248</v>
      </c>
      <c r="I786">
        <v>1249.9000000000001</v>
      </c>
      <c r="J786">
        <v>151</v>
      </c>
    </row>
    <row r="787" spans="1:10">
      <c r="A787">
        <v>1560</v>
      </c>
      <c r="B787">
        <v>1239.7</v>
      </c>
      <c r="C787">
        <v>1241.5</v>
      </c>
      <c r="D787">
        <v>1243.4000000000001</v>
      </c>
      <c r="E787">
        <v>1245.2</v>
      </c>
      <c r="F787">
        <v>1247.0999999999999</v>
      </c>
      <c r="G787">
        <v>1249</v>
      </c>
      <c r="H787">
        <v>1250.8</v>
      </c>
      <c r="I787">
        <v>1252.7</v>
      </c>
      <c r="J787">
        <v>149</v>
      </c>
    </row>
    <row r="788" spans="1:10">
      <c r="A788">
        <v>1562</v>
      </c>
      <c r="B788">
        <v>1242.4000000000001</v>
      </c>
      <c r="C788">
        <v>1244.3</v>
      </c>
      <c r="D788">
        <v>1246.2</v>
      </c>
      <c r="E788">
        <v>1248</v>
      </c>
      <c r="F788">
        <v>1249.9000000000001</v>
      </c>
      <c r="G788">
        <v>1251.7</v>
      </c>
      <c r="H788">
        <v>1253.5999999999999</v>
      </c>
      <c r="I788">
        <v>1255.4000000000001</v>
      </c>
      <c r="J788">
        <v>147</v>
      </c>
    </row>
    <row r="789" spans="1:10">
      <c r="A789">
        <v>1564</v>
      </c>
      <c r="B789">
        <v>1245.2</v>
      </c>
      <c r="C789">
        <v>1247.0999999999999</v>
      </c>
      <c r="D789">
        <v>1248.9000000000001</v>
      </c>
      <c r="E789">
        <v>1250.8</v>
      </c>
      <c r="F789">
        <v>1252.7</v>
      </c>
      <c r="G789">
        <v>1254.5</v>
      </c>
      <c r="H789">
        <v>1256.4000000000001</v>
      </c>
      <c r="I789">
        <v>1258.2</v>
      </c>
      <c r="J789">
        <v>145</v>
      </c>
    </row>
    <row r="790" spans="1:10">
      <c r="A790">
        <v>1566</v>
      </c>
      <c r="B790">
        <v>1248</v>
      </c>
      <c r="C790">
        <v>1249.9000000000001</v>
      </c>
      <c r="D790">
        <v>1251.7</v>
      </c>
      <c r="E790">
        <v>1253.5999999999999</v>
      </c>
      <c r="F790">
        <v>1255.4000000000001</v>
      </c>
      <c r="G790">
        <v>1257.3</v>
      </c>
      <c r="H790">
        <v>1259.2</v>
      </c>
      <c r="I790">
        <v>1261</v>
      </c>
      <c r="J790">
        <v>143</v>
      </c>
    </row>
    <row r="791" spans="1:10">
      <c r="A791">
        <v>1568</v>
      </c>
      <c r="B791">
        <v>1250.8</v>
      </c>
      <c r="C791">
        <v>1252.5999999999999</v>
      </c>
      <c r="D791">
        <v>1254.5</v>
      </c>
      <c r="E791">
        <v>1256.4000000000001</v>
      </c>
      <c r="F791">
        <v>1258.2</v>
      </c>
      <c r="G791">
        <v>1260.0999999999999</v>
      </c>
      <c r="H791">
        <v>1261.9000000000001</v>
      </c>
      <c r="I791">
        <v>1263.8</v>
      </c>
      <c r="J791">
        <v>141</v>
      </c>
    </row>
    <row r="792" spans="1:10">
      <c r="A792">
        <v>1570</v>
      </c>
      <c r="B792">
        <v>1253.5999999999999</v>
      </c>
      <c r="C792">
        <v>1255.4000000000001</v>
      </c>
      <c r="D792">
        <v>1257.3</v>
      </c>
      <c r="E792">
        <v>1259.0999999999999</v>
      </c>
      <c r="F792">
        <v>1261</v>
      </c>
      <c r="G792">
        <v>1262.9000000000001</v>
      </c>
      <c r="H792">
        <v>1264.7</v>
      </c>
      <c r="I792">
        <v>1266.5999999999999</v>
      </c>
      <c r="J792">
        <v>139</v>
      </c>
    </row>
    <row r="793" spans="1:10">
      <c r="A793">
        <v>1572</v>
      </c>
      <c r="B793">
        <v>1256.3</v>
      </c>
      <c r="C793">
        <v>1258.2</v>
      </c>
      <c r="D793">
        <v>1260.0999999999999</v>
      </c>
      <c r="E793">
        <v>1261.9000000000001</v>
      </c>
      <c r="F793">
        <v>1263.8</v>
      </c>
      <c r="G793">
        <v>1265.5999999999999</v>
      </c>
      <c r="H793">
        <v>1267.5</v>
      </c>
      <c r="I793">
        <v>1269.3</v>
      </c>
      <c r="J793">
        <v>137</v>
      </c>
    </row>
    <row r="794" spans="1:10">
      <c r="A794">
        <v>1574</v>
      </c>
      <c r="B794">
        <v>1259.0999999999999</v>
      </c>
      <c r="C794">
        <v>1261</v>
      </c>
      <c r="D794">
        <v>1262.8</v>
      </c>
      <c r="E794">
        <v>1264.7</v>
      </c>
      <c r="F794">
        <v>1266.5999999999999</v>
      </c>
      <c r="G794">
        <v>1268.4000000000001</v>
      </c>
      <c r="H794">
        <v>1270.3</v>
      </c>
      <c r="I794">
        <v>1272</v>
      </c>
      <c r="J794">
        <v>135</v>
      </c>
    </row>
    <row r="795" spans="1:10">
      <c r="A795">
        <v>1576</v>
      </c>
      <c r="B795">
        <v>1261.9000000000001</v>
      </c>
      <c r="C795">
        <v>1263.8</v>
      </c>
      <c r="D795">
        <v>1265.5999999999999</v>
      </c>
      <c r="E795">
        <v>1267.5</v>
      </c>
      <c r="F795">
        <v>1269.3</v>
      </c>
      <c r="G795">
        <v>1271.2</v>
      </c>
      <c r="H795">
        <v>1273</v>
      </c>
      <c r="I795">
        <v>1274.5999999999999</v>
      </c>
      <c r="J795">
        <v>133</v>
      </c>
    </row>
    <row r="796" spans="1:10">
      <c r="A796">
        <v>1578</v>
      </c>
      <c r="B796">
        <v>1264.7</v>
      </c>
      <c r="C796">
        <v>1266.5</v>
      </c>
      <c r="D796">
        <v>1268.4000000000001</v>
      </c>
      <c r="E796">
        <v>1270.3</v>
      </c>
      <c r="F796">
        <v>1272.0999999999999</v>
      </c>
      <c r="G796">
        <v>1274</v>
      </c>
      <c r="H796">
        <v>1275.7</v>
      </c>
      <c r="I796">
        <v>1277.0999999999999</v>
      </c>
      <c r="J796">
        <v>131</v>
      </c>
    </row>
    <row r="797" spans="1:10">
      <c r="A797">
        <v>1580</v>
      </c>
      <c r="B797">
        <v>1267.5</v>
      </c>
      <c r="C797">
        <v>1269.3</v>
      </c>
      <c r="D797">
        <v>1271.2</v>
      </c>
      <c r="E797">
        <v>1273</v>
      </c>
      <c r="F797">
        <v>1274.9000000000001</v>
      </c>
      <c r="G797">
        <v>1276.7</v>
      </c>
      <c r="H797">
        <v>1278.2</v>
      </c>
      <c r="I797">
        <v>1279.5</v>
      </c>
      <c r="J797">
        <v>129</v>
      </c>
    </row>
    <row r="798" spans="1:10">
      <c r="A798">
        <v>1582</v>
      </c>
      <c r="B798">
        <v>1270.2</v>
      </c>
      <c r="C798">
        <v>1272.0999999999999</v>
      </c>
      <c r="D798">
        <v>1274</v>
      </c>
      <c r="E798">
        <v>1275.8</v>
      </c>
      <c r="F798">
        <v>1277.7</v>
      </c>
      <c r="G798">
        <v>1279.3</v>
      </c>
      <c r="H798">
        <v>1280.5999999999999</v>
      </c>
      <c r="I798">
        <v>1281.7</v>
      </c>
      <c r="J798">
        <v>127</v>
      </c>
    </row>
    <row r="799" spans="1:10">
      <c r="A799">
        <v>1584</v>
      </c>
      <c r="B799">
        <v>1273</v>
      </c>
      <c r="C799">
        <v>1274.9000000000001</v>
      </c>
      <c r="D799">
        <v>1276.7</v>
      </c>
      <c r="E799">
        <v>1278.5999999999999</v>
      </c>
      <c r="F799">
        <v>1280.4000000000001</v>
      </c>
      <c r="G799">
        <v>1281.7</v>
      </c>
      <c r="H799">
        <v>1282.9000000000001</v>
      </c>
      <c r="I799">
        <v>1283.9000000000001</v>
      </c>
      <c r="J799">
        <v>125</v>
      </c>
    </row>
    <row r="800" spans="1:10">
      <c r="A800">
        <v>1586</v>
      </c>
      <c r="B800">
        <v>1275.8</v>
      </c>
      <c r="C800">
        <v>1277.7</v>
      </c>
      <c r="D800">
        <v>1279.5</v>
      </c>
      <c r="E800">
        <v>1281.4000000000001</v>
      </c>
      <c r="F800">
        <v>1282.8</v>
      </c>
      <c r="G800">
        <v>1284</v>
      </c>
      <c r="H800">
        <v>1285</v>
      </c>
      <c r="I800">
        <v>1286</v>
      </c>
      <c r="J800">
        <v>123</v>
      </c>
    </row>
    <row r="801" spans="1:10">
      <c r="A801">
        <v>1588</v>
      </c>
      <c r="B801">
        <v>1278.5999999999999</v>
      </c>
      <c r="C801">
        <v>1280.4000000000001</v>
      </c>
      <c r="D801">
        <v>1282.3</v>
      </c>
      <c r="E801">
        <v>1284</v>
      </c>
      <c r="F801">
        <v>1285.0999999999999</v>
      </c>
      <c r="G801">
        <v>1286.0999999999999</v>
      </c>
      <c r="H801">
        <v>1287.0999999999999</v>
      </c>
      <c r="I801">
        <v>1288</v>
      </c>
      <c r="J801">
        <v>121</v>
      </c>
    </row>
    <row r="802" spans="1:10">
      <c r="A802">
        <v>1590</v>
      </c>
      <c r="B802">
        <v>1281.3</v>
      </c>
      <c r="C802">
        <v>1283.2</v>
      </c>
      <c r="D802">
        <v>1285.0999999999999</v>
      </c>
      <c r="E802">
        <v>1286.0999999999999</v>
      </c>
      <c r="F802">
        <v>1287</v>
      </c>
      <c r="G802">
        <v>1288</v>
      </c>
      <c r="H802">
        <v>1289</v>
      </c>
      <c r="I802">
        <v>1290</v>
      </c>
      <c r="J802">
        <v>119</v>
      </c>
    </row>
    <row r="803" spans="1:10">
      <c r="A803">
        <v>1592</v>
      </c>
      <c r="B803">
        <v>1283.7</v>
      </c>
      <c r="C803">
        <v>1285.5</v>
      </c>
      <c r="D803">
        <v>1286.8</v>
      </c>
      <c r="E803">
        <v>1287.8</v>
      </c>
      <c r="F803">
        <v>1288.8</v>
      </c>
      <c r="G803">
        <v>1289.8</v>
      </c>
      <c r="H803">
        <v>1290.8</v>
      </c>
      <c r="I803">
        <v>1291.8</v>
      </c>
      <c r="J803">
        <v>117</v>
      </c>
    </row>
    <row r="804" spans="1:10">
      <c r="A804">
        <v>1594</v>
      </c>
      <c r="B804">
        <v>1285.9000000000001</v>
      </c>
      <c r="C804">
        <v>1287.4000000000001</v>
      </c>
      <c r="D804">
        <v>1288.4000000000001</v>
      </c>
      <c r="E804">
        <v>1289.4000000000001</v>
      </c>
      <c r="F804">
        <v>1290.4000000000001</v>
      </c>
      <c r="G804">
        <v>1291.5</v>
      </c>
      <c r="H804">
        <v>1292.5</v>
      </c>
      <c r="I804">
        <v>1293.5</v>
      </c>
      <c r="J804">
        <v>115</v>
      </c>
    </row>
    <row r="805" spans="1:10">
      <c r="A805">
        <v>1596</v>
      </c>
      <c r="B805">
        <v>1287.9000000000001</v>
      </c>
      <c r="C805">
        <v>1289</v>
      </c>
      <c r="D805">
        <v>1290</v>
      </c>
      <c r="E805">
        <v>1291.0999999999999</v>
      </c>
      <c r="F805">
        <v>1292.0999999999999</v>
      </c>
      <c r="G805">
        <v>1293.0999999999999</v>
      </c>
      <c r="H805">
        <v>1294.0999999999999</v>
      </c>
      <c r="I805">
        <v>1295.0999999999999</v>
      </c>
      <c r="J805">
        <v>113</v>
      </c>
    </row>
    <row r="806" spans="1:10">
      <c r="A806">
        <v>1598</v>
      </c>
      <c r="B806">
        <v>1289.7</v>
      </c>
      <c r="C806">
        <v>1290.7</v>
      </c>
      <c r="D806">
        <v>1291.7</v>
      </c>
      <c r="E806">
        <v>1292.7</v>
      </c>
      <c r="F806">
        <v>1293.7</v>
      </c>
      <c r="G806">
        <v>1294.8</v>
      </c>
      <c r="H806">
        <v>1295.8</v>
      </c>
      <c r="I806">
        <v>1296.8</v>
      </c>
      <c r="J806">
        <v>111</v>
      </c>
    </row>
    <row r="807" spans="1:10">
      <c r="A807">
        <v>1600</v>
      </c>
      <c r="B807">
        <v>1291.3</v>
      </c>
      <c r="C807">
        <v>1292.3</v>
      </c>
      <c r="D807">
        <v>1293.3</v>
      </c>
      <c r="E807">
        <v>1294.4000000000001</v>
      </c>
      <c r="F807">
        <v>1295.4000000000001</v>
      </c>
      <c r="G807">
        <v>1296.4000000000001</v>
      </c>
      <c r="H807">
        <v>1297.4000000000001</v>
      </c>
      <c r="I807">
        <v>1298.4000000000001</v>
      </c>
      <c r="J807">
        <v>109</v>
      </c>
    </row>
    <row r="808" spans="1:10">
      <c r="A808">
        <v>1602</v>
      </c>
      <c r="B808">
        <v>1292.9000000000001</v>
      </c>
      <c r="C808">
        <v>1294</v>
      </c>
      <c r="D808">
        <v>1295</v>
      </c>
      <c r="E808">
        <v>1296</v>
      </c>
      <c r="F808">
        <v>1297</v>
      </c>
      <c r="G808">
        <v>1298</v>
      </c>
      <c r="H808">
        <v>1299.0999999999999</v>
      </c>
      <c r="I808">
        <v>1300.0999999999999</v>
      </c>
      <c r="J808">
        <v>107</v>
      </c>
    </row>
    <row r="809" spans="1:10">
      <c r="A809">
        <v>1604</v>
      </c>
      <c r="B809">
        <v>1294.5999999999999</v>
      </c>
      <c r="C809">
        <v>1295.5999999999999</v>
      </c>
      <c r="D809">
        <v>1296.5999999999999</v>
      </c>
      <c r="E809">
        <v>1297.7</v>
      </c>
      <c r="F809">
        <v>1298.7</v>
      </c>
      <c r="G809">
        <v>1299.7</v>
      </c>
      <c r="H809">
        <v>1300.7</v>
      </c>
      <c r="I809">
        <v>1301.7</v>
      </c>
      <c r="J809">
        <v>105</v>
      </c>
    </row>
    <row r="810" spans="1:10">
      <c r="A810">
        <v>1606</v>
      </c>
      <c r="B810">
        <v>1296.2</v>
      </c>
      <c r="C810">
        <v>1297.3</v>
      </c>
      <c r="D810">
        <v>1298.3</v>
      </c>
      <c r="E810">
        <v>1299.3</v>
      </c>
      <c r="F810">
        <v>1300.3</v>
      </c>
      <c r="G810">
        <v>1301.3</v>
      </c>
      <c r="H810">
        <v>1302.4000000000001</v>
      </c>
      <c r="I810">
        <v>1303.4000000000001</v>
      </c>
      <c r="J810">
        <v>103</v>
      </c>
    </row>
    <row r="811" spans="1:10">
      <c r="A811">
        <v>1608</v>
      </c>
      <c r="B811">
        <v>1297.9000000000001</v>
      </c>
      <c r="C811">
        <v>1298.9000000000001</v>
      </c>
      <c r="D811">
        <v>1299.9000000000001</v>
      </c>
      <c r="E811">
        <v>1300.9000000000001</v>
      </c>
      <c r="F811">
        <v>1302</v>
      </c>
      <c r="G811">
        <v>1303</v>
      </c>
      <c r="H811">
        <v>1304</v>
      </c>
      <c r="I811">
        <v>1305</v>
      </c>
      <c r="J811">
        <v>101</v>
      </c>
    </row>
    <row r="812" spans="1:10">
      <c r="A812">
        <v>1610</v>
      </c>
      <c r="B812">
        <v>1299.5</v>
      </c>
      <c r="C812">
        <v>1300.5</v>
      </c>
      <c r="D812">
        <v>1301.5999999999999</v>
      </c>
      <c r="E812">
        <v>1302.5999999999999</v>
      </c>
      <c r="F812">
        <v>1303.5999999999999</v>
      </c>
      <c r="G812">
        <v>1304.5999999999999</v>
      </c>
      <c r="H812">
        <v>1305.5999999999999</v>
      </c>
      <c r="I812">
        <v>1306.7</v>
      </c>
      <c r="J812">
        <v>99</v>
      </c>
    </row>
    <row r="813" spans="1:10">
      <c r="A813">
        <v>1612</v>
      </c>
      <c r="B813">
        <v>1301.2</v>
      </c>
      <c r="C813">
        <v>1302.2</v>
      </c>
      <c r="D813">
        <v>1303.2</v>
      </c>
      <c r="E813">
        <v>1304.2</v>
      </c>
      <c r="F813">
        <v>1305.3</v>
      </c>
      <c r="G813">
        <v>1306.3</v>
      </c>
      <c r="H813">
        <v>1307.3</v>
      </c>
      <c r="I813">
        <v>1308.3</v>
      </c>
      <c r="J813">
        <v>97</v>
      </c>
    </row>
    <row r="814" spans="1:10">
      <c r="A814">
        <v>1614</v>
      </c>
      <c r="B814">
        <v>1302.8</v>
      </c>
      <c r="C814">
        <v>1303.8</v>
      </c>
      <c r="D814">
        <v>1304.9000000000001</v>
      </c>
      <c r="E814">
        <v>1305.9000000000001</v>
      </c>
      <c r="F814">
        <v>1306.9000000000001</v>
      </c>
      <c r="G814">
        <v>1307.9000000000001</v>
      </c>
      <c r="H814">
        <v>1308.9000000000001</v>
      </c>
      <c r="I814">
        <v>1310</v>
      </c>
      <c r="J814">
        <v>95</v>
      </c>
    </row>
    <row r="815" spans="1:10">
      <c r="A815">
        <v>1616</v>
      </c>
      <c r="B815">
        <v>1304.5</v>
      </c>
      <c r="C815">
        <v>1305.5</v>
      </c>
      <c r="D815">
        <v>1306.5</v>
      </c>
      <c r="E815">
        <v>1307.5</v>
      </c>
      <c r="F815">
        <v>1308.5</v>
      </c>
      <c r="G815">
        <v>1309.5999999999999</v>
      </c>
      <c r="H815">
        <v>1310.5999999999999</v>
      </c>
      <c r="I815">
        <v>1311.6</v>
      </c>
      <c r="J815">
        <v>93</v>
      </c>
    </row>
    <row r="816" spans="1:10">
      <c r="A816">
        <v>1618</v>
      </c>
      <c r="B816">
        <v>1306.0999999999999</v>
      </c>
      <c r="C816">
        <v>1307.0999999999999</v>
      </c>
      <c r="D816">
        <v>1308.0999999999999</v>
      </c>
      <c r="E816">
        <v>1309.2</v>
      </c>
      <c r="F816">
        <v>1310.2</v>
      </c>
      <c r="G816">
        <v>1311.2</v>
      </c>
      <c r="H816">
        <v>1312.2</v>
      </c>
      <c r="I816">
        <v>1313.2</v>
      </c>
      <c r="J816">
        <v>91</v>
      </c>
    </row>
    <row r="817" spans="1:10">
      <c r="A817">
        <v>1620</v>
      </c>
      <c r="B817">
        <v>1307.8</v>
      </c>
      <c r="C817">
        <v>1308.8</v>
      </c>
      <c r="D817">
        <v>1309.8</v>
      </c>
      <c r="E817">
        <v>1310.8</v>
      </c>
      <c r="F817">
        <v>1311.8</v>
      </c>
      <c r="G817">
        <v>1312.9</v>
      </c>
      <c r="H817">
        <v>1313.9</v>
      </c>
      <c r="I817">
        <v>1314.9</v>
      </c>
      <c r="J817">
        <v>89</v>
      </c>
    </row>
    <row r="818" spans="1:10">
      <c r="A818">
        <v>1622</v>
      </c>
      <c r="B818">
        <v>1309.4000000000001</v>
      </c>
      <c r="C818">
        <v>1310.4000000000001</v>
      </c>
      <c r="D818">
        <v>1311.4</v>
      </c>
      <c r="E818">
        <v>1312.5</v>
      </c>
      <c r="F818">
        <v>1313.5</v>
      </c>
      <c r="G818">
        <v>1314.5</v>
      </c>
      <c r="H818">
        <v>1315.5</v>
      </c>
      <c r="I818">
        <v>1316.5</v>
      </c>
      <c r="J818">
        <v>87</v>
      </c>
    </row>
    <row r="819" spans="1:10">
      <c r="A819">
        <v>1624</v>
      </c>
      <c r="B819">
        <v>1311</v>
      </c>
      <c r="C819">
        <v>1312.1</v>
      </c>
      <c r="D819">
        <v>1313.1</v>
      </c>
      <c r="E819">
        <v>1314.1</v>
      </c>
      <c r="F819">
        <v>1315.1</v>
      </c>
      <c r="G819">
        <v>1316.1</v>
      </c>
      <c r="H819">
        <v>1317.2</v>
      </c>
      <c r="I819">
        <v>1318.2</v>
      </c>
      <c r="J819">
        <v>85</v>
      </c>
    </row>
    <row r="820" spans="1:10">
      <c r="A820">
        <v>1626</v>
      </c>
      <c r="B820">
        <v>1312.7</v>
      </c>
      <c r="C820">
        <v>1313.7</v>
      </c>
      <c r="D820">
        <v>1314.7</v>
      </c>
      <c r="E820">
        <v>1315.8</v>
      </c>
      <c r="F820">
        <v>1316.8</v>
      </c>
      <c r="G820">
        <v>1317.8</v>
      </c>
      <c r="H820">
        <v>1318.8</v>
      </c>
      <c r="I820">
        <v>1319.8</v>
      </c>
      <c r="J820">
        <v>83</v>
      </c>
    </row>
    <row r="821" spans="1:10">
      <c r="A821">
        <v>1628</v>
      </c>
      <c r="B821">
        <v>1314.3</v>
      </c>
      <c r="C821">
        <v>1315.4</v>
      </c>
      <c r="D821">
        <v>1316.4</v>
      </c>
      <c r="E821">
        <v>1317.4</v>
      </c>
      <c r="F821">
        <v>1318.4</v>
      </c>
      <c r="G821">
        <v>1319.4</v>
      </c>
      <c r="H821">
        <v>1320.5</v>
      </c>
      <c r="I821">
        <v>1321.5</v>
      </c>
      <c r="J821">
        <v>81</v>
      </c>
    </row>
    <row r="822" spans="1:10">
      <c r="A822">
        <v>1630</v>
      </c>
      <c r="B822">
        <v>1316</v>
      </c>
      <c r="C822">
        <v>1317</v>
      </c>
      <c r="D822">
        <v>1318</v>
      </c>
      <c r="E822">
        <v>1319</v>
      </c>
      <c r="F822">
        <v>1320.1</v>
      </c>
      <c r="G822">
        <v>1321.1</v>
      </c>
      <c r="H822">
        <v>1322.1</v>
      </c>
      <c r="I822">
        <v>1323.1</v>
      </c>
      <c r="J822">
        <v>79</v>
      </c>
    </row>
    <row r="823" spans="1:10">
      <c r="A823">
        <v>1632</v>
      </c>
      <c r="B823">
        <v>1317.6</v>
      </c>
      <c r="C823">
        <v>1318.6</v>
      </c>
      <c r="D823">
        <v>1319.7</v>
      </c>
      <c r="E823">
        <v>1320.7</v>
      </c>
      <c r="F823">
        <v>1321.7</v>
      </c>
      <c r="G823">
        <v>1322.7</v>
      </c>
      <c r="H823">
        <v>1323.7</v>
      </c>
      <c r="I823">
        <v>1324.8</v>
      </c>
      <c r="J823">
        <v>77</v>
      </c>
    </row>
    <row r="824" spans="1:10">
      <c r="A824">
        <v>1634</v>
      </c>
      <c r="B824">
        <v>1319.3</v>
      </c>
      <c r="C824">
        <v>1320.3</v>
      </c>
      <c r="D824">
        <v>1321.3</v>
      </c>
      <c r="E824">
        <v>1322.3</v>
      </c>
      <c r="F824">
        <v>1323.4</v>
      </c>
      <c r="G824">
        <v>1324.4</v>
      </c>
      <c r="H824">
        <v>1325.4</v>
      </c>
      <c r="I824">
        <v>1326.4</v>
      </c>
      <c r="J824">
        <v>75</v>
      </c>
    </row>
    <row r="825" spans="1:10">
      <c r="A825">
        <v>1636</v>
      </c>
      <c r="B825">
        <v>1320.9</v>
      </c>
      <c r="C825">
        <v>1321.9</v>
      </c>
      <c r="D825">
        <v>1323</v>
      </c>
      <c r="E825">
        <v>1324</v>
      </c>
      <c r="F825">
        <v>1325</v>
      </c>
      <c r="G825">
        <v>1326</v>
      </c>
      <c r="H825">
        <v>1327</v>
      </c>
      <c r="I825">
        <v>1328.1</v>
      </c>
      <c r="J825">
        <v>73</v>
      </c>
    </row>
    <row r="826" spans="1:10">
      <c r="A826">
        <v>1638</v>
      </c>
      <c r="B826">
        <v>1322.6</v>
      </c>
      <c r="C826">
        <v>1323.6</v>
      </c>
      <c r="D826">
        <v>1324.6</v>
      </c>
      <c r="E826">
        <v>1325.6</v>
      </c>
      <c r="F826">
        <v>1326.6</v>
      </c>
      <c r="G826">
        <v>1327.7</v>
      </c>
      <c r="H826">
        <v>1328.7</v>
      </c>
      <c r="I826">
        <v>1329.6</v>
      </c>
      <c r="J826">
        <v>71</v>
      </c>
    </row>
    <row r="827" spans="1:10">
      <c r="A827">
        <v>1640</v>
      </c>
      <c r="B827">
        <v>1324.2</v>
      </c>
      <c r="C827">
        <v>1325.2</v>
      </c>
      <c r="D827">
        <v>1326.2</v>
      </c>
      <c r="E827">
        <v>1327.3</v>
      </c>
      <c r="F827">
        <v>1328.3</v>
      </c>
      <c r="G827">
        <v>1329.3</v>
      </c>
      <c r="H827">
        <v>1330.3</v>
      </c>
      <c r="I827">
        <v>1331.2</v>
      </c>
      <c r="J827">
        <v>69</v>
      </c>
    </row>
    <row r="828" spans="1:10">
      <c r="A828">
        <v>1642</v>
      </c>
      <c r="B828">
        <v>1325.8</v>
      </c>
      <c r="C828">
        <v>1326.8</v>
      </c>
      <c r="D828">
        <v>1327.8</v>
      </c>
      <c r="E828">
        <v>1328.8</v>
      </c>
      <c r="F828">
        <v>1329.9</v>
      </c>
      <c r="G828">
        <v>1330.9</v>
      </c>
      <c r="H828">
        <v>1331.8</v>
      </c>
      <c r="I828">
        <v>1332.6</v>
      </c>
      <c r="J828">
        <v>67</v>
      </c>
    </row>
    <row r="829" spans="1:10">
      <c r="A829">
        <v>1644</v>
      </c>
      <c r="B829">
        <v>1327.3</v>
      </c>
      <c r="C829">
        <v>1328.3</v>
      </c>
      <c r="D829">
        <v>1329.4</v>
      </c>
      <c r="E829">
        <v>1330.4</v>
      </c>
      <c r="F829">
        <v>1331.4</v>
      </c>
      <c r="G829">
        <v>1332.3</v>
      </c>
      <c r="H829">
        <v>1333.2</v>
      </c>
      <c r="I829">
        <v>1333.9</v>
      </c>
      <c r="J829">
        <v>65</v>
      </c>
    </row>
    <row r="830" spans="1:10">
      <c r="A830">
        <v>1646</v>
      </c>
      <c r="B830">
        <v>1328.8</v>
      </c>
      <c r="C830">
        <v>1329.8</v>
      </c>
      <c r="D830">
        <v>1330.9</v>
      </c>
      <c r="E830">
        <v>1331.9</v>
      </c>
      <c r="F830">
        <v>1332.8</v>
      </c>
      <c r="G830">
        <v>1333.7</v>
      </c>
      <c r="H830">
        <v>1334.4</v>
      </c>
      <c r="I830">
        <v>1335.1</v>
      </c>
      <c r="J830">
        <v>63</v>
      </c>
    </row>
    <row r="831" spans="1:10">
      <c r="A831">
        <v>1648</v>
      </c>
      <c r="B831">
        <v>1330.3</v>
      </c>
      <c r="C831">
        <v>1331.3</v>
      </c>
      <c r="D831">
        <v>1332.3</v>
      </c>
      <c r="E831">
        <v>1333.3</v>
      </c>
      <c r="F831">
        <v>1334.2</v>
      </c>
      <c r="G831">
        <v>1334.9</v>
      </c>
      <c r="H831">
        <v>1335.6</v>
      </c>
      <c r="I831">
        <v>1336.1</v>
      </c>
      <c r="J831">
        <v>61</v>
      </c>
    </row>
    <row r="832" spans="1:10">
      <c r="A832">
        <v>1650</v>
      </c>
      <c r="B832">
        <v>1331.7</v>
      </c>
      <c r="C832">
        <v>1332.7</v>
      </c>
      <c r="D832">
        <v>1333.6</v>
      </c>
      <c r="E832">
        <v>1334.6</v>
      </c>
      <c r="F832">
        <v>1335.4</v>
      </c>
      <c r="G832">
        <v>1336.1</v>
      </c>
      <c r="H832">
        <v>1336.6</v>
      </c>
      <c r="I832">
        <v>1337.1</v>
      </c>
      <c r="J832">
        <v>59</v>
      </c>
    </row>
    <row r="833" spans="1:10">
      <c r="A833">
        <v>1652</v>
      </c>
      <c r="B833">
        <v>1333</v>
      </c>
      <c r="C833">
        <v>1334</v>
      </c>
      <c r="D833">
        <v>1334.9</v>
      </c>
      <c r="E833">
        <v>1335.7</v>
      </c>
      <c r="F833">
        <v>1336.5</v>
      </c>
      <c r="G833">
        <v>1337.1</v>
      </c>
      <c r="H833">
        <v>1337.6</v>
      </c>
      <c r="I833">
        <v>1337.9</v>
      </c>
      <c r="J833">
        <v>57</v>
      </c>
    </row>
    <row r="834" spans="1:10">
      <c r="A834">
        <v>1654</v>
      </c>
      <c r="B834">
        <v>1334.3</v>
      </c>
      <c r="C834">
        <v>1335.2</v>
      </c>
      <c r="D834">
        <v>1336.1</v>
      </c>
      <c r="E834">
        <v>1336.8</v>
      </c>
      <c r="F834">
        <v>1337.4</v>
      </c>
      <c r="G834">
        <v>1338</v>
      </c>
      <c r="H834">
        <v>1338.4</v>
      </c>
      <c r="I834">
        <v>1338.7</v>
      </c>
      <c r="J834">
        <v>55</v>
      </c>
    </row>
    <row r="835" spans="1:10">
      <c r="A835">
        <v>1656</v>
      </c>
      <c r="B835">
        <v>1335.4</v>
      </c>
      <c r="C835">
        <v>1336.3</v>
      </c>
      <c r="D835">
        <v>1337.1</v>
      </c>
      <c r="E835">
        <v>1337.8</v>
      </c>
      <c r="F835">
        <v>1338.3</v>
      </c>
      <c r="G835">
        <v>1338.8</v>
      </c>
      <c r="H835">
        <v>1339.1</v>
      </c>
      <c r="I835">
        <v>1339.3</v>
      </c>
      <c r="J835">
        <v>53</v>
      </c>
    </row>
    <row r="836" spans="1:10">
      <c r="A836">
        <v>1658</v>
      </c>
      <c r="B836">
        <v>1336.5</v>
      </c>
      <c r="C836">
        <v>1337.3</v>
      </c>
      <c r="D836">
        <v>1338</v>
      </c>
      <c r="E836">
        <v>1338.6</v>
      </c>
      <c r="F836">
        <v>1339.1</v>
      </c>
      <c r="G836">
        <v>1339.4</v>
      </c>
      <c r="H836">
        <v>1339.7</v>
      </c>
      <c r="I836">
        <v>1339.9</v>
      </c>
      <c r="J836">
        <v>51</v>
      </c>
    </row>
    <row r="837" spans="1:10">
      <c r="A837">
        <v>1660</v>
      </c>
      <c r="B837">
        <v>1337.5</v>
      </c>
      <c r="C837">
        <v>1338.2</v>
      </c>
      <c r="D837">
        <v>1338.8</v>
      </c>
      <c r="E837">
        <v>1339.3</v>
      </c>
      <c r="F837">
        <v>1339.7</v>
      </c>
      <c r="G837">
        <v>1340</v>
      </c>
      <c r="H837">
        <v>1340.2</v>
      </c>
      <c r="I837">
        <v>1340.2</v>
      </c>
      <c r="J837">
        <v>49</v>
      </c>
    </row>
    <row r="838" spans="1:10">
      <c r="A838">
        <v>1662</v>
      </c>
      <c r="B838">
        <v>1338.3</v>
      </c>
      <c r="C838">
        <v>1339</v>
      </c>
      <c r="D838">
        <v>1339.5</v>
      </c>
      <c r="E838">
        <v>1339.9</v>
      </c>
      <c r="F838">
        <v>1340.3</v>
      </c>
      <c r="G838">
        <v>1340.4</v>
      </c>
      <c r="H838">
        <v>1340.6</v>
      </c>
      <c r="I838">
        <v>1340.6</v>
      </c>
      <c r="J838">
        <v>47</v>
      </c>
    </row>
    <row r="839" spans="1:10">
      <c r="A839">
        <v>1664</v>
      </c>
      <c r="B839">
        <v>1339.1</v>
      </c>
      <c r="C839">
        <v>1339.7</v>
      </c>
      <c r="D839">
        <v>1340.1</v>
      </c>
      <c r="E839">
        <v>1340.5</v>
      </c>
      <c r="F839">
        <v>1340.7</v>
      </c>
      <c r="G839">
        <v>1340.9</v>
      </c>
      <c r="H839">
        <v>1340.8</v>
      </c>
      <c r="I839">
        <v>1340.8</v>
      </c>
      <c r="J839">
        <v>45</v>
      </c>
    </row>
    <row r="840" spans="1:10">
      <c r="A840">
        <v>1666</v>
      </c>
      <c r="B840">
        <v>1339.7</v>
      </c>
      <c r="C840">
        <v>1340.2</v>
      </c>
      <c r="D840">
        <v>1340.6</v>
      </c>
      <c r="E840">
        <v>1340.8</v>
      </c>
      <c r="F840">
        <v>1341</v>
      </c>
      <c r="G840">
        <v>1341</v>
      </c>
      <c r="H840">
        <v>1341</v>
      </c>
      <c r="I840">
        <v>1341</v>
      </c>
      <c r="J840">
        <v>43</v>
      </c>
    </row>
    <row r="841" spans="1:10">
      <c r="A841">
        <v>1668</v>
      </c>
      <c r="B841">
        <v>1340.3</v>
      </c>
      <c r="C841">
        <v>1340.7</v>
      </c>
      <c r="D841">
        <v>1341</v>
      </c>
      <c r="E841">
        <v>1341.1</v>
      </c>
      <c r="F841">
        <v>1341.2</v>
      </c>
      <c r="G841">
        <v>1341.2</v>
      </c>
      <c r="H841">
        <v>1341.2</v>
      </c>
      <c r="I841">
        <v>1341.2</v>
      </c>
      <c r="J841">
        <v>41</v>
      </c>
    </row>
    <row r="842" spans="1:10">
      <c r="A842">
        <v>1670</v>
      </c>
      <c r="B842">
        <v>1340.7</v>
      </c>
      <c r="C842">
        <v>1341</v>
      </c>
      <c r="D842">
        <v>1341.2</v>
      </c>
      <c r="E842">
        <v>1341.3</v>
      </c>
      <c r="F842">
        <v>1341.3</v>
      </c>
      <c r="G842">
        <v>1341.3</v>
      </c>
      <c r="H842">
        <v>1341.3</v>
      </c>
      <c r="I842">
        <v>1341.3</v>
      </c>
      <c r="J842">
        <v>39</v>
      </c>
    </row>
    <row r="843" spans="1:10">
      <c r="A843">
        <v>1672</v>
      </c>
      <c r="B843">
        <v>1341</v>
      </c>
      <c r="C843">
        <v>1341.2</v>
      </c>
      <c r="D843">
        <v>1341.3</v>
      </c>
      <c r="E843">
        <v>1341.4</v>
      </c>
      <c r="F843">
        <v>1341.4</v>
      </c>
      <c r="G843">
        <v>1341.4</v>
      </c>
      <c r="H843">
        <v>1341.3</v>
      </c>
      <c r="I843">
        <v>1341.3</v>
      </c>
      <c r="J843">
        <v>37</v>
      </c>
    </row>
    <row r="844" spans="1:10">
      <c r="A844">
        <v>1674</v>
      </c>
      <c r="B844">
        <v>1341.2</v>
      </c>
      <c r="C844">
        <v>1341.3</v>
      </c>
      <c r="D844">
        <v>1341.4</v>
      </c>
      <c r="E844">
        <v>1341.4</v>
      </c>
      <c r="F844">
        <v>1341.4</v>
      </c>
      <c r="G844">
        <v>1341.4</v>
      </c>
      <c r="H844">
        <v>1341.4</v>
      </c>
      <c r="I844">
        <v>1341.4</v>
      </c>
      <c r="J844">
        <v>35</v>
      </c>
    </row>
    <row r="845" spans="1:10">
      <c r="A845">
        <v>1676</v>
      </c>
      <c r="B845">
        <v>1341.3</v>
      </c>
      <c r="C845">
        <v>1341.4</v>
      </c>
      <c r="D845">
        <v>1341.4</v>
      </c>
      <c r="E845">
        <v>1341.4</v>
      </c>
      <c r="F845">
        <v>1341.4</v>
      </c>
      <c r="G845">
        <v>1341.4</v>
      </c>
      <c r="H845">
        <v>1341.4</v>
      </c>
      <c r="I845">
        <v>1341.4</v>
      </c>
      <c r="J845">
        <v>33</v>
      </c>
    </row>
    <row r="846" spans="1:10">
      <c r="A846">
        <v>1678</v>
      </c>
      <c r="B846">
        <v>1341.4</v>
      </c>
      <c r="C846">
        <v>1341.4</v>
      </c>
      <c r="D846">
        <v>1341.4</v>
      </c>
      <c r="E846">
        <v>1341.4</v>
      </c>
      <c r="F846">
        <v>1341.4</v>
      </c>
      <c r="G846">
        <v>1341.4</v>
      </c>
      <c r="H846">
        <v>1341.4</v>
      </c>
      <c r="I846">
        <v>1341.4</v>
      </c>
      <c r="J846">
        <v>31</v>
      </c>
    </row>
    <row r="847" spans="1:10">
      <c r="A847">
        <v>1680</v>
      </c>
      <c r="B847">
        <v>1341.4</v>
      </c>
      <c r="C847">
        <v>1341.4</v>
      </c>
      <c r="D847">
        <v>1341.4</v>
      </c>
      <c r="E847">
        <v>1341.4</v>
      </c>
      <c r="F847">
        <v>1341.4</v>
      </c>
      <c r="G847">
        <v>1341.4</v>
      </c>
      <c r="H847">
        <v>1341.4</v>
      </c>
      <c r="I847">
        <v>1341.4</v>
      </c>
      <c r="J847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FC2B-7722-4877-90F4-FA4B923220E5}">
  <sheetPr>
    <tabColor rgb="FFFF0000"/>
    <pageSetUpPr fitToPage="1"/>
  </sheetPr>
  <dimension ref="A1:AV62"/>
  <sheetViews>
    <sheetView showGridLines="0" showZeros="0" tabSelected="1" zoomScaleSheetLayoutView="100" workbookViewId="0">
      <selection activeCell="N10" sqref="N10"/>
    </sheetView>
  </sheetViews>
  <sheetFormatPr defaultColWidth="11.42578125" defaultRowHeight="12.75" outlineLevelCol="1"/>
  <cols>
    <col min="1" max="1" width="8.7109375" customWidth="1"/>
    <col min="2" max="2" width="9.140625" customWidth="1"/>
    <col min="3" max="3" width="8.5703125" customWidth="1"/>
    <col min="4" max="5" width="8.42578125" customWidth="1"/>
    <col min="6" max="6" width="10.85546875" customWidth="1"/>
    <col min="7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0" t="s">
        <v>201</v>
      </c>
      <c r="C5" s="310"/>
      <c r="D5" s="69"/>
      <c r="E5" s="103" t="s">
        <v>135</v>
      </c>
      <c r="F5" s="199" t="s">
        <v>222</v>
      </c>
      <c r="G5" s="111" t="s">
        <v>134</v>
      </c>
      <c r="H5" s="287" t="s">
        <v>234</v>
      </c>
      <c r="I5" s="200"/>
      <c r="J5" s="103" t="s">
        <v>133</v>
      </c>
      <c r="K5" s="166" t="s">
        <v>219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7.8</v>
      </c>
      <c r="D9" s="100"/>
      <c r="E9" s="103" t="s">
        <v>130</v>
      </c>
      <c r="F9" s="178">
        <v>11.2</v>
      </c>
      <c r="G9" s="105" t="s">
        <v>129</v>
      </c>
      <c r="H9" s="104">
        <f>SUM(F9-C9)</f>
        <v>3.3999999999999995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227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2006</v>
      </c>
      <c r="Y14" s="3">
        <v>2</v>
      </c>
      <c r="Z14" s="4">
        <f>+VLOOKUP(X14,HFO_1sb,trim2+4,TRUE)</f>
        <v>747.7</v>
      </c>
      <c r="AA14" s="4">
        <f>+VLOOKUP(X14+Y14,HFO_1sb,trim2+4,TRUE)</f>
        <v>748.6</v>
      </c>
      <c r="AB14" s="2">
        <f>+X14-VLOOKUP(X14,HFO_1sb,1,TRUE)</f>
        <v>0</v>
      </c>
      <c r="AC14" s="3">
        <f t="shared" ref="AC14:AC21" si="0">+(Z14-AA14)/Y14</f>
        <v>-0.44999999999998863</v>
      </c>
      <c r="AD14" s="3">
        <f t="shared" ref="AD14:AD21" si="1">+AC14*AB14</f>
        <v>0</v>
      </c>
      <c r="AE14" s="3">
        <f t="shared" ref="AE14:AE21" si="2">+Z14-AD14</f>
        <v>747.7</v>
      </c>
      <c r="AF14" s="4">
        <f>+VLOOKUP(X14,HFO_1sb,trim2+5,TRUE)</f>
        <v>747.5</v>
      </c>
      <c r="AG14" s="4">
        <f>+VLOOKUP(X14+Y14,HFO_1sb,trim2+5,TRUE)</f>
        <v>748.5</v>
      </c>
      <c r="AH14" s="3">
        <f t="shared" ref="AH14:AH21" si="3">+(AF14-AG14)/Y14</f>
        <v>-0.5</v>
      </c>
      <c r="AI14" s="3">
        <f t="shared" ref="AI14:AI21" si="4">+AH14*AB14</f>
        <v>0</v>
      </c>
      <c r="AJ14" s="3">
        <f t="shared" ref="AJ14:AJ21" si="5">+AF14-AI14</f>
        <v>747.5</v>
      </c>
      <c r="AK14" s="3">
        <f t="shared" ref="AK14:AK27" si="6">(trim2-INT(trim2))*10</f>
        <v>0</v>
      </c>
      <c r="AL14" s="7">
        <f t="shared" ref="AL14:AL24" si="7">+(AE14-AJ14)/Y14</f>
        <v>0.10000000000002274</v>
      </c>
      <c r="AM14" s="3"/>
      <c r="AN14" s="5">
        <f t="shared" ref="AN14:AN21" si="8">+AE14-AL14*AK14</f>
        <v>747.7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755.75</v>
      </c>
      <c r="E15" s="261"/>
      <c r="F15" s="264"/>
      <c r="G15" s="263">
        <f>IF(D15&gt;=0,D15-F15," ")</f>
        <v>755.75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745.03899999999999</v>
      </c>
      <c r="L15" s="269">
        <f t="shared" ref="L15:L22" si="11">IF(B15="","",$K15*($I15-0.0011))</f>
        <v>717.24904530000003</v>
      </c>
      <c r="M15" s="270" t="s">
        <v>208</v>
      </c>
      <c r="N15" s="91"/>
      <c r="O15" s="151">
        <f>D15/829.8</f>
        <v>0.9107616293082671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91.049045299999989</v>
      </c>
      <c r="U15" s="66"/>
      <c r="V15" s="16" t="s">
        <v>66</v>
      </c>
      <c r="W15" s="15"/>
      <c r="X15" s="13">
        <f>1710-B18*100</f>
        <v>762.3</v>
      </c>
      <c r="Y15" s="7">
        <v>2</v>
      </c>
      <c r="Z15" s="8">
        <f>+VLOOKUP(X15,HFO_2SB,trim2+4,TRUE)</f>
        <v>684.2</v>
      </c>
      <c r="AA15" s="8">
        <f>+VLOOKUP(X15+Y15,HFO_2SB,trim2+4,TRUE)</f>
        <v>687.6</v>
      </c>
      <c r="AB15" s="6">
        <f>+X15-VLOOKUP(X15,HFO_2SB,1,TRUE)</f>
        <v>0.29999999999995453</v>
      </c>
      <c r="AC15" s="7">
        <f t="shared" si="0"/>
        <v>-1.6999999999999886</v>
      </c>
      <c r="AD15" s="7">
        <f t="shared" si="1"/>
        <v>-0.5099999999999193</v>
      </c>
      <c r="AE15" s="7">
        <f t="shared" si="2"/>
        <v>684.70999999999992</v>
      </c>
      <c r="AF15" s="8">
        <f>+VLOOKUP(X15,HFO_2SB,trim2+5,TRUE)</f>
        <v>688.3</v>
      </c>
      <c r="AG15" s="8">
        <f>+VLOOKUP(X15+Y15,HFO_2SB,trim2+5,TRUE)</f>
        <v>691.7</v>
      </c>
      <c r="AH15" s="7">
        <f t="shared" si="3"/>
        <v>-1.7000000000000455</v>
      </c>
      <c r="AI15" s="7">
        <f t="shared" si="4"/>
        <v>-0.50999999999993628</v>
      </c>
      <c r="AJ15" s="7">
        <f t="shared" si="5"/>
        <v>688.81</v>
      </c>
      <c r="AK15" s="7">
        <f t="shared" si="6"/>
        <v>0</v>
      </c>
      <c r="AL15" s="7">
        <f t="shared" si="7"/>
        <v>-2.0500000000000114</v>
      </c>
      <c r="AM15" s="7"/>
      <c r="AN15" s="9">
        <f t="shared" si="8"/>
        <v>684.70999999999992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2.44</v>
      </c>
      <c r="C16" s="260">
        <f>22.58-B16</f>
        <v>20.139999999999997</v>
      </c>
      <c r="D16" s="223">
        <f>IF(B16="mt",0,AN14)</f>
        <v>747.7</v>
      </c>
      <c r="E16" s="222"/>
      <c r="F16" s="224"/>
      <c r="G16" s="223">
        <f t="shared" ref="G16:G22" si="13">IF(D16&gt;=0,D16-F16," ")</f>
        <v>747.7</v>
      </c>
      <c r="H16" s="236">
        <v>35.5</v>
      </c>
      <c r="I16" s="237">
        <v>0.98980000000000001</v>
      </c>
      <c r="J16" s="226">
        <f>EXP(-(186.9696+0.4862*(I16*1000))/(I16*1000)^2*(H16-15)*(1+0.8*(186.9696+0.4862*(I16*1000))*(H16-15)/(I16*1000)^2))</f>
        <v>0.98596098759791784</v>
      </c>
      <c r="K16" s="227">
        <f t="shared" si="10"/>
        <v>737.20299999999997</v>
      </c>
      <c r="L16" s="228">
        <f t="shared" si="11"/>
        <v>728.87260609999998</v>
      </c>
      <c r="M16" s="228" t="s">
        <v>208</v>
      </c>
      <c r="N16" s="91"/>
      <c r="O16" s="151">
        <f t="shared" ref="O16" si="14">D16/829.8</f>
        <v>0.90106049650518205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728.17260609999994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755.3</v>
      </c>
      <c r="AA16" s="8">
        <f>+VLOOKUP(X16+Y16,LSHFO_PS,trim2+4,TRUE)</f>
        <v>756.2</v>
      </c>
      <c r="AB16" s="6">
        <f>+X16-VLOOKUP(X16,LSHFO_PS,1,TRUE)</f>
        <v>1</v>
      </c>
      <c r="AC16" s="7">
        <f t="shared" si="0"/>
        <v>-0.45000000000004547</v>
      </c>
      <c r="AD16" s="7">
        <f t="shared" si="1"/>
        <v>-0.45000000000004547</v>
      </c>
      <c r="AE16" s="7">
        <f t="shared" si="2"/>
        <v>755.75</v>
      </c>
      <c r="AF16" s="8">
        <f>+VLOOKUP(X16,LSHFO_PS,trim2+5,TRUE)</f>
        <v>755.2</v>
      </c>
      <c r="AG16" s="8">
        <f>+VLOOKUP(X16+Y16,LSHFO_PS,trim2+5,TRUE)</f>
        <v>756.1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755.65000000000009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755.75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71" t="s">
        <v>118</v>
      </c>
      <c r="B17" s="167">
        <v>4.6689999999999996</v>
      </c>
      <c r="C17" s="246">
        <f>17.09-B17</f>
        <v>12.420999999999999</v>
      </c>
      <c r="D17" s="243">
        <f>IF(B17="mt",0,AN17)</f>
        <v>862.99999999999989</v>
      </c>
      <c r="E17" s="246"/>
      <c r="F17" s="247"/>
      <c r="G17" s="243">
        <f t="shared" si="13"/>
        <v>862.99999999999989</v>
      </c>
      <c r="H17" s="244">
        <v>49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0.97556886165418344</v>
      </c>
      <c r="K17" s="248">
        <f t="shared" si="10"/>
        <v>841.91600000000005</v>
      </c>
      <c r="L17" s="249">
        <f t="shared" si="11"/>
        <v>803.52463040000009</v>
      </c>
      <c r="M17" s="249" t="s">
        <v>207</v>
      </c>
      <c r="N17" s="91"/>
      <c r="O17" s="151">
        <f>D17/1341.4</f>
        <v>0.64335768599970167</v>
      </c>
      <c r="P17" s="152">
        <f>0.9*1341.4</f>
        <v>1207.2600000000002</v>
      </c>
      <c r="Q17" s="152">
        <f t="shared" si="15"/>
        <v>344.26000000000033</v>
      </c>
      <c r="R17" s="153">
        <v>1.1000000000000001</v>
      </c>
      <c r="S17" s="154">
        <f t="shared" si="12"/>
        <v>802.42463040000007</v>
      </c>
      <c r="U17" s="66"/>
      <c r="V17" s="14" t="s">
        <v>68</v>
      </c>
      <c r="W17" s="15"/>
      <c r="X17" s="13">
        <f>1709-B17*100</f>
        <v>1242.0999999999999</v>
      </c>
      <c r="Y17" s="7">
        <v>2</v>
      </c>
      <c r="Z17" s="8">
        <f>+VLOOKUP(X17,HFO_2PS,trim2+4,TRUE)</f>
        <v>862.9</v>
      </c>
      <c r="AA17" s="8">
        <f>+VLOOKUP(X17+Y17,HFO_2PS,trim2+4,TRUE)</f>
        <v>864.9</v>
      </c>
      <c r="AB17" s="6">
        <f>+X17-VLOOKUP(X17,HFO_2PS,1,TRUE)</f>
        <v>9.9999999999909051E-2</v>
      </c>
      <c r="AC17" s="7">
        <f t="shared" si="0"/>
        <v>-1</v>
      </c>
      <c r="AD17" s="7">
        <f t="shared" si="1"/>
        <v>-9.9999999999909051E-2</v>
      </c>
      <c r="AE17" s="7">
        <f t="shared" si="2"/>
        <v>862.99999999999989</v>
      </c>
      <c r="AF17" s="8">
        <f>+VLOOKUP(X17,HFO_2PS,trim2+5,TRUE)</f>
        <v>864.4</v>
      </c>
      <c r="AG17" s="8">
        <f>+VLOOKUP(X17+Y17,HFO_2PS,trim2+5,TRUE)</f>
        <v>866.4</v>
      </c>
      <c r="AH17" s="7">
        <f t="shared" si="3"/>
        <v>-1</v>
      </c>
      <c r="AI17" s="7">
        <f t="shared" si="4"/>
        <v>-9.9999999999909051E-2</v>
      </c>
      <c r="AJ17" s="7">
        <f t="shared" si="5"/>
        <v>864.49999999999989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862.99999999999989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9.4770000000000003</v>
      </c>
      <c r="C18" s="222">
        <f>17.1-B18</f>
        <v>7.6230000000000011</v>
      </c>
      <c r="D18" s="223">
        <f>IF(B18="mt",0,AN15)</f>
        <v>684.70999999999992</v>
      </c>
      <c r="E18" s="222"/>
      <c r="F18" s="224"/>
      <c r="G18" s="223">
        <f t="shared" si="13"/>
        <v>684.70999999999992</v>
      </c>
      <c r="H18" s="236">
        <v>34</v>
      </c>
      <c r="I18" s="237">
        <v>0.97689999999999999</v>
      </c>
      <c r="J18" s="226">
        <f t="shared" si="16"/>
        <v>0.98677069468794898</v>
      </c>
      <c r="K18" s="227">
        <f t="shared" si="10"/>
        <v>675.65200000000004</v>
      </c>
      <c r="L18" s="228">
        <f t="shared" si="11"/>
        <v>659.30122160000008</v>
      </c>
      <c r="M18" s="228" t="s">
        <v>208</v>
      </c>
      <c r="N18" s="91"/>
      <c r="O18" s="221">
        <f>D18/2077.6</f>
        <v>0.32956777050442815</v>
      </c>
      <c r="P18" s="152">
        <f>0.9*2077.6</f>
        <v>1869.84</v>
      </c>
      <c r="Q18" s="152">
        <f t="shared" si="15"/>
        <v>1185.1300000000001</v>
      </c>
      <c r="R18" s="153">
        <v>3.6</v>
      </c>
      <c r="S18" s="154">
        <f t="shared" si="12"/>
        <v>655.70122160000005</v>
      </c>
      <c r="U18" s="66"/>
      <c r="V18" s="14" t="s">
        <v>69</v>
      </c>
      <c r="W18" s="15"/>
      <c r="X18" s="13">
        <f>1442-B19*100</f>
        <v>924</v>
      </c>
      <c r="Y18" s="7">
        <v>2</v>
      </c>
      <c r="Z18" s="8">
        <f>+VLOOKUP(X18,HFO_SETT,trim2+4,TRUE)</f>
        <v>126.7</v>
      </c>
      <c r="AA18" s="8">
        <f>+VLOOKUP(X18+Y18,HFO_SETT,trim2+4,TRUE)</f>
        <v>127</v>
      </c>
      <c r="AB18" s="6">
        <f>+X18-VLOOKUP(X18,HFO_SETT,1,TRUE)</f>
        <v>0</v>
      </c>
      <c r="AC18" s="7">
        <f t="shared" si="0"/>
        <v>-0.14999999999999858</v>
      </c>
      <c r="AD18" s="7">
        <f t="shared" si="1"/>
        <v>0</v>
      </c>
      <c r="AE18" s="7">
        <f t="shared" si="2"/>
        <v>126.7</v>
      </c>
      <c r="AF18" s="8">
        <f>+VLOOKUP(X18,HFO_SETT,trim2+5,TRUE)</f>
        <v>126.7</v>
      </c>
      <c r="AG18" s="8">
        <f>+VLOOKUP(X18+Y18,HFO_SETT,trim2+5,TRUE)</f>
        <v>127</v>
      </c>
      <c r="AH18" s="7">
        <f t="shared" si="3"/>
        <v>-0.14999999999999858</v>
      </c>
      <c r="AI18" s="7">
        <f t="shared" si="4"/>
        <v>0</v>
      </c>
      <c r="AJ18" s="7">
        <f t="shared" si="5"/>
        <v>126.7</v>
      </c>
      <c r="AK18" s="7">
        <f t="shared" si="6"/>
        <v>0</v>
      </c>
      <c r="AL18" s="7">
        <f t="shared" si="7"/>
        <v>0</v>
      </c>
      <c r="AM18" s="7"/>
      <c r="AN18" s="9">
        <f t="shared" si="8"/>
        <v>126.7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78" t="s">
        <v>116</v>
      </c>
      <c r="B19" s="167">
        <v>5.18</v>
      </c>
      <c r="C19" s="222">
        <v>14.42</v>
      </c>
      <c r="D19" s="223">
        <f>+AN18</f>
        <v>126.7</v>
      </c>
      <c r="E19" s="222"/>
      <c r="F19" s="224"/>
      <c r="G19" s="223">
        <f t="shared" si="13"/>
        <v>126.7</v>
      </c>
      <c r="H19" s="236">
        <v>82</v>
      </c>
      <c r="I19" s="237">
        <v>0.97689999999999999</v>
      </c>
      <c r="J19" s="226">
        <f t="shared" si="16"/>
        <v>0.95294336290270953</v>
      </c>
      <c r="K19" s="227">
        <f t="shared" si="10"/>
        <v>120.738</v>
      </c>
      <c r="L19" s="228">
        <f t="shared" si="11"/>
        <v>117.81614039999999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1529.3900000000003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982</v>
      </c>
      <c r="Y19" s="7">
        <v>2</v>
      </c>
      <c r="Z19" s="8">
        <f>+VLOOKUP(X19,HFO_SERV,trim2+4,TRUE)</f>
        <v>101</v>
      </c>
      <c r="AA19" s="8">
        <f>+VLOOKUP(X19+Y19,HFO_SERV,trim2+4,TRUE)</f>
        <v>101.2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101</v>
      </c>
      <c r="AF19" s="8">
        <f>+VLOOKUP(X19,HFO_SERV,trim2+5,TRUE)</f>
        <v>101.1</v>
      </c>
      <c r="AG19" s="8">
        <f>+VLOOKUP(X19+Y19,HFO_SERV,trim2+5,TRUE)</f>
        <v>101.3</v>
      </c>
      <c r="AH19" s="7">
        <f t="shared" si="3"/>
        <v>-0.10000000000000142</v>
      </c>
      <c r="AI19" s="7">
        <f t="shared" si="4"/>
        <v>0</v>
      </c>
      <c r="AJ19" s="7">
        <f t="shared" si="5"/>
        <v>101.1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4.5999999999999996</v>
      </c>
      <c r="C20" s="222">
        <v>14.42</v>
      </c>
      <c r="D20" s="223">
        <f>+AN19</f>
        <v>101</v>
      </c>
      <c r="E20" s="222"/>
      <c r="F20" s="224"/>
      <c r="G20" s="223">
        <f t="shared" si="13"/>
        <v>101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96.391000000000005</v>
      </c>
      <c r="L20" s="228">
        <f>IF(B20="","",$K20*($I20-0.0011))</f>
        <v>94.058337800000004</v>
      </c>
      <c r="M20" s="228" t="s">
        <v>208</v>
      </c>
      <c r="N20" s="91"/>
      <c r="O20" s="197"/>
      <c r="P20" s="195" t="s">
        <v>149</v>
      </c>
      <c r="Q20" s="196">
        <f>+Q19*0.95</f>
        <v>1452.9205000000002</v>
      </c>
      <c r="S20" s="183">
        <f>+SUM(S15:S18)</f>
        <v>2277.3475034000003</v>
      </c>
      <c r="U20" s="66"/>
      <c r="V20" s="14" t="s">
        <v>71</v>
      </c>
      <c r="W20" s="15"/>
      <c r="X20" s="13">
        <f>1494-B21*100</f>
        <v>988</v>
      </c>
      <c r="Y20" s="7">
        <v>2</v>
      </c>
      <c r="Z20" s="8">
        <f>+VLOOKUP(X20,LSHFO_SET,trim2+4,TRUE)</f>
        <v>81.5</v>
      </c>
      <c r="AA20" s="8">
        <f>+VLOOKUP(X20+Y20,LSHFO_SET,trim2+4,TRUE)</f>
        <v>81.7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81.5</v>
      </c>
      <c r="AF20" s="8">
        <f>+VLOOKUP(X20,LSHFO_SET,trim2+5,TRUE)</f>
        <v>81.5</v>
      </c>
      <c r="AG20" s="8">
        <f>+VLOOKUP(X20+Y20,LSHFO_SET,trim2+5,TRUE)</f>
        <v>81.7</v>
      </c>
      <c r="AH20" s="7">
        <f t="shared" si="3"/>
        <v>-0.10000000000000142</v>
      </c>
      <c r="AI20" s="7">
        <f t="shared" si="4"/>
        <v>0</v>
      </c>
      <c r="AJ20" s="7">
        <f t="shared" si="5"/>
        <v>81.5</v>
      </c>
      <c r="AK20" s="7">
        <f t="shared" si="6"/>
        <v>0</v>
      </c>
      <c r="AL20" s="7">
        <f t="shared" si="7"/>
        <v>0</v>
      </c>
      <c r="AM20" s="7"/>
      <c r="AN20" s="9">
        <f t="shared" si="8"/>
        <v>81.5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5.0599999999999996</v>
      </c>
      <c r="C21" s="246">
        <f>19.78-B21</f>
        <v>14.720000000000002</v>
      </c>
      <c r="D21" s="243">
        <f>IF(B21="mt",0,AN20)</f>
        <v>81.5</v>
      </c>
      <c r="E21" s="246"/>
      <c r="F21" s="247"/>
      <c r="G21" s="243">
        <f t="shared" si="13"/>
        <v>81.5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77.075999999999993</v>
      </c>
      <c r="L21" s="249">
        <f t="shared" si="11"/>
        <v>73.561334399999993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1133</v>
      </c>
      <c r="Y21" s="7">
        <v>2</v>
      </c>
      <c r="Z21" s="8">
        <f>+VLOOKUP(X21,LSHFO_SERV,trim2+4,TRUE)</f>
        <v>93.6</v>
      </c>
      <c r="AA21" s="8">
        <f>+VLOOKUP(X21+Y21,LSHFO_SERV,trim2+4,TRUE)</f>
        <v>93.8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93.699999999999989</v>
      </c>
      <c r="AF21" s="8">
        <f>+VLOOKUP(X21,LSHFO_SERV,trim2+5,TRUE)</f>
        <v>93.6</v>
      </c>
      <c r="AG21" s="8">
        <f>+VLOOKUP(X21+Y21,LSHFO_SERV,trim2+5,TRUE)</f>
        <v>93.8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93.699999999999989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93.699999999999989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</v>
      </c>
      <c r="C22" s="246">
        <f>19.19-B22</f>
        <v>15.190000000000001</v>
      </c>
      <c r="D22" s="243">
        <f>IF(B22="mt",0,AN21)</f>
        <v>93.699999999999989</v>
      </c>
      <c r="E22" s="246"/>
      <c r="F22" s="247"/>
      <c r="G22" s="243">
        <f t="shared" si="13"/>
        <v>93.699999999999989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88.682000000000002</v>
      </c>
      <c r="L22" s="249">
        <f t="shared" si="11"/>
        <v>84.638100800000004</v>
      </c>
      <c r="M22" s="249" t="s">
        <v>207</v>
      </c>
      <c r="N22" s="91"/>
      <c r="O22" s="131"/>
      <c r="P22" s="149">
        <v>1912.7</v>
      </c>
      <c r="Q22" s="149">
        <f>M26-P22</f>
        <v>1367.2806281999999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1</v>
      </c>
      <c r="E23" s="230"/>
      <c r="F23" s="231"/>
      <c r="G23" s="232">
        <v>1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0.98299999999999998</v>
      </c>
      <c r="L23" s="235">
        <f>IF(C23="","",$K23*($I23-0.0011))</f>
        <v>0.95921139999999994</v>
      </c>
      <c r="M23" s="228" t="s">
        <v>208</v>
      </c>
      <c r="N23" s="91"/>
      <c r="P23" s="150"/>
      <c r="Q23" s="150"/>
      <c r="R23" s="21"/>
      <c r="S23" s="18">
        <f>SUM(L16,L18)</f>
        <v>1388.1738276999999</v>
      </c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202.3</v>
      </c>
      <c r="AA23" s="8">
        <f>+VLOOKUP(X23+Y23,MGO_STOR_SB,trim2+4,TRUE)</f>
        <v>202.8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202.3</v>
      </c>
      <c r="AF23" s="8">
        <f>+VLOOKUP(X23,MGO_STOR_SB,trim2+5,TRUE)</f>
        <v>202.4</v>
      </c>
      <c r="AG23" s="8">
        <f>+VLOOKUP(X23+Y23,MGO_STOR_SB,trim2+5,TRUE)</f>
        <v>203</v>
      </c>
      <c r="AH23" s="7">
        <f>+(AF23-AG23)/Y23</f>
        <v>-0.29999999999999716</v>
      </c>
      <c r="AI23" s="7">
        <f>+AH23*AB23</f>
        <v>0</v>
      </c>
      <c r="AJ23" s="7">
        <f>+AF23-AI23</f>
        <v>202.4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202.3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3459.5599999999995</v>
      </c>
      <c r="E25" s="71"/>
      <c r="F25" s="90">
        <f>SUM(F15:F24)</f>
        <v>0</v>
      </c>
      <c r="G25" s="89">
        <f>SUM(G15:G24)</f>
        <v>3459.5599999999995</v>
      </c>
      <c r="H25" s="88">
        <f>IF(B15=0," ",AVERAGE(H15:H24))</f>
        <v>59.388888888888886</v>
      </c>
      <c r="I25" s="70" t="s">
        <v>4</v>
      </c>
      <c r="J25" s="70"/>
      <c r="K25" s="87">
        <f>SUM(K15:K24)</f>
        <v>3383.68</v>
      </c>
      <c r="L25" s="87">
        <f>SUM(L15:L24)</f>
        <v>3279.9806282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364</v>
      </c>
      <c r="Y25" s="7">
        <v>2</v>
      </c>
      <c r="Z25" s="8">
        <f>+VLOOKUP(X25,MGO_SERV_TK,trim2+4,TRUE)</f>
        <v>76.599999999999994</v>
      </c>
      <c r="AA25" s="8">
        <f>+VLOOKUP(X25+Y25,MGO_SERV_TK,trim2+4,TRUE)</f>
        <v>77.099999999999994</v>
      </c>
      <c r="AB25" s="6">
        <f>+X25-VLOOKUP(X25,MGO_SERV_TK,1,TRUE)</f>
        <v>0</v>
      </c>
      <c r="AC25" s="7">
        <f>+(Z25-AA25)/Y25</f>
        <v>-0.25</v>
      </c>
      <c r="AD25" s="7">
        <f>+AC25*AB25</f>
        <v>0</v>
      </c>
      <c r="AE25" s="7">
        <f>+Z25-AD25</f>
        <v>76.599999999999994</v>
      </c>
      <c r="AF25" s="8">
        <f>+VLOOKUP(X25,MGO_SERV_TK,trim2+5,TRUE)</f>
        <v>76.599999999999994</v>
      </c>
      <c r="AG25" s="8">
        <f>+VLOOKUP(X25+Y25,MGO_SERV_TK,trim2+5,TRUE)</f>
        <v>77</v>
      </c>
      <c r="AH25" s="7">
        <f>+(AF25-AG25)/Y25</f>
        <v>-0.20000000000000284</v>
      </c>
      <c r="AI25" s="7">
        <f>+AH25*AB25</f>
        <v>0</v>
      </c>
      <c r="AJ25" s="7">
        <f>+AF25-AI25</f>
        <v>76.599999999999994</v>
      </c>
      <c r="AK25" s="7">
        <f t="shared" si="6"/>
        <v>0</v>
      </c>
      <c r="AL25" s="7">
        <f>+(AE25-AJ25)/Y25</f>
        <v>0</v>
      </c>
      <c r="AM25" s="7"/>
      <c r="AN25" s="9">
        <f>+AE25-AL25*AK25</f>
        <v>76.599999999999994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3279.9806282</v>
      </c>
      <c r="N26" s="66"/>
      <c r="O26" s="66"/>
      <c r="T26" s="66"/>
      <c r="U26" s="66"/>
      <c r="V26" s="120" t="s">
        <v>74</v>
      </c>
      <c r="W26" s="15"/>
      <c r="X26" s="13">
        <f>+C38*100</f>
        <v>915</v>
      </c>
      <c r="Y26" s="7">
        <v>3</v>
      </c>
      <c r="Z26" s="8">
        <f>+VLOOKUP(X26,MGO_STOR_PS,trim2+4,TRUE)</f>
        <v>357.1</v>
      </c>
      <c r="AA26" s="8">
        <f>+VLOOKUP(X26+Y26,MGO_STOR_PS,trim2+4,TRUE)</f>
        <v>359.4</v>
      </c>
      <c r="AB26" s="6">
        <f>+X26-VLOOKUP(X26,MGO_STOR_PS,1,TRUE)</f>
        <v>1</v>
      </c>
      <c r="AC26" s="7">
        <f>+(Z26-AA26)/Y26</f>
        <v>-0.76666666666665151</v>
      </c>
      <c r="AD26" s="7">
        <f>+AC26*AB26</f>
        <v>-0.76666666666665151</v>
      </c>
      <c r="AE26" s="7">
        <f>+Z26-AD26</f>
        <v>357.86666666666667</v>
      </c>
      <c r="AF26" s="8">
        <f>+VLOOKUP(X26,MGO_STOR_PS,trim2+5,TRUE)</f>
        <v>357.7</v>
      </c>
      <c r="AG26" s="8">
        <f>+VLOOKUP(X26+Y26,MGO_STOR_PS,trim2+5,TRUE)</f>
        <v>360.1</v>
      </c>
      <c r="AH26" s="7">
        <f>+(AF26-AG26)/Y26</f>
        <v>-0.80000000000001137</v>
      </c>
      <c r="AI26" s="7">
        <f>+AH26*AB26</f>
        <v>-0.80000000000001137</v>
      </c>
      <c r="AJ26" s="7">
        <f>+AF26-AI26</f>
        <v>358.5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357.86666666666667</v>
      </c>
      <c r="AO26"/>
      <c r="AP26" s="170"/>
      <c r="AQ26" s="170"/>
    </row>
    <row r="27" spans="1:47" s="21" customFormat="1" ht="14.25" customHeight="1">
      <c r="A27" s="65" t="s">
        <v>90</v>
      </c>
      <c r="B27" s="272"/>
      <c r="C27" s="273"/>
      <c r="D27" s="274"/>
      <c r="E27" s="275"/>
      <c r="F27" s="273"/>
      <c r="G27" s="276"/>
      <c r="H27" s="273"/>
      <c r="I27" s="273"/>
      <c r="J27" s="277"/>
      <c r="K27" s="302" t="s">
        <v>220</v>
      </c>
      <c r="L27" s="302"/>
      <c r="M27" s="285">
        <f>SUM(L17,L21,L22)</f>
        <v>961.72406560000002</v>
      </c>
      <c r="O27" s="21">
        <v>1019</v>
      </c>
      <c r="P27" s="100">
        <f>M27-O27</f>
        <v>-57.275934399999983</v>
      </c>
      <c r="V27" s="120" t="s">
        <v>142</v>
      </c>
      <c r="W27" s="15"/>
      <c r="X27" s="13">
        <f>+C40*100</f>
        <v>133</v>
      </c>
      <c r="Y27" s="7">
        <v>4</v>
      </c>
      <c r="Z27" s="8">
        <f>+VLOOKUP(X27,mgodrain,trim2+4,TRUE)</f>
        <v>3.5</v>
      </c>
      <c r="AA27" s="8">
        <f>+VLOOKUP(X27+Y27,mgodrain,trim2+4,TRUE)</f>
        <v>3.7</v>
      </c>
      <c r="AB27" s="6">
        <f>+X27-VLOOKUP(X27,mgodrain,1,TRUE)</f>
        <v>1</v>
      </c>
      <c r="AC27" s="7">
        <f>+(Z27-AA27)/Y27</f>
        <v>-5.0000000000000044E-2</v>
      </c>
      <c r="AD27" s="7">
        <f>+AC27*AB27</f>
        <v>-5.0000000000000044E-2</v>
      </c>
      <c r="AE27" s="7">
        <f>+Z27-AD27</f>
        <v>3.55</v>
      </c>
      <c r="AF27" s="8">
        <f>+VLOOKUP(X27,mgodrain,trim2+5,TRUE)</f>
        <v>3.5</v>
      </c>
      <c r="AG27" s="8">
        <f>+VLOOKUP(X27+Y27,mgodrain,trim2+5,TRUE)</f>
        <v>3.7</v>
      </c>
      <c r="AH27" s="7">
        <f>+(AF27-AG27)/Y27</f>
        <v>-5.0000000000000044E-2</v>
      </c>
      <c r="AI27" s="7">
        <f>+AH27*AB27</f>
        <v>-5.0000000000000044E-2</v>
      </c>
      <c r="AJ27" s="7">
        <f>+AF27-AI27</f>
        <v>3.55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3.55</v>
      </c>
      <c r="AO27"/>
      <c r="AP27" s="171"/>
      <c r="AQ27" s="171"/>
    </row>
    <row r="28" spans="1:47" s="21" customFormat="1" ht="15" customHeight="1">
      <c r="B28" s="279"/>
      <c r="C28" s="280"/>
      <c r="D28" s="281"/>
      <c r="E28" s="282"/>
      <c r="F28" s="280"/>
      <c r="G28" s="283"/>
      <c r="H28" s="280"/>
      <c r="I28" s="280"/>
      <c r="J28" s="280"/>
      <c r="K28" s="303" t="s">
        <v>210</v>
      </c>
      <c r="L28" s="303"/>
      <c r="M28" s="284">
        <f>SUM(L15,L16,L18,L19,L20,L23)</f>
        <v>2318.2565626000001</v>
      </c>
      <c r="O28" s="128">
        <v>2921.8</v>
      </c>
      <c r="P28" s="100">
        <f>M28-O28</f>
        <v>-603.54343740000013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202.3</v>
      </c>
      <c r="E37" s="97"/>
      <c r="F37" s="96"/>
      <c r="G37" s="95">
        <f>IF(D37&gt;0,D37-F37," ")</f>
        <v>202.3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199.90899999999999</v>
      </c>
      <c r="L37" s="117"/>
      <c r="M37" s="123">
        <f t="shared" ref="M37:M38" si="20">IF(C37="","",$K37*($I37-0.0011))</f>
        <v>177.19933759999998</v>
      </c>
      <c r="O37" s="151">
        <f>D37/229</f>
        <v>0.88340611353711795</v>
      </c>
      <c r="P37" s="152">
        <f>0.9*229</f>
        <v>206.1</v>
      </c>
      <c r="Q37" s="152">
        <f t="shared" ref="Q37" si="21">IF(P37-G37&lt;0,0,P37-G37)</f>
        <v>3.7999999999999829</v>
      </c>
      <c r="R37" s="153">
        <v>176.7</v>
      </c>
      <c r="S37" s="154">
        <f>SUM(L37:M37)-R37</f>
        <v>0.49933759999998983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9.15</v>
      </c>
      <c r="D38" s="74">
        <f>+AN26</f>
        <v>357.86666666666667</v>
      </c>
      <c r="E38" s="76"/>
      <c r="F38" s="75"/>
      <c r="G38" s="74">
        <f>IF(D38&gt;0,D38-F38," ")</f>
        <v>357.86666666666667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353.18700000000001</v>
      </c>
      <c r="L38" s="93"/>
      <c r="M38" s="92">
        <f t="shared" si="20"/>
        <v>313.20623160000002</v>
      </c>
      <c r="O38" s="151">
        <f>D38/411.3</f>
        <v>0.87008671691385042</v>
      </c>
      <c r="P38" s="152">
        <f>0.9*411.3</f>
        <v>370.17</v>
      </c>
      <c r="Q38" s="152">
        <f>IF(P38-G38&lt;0,0,P38-G38)</f>
        <v>12.303333333333342</v>
      </c>
      <c r="R38" s="153">
        <v>122.2</v>
      </c>
      <c r="S38" s="154">
        <f>SUM(L38:M38)-R38</f>
        <v>191.00623160000004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3.64</v>
      </c>
      <c r="D39" s="74">
        <f>+AN25</f>
        <v>76.599999999999994</v>
      </c>
      <c r="E39" s="76"/>
      <c r="F39" s="75"/>
      <c r="G39" s="74">
        <f>IF(D39&gt;0,D39-F39," ")</f>
        <v>76.599999999999994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75.391999999999996</v>
      </c>
      <c r="L39" s="93"/>
      <c r="M39" s="92">
        <f>IF(C39="","",$K39*($I39-0.0011))</f>
        <v>66.827468799999991</v>
      </c>
      <c r="O39" s="151">
        <f>D39/99.8</f>
        <v>0.76753507014028055</v>
      </c>
      <c r="P39" s="151">
        <f ca="1">0.95*P39%</f>
        <v>0</v>
      </c>
      <c r="Q39" s="151"/>
      <c r="R39" s="153">
        <v>69.2</v>
      </c>
      <c r="S39" s="154">
        <f>SUM(L39:M39)-R39</f>
        <v>-2.3725312000000116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1.33</v>
      </c>
      <c r="D40" s="140">
        <v>3.8</v>
      </c>
      <c r="E40" s="138"/>
      <c r="F40" s="139"/>
      <c r="G40" s="140">
        <v>3.8</v>
      </c>
      <c r="H40" s="141">
        <v>35</v>
      </c>
      <c r="I40" s="188">
        <v>0.88749999999999996</v>
      </c>
      <c r="J40" s="124">
        <f>EXP(-(186.9696+0.4862*(I40*1000))/(I40*1000)^2*(H40-15)*(1+0.8*(186.9696+0.4862*(I40*1000))*(H40-15)/(I40*1000)^2))</f>
        <v>0.9842243525596972</v>
      </c>
      <c r="K40" s="187">
        <f>IF(D40&gt;0,ROUND((G40*J40),3)," ")</f>
        <v>3.74</v>
      </c>
      <c r="L40" s="143"/>
      <c r="M40" s="144">
        <f>+J40*G40*I40</f>
        <v>3.3192966290075785</v>
      </c>
      <c r="O40" s="21"/>
      <c r="P40" s="181">
        <f ca="1">SUM(P37:P39)</f>
        <v>608.28499999999997</v>
      </c>
      <c r="Q40" s="182">
        <f>SUM(Q37:Q38)</f>
        <v>16.103333333333325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640.56666666666672</v>
      </c>
      <c r="E41" s="71"/>
      <c r="F41" s="90">
        <f>SUM(F37:F40)</f>
        <v>0</v>
      </c>
      <c r="G41" s="89">
        <f>SUM(G37:G40)</f>
        <v>640.56666666666672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632.22800000000007</v>
      </c>
      <c r="L41" s="87">
        <f>SUM(L37:L40)</f>
        <v>0</v>
      </c>
      <c r="M41" s="86">
        <f>SUM(M37:M40)</f>
        <v>560.55233462900753</v>
      </c>
      <c r="O41" s="194"/>
      <c r="P41" s="195" t="s">
        <v>149</v>
      </c>
      <c r="Q41" s="196">
        <f>+Q40*0.85</f>
        <v>13.687833333333325</v>
      </c>
      <c r="R41" s="21"/>
      <c r="S41" s="183">
        <f>+SUM(S37:S39)</f>
        <v>189.133038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286">
        <f>+L41+M41</f>
        <v>560.55233462900753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323.73303799999996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7.1</v>
      </c>
      <c r="L45" s="40"/>
      <c r="M45" s="39">
        <f t="shared" ref="M45:M51" si="22">+SUM(J45:L45)</f>
        <v>74.099999999999994</v>
      </c>
      <c r="P45" s="21">
        <v>561.9</v>
      </c>
      <c r="R45" s="100">
        <f>M42-P45</f>
        <v>-1.3476653709924449</v>
      </c>
    </row>
    <row r="46" spans="1:48" s="21" customFormat="1">
      <c r="B46" s="156" t="s">
        <v>235</v>
      </c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7.1</v>
      </c>
      <c r="L46" s="35"/>
      <c r="M46" s="34">
        <f t="shared" si="22"/>
        <v>56.1</v>
      </c>
      <c r="O46" s="17"/>
      <c r="P46" s="17"/>
      <c r="Q46" s="17"/>
      <c r="R46" s="17"/>
      <c r="S46" s="17"/>
    </row>
    <row r="47" spans="1:48" s="21" customFormat="1">
      <c r="B47" s="156" t="s">
        <v>236</v>
      </c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7.1</v>
      </c>
      <c r="L47" s="50"/>
      <c r="M47" s="49">
        <f t="shared" si="22"/>
        <v>60.1</v>
      </c>
      <c r="O47" s="17"/>
      <c r="P47" s="17"/>
      <c r="Q47" s="17"/>
      <c r="R47" s="17"/>
      <c r="S47" s="17"/>
    </row>
    <row r="48" spans="1:48" s="21" customFormat="1">
      <c r="B48" s="156" t="s">
        <v>237</v>
      </c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7.1</v>
      </c>
      <c r="L48" s="45">
        <v>3</v>
      </c>
      <c r="M48" s="44">
        <f t="shared" si="22"/>
        <v>43.1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 ht="14.25">
      <c r="A57" s="20"/>
      <c r="B57" s="20"/>
      <c r="D57" s="18"/>
      <c r="G57" s="18"/>
      <c r="J57" s="292" t="s">
        <v>221</v>
      </c>
      <c r="K57" s="292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8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012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3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4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5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5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015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2EDB-D9EE-4C56-A7C7-1E8B8D9B6461}">
  <sheetPr>
    <tabColor rgb="FFFF0000"/>
    <pageSetUpPr fitToPage="1"/>
  </sheetPr>
  <dimension ref="A1:AV62"/>
  <sheetViews>
    <sheetView showGridLines="0" showZeros="0" topLeftCell="A10" zoomScaleSheetLayoutView="100" workbookViewId="0">
      <selection activeCell="B21" sqref="B21"/>
    </sheetView>
  </sheetViews>
  <sheetFormatPr defaultColWidth="11.42578125" defaultRowHeight="12.75" outlineLevelCol="1"/>
  <cols>
    <col min="1" max="1" width="8.7109375" customWidth="1"/>
    <col min="2" max="2" width="9.140625" customWidth="1"/>
    <col min="3" max="3" width="8.5703125" customWidth="1"/>
    <col min="4" max="5" width="8.42578125" customWidth="1"/>
    <col min="6" max="6" width="10.85546875" customWidth="1"/>
    <col min="7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0" t="s">
        <v>201</v>
      </c>
      <c r="C5" s="310"/>
      <c r="D5" s="69"/>
      <c r="E5" s="103" t="s">
        <v>135</v>
      </c>
      <c r="F5" s="199" t="s">
        <v>222</v>
      </c>
      <c r="G5" s="111" t="s">
        <v>134</v>
      </c>
      <c r="H5" s="202" t="s">
        <v>232</v>
      </c>
      <c r="I5" s="200"/>
      <c r="J5" s="103" t="s">
        <v>133</v>
      </c>
      <c r="K5" s="166" t="s">
        <v>197</v>
      </c>
      <c r="L5" s="166"/>
      <c r="M5" s="157"/>
      <c r="N5" s="18"/>
    </row>
    <row r="6" spans="1:47" s="21" customFormat="1">
      <c r="D6" s="100"/>
      <c r="G6" s="100"/>
      <c r="H6" s="110"/>
      <c r="K6" s="206" t="s">
        <v>233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8.1999999999999993</v>
      </c>
      <c r="D9" s="100"/>
      <c r="E9" s="103" t="s">
        <v>130</v>
      </c>
      <c r="F9" s="178">
        <v>11.3</v>
      </c>
      <c r="G9" s="105" t="s">
        <v>129</v>
      </c>
      <c r="H9" s="104">
        <f>SUM(F9-C9)</f>
        <v>3.1000000000000014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227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2006</v>
      </c>
      <c r="Y14" s="3">
        <v>2</v>
      </c>
      <c r="Z14" s="4">
        <f>+VLOOKUP(X14,HFO_1sb,trim2+4,TRUE)</f>
        <v>747.7</v>
      </c>
      <c r="AA14" s="4">
        <f>+VLOOKUP(X14+Y14,HFO_1sb,trim2+4,TRUE)</f>
        <v>748.6</v>
      </c>
      <c r="AB14" s="2">
        <f>+X14-VLOOKUP(X14,HFO_1sb,1,TRUE)</f>
        <v>0</v>
      </c>
      <c r="AC14" s="3">
        <f t="shared" ref="AC14:AC21" si="0">+(Z14-AA14)/Y14</f>
        <v>-0.44999999999998863</v>
      </c>
      <c r="AD14" s="3">
        <f t="shared" ref="AD14:AD21" si="1">+AC14*AB14</f>
        <v>0</v>
      </c>
      <c r="AE14" s="3">
        <f t="shared" ref="AE14:AE21" si="2">+Z14-AD14</f>
        <v>747.7</v>
      </c>
      <c r="AF14" s="4">
        <f>+VLOOKUP(X14,HFO_1sb,trim2+5,TRUE)</f>
        <v>747.5</v>
      </c>
      <c r="AG14" s="4">
        <f>+VLOOKUP(X14+Y14,HFO_1sb,trim2+5,TRUE)</f>
        <v>748.5</v>
      </c>
      <c r="AH14" s="3">
        <f t="shared" ref="AH14:AH21" si="3">+(AF14-AG14)/Y14</f>
        <v>-0.5</v>
      </c>
      <c r="AI14" s="3">
        <f t="shared" ref="AI14:AI21" si="4">+AH14*AB14</f>
        <v>0</v>
      </c>
      <c r="AJ14" s="3">
        <f t="shared" ref="AJ14:AJ21" si="5">+AF14-AI14</f>
        <v>747.5</v>
      </c>
      <c r="AK14" s="3">
        <f t="shared" ref="AK14:AK27" si="6">(trim2-INT(trim2))*10</f>
        <v>0</v>
      </c>
      <c r="AL14" s="7">
        <f t="shared" ref="AL14:AL24" si="7">+(AE14-AJ14)/Y14</f>
        <v>0.10000000000002274</v>
      </c>
      <c r="AM14" s="3"/>
      <c r="AN14" s="5">
        <f t="shared" ref="AN14:AN21" si="8">+AE14-AL14*AK14</f>
        <v>747.7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755.75</v>
      </c>
      <c r="E15" s="261"/>
      <c r="F15" s="264"/>
      <c r="G15" s="263">
        <f>IF(D15&gt;=0,D15-F15," ")</f>
        <v>755.75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745.03899999999999</v>
      </c>
      <c r="L15" s="269">
        <f t="shared" ref="L15:L22" si="11">IF(B15="","",$K15*($I15-0.0011))</f>
        <v>717.24904530000003</v>
      </c>
      <c r="M15" s="270" t="s">
        <v>208</v>
      </c>
      <c r="N15" s="91"/>
      <c r="O15" s="151">
        <f>D15/829.8</f>
        <v>0.9107616293082671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91.049045299999989</v>
      </c>
      <c r="U15" s="66"/>
      <c r="V15" s="16" t="s">
        <v>66</v>
      </c>
      <c r="W15" s="15"/>
      <c r="X15" s="13">
        <f>1710-B18*100</f>
        <v>779.99999999999989</v>
      </c>
      <c r="Y15" s="7">
        <v>2</v>
      </c>
      <c r="Z15" s="8">
        <f>+VLOOKUP(X15,HFO_2SB,trim2+4,TRUE)</f>
        <v>711.5</v>
      </c>
      <c r="AA15" s="8">
        <f>+VLOOKUP(X15+Y15,HFO_2SB,trim2+4,TRUE)</f>
        <v>714.9</v>
      </c>
      <c r="AB15" s="6">
        <f>+X15-VLOOKUP(X15,HFO_2SB,1,TRUE)</f>
        <v>1.9999999999998863</v>
      </c>
      <c r="AC15" s="7">
        <f t="shared" si="0"/>
        <v>-1.6999999999999886</v>
      </c>
      <c r="AD15" s="7">
        <f t="shared" si="1"/>
        <v>-3.3999999999997841</v>
      </c>
      <c r="AE15" s="7">
        <f t="shared" si="2"/>
        <v>714.89999999999975</v>
      </c>
      <c r="AF15" s="8">
        <f>+VLOOKUP(X15,HFO_2SB,trim2+5,TRUE)</f>
        <v>715.5</v>
      </c>
      <c r="AG15" s="8">
        <f>+VLOOKUP(X15+Y15,HFO_2SB,trim2+5,TRUE)</f>
        <v>718.9</v>
      </c>
      <c r="AH15" s="7">
        <f t="shared" si="3"/>
        <v>-1.6999999999999886</v>
      </c>
      <c r="AI15" s="7">
        <f t="shared" si="4"/>
        <v>-3.3999999999997841</v>
      </c>
      <c r="AJ15" s="7">
        <f t="shared" si="5"/>
        <v>718.89999999999975</v>
      </c>
      <c r="AK15" s="7">
        <f t="shared" si="6"/>
        <v>0</v>
      </c>
      <c r="AL15" s="7">
        <f t="shared" si="7"/>
        <v>-2</v>
      </c>
      <c r="AM15" s="7"/>
      <c r="AN15" s="9">
        <f t="shared" si="8"/>
        <v>714.89999999999975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2.44</v>
      </c>
      <c r="C16" s="260">
        <f>22.58-B16</f>
        <v>20.139999999999997</v>
      </c>
      <c r="D16" s="223">
        <f>IF(B16="mt",0,AN14)</f>
        <v>747.7</v>
      </c>
      <c r="E16" s="222"/>
      <c r="F16" s="224"/>
      <c r="G16" s="223">
        <f t="shared" ref="G16:G22" si="13">IF(D16&gt;=0,D16-F16," ")</f>
        <v>747.7</v>
      </c>
      <c r="H16" s="236">
        <v>35.5</v>
      </c>
      <c r="I16" s="237">
        <v>0.98980000000000001</v>
      </c>
      <c r="J16" s="226">
        <f>EXP(-(186.9696+0.4862*(I16*1000))/(I16*1000)^2*(H16-15)*(1+0.8*(186.9696+0.4862*(I16*1000))*(H16-15)/(I16*1000)^2))</f>
        <v>0.98596098759791784</v>
      </c>
      <c r="K16" s="227">
        <f t="shared" si="10"/>
        <v>737.20299999999997</v>
      </c>
      <c r="L16" s="228">
        <f t="shared" si="11"/>
        <v>728.87260609999998</v>
      </c>
      <c r="M16" s="228" t="s">
        <v>208</v>
      </c>
      <c r="N16" s="91"/>
      <c r="O16" s="151">
        <f t="shared" ref="O16" si="14">D16/829.8</f>
        <v>0.90106049650518205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728.17260609999994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755.3</v>
      </c>
      <c r="AA16" s="8">
        <f>+VLOOKUP(X16+Y16,LSHFO_PS,trim2+4,TRUE)</f>
        <v>756.2</v>
      </c>
      <c r="AB16" s="6">
        <f>+X16-VLOOKUP(X16,LSHFO_PS,1,TRUE)</f>
        <v>1</v>
      </c>
      <c r="AC16" s="7">
        <f t="shared" si="0"/>
        <v>-0.45000000000004547</v>
      </c>
      <c r="AD16" s="7">
        <f t="shared" si="1"/>
        <v>-0.45000000000004547</v>
      </c>
      <c r="AE16" s="7">
        <f t="shared" si="2"/>
        <v>755.75</v>
      </c>
      <c r="AF16" s="8">
        <f>+VLOOKUP(X16,LSHFO_PS,trim2+5,TRUE)</f>
        <v>755.2</v>
      </c>
      <c r="AG16" s="8">
        <f>+VLOOKUP(X16+Y16,LSHFO_PS,trim2+5,TRUE)</f>
        <v>756.1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755.65000000000009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755.75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71" t="s">
        <v>118</v>
      </c>
      <c r="B17" s="167">
        <v>4.5999999999999996</v>
      </c>
      <c r="C17" s="246">
        <f>17.09-B17</f>
        <v>12.49</v>
      </c>
      <c r="D17" s="243">
        <f>IF(B17="mt",0,AN17)</f>
        <v>869.8</v>
      </c>
      <c r="E17" s="246"/>
      <c r="F17" s="247"/>
      <c r="G17" s="243">
        <f t="shared" si="13"/>
        <v>869.8</v>
      </c>
      <c r="H17" s="244">
        <v>49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0.97556886165418344</v>
      </c>
      <c r="K17" s="248">
        <f t="shared" si="10"/>
        <v>848.55</v>
      </c>
      <c r="L17" s="249">
        <f t="shared" si="11"/>
        <v>809.85612000000003</v>
      </c>
      <c r="M17" s="249" t="s">
        <v>207</v>
      </c>
      <c r="N17" s="91"/>
      <c r="O17" s="151">
        <f>D17/1341.4</f>
        <v>0.64842701654987323</v>
      </c>
      <c r="P17" s="152">
        <f>0.9*1341.4</f>
        <v>1207.2600000000002</v>
      </c>
      <c r="Q17" s="152">
        <f t="shared" si="15"/>
        <v>337.46000000000026</v>
      </c>
      <c r="R17" s="153">
        <v>1.1000000000000001</v>
      </c>
      <c r="S17" s="154">
        <f t="shared" si="12"/>
        <v>808.75612000000001</v>
      </c>
      <c r="U17" s="66"/>
      <c r="V17" s="14" t="s">
        <v>68</v>
      </c>
      <c r="W17" s="15"/>
      <c r="X17" s="13">
        <f>1709-B17*100</f>
        <v>1249</v>
      </c>
      <c r="Y17" s="7">
        <v>2</v>
      </c>
      <c r="Z17" s="8">
        <f>+VLOOKUP(X17,HFO_2PS,trim2+4,TRUE)</f>
        <v>868.8</v>
      </c>
      <c r="AA17" s="8">
        <f>+VLOOKUP(X17+Y17,HFO_2PS,trim2+4,TRUE)</f>
        <v>870.8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869.8</v>
      </c>
      <c r="AF17" s="8">
        <f>+VLOOKUP(X17,HFO_2PS,trim2+5,TRUE)</f>
        <v>870.4</v>
      </c>
      <c r="AG17" s="8">
        <f>+VLOOKUP(X17+Y17,HFO_2PS,trim2+5,TRUE)</f>
        <v>872.4</v>
      </c>
      <c r="AH17" s="7">
        <f t="shared" si="3"/>
        <v>-1</v>
      </c>
      <c r="AI17" s="7">
        <f t="shared" si="4"/>
        <v>-1</v>
      </c>
      <c r="AJ17" s="7">
        <f t="shared" si="5"/>
        <v>871.4</v>
      </c>
      <c r="AK17" s="7">
        <f t="shared" si="6"/>
        <v>0</v>
      </c>
      <c r="AL17" s="7">
        <f t="shared" si="7"/>
        <v>-0.80000000000001137</v>
      </c>
      <c r="AM17" s="7"/>
      <c r="AN17" s="9">
        <f t="shared" si="8"/>
        <v>869.8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9.3000000000000007</v>
      </c>
      <c r="C18" s="222">
        <f>17.1-B18</f>
        <v>7.8000000000000007</v>
      </c>
      <c r="D18" s="223">
        <f>IF(B18="mt",0,AN15)</f>
        <v>714.89999999999975</v>
      </c>
      <c r="E18" s="222"/>
      <c r="F18" s="224"/>
      <c r="G18" s="223">
        <f t="shared" si="13"/>
        <v>714.89999999999975</v>
      </c>
      <c r="H18" s="236">
        <v>34</v>
      </c>
      <c r="I18" s="237">
        <v>0.97689999999999999</v>
      </c>
      <c r="J18" s="226">
        <f t="shared" si="16"/>
        <v>0.98677069468794898</v>
      </c>
      <c r="K18" s="227">
        <f t="shared" si="10"/>
        <v>705.44200000000001</v>
      </c>
      <c r="L18" s="228">
        <f t="shared" si="11"/>
        <v>688.37030360000006</v>
      </c>
      <c r="M18" s="228" t="s">
        <v>208</v>
      </c>
      <c r="N18" s="91"/>
      <c r="O18" s="221">
        <f>D18/2077.6</f>
        <v>0.3440989603388524</v>
      </c>
      <c r="P18" s="152">
        <f>0.9*2077.6</f>
        <v>1869.84</v>
      </c>
      <c r="Q18" s="152">
        <f t="shared" si="15"/>
        <v>1154.94</v>
      </c>
      <c r="R18" s="153">
        <v>3.6</v>
      </c>
      <c r="S18" s="154">
        <f t="shared" si="12"/>
        <v>684.77030360000003</v>
      </c>
      <c r="U18" s="66"/>
      <c r="V18" s="14" t="s">
        <v>69</v>
      </c>
      <c r="W18" s="15"/>
      <c r="X18" s="13">
        <f>1442-B19*100</f>
        <v>924</v>
      </c>
      <c r="Y18" s="7">
        <v>2</v>
      </c>
      <c r="Z18" s="8">
        <f>+VLOOKUP(X18,HFO_SETT,trim2+4,TRUE)</f>
        <v>126.7</v>
      </c>
      <c r="AA18" s="8">
        <f>+VLOOKUP(X18+Y18,HFO_SETT,trim2+4,TRUE)</f>
        <v>127</v>
      </c>
      <c r="AB18" s="6">
        <f>+X18-VLOOKUP(X18,HFO_SETT,1,TRUE)</f>
        <v>0</v>
      </c>
      <c r="AC18" s="7">
        <f t="shared" si="0"/>
        <v>-0.14999999999999858</v>
      </c>
      <c r="AD18" s="7">
        <f t="shared" si="1"/>
        <v>0</v>
      </c>
      <c r="AE18" s="7">
        <f t="shared" si="2"/>
        <v>126.7</v>
      </c>
      <c r="AF18" s="8">
        <f>+VLOOKUP(X18,HFO_SETT,trim2+5,TRUE)</f>
        <v>126.7</v>
      </c>
      <c r="AG18" s="8">
        <f>+VLOOKUP(X18+Y18,HFO_SETT,trim2+5,TRUE)</f>
        <v>127</v>
      </c>
      <c r="AH18" s="7">
        <f t="shared" si="3"/>
        <v>-0.14999999999999858</v>
      </c>
      <c r="AI18" s="7">
        <f t="shared" si="4"/>
        <v>0</v>
      </c>
      <c r="AJ18" s="7">
        <f t="shared" si="5"/>
        <v>126.7</v>
      </c>
      <c r="AK18" s="7">
        <f t="shared" si="6"/>
        <v>0</v>
      </c>
      <c r="AL18" s="7">
        <f t="shared" si="7"/>
        <v>0</v>
      </c>
      <c r="AM18" s="7"/>
      <c r="AN18" s="9">
        <f t="shared" si="8"/>
        <v>126.7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78" t="s">
        <v>116</v>
      </c>
      <c r="B19" s="167">
        <v>5.18</v>
      </c>
      <c r="C19" s="222">
        <v>14.42</v>
      </c>
      <c r="D19" s="223">
        <f>+AN18</f>
        <v>126.7</v>
      </c>
      <c r="E19" s="222"/>
      <c r="F19" s="224"/>
      <c r="G19" s="223">
        <f t="shared" si="13"/>
        <v>126.7</v>
      </c>
      <c r="H19" s="236">
        <v>82</v>
      </c>
      <c r="I19" s="237">
        <v>0.97689999999999999</v>
      </c>
      <c r="J19" s="226">
        <f t="shared" si="16"/>
        <v>0.95294336290270953</v>
      </c>
      <c r="K19" s="227">
        <f t="shared" si="10"/>
        <v>120.738</v>
      </c>
      <c r="L19" s="228">
        <f t="shared" si="11"/>
        <v>117.81614039999999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1492.4000000000003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1046</v>
      </c>
      <c r="Y19" s="7">
        <v>2</v>
      </c>
      <c r="Z19" s="8">
        <f>+VLOOKUP(X19,HFO_SERV,trim2+4,TRUE)</f>
        <v>107.4</v>
      </c>
      <c r="AA19" s="8">
        <f>+VLOOKUP(X19+Y19,HFO_SERV,trim2+4,TRUE)</f>
        <v>107.6</v>
      </c>
      <c r="AB19" s="6">
        <f>+X19-VLOOKUP(X19,HFO_SERV,1,TRUE)</f>
        <v>0</v>
      </c>
      <c r="AC19" s="7">
        <f t="shared" si="0"/>
        <v>-9.9999999999994316E-2</v>
      </c>
      <c r="AD19" s="7">
        <f t="shared" si="1"/>
        <v>0</v>
      </c>
      <c r="AE19" s="7">
        <f t="shared" si="2"/>
        <v>107.4</v>
      </c>
      <c r="AF19" s="8">
        <f>+VLOOKUP(X19,HFO_SERV,trim2+5,TRUE)</f>
        <v>107.5</v>
      </c>
      <c r="AG19" s="8">
        <f>+VLOOKUP(X19+Y19,HFO_SERV,trim2+5,TRUE)</f>
        <v>107.7</v>
      </c>
      <c r="AH19" s="7">
        <f t="shared" si="3"/>
        <v>-0.10000000000000142</v>
      </c>
      <c r="AI19" s="7">
        <f t="shared" si="4"/>
        <v>0</v>
      </c>
      <c r="AJ19" s="7">
        <f t="shared" si="5"/>
        <v>107.5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107.4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3.96</v>
      </c>
      <c r="C20" s="222">
        <v>14.42</v>
      </c>
      <c r="D20" s="223">
        <f>+AN19</f>
        <v>107.4</v>
      </c>
      <c r="E20" s="222"/>
      <c r="F20" s="224"/>
      <c r="G20" s="223">
        <f t="shared" si="13"/>
        <v>107.4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102.499</v>
      </c>
      <c r="L20" s="228">
        <f>IF(B20="","",$K20*($I20-0.0011))</f>
        <v>100.0185242</v>
      </c>
      <c r="M20" s="228" t="s">
        <v>208</v>
      </c>
      <c r="N20" s="91"/>
      <c r="O20" s="197"/>
      <c r="P20" s="195" t="s">
        <v>149</v>
      </c>
      <c r="Q20" s="196">
        <f>+Q19*0.95</f>
        <v>1417.7800000000002</v>
      </c>
      <c r="S20" s="183">
        <f>+SUM(S15:S18)</f>
        <v>2312.748075</v>
      </c>
      <c r="U20" s="66"/>
      <c r="V20" s="14" t="s">
        <v>71</v>
      </c>
      <c r="W20" s="15"/>
      <c r="X20" s="13">
        <f>1494-B21*100</f>
        <v>988</v>
      </c>
      <c r="Y20" s="7">
        <v>2</v>
      </c>
      <c r="Z20" s="8">
        <f>+VLOOKUP(X20,LSHFO_SET,trim2+4,TRUE)</f>
        <v>81.5</v>
      </c>
      <c r="AA20" s="8">
        <f>+VLOOKUP(X20+Y20,LSHFO_SET,trim2+4,TRUE)</f>
        <v>81.7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81.5</v>
      </c>
      <c r="AF20" s="8">
        <f>+VLOOKUP(X20,LSHFO_SET,trim2+5,TRUE)</f>
        <v>81.5</v>
      </c>
      <c r="AG20" s="8">
        <f>+VLOOKUP(X20+Y20,LSHFO_SET,trim2+5,TRUE)</f>
        <v>81.7</v>
      </c>
      <c r="AH20" s="7">
        <f t="shared" si="3"/>
        <v>-0.10000000000000142</v>
      </c>
      <c r="AI20" s="7">
        <f t="shared" si="4"/>
        <v>0</v>
      </c>
      <c r="AJ20" s="7">
        <f t="shared" si="5"/>
        <v>81.5</v>
      </c>
      <c r="AK20" s="7">
        <f t="shared" si="6"/>
        <v>0</v>
      </c>
      <c r="AL20" s="7">
        <f t="shared" si="7"/>
        <v>0</v>
      </c>
      <c r="AM20" s="7"/>
      <c r="AN20" s="9">
        <f t="shared" si="8"/>
        <v>81.5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5.0599999999999996</v>
      </c>
      <c r="C21" s="246">
        <f>19.78-B21</f>
        <v>14.720000000000002</v>
      </c>
      <c r="D21" s="243">
        <f>IF(B21="mt",0,AN20)</f>
        <v>81.5</v>
      </c>
      <c r="E21" s="246"/>
      <c r="F21" s="247"/>
      <c r="G21" s="243">
        <f t="shared" si="13"/>
        <v>81.5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77.075999999999993</v>
      </c>
      <c r="L21" s="249">
        <f t="shared" si="11"/>
        <v>73.561334399999993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1133</v>
      </c>
      <c r="Y21" s="7">
        <v>2</v>
      </c>
      <c r="Z21" s="8">
        <f>+VLOOKUP(X21,LSHFO_SERV,trim2+4,TRUE)</f>
        <v>93.6</v>
      </c>
      <c r="AA21" s="8">
        <f>+VLOOKUP(X21+Y21,LSHFO_SERV,trim2+4,TRUE)</f>
        <v>93.8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93.699999999999989</v>
      </c>
      <c r="AF21" s="8">
        <f>+VLOOKUP(X21,LSHFO_SERV,trim2+5,TRUE)</f>
        <v>93.6</v>
      </c>
      <c r="AG21" s="8">
        <f>+VLOOKUP(X21+Y21,LSHFO_SERV,trim2+5,TRUE)</f>
        <v>93.8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93.699999999999989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93.699999999999989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</v>
      </c>
      <c r="C22" s="246">
        <f>19.19-B22</f>
        <v>15.190000000000001</v>
      </c>
      <c r="D22" s="243">
        <f>IF(B22="mt",0,AN21)</f>
        <v>93.699999999999989</v>
      </c>
      <c r="E22" s="246"/>
      <c r="F22" s="247"/>
      <c r="G22" s="243">
        <f t="shared" si="13"/>
        <v>93.699999999999989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88.682000000000002</v>
      </c>
      <c r="L22" s="249">
        <f t="shared" si="11"/>
        <v>84.638100800000004</v>
      </c>
      <c r="M22" s="249" t="s">
        <v>207</v>
      </c>
      <c r="N22" s="91"/>
      <c r="O22" s="131"/>
      <c r="P22" s="149">
        <v>1912.7</v>
      </c>
      <c r="Q22" s="149">
        <f>M26-P22</f>
        <v>1408.6413861999997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1</v>
      </c>
      <c r="E23" s="230"/>
      <c r="F23" s="231"/>
      <c r="G23" s="232">
        <v>1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0.98299999999999998</v>
      </c>
      <c r="L23" s="235">
        <f>IF(C23="","",$K23*($I23-0.0011))</f>
        <v>0.95921139999999994</v>
      </c>
      <c r="M23" s="228" t="s">
        <v>208</v>
      </c>
      <c r="N23" s="91"/>
      <c r="P23" s="150"/>
      <c r="Q23" s="150"/>
      <c r="R23" s="21"/>
      <c r="S23" s="18">
        <f>SUM(L16,L18)</f>
        <v>1417.2429096999999</v>
      </c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202.3</v>
      </c>
      <c r="AA23" s="8">
        <f>+VLOOKUP(X23+Y23,MGO_STOR_SB,trim2+4,TRUE)</f>
        <v>202.8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202.3</v>
      </c>
      <c r="AF23" s="8">
        <f>+VLOOKUP(X23,MGO_STOR_SB,trim2+5,TRUE)</f>
        <v>202.4</v>
      </c>
      <c r="AG23" s="8">
        <f>+VLOOKUP(X23+Y23,MGO_STOR_SB,trim2+5,TRUE)</f>
        <v>203</v>
      </c>
      <c r="AH23" s="7">
        <f>+(AF23-AG23)/Y23</f>
        <v>-0.29999999999999716</v>
      </c>
      <c r="AI23" s="7">
        <f>+AH23*AB23</f>
        <v>0</v>
      </c>
      <c r="AJ23" s="7">
        <f>+AF23-AI23</f>
        <v>202.4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202.3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3502.9499999999994</v>
      </c>
      <c r="E25" s="71"/>
      <c r="F25" s="90">
        <f>SUM(F15:F24)</f>
        <v>0</v>
      </c>
      <c r="G25" s="89">
        <f>SUM(G15:G24)</f>
        <v>3502.9499999999994</v>
      </c>
      <c r="H25" s="88">
        <f>IF(B15=0," ",AVERAGE(H15:H24))</f>
        <v>59.388888888888886</v>
      </c>
      <c r="I25" s="70" t="s">
        <v>4</v>
      </c>
      <c r="J25" s="70"/>
      <c r="K25" s="87">
        <f>SUM(K15:K24)</f>
        <v>3426.2119999999995</v>
      </c>
      <c r="L25" s="87">
        <f>SUM(L15:L24)</f>
        <v>3321.3413861999998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371</v>
      </c>
      <c r="Y25" s="7">
        <v>2</v>
      </c>
      <c r="Z25" s="8">
        <f>+VLOOKUP(X25,MGO_SERV_TK,trim2+4,TRUE)</f>
        <v>77.900000000000006</v>
      </c>
      <c r="AA25" s="8">
        <f>+VLOOKUP(X25+Y25,MGO_SERV_TK,trim2+4,TRUE)</f>
        <v>78.3</v>
      </c>
      <c r="AB25" s="6">
        <f>+X25-VLOOKUP(X25,MGO_SERV_TK,1,TRUE)</f>
        <v>1</v>
      </c>
      <c r="AC25" s="7">
        <f>+(Z25-AA25)/Y25</f>
        <v>-0.19999999999999574</v>
      </c>
      <c r="AD25" s="7">
        <f>+AC25*AB25</f>
        <v>-0.19999999999999574</v>
      </c>
      <c r="AE25" s="7">
        <f>+Z25-AD25</f>
        <v>78.099999999999994</v>
      </c>
      <c r="AF25" s="8">
        <f>+VLOOKUP(X25,MGO_SERV_TK,trim2+5,TRUE)</f>
        <v>77.8</v>
      </c>
      <c r="AG25" s="8">
        <f>+VLOOKUP(X25+Y25,MGO_SERV_TK,trim2+5,TRUE)</f>
        <v>78.2</v>
      </c>
      <c r="AH25" s="7">
        <f>+(AF25-AG25)/Y25</f>
        <v>-0.20000000000000284</v>
      </c>
      <c r="AI25" s="7">
        <f>+AH25*AB25</f>
        <v>-0.20000000000000284</v>
      </c>
      <c r="AJ25" s="7">
        <f>+AF25-AI25</f>
        <v>78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78.099999999999994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3321.3413861999998</v>
      </c>
      <c r="N26" s="66"/>
      <c r="O26" s="66"/>
      <c r="T26" s="66"/>
      <c r="U26" s="66"/>
      <c r="V26" s="120" t="s">
        <v>74</v>
      </c>
      <c r="W26" s="15"/>
      <c r="X26" s="13">
        <f>+C38*100</f>
        <v>915</v>
      </c>
      <c r="Y26" s="7">
        <v>3</v>
      </c>
      <c r="Z26" s="8">
        <f>+VLOOKUP(X26,MGO_STOR_PS,trim2+4,TRUE)</f>
        <v>357.1</v>
      </c>
      <c r="AA26" s="8">
        <f>+VLOOKUP(X26+Y26,MGO_STOR_PS,trim2+4,TRUE)</f>
        <v>359.4</v>
      </c>
      <c r="AB26" s="6">
        <f>+X26-VLOOKUP(X26,MGO_STOR_PS,1,TRUE)</f>
        <v>1</v>
      </c>
      <c r="AC26" s="7">
        <f>+(Z26-AA26)/Y26</f>
        <v>-0.76666666666665151</v>
      </c>
      <c r="AD26" s="7">
        <f>+AC26*AB26</f>
        <v>-0.76666666666665151</v>
      </c>
      <c r="AE26" s="7">
        <f>+Z26-AD26</f>
        <v>357.86666666666667</v>
      </c>
      <c r="AF26" s="8">
        <f>+VLOOKUP(X26,MGO_STOR_PS,trim2+5,TRUE)</f>
        <v>357.7</v>
      </c>
      <c r="AG26" s="8">
        <f>+VLOOKUP(X26+Y26,MGO_STOR_PS,trim2+5,TRUE)</f>
        <v>360.1</v>
      </c>
      <c r="AH26" s="7">
        <f>+(AF26-AG26)/Y26</f>
        <v>-0.80000000000001137</v>
      </c>
      <c r="AI26" s="7">
        <f>+AH26*AB26</f>
        <v>-0.80000000000001137</v>
      </c>
      <c r="AJ26" s="7">
        <f>+AF26-AI26</f>
        <v>358.5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357.86666666666667</v>
      </c>
      <c r="AO26"/>
      <c r="AP26" s="170"/>
      <c r="AQ26" s="170"/>
    </row>
    <row r="27" spans="1:47" s="21" customFormat="1" ht="14.25" customHeight="1">
      <c r="A27" s="65" t="s">
        <v>90</v>
      </c>
      <c r="B27" s="272"/>
      <c r="C27" s="273"/>
      <c r="D27" s="274"/>
      <c r="E27" s="275"/>
      <c r="F27" s="273"/>
      <c r="G27" s="276"/>
      <c r="H27" s="273"/>
      <c r="I27" s="273"/>
      <c r="J27" s="277"/>
      <c r="K27" s="302" t="s">
        <v>220</v>
      </c>
      <c r="L27" s="302"/>
      <c r="M27" s="285">
        <f>SUM(L17,L21,L22)</f>
        <v>968.05555519999996</v>
      </c>
      <c r="O27" s="21">
        <v>976.7</v>
      </c>
      <c r="P27" s="100">
        <f>M27-O27</f>
        <v>-8.6444448000000875</v>
      </c>
      <c r="V27" s="120" t="s">
        <v>142</v>
      </c>
      <c r="W27" s="15"/>
      <c r="X27" s="13">
        <f>+C40*100</f>
        <v>133</v>
      </c>
      <c r="Y27" s="7">
        <v>4</v>
      </c>
      <c r="Z27" s="8">
        <f>+VLOOKUP(X27,mgodrain,trim2+4,TRUE)</f>
        <v>3.5</v>
      </c>
      <c r="AA27" s="8">
        <f>+VLOOKUP(X27+Y27,mgodrain,trim2+4,TRUE)</f>
        <v>3.7</v>
      </c>
      <c r="AB27" s="6">
        <f>+X27-VLOOKUP(X27,mgodrain,1,TRUE)</f>
        <v>1</v>
      </c>
      <c r="AC27" s="7">
        <f>+(Z27-AA27)/Y27</f>
        <v>-5.0000000000000044E-2</v>
      </c>
      <c r="AD27" s="7">
        <f>+AC27*AB27</f>
        <v>-5.0000000000000044E-2</v>
      </c>
      <c r="AE27" s="7">
        <f>+Z27-AD27</f>
        <v>3.55</v>
      </c>
      <c r="AF27" s="8">
        <f>+VLOOKUP(X27,mgodrain,trim2+5,TRUE)</f>
        <v>3.5</v>
      </c>
      <c r="AG27" s="8">
        <f>+VLOOKUP(X27+Y27,mgodrain,trim2+5,TRUE)</f>
        <v>3.7</v>
      </c>
      <c r="AH27" s="7">
        <f>+(AF27-AG27)/Y27</f>
        <v>-5.0000000000000044E-2</v>
      </c>
      <c r="AI27" s="7">
        <f>+AH27*AB27</f>
        <v>-5.0000000000000044E-2</v>
      </c>
      <c r="AJ27" s="7">
        <f>+AF27-AI27</f>
        <v>3.55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3.55</v>
      </c>
      <c r="AO27"/>
      <c r="AP27" s="171"/>
      <c r="AQ27" s="171"/>
    </row>
    <row r="28" spans="1:47" s="21" customFormat="1" ht="15" customHeight="1">
      <c r="B28" s="279"/>
      <c r="C28" s="280"/>
      <c r="D28" s="281"/>
      <c r="E28" s="282"/>
      <c r="F28" s="280"/>
      <c r="G28" s="283"/>
      <c r="H28" s="280"/>
      <c r="I28" s="280"/>
      <c r="J28" s="280"/>
      <c r="K28" s="303" t="s">
        <v>210</v>
      </c>
      <c r="L28" s="303"/>
      <c r="M28" s="284">
        <f>SUM(L15,L16,L18,L19,L20,L23)</f>
        <v>2353.2858309999997</v>
      </c>
      <c r="O28" s="128">
        <v>2320</v>
      </c>
      <c r="P28" s="100">
        <f>M28-O28</f>
        <v>33.285830999999689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202.3</v>
      </c>
      <c r="E37" s="97"/>
      <c r="F37" s="96"/>
      <c r="G37" s="95">
        <f>IF(D37&gt;0,D37-F37," ")</f>
        <v>202.3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199.90899999999999</v>
      </c>
      <c r="L37" s="117"/>
      <c r="M37" s="123">
        <f t="shared" ref="M37:M38" si="20">IF(C37="","",$K37*($I37-0.0011))</f>
        <v>177.19933759999998</v>
      </c>
      <c r="O37" s="151">
        <f>D37/229</f>
        <v>0.88340611353711795</v>
      </c>
      <c r="P37" s="152">
        <f>0.9*229</f>
        <v>206.1</v>
      </c>
      <c r="Q37" s="152">
        <f t="shared" ref="Q37" si="21">IF(P37-G37&lt;0,0,P37-G37)</f>
        <v>3.7999999999999829</v>
      </c>
      <c r="R37" s="153">
        <v>176.7</v>
      </c>
      <c r="S37" s="154">
        <f>SUM(L37:M37)-R37</f>
        <v>0.49933759999998983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9.15</v>
      </c>
      <c r="D38" s="74">
        <f>+AN26</f>
        <v>357.86666666666667</v>
      </c>
      <c r="E38" s="76"/>
      <c r="F38" s="75"/>
      <c r="G38" s="74">
        <f>IF(D38&gt;0,D38-F38," ")</f>
        <v>357.86666666666667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353.18700000000001</v>
      </c>
      <c r="L38" s="93"/>
      <c r="M38" s="92">
        <f t="shared" si="20"/>
        <v>313.20623160000002</v>
      </c>
      <c r="O38" s="151">
        <f>D38/411.3</f>
        <v>0.87008671691385042</v>
      </c>
      <c r="P38" s="152">
        <f>0.9*411.3</f>
        <v>370.17</v>
      </c>
      <c r="Q38" s="152">
        <f>IF(P38-G38&lt;0,0,P38-G38)</f>
        <v>12.303333333333342</v>
      </c>
      <c r="R38" s="153">
        <v>122.2</v>
      </c>
      <c r="S38" s="154">
        <f>SUM(L38:M38)-R38</f>
        <v>191.00623160000004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3.71</v>
      </c>
      <c r="D39" s="74">
        <f>+AN25</f>
        <v>78.099999999999994</v>
      </c>
      <c r="E39" s="76"/>
      <c r="F39" s="75"/>
      <c r="G39" s="74">
        <f>IF(D39&gt;0,D39-F39," ")</f>
        <v>78.099999999999994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76.867999999999995</v>
      </c>
      <c r="L39" s="93"/>
      <c r="M39" s="92">
        <f>IF(C39="","",$K39*($I39-0.0011))</f>
        <v>68.13579519999999</v>
      </c>
      <c r="O39" s="151">
        <f>D39/99.8</f>
        <v>0.78256513026052099</v>
      </c>
      <c r="P39" s="151">
        <f ca="1">0.95*P39%</f>
        <v>0</v>
      </c>
      <c r="Q39" s="151"/>
      <c r="R39" s="153">
        <v>69.2</v>
      </c>
      <c r="S39" s="154">
        <f>SUM(L39:M39)-R39</f>
        <v>-1.0642048000000131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1.33</v>
      </c>
      <c r="D40" s="140">
        <v>3.8</v>
      </c>
      <c r="E40" s="138"/>
      <c r="F40" s="139"/>
      <c r="G40" s="140">
        <v>3.8</v>
      </c>
      <c r="H40" s="141">
        <v>35</v>
      </c>
      <c r="I40" s="188">
        <v>0.88749999999999996</v>
      </c>
      <c r="J40" s="124">
        <f>EXP(-(186.9696+0.4862*(I40*1000))/(I40*1000)^2*(H40-15)*(1+0.8*(186.9696+0.4862*(I40*1000))*(H40-15)/(I40*1000)^2))</f>
        <v>0.9842243525596972</v>
      </c>
      <c r="K40" s="187">
        <f>IF(D40&gt;0,ROUND((G40*J40),3)," ")</f>
        <v>3.74</v>
      </c>
      <c r="L40" s="143"/>
      <c r="M40" s="144">
        <f>+J40*G40*I40</f>
        <v>3.3192966290075785</v>
      </c>
      <c r="O40" s="21"/>
      <c r="P40" s="181">
        <f ca="1">SUM(P37:P39)</f>
        <v>608.28499999999997</v>
      </c>
      <c r="Q40" s="182">
        <f>SUM(Q37:Q38)</f>
        <v>16.103333333333325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642.06666666666672</v>
      </c>
      <c r="E41" s="71"/>
      <c r="F41" s="90">
        <f>SUM(F37:F40)</f>
        <v>0</v>
      </c>
      <c r="G41" s="89">
        <f>SUM(G37:G40)</f>
        <v>642.06666666666672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633.70399999999995</v>
      </c>
      <c r="L41" s="87">
        <f>SUM(L37:L40)</f>
        <v>0</v>
      </c>
      <c r="M41" s="86">
        <f>SUM(M37:M40)</f>
        <v>561.86066102900759</v>
      </c>
      <c r="O41" s="194"/>
      <c r="P41" s="195" t="s">
        <v>149</v>
      </c>
      <c r="Q41" s="196">
        <f>+Q40*0.85</f>
        <v>13.687833333333325</v>
      </c>
      <c r="R41" s="21"/>
      <c r="S41" s="183">
        <f>+SUM(S37:S39)</f>
        <v>190.4413644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286">
        <f>+L41+M41</f>
        <v>561.86066102900759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325.04136440000002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7.1</v>
      </c>
      <c r="L45" s="40"/>
      <c r="M45" s="39">
        <f t="shared" ref="M45:M51" si="22">+SUM(J45:L45)</f>
        <v>74.099999999999994</v>
      </c>
      <c r="P45" s="21">
        <v>560.6</v>
      </c>
      <c r="R45" s="100">
        <f>M42-P45</f>
        <v>1.260661029007565</v>
      </c>
    </row>
    <row r="46" spans="1:48" s="21" customFormat="1">
      <c r="B46" s="156" t="s">
        <v>228</v>
      </c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7.1</v>
      </c>
      <c r="L46" s="35"/>
      <c r="M46" s="34">
        <f t="shared" si="22"/>
        <v>56.1</v>
      </c>
      <c r="O46" s="17"/>
      <c r="P46" s="17"/>
      <c r="Q46" s="17"/>
      <c r="R46" s="17"/>
      <c r="S46" s="17"/>
    </row>
    <row r="47" spans="1:48" s="21" customFormat="1">
      <c r="B47" s="156" t="s">
        <v>229</v>
      </c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7.1</v>
      </c>
      <c r="L47" s="50"/>
      <c r="M47" s="49">
        <f t="shared" si="22"/>
        <v>60.1</v>
      </c>
      <c r="O47" s="17"/>
      <c r="P47" s="17"/>
      <c r="Q47" s="17"/>
      <c r="R47" s="17"/>
      <c r="S47" s="17"/>
    </row>
    <row r="48" spans="1:48" s="21" customFormat="1">
      <c r="B48" s="156" t="s">
        <v>230</v>
      </c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7.1</v>
      </c>
      <c r="L48" s="45">
        <v>3</v>
      </c>
      <c r="M48" s="44">
        <f t="shared" si="22"/>
        <v>43.1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 ht="14.25">
      <c r="A57" s="20"/>
      <c r="B57" s="20"/>
      <c r="D57" s="18"/>
      <c r="G57" s="18"/>
      <c r="J57" s="292" t="s">
        <v>221</v>
      </c>
      <c r="K57" s="292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838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8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8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8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8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39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840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52A5-F5CE-4950-986D-69BAB7321DCB}">
  <sheetPr>
    <tabColor rgb="FFFF0000"/>
    <pageSetUpPr fitToPage="1"/>
  </sheetPr>
  <dimension ref="A1:AV62"/>
  <sheetViews>
    <sheetView showGridLines="0" showZeros="0" topLeftCell="A4" zoomScaleSheetLayoutView="100" workbookViewId="0">
      <selection activeCell="B22" sqref="B22"/>
    </sheetView>
  </sheetViews>
  <sheetFormatPr defaultColWidth="11.42578125" defaultRowHeight="12.75" outlineLevelCol="1"/>
  <cols>
    <col min="1" max="1" width="8.7109375" customWidth="1"/>
    <col min="2" max="2" width="9.140625" customWidth="1"/>
    <col min="3" max="3" width="8.5703125" customWidth="1"/>
    <col min="4" max="5" width="8.42578125" customWidth="1"/>
    <col min="6" max="6" width="10.85546875" customWidth="1"/>
    <col min="7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0" t="s">
        <v>201</v>
      </c>
      <c r="C5" s="310"/>
      <c r="D5" s="69"/>
      <c r="E5" s="103" t="s">
        <v>135</v>
      </c>
      <c r="F5" s="199" t="s">
        <v>222</v>
      </c>
      <c r="G5" s="111" t="s">
        <v>134</v>
      </c>
      <c r="H5" s="202" t="s">
        <v>231</v>
      </c>
      <c r="I5" s="200"/>
      <c r="J5" s="103" t="s">
        <v>133</v>
      </c>
      <c r="K5" s="166" t="s">
        <v>197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8.1</v>
      </c>
      <c r="D9" s="100"/>
      <c r="E9" s="103" t="s">
        <v>130</v>
      </c>
      <c r="F9" s="178">
        <v>11.02</v>
      </c>
      <c r="G9" s="105" t="s">
        <v>129</v>
      </c>
      <c r="H9" s="104">
        <f>SUM(F9-C9)</f>
        <v>2.92</v>
      </c>
      <c r="J9" s="103" t="s">
        <v>128</v>
      </c>
      <c r="K9" s="184"/>
      <c r="L9" s="102"/>
      <c r="M9" s="100"/>
      <c r="X9">
        <f>+INT(trim)</f>
        <v>2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227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2006</v>
      </c>
      <c r="Y14" s="3">
        <v>2</v>
      </c>
      <c r="Z14" s="4">
        <f>+VLOOKUP(X14,HFO_1sb,trim2+4,TRUE)</f>
        <v>747.8</v>
      </c>
      <c r="AA14" s="4">
        <f>+VLOOKUP(X14+Y14,HFO_1sb,trim2+4,TRUE)</f>
        <v>748.7</v>
      </c>
      <c r="AB14" s="2">
        <f>+X14-VLOOKUP(X14,HFO_1sb,1,TRUE)</f>
        <v>0</v>
      </c>
      <c r="AC14" s="3">
        <f t="shared" ref="AC14:AC21" si="0">+(Z14-AA14)/Y14</f>
        <v>-0.45000000000004547</v>
      </c>
      <c r="AD14" s="3">
        <f t="shared" ref="AD14:AD21" si="1">+AC14*AB14</f>
        <v>0</v>
      </c>
      <c r="AE14" s="3">
        <f t="shared" ref="AE14:AE21" si="2">+Z14-AD14</f>
        <v>747.8</v>
      </c>
      <c r="AF14" s="4">
        <f>+VLOOKUP(X14,HFO_1sb,trim2+5,TRUE)</f>
        <v>747.7</v>
      </c>
      <c r="AG14" s="4">
        <f>+VLOOKUP(X14+Y14,HFO_1sb,trim2+5,TRUE)</f>
        <v>748.6</v>
      </c>
      <c r="AH14" s="3">
        <f t="shared" ref="AH14:AH21" si="3">+(AF14-AG14)/Y14</f>
        <v>-0.44999999999998863</v>
      </c>
      <c r="AI14" s="3">
        <f t="shared" ref="AI14:AI21" si="4">+AH14*AB14</f>
        <v>0</v>
      </c>
      <c r="AJ14" s="3">
        <f t="shared" ref="AJ14:AJ21" si="5">+AF14-AI14</f>
        <v>747.7</v>
      </c>
      <c r="AK14" s="3">
        <f t="shared" ref="AK14:AK27" si="6">(trim2-INT(trim2))*10</f>
        <v>0</v>
      </c>
      <c r="AL14" s="7">
        <f t="shared" ref="AL14:AL24" si="7">+(AE14-AJ14)/Y14</f>
        <v>4.9999999999954525E-2</v>
      </c>
      <c r="AM14" s="3"/>
      <c r="AN14" s="5">
        <f t="shared" ref="AN14:AN21" si="8">+AE14-AL14*AK14</f>
        <v>747.8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755.9</v>
      </c>
      <c r="E15" s="261"/>
      <c r="F15" s="264"/>
      <c r="G15" s="263">
        <f>IF(D15&gt;=0,D15-F15," ")</f>
        <v>755.9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745.18700000000001</v>
      </c>
      <c r="L15" s="269">
        <f t="shared" ref="L15:L22" si="11">IF(B15="","",$K15*($I15-0.0011))</f>
        <v>717.39152490000004</v>
      </c>
      <c r="M15" s="270" t="s">
        <v>208</v>
      </c>
      <c r="N15" s="91"/>
      <c r="O15" s="151">
        <f>D15/829.8</f>
        <v>0.91094239575801406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91.19152489999999</v>
      </c>
      <c r="U15" s="66"/>
      <c r="V15" s="16" t="s">
        <v>66</v>
      </c>
      <c r="W15" s="15"/>
      <c r="X15" s="13">
        <f>1710-B18*100</f>
        <v>890.00000000000011</v>
      </c>
      <c r="Y15" s="7">
        <v>2</v>
      </c>
      <c r="Z15" s="8">
        <f>+VLOOKUP(X15,HFO_2SB,trim2+4,TRUE)</f>
        <v>898.3</v>
      </c>
      <c r="AA15" s="8">
        <f>+VLOOKUP(X15+Y15,HFO_2SB,trim2+4,TRUE)</f>
        <v>901.7</v>
      </c>
      <c r="AB15" s="6">
        <f>+X15-VLOOKUP(X15,HFO_2SB,1,TRUE)</f>
        <v>0</v>
      </c>
      <c r="AC15" s="7">
        <f t="shared" si="0"/>
        <v>-1.7000000000000455</v>
      </c>
      <c r="AD15" s="7">
        <f t="shared" si="1"/>
        <v>0</v>
      </c>
      <c r="AE15" s="7">
        <f t="shared" si="2"/>
        <v>898.3</v>
      </c>
      <c r="AF15" s="8">
        <f>+VLOOKUP(X15,HFO_2SB,trim2+5,TRUE)</f>
        <v>902.3</v>
      </c>
      <c r="AG15" s="8">
        <f>+VLOOKUP(X15+Y15,HFO_2SB,trim2+5,TRUE)</f>
        <v>905.7</v>
      </c>
      <c r="AH15" s="7">
        <f t="shared" si="3"/>
        <v>-1.7000000000000455</v>
      </c>
      <c r="AI15" s="7">
        <f t="shared" si="4"/>
        <v>0</v>
      </c>
      <c r="AJ15" s="7">
        <f t="shared" si="5"/>
        <v>902.3</v>
      </c>
      <c r="AK15" s="7">
        <f t="shared" si="6"/>
        <v>0</v>
      </c>
      <c r="AL15" s="7">
        <f t="shared" si="7"/>
        <v>-2</v>
      </c>
      <c r="AM15" s="7"/>
      <c r="AN15" s="9">
        <f t="shared" si="8"/>
        <v>898.3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2.44</v>
      </c>
      <c r="C16" s="260">
        <f>22.58-B16</f>
        <v>20.139999999999997</v>
      </c>
      <c r="D16" s="223">
        <f>IF(B16="mt",0,AN14)</f>
        <v>747.8</v>
      </c>
      <c r="E16" s="222"/>
      <c r="F16" s="224"/>
      <c r="G16" s="223">
        <f t="shared" ref="G16:G22" si="13">IF(D16&gt;=0,D16-F16," ")</f>
        <v>747.8</v>
      </c>
      <c r="H16" s="236">
        <v>35.5</v>
      </c>
      <c r="I16" s="237">
        <v>0.98980000000000001</v>
      </c>
      <c r="J16" s="226">
        <f>EXP(-(186.9696+0.4862*(I16*1000))/(I16*1000)^2*(H16-15)*(1+0.8*(186.9696+0.4862*(I16*1000))*(H16-15)/(I16*1000)^2))</f>
        <v>0.98596098759791784</v>
      </c>
      <c r="K16" s="227">
        <f t="shared" si="10"/>
        <v>737.30200000000002</v>
      </c>
      <c r="L16" s="228">
        <f t="shared" si="11"/>
        <v>728.97048740000002</v>
      </c>
      <c r="M16" s="228" t="s">
        <v>208</v>
      </c>
      <c r="N16" s="91"/>
      <c r="O16" s="151">
        <f t="shared" ref="O16" si="14">D16/829.8</f>
        <v>0.90118100747167995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728.27048739999998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755.4</v>
      </c>
      <c r="AA16" s="8">
        <f>+VLOOKUP(X16+Y16,LSHFO_PS,trim2+4,TRUE)</f>
        <v>756.4</v>
      </c>
      <c r="AB16" s="6">
        <f>+X16-VLOOKUP(X16,LSHFO_PS,1,TRUE)</f>
        <v>1</v>
      </c>
      <c r="AC16" s="7">
        <f t="shared" si="0"/>
        <v>-0.5</v>
      </c>
      <c r="AD16" s="7">
        <f t="shared" si="1"/>
        <v>-0.5</v>
      </c>
      <c r="AE16" s="7">
        <f t="shared" si="2"/>
        <v>755.9</v>
      </c>
      <c r="AF16" s="8">
        <f>+VLOOKUP(X16,LSHFO_PS,trim2+5,TRUE)</f>
        <v>755.3</v>
      </c>
      <c r="AG16" s="8">
        <f>+VLOOKUP(X16+Y16,LSHFO_PS,trim2+5,TRUE)</f>
        <v>756.2</v>
      </c>
      <c r="AH16" s="7">
        <f t="shared" si="3"/>
        <v>-0.45000000000004547</v>
      </c>
      <c r="AI16" s="7">
        <f t="shared" si="4"/>
        <v>-0.45000000000004547</v>
      </c>
      <c r="AJ16" s="7">
        <f t="shared" si="5"/>
        <v>755.75</v>
      </c>
      <c r="AK16" s="7">
        <f t="shared" si="6"/>
        <v>0</v>
      </c>
      <c r="AL16" s="7">
        <f t="shared" si="7"/>
        <v>7.4999999999988631E-2</v>
      </c>
      <c r="AM16" s="7"/>
      <c r="AN16" s="9">
        <f t="shared" si="8"/>
        <v>755.9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71" t="s">
        <v>118</v>
      </c>
      <c r="B17" s="167">
        <v>4.22</v>
      </c>
      <c r="C17" s="246">
        <f>17.09-B17</f>
        <v>12.870000000000001</v>
      </c>
      <c r="D17" s="243">
        <f>IF(B17="mt",0,AN17)</f>
        <v>905.9</v>
      </c>
      <c r="E17" s="246"/>
      <c r="F17" s="247"/>
      <c r="G17" s="243">
        <f t="shared" si="13"/>
        <v>905.9</v>
      </c>
      <c r="H17" s="244">
        <v>49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0.97556886165418344</v>
      </c>
      <c r="K17" s="248">
        <f t="shared" si="10"/>
        <v>883.76800000000003</v>
      </c>
      <c r="L17" s="249">
        <f t="shared" si="11"/>
        <v>843.46817920000001</v>
      </c>
      <c r="M17" s="249" t="s">
        <v>207</v>
      </c>
      <c r="N17" s="91"/>
      <c r="O17" s="151">
        <f>D17/1341.4</f>
        <v>0.67533919785298935</v>
      </c>
      <c r="P17" s="152">
        <f>0.9*1341.4</f>
        <v>1207.2600000000002</v>
      </c>
      <c r="Q17" s="152">
        <f t="shared" si="15"/>
        <v>301.36000000000024</v>
      </c>
      <c r="R17" s="153">
        <v>1.1000000000000001</v>
      </c>
      <c r="S17" s="154">
        <f t="shared" si="12"/>
        <v>842.36817919999999</v>
      </c>
      <c r="U17" s="66"/>
      <c r="V17" s="14" t="s">
        <v>68</v>
      </c>
      <c r="W17" s="15"/>
      <c r="X17" s="13">
        <f>1709-B17*100</f>
        <v>1287</v>
      </c>
      <c r="Y17" s="7">
        <v>2</v>
      </c>
      <c r="Z17" s="8">
        <f>+VLOOKUP(X17,HFO_2PS,trim2+4,TRUE)</f>
        <v>904.9</v>
      </c>
      <c r="AA17" s="8">
        <f>+VLOOKUP(X17+Y17,HFO_2PS,trim2+4,TRUE)</f>
        <v>906.9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905.9</v>
      </c>
      <c r="AF17" s="8">
        <f>+VLOOKUP(X17,HFO_2PS,trim2+5,TRUE)</f>
        <v>906.4</v>
      </c>
      <c r="AG17" s="8">
        <f>+VLOOKUP(X17+Y17,HFO_2PS,trim2+5,TRUE)</f>
        <v>908.4</v>
      </c>
      <c r="AH17" s="7">
        <f t="shared" si="3"/>
        <v>-1</v>
      </c>
      <c r="AI17" s="7">
        <f t="shared" si="4"/>
        <v>-1</v>
      </c>
      <c r="AJ17" s="7">
        <f t="shared" si="5"/>
        <v>907.4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905.9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8.1999999999999993</v>
      </c>
      <c r="C18" s="222">
        <f>17.1-B18</f>
        <v>8.9000000000000021</v>
      </c>
      <c r="D18" s="223">
        <f>IF(B18="mt",0,AN15)</f>
        <v>898.3</v>
      </c>
      <c r="E18" s="222"/>
      <c r="F18" s="224"/>
      <c r="G18" s="223">
        <f t="shared" si="13"/>
        <v>898.3</v>
      </c>
      <c r="H18" s="236">
        <v>36.200000000000003</v>
      </c>
      <c r="I18" s="237">
        <v>0.97689999999999999</v>
      </c>
      <c r="J18" s="226">
        <f t="shared" si="16"/>
        <v>0.98523254454812481</v>
      </c>
      <c r="K18" s="227">
        <f t="shared" si="10"/>
        <v>885.03399999999999</v>
      </c>
      <c r="L18" s="228">
        <f t="shared" si="11"/>
        <v>863.61617720000004</v>
      </c>
      <c r="M18" s="228" t="s">
        <v>208</v>
      </c>
      <c r="N18" s="91"/>
      <c r="O18" s="221">
        <f>D18/2077.6</f>
        <v>0.43237389295340778</v>
      </c>
      <c r="P18" s="152">
        <f>0.9*2077.6</f>
        <v>1869.84</v>
      </c>
      <c r="Q18" s="152">
        <f t="shared" si="15"/>
        <v>971.54</v>
      </c>
      <c r="R18" s="153">
        <v>3.6</v>
      </c>
      <c r="S18" s="154">
        <f t="shared" si="12"/>
        <v>860.01617720000002</v>
      </c>
      <c r="U18" s="66"/>
      <c r="V18" s="14" t="s">
        <v>69</v>
      </c>
      <c r="W18" s="15"/>
      <c r="X18" s="13">
        <f>1442-B19*100</f>
        <v>962</v>
      </c>
      <c r="Y18" s="7">
        <v>2</v>
      </c>
      <c r="Z18" s="8">
        <f>+VLOOKUP(X18,HFO_SETT,trim2+4,TRUE)</f>
        <v>131.80000000000001</v>
      </c>
      <c r="AA18" s="8">
        <f>+VLOOKUP(X18+Y18,HFO_SETT,trim2+4,TRUE)</f>
        <v>132.1</v>
      </c>
      <c r="AB18" s="6">
        <f>+X18-VLOOKUP(X18,HFO_SETT,1,TRUE)</f>
        <v>0</v>
      </c>
      <c r="AC18" s="7">
        <f t="shared" si="0"/>
        <v>-0.14999999999999147</v>
      </c>
      <c r="AD18" s="7">
        <f t="shared" si="1"/>
        <v>0</v>
      </c>
      <c r="AE18" s="7">
        <f t="shared" si="2"/>
        <v>131.80000000000001</v>
      </c>
      <c r="AF18" s="8">
        <f>+VLOOKUP(X18,HFO_SETT,trim2+5,TRUE)</f>
        <v>131.80000000000001</v>
      </c>
      <c r="AG18" s="8">
        <f>+VLOOKUP(X18+Y18,HFO_SETT,trim2+5,TRUE)</f>
        <v>132.1</v>
      </c>
      <c r="AH18" s="7">
        <f t="shared" si="3"/>
        <v>-0.14999999999999147</v>
      </c>
      <c r="AI18" s="7">
        <f t="shared" si="4"/>
        <v>0</v>
      </c>
      <c r="AJ18" s="7">
        <f t="shared" si="5"/>
        <v>131.80000000000001</v>
      </c>
      <c r="AK18" s="7">
        <f t="shared" si="6"/>
        <v>0</v>
      </c>
      <c r="AL18" s="7">
        <f t="shared" si="7"/>
        <v>0</v>
      </c>
      <c r="AM18" s="7"/>
      <c r="AN18" s="9">
        <f t="shared" si="8"/>
        <v>131.80000000000001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78" t="s">
        <v>116</v>
      </c>
      <c r="B19" s="167">
        <v>4.8</v>
      </c>
      <c r="C19" s="222">
        <v>14.42</v>
      </c>
      <c r="D19" s="223">
        <f>+AN18</f>
        <v>131.80000000000001</v>
      </c>
      <c r="E19" s="222"/>
      <c r="F19" s="224"/>
      <c r="G19" s="223">
        <f t="shared" si="13"/>
        <v>131.80000000000001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126.71899999999999</v>
      </c>
      <c r="L19" s="228">
        <f t="shared" si="11"/>
        <v>123.65240019999999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1272.9000000000001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1034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106.2</v>
      </c>
      <c r="AF19" s="8">
        <f>+VLOOKUP(X19,HFO_SERV,trim2+5,TRUE)</f>
        <v>106.2</v>
      </c>
      <c r="AG19" s="8">
        <f>+VLOOKUP(X19+Y19,HFO_SERV,trim2+5,TRUE)</f>
        <v>106.4</v>
      </c>
      <c r="AH19" s="7">
        <f t="shared" si="3"/>
        <v>-0.10000000000000142</v>
      </c>
      <c r="AI19" s="7">
        <f t="shared" si="4"/>
        <v>0</v>
      </c>
      <c r="AJ19" s="7">
        <f t="shared" si="5"/>
        <v>106.2</v>
      </c>
      <c r="AK19" s="7">
        <f t="shared" si="6"/>
        <v>0</v>
      </c>
      <c r="AL19" s="7">
        <f t="shared" si="7"/>
        <v>0</v>
      </c>
      <c r="AM19" s="7"/>
      <c r="AN19" s="9">
        <f t="shared" si="8"/>
        <v>106.2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4.08</v>
      </c>
      <c r="C20" s="222">
        <v>14.42</v>
      </c>
      <c r="D20" s="223">
        <f>+AN19</f>
        <v>106.2</v>
      </c>
      <c r="E20" s="222"/>
      <c r="F20" s="224"/>
      <c r="G20" s="223">
        <f t="shared" si="13"/>
        <v>106.2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101.57899999999999</v>
      </c>
      <c r="L20" s="228">
        <f>IF(B20="","",$K20*($I20-0.0011))</f>
        <v>99.120788199999993</v>
      </c>
      <c r="M20" s="228" t="s">
        <v>208</v>
      </c>
      <c r="N20" s="91"/>
      <c r="O20" s="197"/>
      <c r="P20" s="195" t="s">
        <v>149</v>
      </c>
      <c r="Q20" s="196">
        <f>+Q19*0.95</f>
        <v>1209.2550000000001</v>
      </c>
      <c r="S20" s="183">
        <f>+SUM(S15:S18)</f>
        <v>2521.8463686999999</v>
      </c>
      <c r="U20" s="66"/>
      <c r="V20" s="14" t="s">
        <v>71</v>
      </c>
      <c r="W20" s="15"/>
      <c r="X20" s="13">
        <f>1494-B21*100</f>
        <v>982</v>
      </c>
      <c r="Y20" s="7">
        <v>2</v>
      </c>
      <c r="Z20" s="8">
        <f>+VLOOKUP(X20,LSHFO_SET,trim2+4,TRUE)</f>
        <v>81</v>
      </c>
      <c r="AA20" s="8">
        <f>+VLOOKUP(X20+Y20,LSHFO_SET,trim2+4,TRUE)</f>
        <v>81.2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81</v>
      </c>
      <c r="AF20" s="8">
        <f>+VLOOKUP(X20,LSHFO_SET,trim2+5,TRUE)</f>
        <v>81</v>
      </c>
      <c r="AG20" s="8">
        <f>+VLOOKUP(X20+Y20,LSHFO_SET,trim2+5,TRUE)</f>
        <v>81.2</v>
      </c>
      <c r="AH20" s="7">
        <f t="shared" si="3"/>
        <v>-0.10000000000000142</v>
      </c>
      <c r="AI20" s="7">
        <f t="shared" si="4"/>
        <v>0</v>
      </c>
      <c r="AJ20" s="7">
        <f t="shared" si="5"/>
        <v>81</v>
      </c>
      <c r="AK20" s="7">
        <f t="shared" si="6"/>
        <v>0</v>
      </c>
      <c r="AL20" s="7">
        <f t="shared" si="7"/>
        <v>0</v>
      </c>
      <c r="AM20" s="7"/>
      <c r="AN20" s="9">
        <f t="shared" si="8"/>
        <v>81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5.12</v>
      </c>
      <c r="C21" s="246">
        <f>19.78-B21</f>
        <v>14.66</v>
      </c>
      <c r="D21" s="243">
        <f>IF(B21="mt",0,AN20)</f>
        <v>81</v>
      </c>
      <c r="E21" s="246"/>
      <c r="F21" s="247"/>
      <c r="G21" s="243">
        <f t="shared" si="13"/>
        <v>81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76.602999999999994</v>
      </c>
      <c r="L21" s="249">
        <f t="shared" si="11"/>
        <v>73.109903199999991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1142</v>
      </c>
      <c r="Y21" s="7">
        <v>2</v>
      </c>
      <c r="Z21" s="8">
        <f>+VLOOKUP(X21,LSHFO_SERV,trim2+4,TRUE)</f>
        <v>94.4</v>
      </c>
      <c r="AA21" s="8">
        <f>+VLOOKUP(X21+Y21,LSHFO_SERV,trim2+4,TRUE)</f>
        <v>94.6</v>
      </c>
      <c r="AB21" s="6">
        <f>+X21-VLOOKUP(X21,LSHFO_SERV,1,TRUE)</f>
        <v>0</v>
      </c>
      <c r="AC21" s="7">
        <f t="shared" si="0"/>
        <v>-9.9999999999994316E-2</v>
      </c>
      <c r="AD21" s="7">
        <f t="shared" si="1"/>
        <v>0</v>
      </c>
      <c r="AE21" s="7">
        <f t="shared" si="2"/>
        <v>94.4</v>
      </c>
      <c r="AF21" s="8">
        <f>+VLOOKUP(X21,LSHFO_SERV,trim2+5,TRUE)</f>
        <v>94.4</v>
      </c>
      <c r="AG21" s="8">
        <f>+VLOOKUP(X21+Y21,LSHFO_SERV,trim2+5,TRUE)</f>
        <v>94.6</v>
      </c>
      <c r="AH21" s="7">
        <f t="shared" si="3"/>
        <v>-9.9999999999994316E-2</v>
      </c>
      <c r="AI21" s="7">
        <f t="shared" si="4"/>
        <v>0</v>
      </c>
      <c r="AJ21" s="7">
        <f t="shared" si="5"/>
        <v>94.4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94.4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3.91</v>
      </c>
      <c r="C22" s="246">
        <f>19.19-B22</f>
        <v>15.280000000000001</v>
      </c>
      <c r="D22" s="243">
        <f>IF(B22="mt",0,AN21)</f>
        <v>94.4</v>
      </c>
      <c r="E22" s="246"/>
      <c r="F22" s="247"/>
      <c r="G22" s="243">
        <f t="shared" si="13"/>
        <v>94.4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89.344999999999999</v>
      </c>
      <c r="L22" s="249">
        <f t="shared" si="11"/>
        <v>85.270868000000007</v>
      </c>
      <c r="M22" s="249" t="s">
        <v>207</v>
      </c>
      <c r="N22" s="91"/>
      <c r="O22" s="131"/>
      <c r="P22" s="149">
        <v>1912.7</v>
      </c>
      <c r="Q22" s="149">
        <f>M26-P22</f>
        <v>1629.5710921000002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4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1592.5866645999999</v>
      </c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202.1</v>
      </c>
      <c r="AA23" s="8">
        <f>+VLOOKUP(X23+Y23,MGO_STOR_SB,trim2+4,TRUE)</f>
        <v>202.6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202.1</v>
      </c>
      <c r="AF23" s="8">
        <f>+VLOOKUP(X23,MGO_STOR_SB,trim2+5,TRUE)</f>
        <v>202.3</v>
      </c>
      <c r="AG23" s="8">
        <f>+VLOOKUP(X23+Y23,MGO_STOR_SB,trim2+5,TRUE)</f>
        <v>202.8</v>
      </c>
      <c r="AH23" s="7">
        <f>+(AF23-AG23)/Y23</f>
        <v>-0.25</v>
      </c>
      <c r="AI23" s="7">
        <f>+AH23*AB23</f>
        <v>0</v>
      </c>
      <c r="AJ23" s="7">
        <f>+AF23-AI23</f>
        <v>202.3</v>
      </c>
      <c r="AK23" s="7">
        <f t="shared" si="6"/>
        <v>0</v>
      </c>
      <c r="AL23" s="7">
        <f t="shared" si="7"/>
        <v>-0.10000000000000853</v>
      </c>
      <c r="AM23" s="7"/>
      <c r="AN23" s="9">
        <f>+AE23-AL23*AK23</f>
        <v>202.1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3729.7999999999997</v>
      </c>
      <c r="E25" s="71"/>
      <c r="F25" s="90">
        <f>SUM(F15:F24)</f>
        <v>0</v>
      </c>
      <c r="G25" s="89">
        <f>SUM(G15:G24)</f>
        <v>3733.7999999999997</v>
      </c>
      <c r="H25" s="88">
        <f>IF(B15=0," ",AVERAGE(H15:H24))</f>
        <v>57.966666666666669</v>
      </c>
      <c r="I25" s="70" t="s">
        <v>4</v>
      </c>
      <c r="J25" s="70"/>
      <c r="K25" s="87">
        <f>SUM(K15:K24)</f>
        <v>3653.3980000000001</v>
      </c>
      <c r="L25" s="87">
        <f>SUM(L15:L24)</f>
        <v>3542.2710921000003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371</v>
      </c>
      <c r="Y25" s="7">
        <v>2</v>
      </c>
      <c r="Z25" s="8">
        <f>+VLOOKUP(X25,MGO_SERV_TK,trim2+4,TRUE)</f>
        <v>78</v>
      </c>
      <c r="AA25" s="8">
        <f>+VLOOKUP(X25+Y25,MGO_SERV_TK,trim2+4,TRUE)</f>
        <v>78.400000000000006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78.2</v>
      </c>
      <c r="AF25" s="8">
        <f>+VLOOKUP(X25,MGO_SERV_TK,trim2+5,TRUE)</f>
        <v>77.900000000000006</v>
      </c>
      <c r="AG25" s="8">
        <f>+VLOOKUP(X25+Y25,MGO_SERV_TK,trim2+5,TRUE)</f>
        <v>78.3</v>
      </c>
      <c r="AH25" s="7">
        <f>+(AF25-AG25)/Y25</f>
        <v>-0.19999999999999574</v>
      </c>
      <c r="AI25" s="7">
        <f>+AH25*AB25</f>
        <v>-0.19999999999999574</v>
      </c>
      <c r="AJ25" s="7">
        <f>+AF25-AI25</f>
        <v>78.099999999999994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78.2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3542.2710921000003</v>
      </c>
      <c r="N26" s="66"/>
      <c r="O26" s="66"/>
      <c r="T26" s="66"/>
      <c r="U26" s="66"/>
      <c r="V26" s="120" t="s">
        <v>74</v>
      </c>
      <c r="W26" s="15"/>
      <c r="X26" s="13">
        <f>+C38*100</f>
        <v>915</v>
      </c>
      <c r="Y26" s="7">
        <v>3</v>
      </c>
      <c r="Z26" s="8">
        <f>+VLOOKUP(X26,MGO_STOR_PS,trim2+4,TRUE)</f>
        <v>356.4</v>
      </c>
      <c r="AA26" s="8">
        <f>+VLOOKUP(X26+Y26,MGO_STOR_PS,trim2+4,TRUE)</f>
        <v>358.8</v>
      </c>
      <c r="AB26" s="6">
        <f>+X26-VLOOKUP(X26,MGO_STOR_PS,1,TRUE)</f>
        <v>1</v>
      </c>
      <c r="AC26" s="7">
        <f>+(Z26-AA26)/Y26</f>
        <v>-0.80000000000001137</v>
      </c>
      <c r="AD26" s="7">
        <f>+AC26*AB26</f>
        <v>-0.80000000000001137</v>
      </c>
      <c r="AE26" s="7">
        <f>+Z26-AD26</f>
        <v>357.2</v>
      </c>
      <c r="AF26" s="8">
        <f>+VLOOKUP(X26,MGO_STOR_PS,trim2+5,TRUE)</f>
        <v>357.1</v>
      </c>
      <c r="AG26" s="8">
        <f>+VLOOKUP(X26+Y26,MGO_STOR_PS,trim2+5,TRUE)</f>
        <v>359.4</v>
      </c>
      <c r="AH26" s="7">
        <f>+(AF26-AG26)/Y26</f>
        <v>-0.76666666666665151</v>
      </c>
      <c r="AI26" s="7">
        <f>+AH26*AB26</f>
        <v>-0.76666666666665151</v>
      </c>
      <c r="AJ26" s="7">
        <f>+AF26-AI26</f>
        <v>357.86666666666667</v>
      </c>
      <c r="AK26" s="7">
        <f t="shared" si="6"/>
        <v>0</v>
      </c>
      <c r="AL26" s="7">
        <f t="shared" ref="AL26:AL27" si="18">+(AE26-AJ26)/Y26</f>
        <v>-0.22222222222222854</v>
      </c>
      <c r="AM26" s="7"/>
      <c r="AN26" s="9">
        <f>+AE26-AL26*AK26</f>
        <v>357.2</v>
      </c>
      <c r="AO26"/>
      <c r="AP26" s="170"/>
      <c r="AQ26" s="170"/>
    </row>
    <row r="27" spans="1:47" s="21" customFormat="1" ht="14.25" customHeight="1">
      <c r="A27" s="65" t="s">
        <v>90</v>
      </c>
      <c r="B27" s="272"/>
      <c r="C27" s="273"/>
      <c r="D27" s="274"/>
      <c r="E27" s="275"/>
      <c r="F27" s="273"/>
      <c r="G27" s="276"/>
      <c r="H27" s="273"/>
      <c r="I27" s="273"/>
      <c r="J27" s="277"/>
      <c r="K27" s="302" t="s">
        <v>220</v>
      </c>
      <c r="L27" s="302"/>
      <c r="M27" s="285">
        <f>SUM(L17,L21,L22)</f>
        <v>1001.8489503999999</v>
      </c>
      <c r="O27" s="21">
        <v>1019</v>
      </c>
      <c r="P27" s="100">
        <f>M27-O27</f>
        <v>-17.151049600000078</v>
      </c>
      <c r="V27" s="120" t="s">
        <v>142</v>
      </c>
      <c r="W27" s="15"/>
      <c r="X27" s="13">
        <f>+C40*100</f>
        <v>133</v>
      </c>
      <c r="Y27" s="7">
        <v>4</v>
      </c>
      <c r="Z27" s="8">
        <f>+VLOOKUP(X27,mgodrain,trim2+4,TRUE)</f>
        <v>3.6</v>
      </c>
      <c r="AA27" s="8">
        <f>+VLOOKUP(X27+Y27,mgodrain,trim2+4,TRUE)</f>
        <v>3.7</v>
      </c>
      <c r="AB27" s="6">
        <f>+X27-VLOOKUP(X27,mgodrain,1,TRUE)</f>
        <v>1</v>
      </c>
      <c r="AC27" s="7">
        <f>+(Z27-AA27)/Y27</f>
        <v>-2.5000000000000022E-2</v>
      </c>
      <c r="AD27" s="7">
        <f>+AC27*AB27</f>
        <v>-2.5000000000000022E-2</v>
      </c>
      <c r="AE27" s="7">
        <f>+Z27-AD27</f>
        <v>3.625</v>
      </c>
      <c r="AF27" s="8">
        <f>+VLOOKUP(X27,mgodrain,trim2+5,TRUE)</f>
        <v>3.5</v>
      </c>
      <c r="AG27" s="8">
        <f>+VLOOKUP(X27+Y27,mgodrain,trim2+5,TRUE)</f>
        <v>3.7</v>
      </c>
      <c r="AH27" s="7">
        <f>+(AF27-AG27)/Y27</f>
        <v>-5.0000000000000044E-2</v>
      </c>
      <c r="AI27" s="7">
        <f>+AH27*AB27</f>
        <v>-5.0000000000000044E-2</v>
      </c>
      <c r="AJ27" s="7">
        <f>+AF27-AI27</f>
        <v>3.55</v>
      </c>
      <c r="AK27" s="7">
        <f t="shared" si="6"/>
        <v>0</v>
      </c>
      <c r="AL27" s="7">
        <f t="shared" si="18"/>
        <v>1.8750000000000044E-2</v>
      </c>
      <c r="AM27" s="7"/>
      <c r="AN27" s="9">
        <f>+AE27-AL27*AK27</f>
        <v>3.625</v>
      </c>
      <c r="AO27"/>
      <c r="AP27" s="171"/>
      <c r="AQ27" s="171"/>
    </row>
    <row r="28" spans="1:47" s="21" customFormat="1" ht="15" customHeight="1">
      <c r="B28" s="279"/>
      <c r="C28" s="280"/>
      <c r="D28" s="281"/>
      <c r="E28" s="282"/>
      <c r="F28" s="280"/>
      <c r="G28" s="283"/>
      <c r="H28" s="280"/>
      <c r="I28" s="280"/>
      <c r="J28" s="280"/>
      <c r="K28" s="303" t="s">
        <v>210</v>
      </c>
      <c r="L28" s="303"/>
      <c r="M28" s="284">
        <f>SUM(L15,L16,L18,L19,L20,L23)</f>
        <v>2540.4221416999999</v>
      </c>
      <c r="O28" s="128">
        <v>2921.8</v>
      </c>
      <c r="P28" s="100">
        <f>M28-O28</f>
        <v>-381.3778583000003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202.1</v>
      </c>
      <c r="E37" s="97"/>
      <c r="F37" s="96"/>
      <c r="G37" s="95">
        <f>IF(D37&gt;0,D37-F37," ")</f>
        <v>202.1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199.71100000000001</v>
      </c>
      <c r="L37" s="117"/>
      <c r="M37" s="123">
        <f t="shared" ref="M37:M38" si="20">IF(C37="","",$K37*($I37-0.0011))</f>
        <v>177.02383040000001</v>
      </c>
      <c r="O37" s="151">
        <f>D37/229</f>
        <v>0.88253275109170304</v>
      </c>
      <c r="P37" s="152">
        <f>0.9*229</f>
        <v>206.1</v>
      </c>
      <c r="Q37" s="152">
        <f t="shared" ref="Q37" si="21">IF(P37-G37&lt;0,0,P37-G37)</f>
        <v>4</v>
      </c>
      <c r="R37" s="153">
        <v>176.7</v>
      </c>
      <c r="S37" s="154">
        <f>SUM(L37:M37)-R37</f>
        <v>0.32383040000001984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9.15</v>
      </c>
      <c r="D38" s="74">
        <f>+AN26</f>
        <v>357.2</v>
      </c>
      <c r="E38" s="76"/>
      <c r="F38" s="75"/>
      <c r="G38" s="74">
        <f>IF(D38&gt;0,D38-F38," ")</f>
        <v>357.2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352.529</v>
      </c>
      <c r="L38" s="93"/>
      <c r="M38" s="92">
        <f t="shared" si="20"/>
        <v>312.62271720000001</v>
      </c>
      <c r="O38" s="151">
        <f>D38/411.3</f>
        <v>0.86846584001945049</v>
      </c>
      <c r="P38" s="152">
        <f>0.9*411.3</f>
        <v>370.17</v>
      </c>
      <c r="Q38" s="152">
        <f>IF(P38-G38&lt;0,0,P38-G38)</f>
        <v>12.970000000000027</v>
      </c>
      <c r="R38" s="153">
        <v>122.2</v>
      </c>
      <c r="S38" s="154">
        <f>SUM(L38:M38)-R38</f>
        <v>190.42271720000002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3.71</v>
      </c>
      <c r="D39" s="74">
        <f>+AN25</f>
        <v>78.2</v>
      </c>
      <c r="E39" s="76"/>
      <c r="F39" s="75"/>
      <c r="G39" s="74">
        <f>IF(D39&gt;0,D39-F39," ")</f>
        <v>78.2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76.965999999999994</v>
      </c>
      <c r="L39" s="93"/>
      <c r="M39" s="92">
        <f>IF(C39="","",$K39*($I39-0.0011))</f>
        <v>68.22266239999999</v>
      </c>
      <c r="O39" s="151">
        <f>D39/99.8</f>
        <v>0.78356713426853708</v>
      </c>
      <c r="P39" s="151">
        <f ca="1">0.95*P39%</f>
        <v>0</v>
      </c>
      <c r="Q39" s="151"/>
      <c r="R39" s="153">
        <v>69.2</v>
      </c>
      <c r="S39" s="154">
        <f>SUM(L39:M39)-R39</f>
        <v>-0.97733760000001269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1.33</v>
      </c>
      <c r="D40" s="140">
        <v>3.8</v>
      </c>
      <c r="E40" s="138"/>
      <c r="F40" s="139"/>
      <c r="G40" s="140">
        <v>3.8</v>
      </c>
      <c r="H40" s="141">
        <v>35</v>
      </c>
      <c r="I40" s="188">
        <v>0.88749999999999996</v>
      </c>
      <c r="J40" s="124">
        <f>EXP(-(186.9696+0.4862*(I40*1000))/(I40*1000)^2*(H40-15)*(1+0.8*(186.9696+0.4862*(I40*1000))*(H40-15)/(I40*1000)^2))</f>
        <v>0.9842243525596972</v>
      </c>
      <c r="K40" s="187">
        <f>IF(D40&gt;0,ROUND((G40*J40),3)," ")</f>
        <v>3.74</v>
      </c>
      <c r="L40" s="143"/>
      <c r="M40" s="144">
        <f>+J40*G40*I40</f>
        <v>3.3192966290075785</v>
      </c>
      <c r="O40" s="21"/>
      <c r="P40" s="181">
        <f ca="1">SUM(P37:P39)</f>
        <v>608.28499999999997</v>
      </c>
      <c r="Q40" s="182">
        <f>SUM(Q37:Q38)</f>
        <v>16.970000000000027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641.29999999999995</v>
      </c>
      <c r="E41" s="71"/>
      <c r="F41" s="90">
        <f>SUM(F37:F40)</f>
        <v>0</v>
      </c>
      <c r="G41" s="89">
        <f>SUM(G37:G40)</f>
        <v>641.29999999999995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632.94600000000003</v>
      </c>
      <c r="L41" s="87">
        <f>SUM(L37:L40)</f>
        <v>0</v>
      </c>
      <c r="M41" s="86">
        <f>SUM(M37:M40)</f>
        <v>561.18850662900763</v>
      </c>
      <c r="O41" s="194"/>
      <c r="P41" s="195" t="s">
        <v>149</v>
      </c>
      <c r="Q41" s="196">
        <f>+Q40*0.85</f>
        <v>14.424500000000023</v>
      </c>
      <c r="R41" s="21"/>
      <c r="S41" s="183">
        <f>+SUM(S37:S39)</f>
        <v>189.76921000000004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286">
        <f>+L41+M41</f>
        <v>561.18850662900763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324.36921000000007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7.1</v>
      </c>
      <c r="L45" s="40"/>
      <c r="M45" s="39">
        <f t="shared" ref="M45:M51" si="22">+SUM(J45:L45)</f>
        <v>74.099999999999994</v>
      </c>
      <c r="P45" s="21">
        <v>561.9</v>
      </c>
      <c r="R45" s="100">
        <f>M42-P45</f>
        <v>-0.71149337099234344</v>
      </c>
    </row>
    <row r="46" spans="1:48" s="21" customFormat="1">
      <c r="B46" s="156" t="s">
        <v>228</v>
      </c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7.1</v>
      </c>
      <c r="L46" s="35"/>
      <c r="M46" s="34">
        <f t="shared" si="22"/>
        <v>56.1</v>
      </c>
      <c r="O46" s="17"/>
      <c r="P46" s="17"/>
      <c r="Q46" s="17"/>
      <c r="R46" s="17"/>
      <c r="S46" s="17"/>
    </row>
    <row r="47" spans="1:48" s="21" customFormat="1">
      <c r="B47" s="156" t="s">
        <v>229</v>
      </c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7.1</v>
      </c>
      <c r="L47" s="50"/>
      <c r="M47" s="49">
        <f t="shared" si="22"/>
        <v>60.1</v>
      </c>
      <c r="O47" s="17"/>
      <c r="P47" s="17"/>
      <c r="Q47" s="17"/>
      <c r="R47" s="17"/>
      <c r="S47" s="17"/>
    </row>
    <row r="48" spans="1:48" s="21" customFormat="1">
      <c r="B48" s="156" t="s">
        <v>230</v>
      </c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7.1</v>
      </c>
      <c r="L48" s="45">
        <v>3</v>
      </c>
      <c r="M48" s="44">
        <f t="shared" si="22"/>
        <v>43.1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 ht="14.25">
      <c r="A57" s="20"/>
      <c r="B57" s="20"/>
      <c r="D57" s="18"/>
      <c r="G57" s="18"/>
      <c r="J57" s="292" t="s">
        <v>221</v>
      </c>
      <c r="K57" s="292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8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766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6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6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6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6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7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768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76E7-2096-4138-A039-4C83C9995AE0}">
  <sheetPr>
    <tabColor rgb="FFFF0000"/>
    <pageSetUpPr fitToPage="1"/>
  </sheetPr>
  <dimension ref="A1:AV62"/>
  <sheetViews>
    <sheetView showGridLines="0" showZeros="0" topLeftCell="A7" zoomScaleSheetLayoutView="100" workbookViewId="0">
      <selection activeCell="F44" sqref="F44"/>
    </sheetView>
  </sheetViews>
  <sheetFormatPr defaultColWidth="11.42578125" defaultRowHeight="12.75" outlineLevelCol="1"/>
  <cols>
    <col min="1" max="1" width="8.7109375" customWidth="1"/>
    <col min="2" max="2" width="9.140625" customWidth="1"/>
    <col min="3" max="3" width="8.5703125" customWidth="1"/>
    <col min="4" max="5" width="8.42578125" customWidth="1"/>
    <col min="6" max="6" width="10.85546875" customWidth="1"/>
    <col min="7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0" t="s">
        <v>201</v>
      </c>
      <c r="C5" s="310"/>
      <c r="D5" s="69"/>
      <c r="E5" s="103" t="s">
        <v>135</v>
      </c>
      <c r="F5" s="199" t="s">
        <v>222</v>
      </c>
      <c r="G5" s="111" t="s">
        <v>134</v>
      </c>
      <c r="H5" s="202" t="s">
        <v>226</v>
      </c>
      <c r="I5" s="200"/>
      <c r="J5" s="103" t="s">
        <v>133</v>
      </c>
      <c r="K5" s="166" t="s">
        <v>197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8.1</v>
      </c>
      <c r="D9" s="100"/>
      <c r="E9" s="103" t="s">
        <v>130</v>
      </c>
      <c r="F9" s="178">
        <v>11.02</v>
      </c>
      <c r="G9" s="105" t="s">
        <v>129</v>
      </c>
      <c r="H9" s="104">
        <f>SUM(F9-C9)</f>
        <v>2.92</v>
      </c>
      <c r="J9" s="103" t="s">
        <v>128</v>
      </c>
      <c r="K9" s="184"/>
      <c r="L9" s="102"/>
      <c r="M9" s="100"/>
      <c r="X9">
        <f>+INT(trim)</f>
        <v>2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227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2006</v>
      </c>
      <c r="Y14" s="3">
        <v>2</v>
      </c>
      <c r="Z14" s="4">
        <f>+VLOOKUP(X14,HFO_1sb,trim2+4,TRUE)</f>
        <v>747.8</v>
      </c>
      <c r="AA14" s="4">
        <f>+VLOOKUP(X14+Y14,HFO_1sb,trim2+4,TRUE)</f>
        <v>748.7</v>
      </c>
      <c r="AB14" s="2">
        <f>+X14-VLOOKUP(X14,HFO_1sb,1,TRUE)</f>
        <v>0</v>
      </c>
      <c r="AC14" s="3">
        <f t="shared" ref="AC14:AC21" si="0">+(Z14-AA14)/Y14</f>
        <v>-0.45000000000004547</v>
      </c>
      <c r="AD14" s="3">
        <f t="shared" ref="AD14:AD21" si="1">+AC14*AB14</f>
        <v>0</v>
      </c>
      <c r="AE14" s="3">
        <f t="shared" ref="AE14:AE21" si="2">+Z14-AD14</f>
        <v>747.8</v>
      </c>
      <c r="AF14" s="4">
        <f>+VLOOKUP(X14,HFO_1sb,trim2+5,TRUE)</f>
        <v>747.7</v>
      </c>
      <c r="AG14" s="4">
        <f>+VLOOKUP(X14+Y14,HFO_1sb,trim2+5,TRUE)</f>
        <v>748.6</v>
      </c>
      <c r="AH14" s="3">
        <f t="shared" ref="AH14:AH21" si="3">+(AF14-AG14)/Y14</f>
        <v>-0.44999999999998863</v>
      </c>
      <c r="AI14" s="3">
        <f t="shared" ref="AI14:AI21" si="4">+AH14*AB14</f>
        <v>0</v>
      </c>
      <c r="AJ14" s="3">
        <f t="shared" ref="AJ14:AJ21" si="5">+AF14-AI14</f>
        <v>747.7</v>
      </c>
      <c r="AK14" s="3">
        <f t="shared" ref="AK14:AK27" si="6">(trim2-INT(trim2))*10</f>
        <v>0</v>
      </c>
      <c r="AL14" s="7">
        <f t="shared" ref="AL14:AL24" si="7">+(AE14-AJ14)/Y14</f>
        <v>4.9999999999954525E-2</v>
      </c>
      <c r="AM14" s="3"/>
      <c r="AN14" s="5">
        <f t="shared" ref="AN14:AN21" si="8">+AE14-AL14*AK14</f>
        <v>747.8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755.9</v>
      </c>
      <c r="E15" s="261"/>
      <c r="F15" s="264"/>
      <c r="G15" s="263">
        <f>IF(D15&gt;=0,D15-F15," ")</f>
        <v>755.9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745.18700000000001</v>
      </c>
      <c r="L15" s="269">
        <f t="shared" ref="L15:L22" si="11">IF(B15="","",$K15*($I15-0.0011))</f>
        <v>717.39152490000004</v>
      </c>
      <c r="M15" s="270" t="s">
        <v>208</v>
      </c>
      <c r="N15" s="91"/>
      <c r="O15" s="151">
        <f>D15/829.8</f>
        <v>0.91094239575801406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91.19152489999999</v>
      </c>
      <c r="U15" s="66"/>
      <c r="V15" s="16" t="s">
        <v>66</v>
      </c>
      <c r="W15" s="15"/>
      <c r="X15" s="13">
        <f>1710-B18*100</f>
        <v>908</v>
      </c>
      <c r="Y15" s="7">
        <v>2</v>
      </c>
      <c r="Z15" s="8">
        <f>+VLOOKUP(X15,HFO_2SB,trim2+4,TRUE)</f>
        <v>928.9</v>
      </c>
      <c r="AA15" s="8">
        <f>+VLOOKUP(X15+Y15,HFO_2SB,trim2+4,TRUE)</f>
        <v>932.3</v>
      </c>
      <c r="AB15" s="6">
        <f>+X15-VLOOKUP(X15,HFO_2SB,1,TRUE)</f>
        <v>0</v>
      </c>
      <c r="AC15" s="7">
        <f t="shared" si="0"/>
        <v>-1.6999999999999886</v>
      </c>
      <c r="AD15" s="7">
        <f t="shared" si="1"/>
        <v>0</v>
      </c>
      <c r="AE15" s="7">
        <f t="shared" si="2"/>
        <v>928.9</v>
      </c>
      <c r="AF15" s="8">
        <f>+VLOOKUP(X15,HFO_2SB,trim2+5,TRUE)</f>
        <v>933</v>
      </c>
      <c r="AG15" s="8">
        <f>+VLOOKUP(X15+Y15,HFO_2SB,trim2+5,TRUE)</f>
        <v>936.4</v>
      </c>
      <c r="AH15" s="7">
        <f t="shared" si="3"/>
        <v>-1.6999999999999886</v>
      </c>
      <c r="AI15" s="7">
        <f t="shared" si="4"/>
        <v>0</v>
      </c>
      <c r="AJ15" s="7">
        <f t="shared" si="5"/>
        <v>933</v>
      </c>
      <c r="AK15" s="7">
        <f t="shared" si="6"/>
        <v>0</v>
      </c>
      <c r="AL15" s="7">
        <f t="shared" si="7"/>
        <v>-2.0500000000000114</v>
      </c>
      <c r="AM15" s="7"/>
      <c r="AN15" s="9">
        <f t="shared" si="8"/>
        <v>928.9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2.44</v>
      </c>
      <c r="C16" s="260">
        <f>22.58-B16</f>
        <v>20.139999999999997</v>
      </c>
      <c r="D16" s="223">
        <f>IF(B16="mt",0,AN14)</f>
        <v>747.8</v>
      </c>
      <c r="E16" s="222"/>
      <c r="F16" s="224"/>
      <c r="G16" s="223">
        <f t="shared" ref="G16:G22" si="13">IF(D16&gt;=0,D16-F16," ")</f>
        <v>747.8</v>
      </c>
      <c r="H16" s="236">
        <v>35.5</v>
      </c>
      <c r="I16" s="237">
        <v>0.98980000000000001</v>
      </c>
      <c r="J16" s="226">
        <f>EXP(-(186.9696+0.4862*(I16*1000))/(I16*1000)^2*(H16-15)*(1+0.8*(186.9696+0.4862*(I16*1000))*(H16-15)/(I16*1000)^2))</f>
        <v>0.98596098759791784</v>
      </c>
      <c r="K16" s="227">
        <f t="shared" si="10"/>
        <v>737.30200000000002</v>
      </c>
      <c r="L16" s="228">
        <f t="shared" si="11"/>
        <v>728.97048740000002</v>
      </c>
      <c r="M16" s="228" t="s">
        <v>208</v>
      </c>
      <c r="N16" s="91"/>
      <c r="O16" s="151">
        <f t="shared" ref="O16" si="14">D16/829.8</f>
        <v>0.90118100747167995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728.27048739999998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755.4</v>
      </c>
      <c r="AA16" s="8">
        <f>+VLOOKUP(X16+Y16,LSHFO_PS,trim2+4,TRUE)</f>
        <v>756.4</v>
      </c>
      <c r="AB16" s="6">
        <f>+X16-VLOOKUP(X16,LSHFO_PS,1,TRUE)</f>
        <v>1</v>
      </c>
      <c r="AC16" s="7">
        <f t="shared" si="0"/>
        <v>-0.5</v>
      </c>
      <c r="AD16" s="7">
        <f t="shared" si="1"/>
        <v>-0.5</v>
      </c>
      <c r="AE16" s="7">
        <f t="shared" si="2"/>
        <v>755.9</v>
      </c>
      <c r="AF16" s="8">
        <f>+VLOOKUP(X16,LSHFO_PS,trim2+5,TRUE)</f>
        <v>755.3</v>
      </c>
      <c r="AG16" s="8">
        <f>+VLOOKUP(X16+Y16,LSHFO_PS,trim2+5,TRUE)</f>
        <v>756.2</v>
      </c>
      <c r="AH16" s="7">
        <f t="shared" si="3"/>
        <v>-0.45000000000004547</v>
      </c>
      <c r="AI16" s="7">
        <f t="shared" si="4"/>
        <v>-0.45000000000004547</v>
      </c>
      <c r="AJ16" s="7">
        <f t="shared" si="5"/>
        <v>755.75</v>
      </c>
      <c r="AK16" s="7">
        <f t="shared" si="6"/>
        <v>0</v>
      </c>
      <c r="AL16" s="7">
        <f t="shared" si="7"/>
        <v>7.4999999999988631E-2</v>
      </c>
      <c r="AM16" s="7"/>
      <c r="AN16" s="9">
        <f t="shared" si="8"/>
        <v>755.9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71" t="s">
        <v>118</v>
      </c>
      <c r="B17" s="167">
        <v>4.22</v>
      </c>
      <c r="C17" s="246">
        <f>17.09-B17</f>
        <v>12.870000000000001</v>
      </c>
      <c r="D17" s="243">
        <f>IF(B17="mt",0,AN17)</f>
        <v>905.9</v>
      </c>
      <c r="E17" s="246"/>
      <c r="F17" s="247"/>
      <c r="G17" s="243">
        <f t="shared" si="13"/>
        <v>905.9</v>
      </c>
      <c r="H17" s="244">
        <v>49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0.97556886165418344</v>
      </c>
      <c r="K17" s="248">
        <f t="shared" si="10"/>
        <v>883.76800000000003</v>
      </c>
      <c r="L17" s="249">
        <f t="shared" si="11"/>
        <v>843.46817920000001</v>
      </c>
      <c r="M17" s="249" t="s">
        <v>207</v>
      </c>
      <c r="N17" s="91"/>
      <c r="O17" s="151">
        <f>D17/1341.4</f>
        <v>0.67533919785298935</v>
      </c>
      <c r="P17" s="152">
        <f>0.9*1341.4</f>
        <v>1207.2600000000002</v>
      </c>
      <c r="Q17" s="152">
        <f t="shared" si="15"/>
        <v>301.36000000000024</v>
      </c>
      <c r="R17" s="153">
        <v>1.1000000000000001</v>
      </c>
      <c r="S17" s="154">
        <f t="shared" si="12"/>
        <v>842.36817919999999</v>
      </c>
      <c r="U17" s="66"/>
      <c r="V17" s="14" t="s">
        <v>68</v>
      </c>
      <c r="W17" s="15"/>
      <c r="X17" s="13">
        <f>1709-B17*100</f>
        <v>1287</v>
      </c>
      <c r="Y17" s="7">
        <v>2</v>
      </c>
      <c r="Z17" s="8">
        <f>+VLOOKUP(X17,HFO_2PS,trim2+4,TRUE)</f>
        <v>904.9</v>
      </c>
      <c r="AA17" s="8">
        <f>+VLOOKUP(X17+Y17,HFO_2PS,trim2+4,TRUE)</f>
        <v>906.9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905.9</v>
      </c>
      <c r="AF17" s="8">
        <f>+VLOOKUP(X17,HFO_2PS,trim2+5,TRUE)</f>
        <v>906.4</v>
      </c>
      <c r="AG17" s="8">
        <f>+VLOOKUP(X17+Y17,HFO_2PS,trim2+5,TRUE)</f>
        <v>908.4</v>
      </c>
      <c r="AH17" s="7">
        <f t="shared" si="3"/>
        <v>-1</v>
      </c>
      <c r="AI17" s="7">
        <f t="shared" si="4"/>
        <v>-1</v>
      </c>
      <c r="AJ17" s="7">
        <f t="shared" si="5"/>
        <v>907.4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905.9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8.02</v>
      </c>
      <c r="C18" s="222">
        <f>17.1-B18</f>
        <v>9.0800000000000018</v>
      </c>
      <c r="D18" s="223">
        <f>IF(B18="mt",0,AN15)</f>
        <v>928.9</v>
      </c>
      <c r="E18" s="222"/>
      <c r="F18" s="224"/>
      <c r="G18" s="223">
        <f t="shared" si="13"/>
        <v>928.9</v>
      </c>
      <c r="H18" s="236">
        <v>36.200000000000003</v>
      </c>
      <c r="I18" s="237">
        <v>0.97689999999999999</v>
      </c>
      <c r="J18" s="226">
        <f t="shared" si="16"/>
        <v>0.98523254454812481</v>
      </c>
      <c r="K18" s="227">
        <f t="shared" si="10"/>
        <v>915.18299999999999</v>
      </c>
      <c r="L18" s="228">
        <f t="shared" si="11"/>
        <v>893.03557139999998</v>
      </c>
      <c r="M18" s="228" t="s">
        <v>208</v>
      </c>
      <c r="N18" s="91"/>
      <c r="O18" s="221">
        <f>D18/2077.6</f>
        <v>0.44710242587601079</v>
      </c>
      <c r="P18" s="152">
        <f>0.9*2077.6</f>
        <v>1869.84</v>
      </c>
      <c r="Q18" s="152">
        <f t="shared" si="15"/>
        <v>940.93999999999994</v>
      </c>
      <c r="R18" s="153">
        <v>3.6</v>
      </c>
      <c r="S18" s="154">
        <f t="shared" si="12"/>
        <v>889.43557139999996</v>
      </c>
      <c r="U18" s="66"/>
      <c r="V18" s="14" t="s">
        <v>69</v>
      </c>
      <c r="W18" s="15"/>
      <c r="X18" s="13">
        <f>1442-B19*100</f>
        <v>983</v>
      </c>
      <c r="Y18" s="7">
        <v>2</v>
      </c>
      <c r="Z18" s="8">
        <f>+VLOOKUP(X18,HFO_SETT,trim2+4,TRUE)</f>
        <v>134.5</v>
      </c>
      <c r="AA18" s="8">
        <f>+VLOOKUP(X18+Y18,HFO_SETT,trim2+4,TRUE)</f>
        <v>134.80000000000001</v>
      </c>
      <c r="AB18" s="6">
        <f>+X18-VLOOKUP(X18,HFO_SETT,1,TRUE)</f>
        <v>1</v>
      </c>
      <c r="AC18" s="7">
        <f t="shared" si="0"/>
        <v>-0.15000000000000568</v>
      </c>
      <c r="AD18" s="7">
        <f t="shared" si="1"/>
        <v>-0.15000000000000568</v>
      </c>
      <c r="AE18" s="7">
        <f t="shared" si="2"/>
        <v>134.65</v>
      </c>
      <c r="AF18" s="8">
        <f>+VLOOKUP(X18,HFO_SETT,trim2+5,TRUE)</f>
        <v>134.5</v>
      </c>
      <c r="AG18" s="8">
        <f>+VLOOKUP(X18+Y18,HFO_SETT,trim2+5,TRUE)</f>
        <v>134.69999999999999</v>
      </c>
      <c r="AH18" s="7">
        <f t="shared" si="3"/>
        <v>-9.9999999999994316E-2</v>
      </c>
      <c r="AI18" s="7">
        <f t="shared" si="4"/>
        <v>-9.9999999999994316E-2</v>
      </c>
      <c r="AJ18" s="7">
        <f t="shared" si="5"/>
        <v>134.6</v>
      </c>
      <c r="AK18" s="7">
        <f t="shared" si="6"/>
        <v>0</v>
      </c>
      <c r="AL18" s="7">
        <f t="shared" si="7"/>
        <v>2.5000000000005684E-2</v>
      </c>
      <c r="AM18" s="7"/>
      <c r="AN18" s="9">
        <f t="shared" si="8"/>
        <v>134.65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78" t="s">
        <v>116</v>
      </c>
      <c r="B19" s="167">
        <v>4.59</v>
      </c>
      <c r="C19" s="222">
        <v>14.42</v>
      </c>
      <c r="D19" s="223">
        <f>+AN18</f>
        <v>134.65</v>
      </c>
      <c r="E19" s="222"/>
      <c r="F19" s="224"/>
      <c r="G19" s="223">
        <f t="shared" si="13"/>
        <v>134.65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129.459</v>
      </c>
      <c r="L19" s="228">
        <f t="shared" si="11"/>
        <v>126.32609220000001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1242.3000000000002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1034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106.2</v>
      </c>
      <c r="AF19" s="8">
        <f>+VLOOKUP(X19,HFO_SERV,trim2+5,TRUE)</f>
        <v>106.2</v>
      </c>
      <c r="AG19" s="8">
        <f>+VLOOKUP(X19+Y19,HFO_SERV,trim2+5,TRUE)</f>
        <v>106.4</v>
      </c>
      <c r="AH19" s="7">
        <f t="shared" si="3"/>
        <v>-0.10000000000000142</v>
      </c>
      <c r="AI19" s="7">
        <f t="shared" si="4"/>
        <v>0</v>
      </c>
      <c r="AJ19" s="7">
        <f t="shared" si="5"/>
        <v>106.2</v>
      </c>
      <c r="AK19" s="7">
        <f t="shared" si="6"/>
        <v>0</v>
      </c>
      <c r="AL19" s="7">
        <f t="shared" si="7"/>
        <v>0</v>
      </c>
      <c r="AM19" s="7"/>
      <c r="AN19" s="9">
        <f t="shared" si="8"/>
        <v>106.2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4.08</v>
      </c>
      <c r="C20" s="222">
        <v>14.42</v>
      </c>
      <c r="D20" s="223">
        <f>+AN19</f>
        <v>106.2</v>
      </c>
      <c r="E20" s="222"/>
      <c r="F20" s="224"/>
      <c r="G20" s="223">
        <f t="shared" si="13"/>
        <v>106.2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101.57899999999999</v>
      </c>
      <c r="L20" s="228">
        <f>IF(B20="","",$K20*($I20-0.0011))</f>
        <v>99.120788199999993</v>
      </c>
      <c r="M20" s="228" t="s">
        <v>208</v>
      </c>
      <c r="N20" s="91"/>
      <c r="O20" s="197"/>
      <c r="P20" s="195" t="s">
        <v>149</v>
      </c>
      <c r="Q20" s="196">
        <f>+Q19*0.95</f>
        <v>1180.1850000000002</v>
      </c>
      <c r="S20" s="183">
        <f>+SUM(S15:S18)</f>
        <v>2551.2657629</v>
      </c>
      <c r="U20" s="66"/>
      <c r="V20" s="14" t="s">
        <v>71</v>
      </c>
      <c r="W20" s="15"/>
      <c r="X20" s="13">
        <f>1494-B21*100</f>
        <v>1014.5</v>
      </c>
      <c r="Y20" s="7">
        <v>2</v>
      </c>
      <c r="Z20" s="8">
        <f>+VLOOKUP(X20,LSHFO_SET,trim2+4,TRUE)</f>
        <v>83.7</v>
      </c>
      <c r="AA20" s="8">
        <f>+VLOOKUP(X20+Y20,LSHFO_SET,trim2+4,TRUE)</f>
        <v>83.8</v>
      </c>
      <c r="AB20" s="6">
        <f>+X20-VLOOKUP(X20,LSHFO_SET,1,TRUE)</f>
        <v>0.5</v>
      </c>
      <c r="AC20" s="7">
        <f t="shared" si="0"/>
        <v>-4.9999999999997158E-2</v>
      </c>
      <c r="AD20" s="7">
        <f t="shared" si="1"/>
        <v>-2.4999999999998579E-2</v>
      </c>
      <c r="AE20" s="7">
        <f t="shared" si="2"/>
        <v>83.724999999999994</v>
      </c>
      <c r="AF20" s="8">
        <f>+VLOOKUP(X20,LSHFO_SET,trim2+5,TRUE)</f>
        <v>83.7</v>
      </c>
      <c r="AG20" s="8">
        <f>+VLOOKUP(X20+Y20,LSHFO_SET,trim2+5,TRUE)</f>
        <v>83.9</v>
      </c>
      <c r="AH20" s="7">
        <f t="shared" si="3"/>
        <v>-0.10000000000000142</v>
      </c>
      <c r="AI20" s="7">
        <f t="shared" si="4"/>
        <v>-5.0000000000000711E-2</v>
      </c>
      <c r="AJ20" s="7">
        <f t="shared" si="5"/>
        <v>83.75</v>
      </c>
      <c r="AK20" s="7">
        <f t="shared" si="6"/>
        <v>0</v>
      </c>
      <c r="AL20" s="7">
        <f t="shared" si="7"/>
        <v>-1.2500000000002842E-2</v>
      </c>
      <c r="AM20" s="7"/>
      <c r="AN20" s="9">
        <f t="shared" si="8"/>
        <v>83.724999999999994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4.7949999999999999</v>
      </c>
      <c r="C21" s="246">
        <f>19.78-B21</f>
        <v>14.985000000000001</v>
      </c>
      <c r="D21" s="243">
        <f>IF(B21="mt",0,AN20)</f>
        <v>83.724999999999994</v>
      </c>
      <c r="E21" s="246"/>
      <c r="F21" s="247"/>
      <c r="G21" s="243">
        <f t="shared" si="13"/>
        <v>83.724999999999994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79.180000000000007</v>
      </c>
      <c r="L21" s="249">
        <f t="shared" si="11"/>
        <v>75.569392000000008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1142</v>
      </c>
      <c r="Y21" s="7">
        <v>2</v>
      </c>
      <c r="Z21" s="8">
        <f>+VLOOKUP(X21,LSHFO_SERV,trim2+4,TRUE)</f>
        <v>94.4</v>
      </c>
      <c r="AA21" s="8">
        <f>+VLOOKUP(X21+Y21,LSHFO_SERV,trim2+4,TRUE)</f>
        <v>94.6</v>
      </c>
      <c r="AB21" s="6">
        <f>+X21-VLOOKUP(X21,LSHFO_SERV,1,TRUE)</f>
        <v>0</v>
      </c>
      <c r="AC21" s="7">
        <f t="shared" si="0"/>
        <v>-9.9999999999994316E-2</v>
      </c>
      <c r="AD21" s="7">
        <f t="shared" si="1"/>
        <v>0</v>
      </c>
      <c r="AE21" s="7">
        <f t="shared" si="2"/>
        <v>94.4</v>
      </c>
      <c r="AF21" s="8">
        <f>+VLOOKUP(X21,LSHFO_SERV,trim2+5,TRUE)</f>
        <v>94.4</v>
      </c>
      <c r="AG21" s="8">
        <f>+VLOOKUP(X21+Y21,LSHFO_SERV,trim2+5,TRUE)</f>
        <v>94.6</v>
      </c>
      <c r="AH21" s="7">
        <f t="shared" si="3"/>
        <v>-9.9999999999994316E-2</v>
      </c>
      <c r="AI21" s="7">
        <f t="shared" si="4"/>
        <v>0</v>
      </c>
      <c r="AJ21" s="7">
        <f t="shared" si="5"/>
        <v>94.4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94.4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3.91</v>
      </c>
      <c r="C22" s="246">
        <f>19.19-B22</f>
        <v>15.280000000000001</v>
      </c>
      <c r="D22" s="243">
        <f>IF(B22="mt",0,AN21)</f>
        <v>94.4</v>
      </c>
      <c r="E22" s="246"/>
      <c r="F22" s="247"/>
      <c r="G22" s="243">
        <f t="shared" si="13"/>
        <v>94.4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89.344999999999999</v>
      </c>
      <c r="L22" s="249">
        <f t="shared" si="11"/>
        <v>85.270868000000007</v>
      </c>
      <c r="M22" s="249" t="s">
        <v>207</v>
      </c>
      <c r="N22" s="91"/>
      <c r="O22" s="131"/>
      <c r="P22" s="149">
        <v>1912.7</v>
      </c>
      <c r="Q22" s="149">
        <f>M26-P22</f>
        <v>1664.1236670999995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4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1622.0060588000001</v>
      </c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202.1</v>
      </c>
      <c r="AA23" s="8">
        <f>+VLOOKUP(X23+Y23,MGO_STOR_SB,trim2+4,TRUE)</f>
        <v>202.6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202.1</v>
      </c>
      <c r="AF23" s="8">
        <f>+VLOOKUP(X23,MGO_STOR_SB,trim2+5,TRUE)</f>
        <v>202.3</v>
      </c>
      <c r="AG23" s="8">
        <f>+VLOOKUP(X23+Y23,MGO_STOR_SB,trim2+5,TRUE)</f>
        <v>202.8</v>
      </c>
      <c r="AH23" s="7">
        <f>+(AF23-AG23)/Y23</f>
        <v>-0.25</v>
      </c>
      <c r="AI23" s="7">
        <f>+AH23*AB23</f>
        <v>0</v>
      </c>
      <c r="AJ23" s="7">
        <f>+AF23-AI23</f>
        <v>202.3</v>
      </c>
      <c r="AK23" s="7">
        <f t="shared" si="6"/>
        <v>0</v>
      </c>
      <c r="AL23" s="7">
        <f t="shared" si="7"/>
        <v>-0.10000000000000853</v>
      </c>
      <c r="AM23" s="7"/>
      <c r="AN23" s="9">
        <f>+AE23-AL23*AK23</f>
        <v>202.1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3765.9749999999999</v>
      </c>
      <c r="E25" s="71"/>
      <c r="F25" s="90">
        <f>SUM(F15:F24)</f>
        <v>0</v>
      </c>
      <c r="G25" s="89">
        <f>SUM(G15:G24)</f>
        <v>3769.9749999999999</v>
      </c>
      <c r="H25" s="88">
        <f>IF(B15=0," ",AVERAGE(H15:H24))</f>
        <v>57.966666666666669</v>
      </c>
      <c r="I25" s="70" t="s">
        <v>4</v>
      </c>
      <c r="J25" s="70"/>
      <c r="K25" s="87">
        <f>SUM(K15:K24)</f>
        <v>3688.8639999999996</v>
      </c>
      <c r="L25" s="87">
        <f>SUM(L15:L24)</f>
        <v>3576.8236670999995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371</v>
      </c>
      <c r="Y25" s="7">
        <v>2</v>
      </c>
      <c r="Z25" s="8">
        <f>+VLOOKUP(X25,MGO_SERV_TK,trim2+4,TRUE)</f>
        <v>78</v>
      </c>
      <c r="AA25" s="8">
        <f>+VLOOKUP(X25+Y25,MGO_SERV_TK,trim2+4,TRUE)</f>
        <v>78.400000000000006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78.2</v>
      </c>
      <c r="AF25" s="8">
        <f>+VLOOKUP(X25,MGO_SERV_TK,trim2+5,TRUE)</f>
        <v>77.900000000000006</v>
      </c>
      <c r="AG25" s="8">
        <f>+VLOOKUP(X25+Y25,MGO_SERV_TK,trim2+5,TRUE)</f>
        <v>78.3</v>
      </c>
      <c r="AH25" s="7">
        <f>+(AF25-AG25)/Y25</f>
        <v>-0.19999999999999574</v>
      </c>
      <c r="AI25" s="7">
        <f>+AH25*AB25</f>
        <v>-0.19999999999999574</v>
      </c>
      <c r="AJ25" s="7">
        <f>+AF25-AI25</f>
        <v>78.099999999999994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78.2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3576.8236670999995</v>
      </c>
      <c r="N26" s="66"/>
      <c r="O26" s="66"/>
      <c r="T26" s="66"/>
      <c r="U26" s="66"/>
      <c r="V26" s="120" t="s">
        <v>74</v>
      </c>
      <c r="W26" s="15"/>
      <c r="X26" s="13">
        <f>+C38*100</f>
        <v>915</v>
      </c>
      <c r="Y26" s="7">
        <v>3</v>
      </c>
      <c r="Z26" s="8">
        <f>+VLOOKUP(X26,MGO_STOR_PS,trim2+4,TRUE)</f>
        <v>356.4</v>
      </c>
      <c r="AA26" s="8">
        <f>+VLOOKUP(X26+Y26,MGO_STOR_PS,trim2+4,TRUE)</f>
        <v>358.8</v>
      </c>
      <c r="AB26" s="6">
        <f>+X26-VLOOKUP(X26,MGO_STOR_PS,1,TRUE)</f>
        <v>1</v>
      </c>
      <c r="AC26" s="7">
        <f>+(Z26-AA26)/Y26</f>
        <v>-0.80000000000001137</v>
      </c>
      <c r="AD26" s="7">
        <f>+AC26*AB26</f>
        <v>-0.80000000000001137</v>
      </c>
      <c r="AE26" s="7">
        <f>+Z26-AD26</f>
        <v>357.2</v>
      </c>
      <c r="AF26" s="8">
        <f>+VLOOKUP(X26,MGO_STOR_PS,trim2+5,TRUE)</f>
        <v>357.1</v>
      </c>
      <c r="AG26" s="8">
        <f>+VLOOKUP(X26+Y26,MGO_STOR_PS,trim2+5,TRUE)</f>
        <v>359.4</v>
      </c>
      <c r="AH26" s="7">
        <f>+(AF26-AG26)/Y26</f>
        <v>-0.76666666666665151</v>
      </c>
      <c r="AI26" s="7">
        <f>+AH26*AB26</f>
        <v>-0.76666666666665151</v>
      </c>
      <c r="AJ26" s="7">
        <f>+AF26-AI26</f>
        <v>357.86666666666667</v>
      </c>
      <c r="AK26" s="7">
        <f t="shared" si="6"/>
        <v>0</v>
      </c>
      <c r="AL26" s="7">
        <f t="shared" ref="AL26:AL27" si="18">+(AE26-AJ26)/Y26</f>
        <v>-0.22222222222222854</v>
      </c>
      <c r="AM26" s="7"/>
      <c r="AN26" s="9">
        <f>+AE26-AL26*AK26</f>
        <v>357.2</v>
      </c>
      <c r="AO26"/>
      <c r="AP26" s="170"/>
      <c r="AQ26" s="170"/>
    </row>
    <row r="27" spans="1:47" s="21" customFormat="1" ht="14.25" customHeight="1">
      <c r="A27" s="65" t="s">
        <v>90</v>
      </c>
      <c r="B27" s="272"/>
      <c r="C27" s="273"/>
      <c r="D27" s="274"/>
      <c r="E27" s="275"/>
      <c r="F27" s="273"/>
      <c r="G27" s="276"/>
      <c r="H27" s="273"/>
      <c r="I27" s="273"/>
      <c r="J27" s="277"/>
      <c r="K27" s="302" t="s">
        <v>220</v>
      </c>
      <c r="L27" s="302"/>
      <c r="M27" s="285">
        <f>SUM(L17,L21,L22)</f>
        <v>1004.3084392000001</v>
      </c>
      <c r="O27" s="21">
        <v>1019</v>
      </c>
      <c r="P27" s="100">
        <f>M27-O27</f>
        <v>-14.691560799999934</v>
      </c>
      <c r="V27" s="120" t="s">
        <v>142</v>
      </c>
      <c r="W27" s="15"/>
      <c r="X27" s="13">
        <f>+C40*100</f>
        <v>133</v>
      </c>
      <c r="Y27" s="7">
        <v>4</v>
      </c>
      <c r="Z27" s="8">
        <f>+VLOOKUP(X27,mgodrain,trim2+4,TRUE)</f>
        <v>3.6</v>
      </c>
      <c r="AA27" s="8">
        <f>+VLOOKUP(X27+Y27,mgodrain,trim2+4,TRUE)</f>
        <v>3.7</v>
      </c>
      <c r="AB27" s="6">
        <f>+X27-VLOOKUP(X27,mgodrain,1,TRUE)</f>
        <v>1</v>
      </c>
      <c r="AC27" s="7">
        <f>+(Z27-AA27)/Y27</f>
        <v>-2.5000000000000022E-2</v>
      </c>
      <c r="AD27" s="7">
        <f>+AC27*AB27</f>
        <v>-2.5000000000000022E-2</v>
      </c>
      <c r="AE27" s="7">
        <f>+Z27-AD27</f>
        <v>3.625</v>
      </c>
      <c r="AF27" s="8">
        <f>+VLOOKUP(X27,mgodrain,trim2+5,TRUE)</f>
        <v>3.5</v>
      </c>
      <c r="AG27" s="8">
        <f>+VLOOKUP(X27+Y27,mgodrain,trim2+5,TRUE)</f>
        <v>3.7</v>
      </c>
      <c r="AH27" s="7">
        <f>+(AF27-AG27)/Y27</f>
        <v>-5.0000000000000044E-2</v>
      </c>
      <c r="AI27" s="7">
        <f>+AH27*AB27</f>
        <v>-5.0000000000000044E-2</v>
      </c>
      <c r="AJ27" s="7">
        <f>+AF27-AI27</f>
        <v>3.55</v>
      </c>
      <c r="AK27" s="7">
        <f t="shared" si="6"/>
        <v>0</v>
      </c>
      <c r="AL27" s="7">
        <f t="shared" si="18"/>
        <v>1.8750000000000044E-2</v>
      </c>
      <c r="AM27" s="7"/>
      <c r="AN27" s="9">
        <f>+AE27-AL27*AK27</f>
        <v>3.625</v>
      </c>
      <c r="AO27"/>
      <c r="AP27" s="171"/>
      <c r="AQ27" s="171"/>
    </row>
    <row r="28" spans="1:47" s="21" customFormat="1" ht="15" customHeight="1">
      <c r="B28" s="279"/>
      <c r="C28" s="280"/>
      <c r="D28" s="281"/>
      <c r="E28" s="282"/>
      <c r="F28" s="280"/>
      <c r="G28" s="283"/>
      <c r="H28" s="280"/>
      <c r="I28" s="280"/>
      <c r="J28" s="280"/>
      <c r="K28" s="303" t="s">
        <v>210</v>
      </c>
      <c r="L28" s="303"/>
      <c r="M28" s="284">
        <f>SUM(L15,L16,L18,L19,L20,L23)</f>
        <v>2572.5152278999994</v>
      </c>
      <c r="O28" s="128">
        <v>2921.8</v>
      </c>
      <c r="P28" s="100">
        <f>M28-O28</f>
        <v>-349.28477210000074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202.1</v>
      </c>
      <c r="E37" s="97"/>
      <c r="F37" s="96"/>
      <c r="G37" s="95">
        <f>IF(D37&gt;0,D37-F37," ")</f>
        <v>202.1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199.71100000000001</v>
      </c>
      <c r="L37" s="117"/>
      <c r="M37" s="123">
        <f t="shared" ref="M37:M38" si="20">IF(C37="","",$K37*($I37-0.0011))</f>
        <v>177.02383040000001</v>
      </c>
      <c r="O37" s="151">
        <f>D37/229</f>
        <v>0.88253275109170304</v>
      </c>
      <c r="P37" s="152">
        <f>0.9*229</f>
        <v>206.1</v>
      </c>
      <c r="Q37" s="152">
        <f t="shared" ref="Q37" si="21">IF(P37-G37&lt;0,0,P37-G37)</f>
        <v>4</v>
      </c>
      <c r="R37" s="153">
        <v>176.7</v>
      </c>
      <c r="S37" s="154">
        <f>SUM(L37:M37)-R37</f>
        <v>0.32383040000001984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9.15</v>
      </c>
      <c r="D38" s="74">
        <f>+AN26</f>
        <v>357.2</v>
      </c>
      <c r="E38" s="76"/>
      <c r="F38" s="75"/>
      <c r="G38" s="74">
        <f>IF(D38&gt;0,D38-F38," ")</f>
        <v>357.2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352.529</v>
      </c>
      <c r="L38" s="93"/>
      <c r="M38" s="92">
        <f t="shared" si="20"/>
        <v>312.62271720000001</v>
      </c>
      <c r="O38" s="151">
        <f>D38/411.3</f>
        <v>0.86846584001945049</v>
      </c>
      <c r="P38" s="152">
        <f>0.9*411.3</f>
        <v>370.17</v>
      </c>
      <c r="Q38" s="152">
        <f>IF(P38-G38&lt;0,0,P38-G38)</f>
        <v>12.970000000000027</v>
      </c>
      <c r="R38" s="153">
        <v>122.2</v>
      </c>
      <c r="S38" s="154">
        <f>SUM(L38:M38)-R38</f>
        <v>190.42271720000002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3.71</v>
      </c>
      <c r="D39" s="74">
        <f>+AN25</f>
        <v>78.2</v>
      </c>
      <c r="E39" s="76"/>
      <c r="F39" s="75"/>
      <c r="G39" s="74">
        <f>IF(D39&gt;0,D39-F39," ")</f>
        <v>78.2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76.965999999999994</v>
      </c>
      <c r="L39" s="93"/>
      <c r="M39" s="92">
        <f>IF(C39="","",$K39*($I39-0.0011))</f>
        <v>68.22266239999999</v>
      </c>
      <c r="O39" s="151">
        <f>D39/99.8</f>
        <v>0.78356713426853708</v>
      </c>
      <c r="P39" s="151">
        <f ca="1">0.95*P39%</f>
        <v>0</v>
      </c>
      <c r="Q39" s="151"/>
      <c r="R39" s="153">
        <v>69.2</v>
      </c>
      <c r="S39" s="154">
        <f>SUM(L39:M39)-R39</f>
        <v>-0.97733760000001269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1.33</v>
      </c>
      <c r="D40" s="140">
        <v>3.8</v>
      </c>
      <c r="E40" s="138"/>
      <c r="F40" s="139"/>
      <c r="G40" s="140">
        <v>3.8</v>
      </c>
      <c r="H40" s="141">
        <v>35</v>
      </c>
      <c r="I40" s="188">
        <v>0.88749999999999996</v>
      </c>
      <c r="J40" s="124">
        <f>EXP(-(186.9696+0.4862*(I40*1000))/(I40*1000)^2*(H40-15)*(1+0.8*(186.9696+0.4862*(I40*1000))*(H40-15)/(I40*1000)^2))</f>
        <v>0.9842243525596972</v>
      </c>
      <c r="K40" s="187">
        <f>IF(D40&gt;0,ROUND((G40*J40),3)," ")</f>
        <v>3.74</v>
      </c>
      <c r="L40" s="143"/>
      <c r="M40" s="144">
        <f>+J40*G40*I40</f>
        <v>3.3192966290075785</v>
      </c>
      <c r="O40" s="21"/>
      <c r="P40" s="181">
        <f ca="1">SUM(P37:P39)</f>
        <v>608.28499999999997</v>
      </c>
      <c r="Q40" s="182">
        <f>SUM(Q37:Q38)</f>
        <v>16.970000000000027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641.29999999999995</v>
      </c>
      <c r="E41" s="71"/>
      <c r="F41" s="90">
        <f>SUM(F37:F40)</f>
        <v>0</v>
      </c>
      <c r="G41" s="89">
        <f>SUM(G37:G40)</f>
        <v>641.29999999999995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632.94600000000003</v>
      </c>
      <c r="L41" s="87">
        <f>SUM(L37:L40)</f>
        <v>0</v>
      </c>
      <c r="M41" s="86">
        <f>SUM(M37:M40)</f>
        <v>561.18850662900763</v>
      </c>
      <c r="O41" s="194"/>
      <c r="P41" s="195" t="s">
        <v>149</v>
      </c>
      <c r="Q41" s="196">
        <f>+Q40*0.85</f>
        <v>14.424500000000023</v>
      </c>
      <c r="R41" s="21"/>
      <c r="S41" s="183">
        <f>+SUM(S37:S39)</f>
        <v>189.76921000000004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286">
        <f>+L41+M41</f>
        <v>561.18850662900763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324.36921000000007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7.1</v>
      </c>
      <c r="L45" s="40"/>
      <c r="M45" s="39">
        <f t="shared" ref="M45:M51" si="22">+SUM(J45:L45)</f>
        <v>74.099999999999994</v>
      </c>
      <c r="P45" s="21">
        <v>561.9</v>
      </c>
      <c r="R45" s="100">
        <f>M42-P45</f>
        <v>-0.71149337099234344</v>
      </c>
    </row>
    <row r="46" spans="1:48" s="21" customFormat="1">
      <c r="B46" s="156" t="s">
        <v>228</v>
      </c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7.1</v>
      </c>
      <c r="L46" s="35"/>
      <c r="M46" s="34">
        <f t="shared" si="22"/>
        <v>56.1</v>
      </c>
      <c r="O46" s="17"/>
      <c r="P46" s="17"/>
      <c r="Q46" s="17"/>
      <c r="R46" s="17"/>
      <c r="S46" s="17"/>
    </row>
    <row r="47" spans="1:48" s="21" customFormat="1">
      <c r="B47" s="156" t="s">
        <v>229</v>
      </c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7.1</v>
      </c>
      <c r="L47" s="50"/>
      <c r="M47" s="49">
        <f t="shared" si="22"/>
        <v>60.1</v>
      </c>
      <c r="O47" s="17"/>
      <c r="P47" s="17"/>
      <c r="Q47" s="17"/>
      <c r="R47" s="17"/>
      <c r="S47" s="17"/>
    </row>
    <row r="48" spans="1:48" s="21" customFormat="1">
      <c r="B48" s="156" t="s">
        <v>230</v>
      </c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7.1</v>
      </c>
      <c r="L48" s="45">
        <v>3</v>
      </c>
      <c r="M48" s="44">
        <f t="shared" si="22"/>
        <v>43.1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 ht="14.25">
      <c r="A57" s="20"/>
      <c r="B57" s="20"/>
      <c r="D57" s="18"/>
      <c r="G57" s="18"/>
      <c r="J57" s="292" t="s">
        <v>221</v>
      </c>
      <c r="K57" s="292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796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7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8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9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6</xdr:col>
                    <xdr:colOff>523875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9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799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71E-781D-4883-B23D-3F467E72FACE}">
  <sheetPr>
    <tabColor rgb="FFFF0000"/>
    <pageSetUpPr fitToPage="1"/>
  </sheetPr>
  <dimension ref="A1:AV62"/>
  <sheetViews>
    <sheetView showGridLines="0" showZeros="0" topLeftCell="A16" zoomScaleSheetLayoutView="100" workbookViewId="0">
      <selection activeCell="O54" sqref="O54"/>
    </sheetView>
  </sheetViews>
  <sheetFormatPr defaultColWidth="11.42578125" defaultRowHeight="12.75" outlineLevelCol="1"/>
  <cols>
    <col min="1" max="1" width="8.7109375" customWidth="1"/>
    <col min="2" max="2" width="9.140625" customWidth="1"/>
    <col min="3" max="3" width="8.57031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0" t="s">
        <v>201</v>
      </c>
      <c r="C5" s="310"/>
      <c r="D5" s="69"/>
      <c r="E5" s="103" t="s">
        <v>135</v>
      </c>
      <c r="F5" s="199"/>
      <c r="G5" s="111" t="s">
        <v>134</v>
      </c>
      <c r="H5" s="202">
        <v>46236</v>
      </c>
      <c r="I5" s="200"/>
      <c r="J5" s="103" t="s">
        <v>133</v>
      </c>
      <c r="K5" s="166" t="s">
        <v>219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8.3000000000000007</v>
      </c>
      <c r="D9" s="100"/>
      <c r="E9" s="103" t="s">
        <v>130</v>
      </c>
      <c r="F9" s="178">
        <v>11.3</v>
      </c>
      <c r="G9" s="105" t="s">
        <v>129</v>
      </c>
      <c r="H9" s="104">
        <f>SUM(F9-C9)</f>
        <v>3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2006</v>
      </c>
      <c r="Y14" s="3">
        <v>2</v>
      </c>
      <c r="Z14" s="4">
        <f>+VLOOKUP(X14,HFO_1sb,trim2+4,TRUE)</f>
        <v>747.7</v>
      </c>
      <c r="AA14" s="4">
        <f>+VLOOKUP(X14+Y14,HFO_1sb,trim2+4,TRUE)</f>
        <v>748.6</v>
      </c>
      <c r="AB14" s="2">
        <f>+X14-VLOOKUP(X14,HFO_1sb,1,TRUE)</f>
        <v>0</v>
      </c>
      <c r="AC14" s="3">
        <f t="shared" ref="AC14:AC21" si="0">+(Z14-AA14)/Y14</f>
        <v>-0.44999999999998863</v>
      </c>
      <c r="AD14" s="3">
        <f t="shared" ref="AD14:AD21" si="1">+AC14*AB14</f>
        <v>0</v>
      </c>
      <c r="AE14" s="3">
        <f t="shared" ref="AE14:AE21" si="2">+Z14-AD14</f>
        <v>747.7</v>
      </c>
      <c r="AF14" s="4">
        <f>+VLOOKUP(X14,HFO_1sb,trim2+5,TRUE)</f>
        <v>747.5</v>
      </c>
      <c r="AG14" s="4">
        <f>+VLOOKUP(X14+Y14,HFO_1sb,trim2+5,TRUE)</f>
        <v>748.5</v>
      </c>
      <c r="AH14" s="3">
        <f t="shared" ref="AH14:AH21" si="3">+(AF14-AG14)/Y14</f>
        <v>-0.5</v>
      </c>
      <c r="AI14" s="3">
        <f t="shared" ref="AI14:AI21" si="4">+AH14*AB14</f>
        <v>0</v>
      </c>
      <c r="AJ14" s="3">
        <f t="shared" ref="AJ14:AJ21" si="5">+AF14-AI14</f>
        <v>747.5</v>
      </c>
      <c r="AK14" s="3">
        <f t="shared" ref="AK14:AK27" si="6">(trim2-INT(trim2))*10</f>
        <v>0</v>
      </c>
      <c r="AL14" s="7">
        <f t="shared" ref="AL14:AL24" si="7">+(AE14-AJ14)/Y14</f>
        <v>0.10000000000002274</v>
      </c>
      <c r="AM14" s="3"/>
      <c r="AN14" s="5">
        <f t="shared" ref="AN14:AN21" si="8">+AE14-AL14*AK14</f>
        <v>747.7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755.75</v>
      </c>
      <c r="E15" s="261"/>
      <c r="F15" s="264"/>
      <c r="G15" s="263">
        <f>IF(D15&gt;=0,D15-F15," ")</f>
        <v>755.75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745.03899999999999</v>
      </c>
      <c r="L15" s="269">
        <f t="shared" ref="L15:L22" si="11">IF(B15="","",$K15*($I15-0.0011))</f>
        <v>717.24904530000003</v>
      </c>
      <c r="M15" s="270" t="s">
        <v>208</v>
      </c>
      <c r="N15" s="91"/>
      <c r="O15" s="151">
        <f>D15/829.8</f>
        <v>0.9107616293082671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91.049045299999989</v>
      </c>
      <c r="U15" s="66"/>
      <c r="V15" s="16" t="s">
        <v>66</v>
      </c>
      <c r="W15" s="15"/>
      <c r="X15" s="13">
        <f>1710-B18*100</f>
        <v>1119</v>
      </c>
      <c r="Y15" s="7">
        <v>2</v>
      </c>
      <c r="Z15" s="8">
        <f>+VLOOKUP(X15,HFO_2SB,trim2+4,TRUE)</f>
        <v>1290.8</v>
      </c>
      <c r="AA15" s="8">
        <f>+VLOOKUP(X15+Y15,HFO_2SB,trim2+4,TRUE)</f>
        <v>1294.2</v>
      </c>
      <c r="AB15" s="6">
        <f>+X15-VLOOKUP(X15,HFO_2SB,1,TRUE)</f>
        <v>1</v>
      </c>
      <c r="AC15" s="7">
        <f t="shared" si="0"/>
        <v>-1.7000000000000455</v>
      </c>
      <c r="AD15" s="7">
        <f t="shared" si="1"/>
        <v>-1.7000000000000455</v>
      </c>
      <c r="AE15" s="7">
        <f t="shared" si="2"/>
        <v>1292.5</v>
      </c>
      <c r="AF15" s="8">
        <f>+VLOOKUP(X15,HFO_2SB,trim2+5,TRUE)</f>
        <v>1294.8</v>
      </c>
      <c r="AG15" s="8">
        <f>+VLOOKUP(X15+Y15,HFO_2SB,trim2+5,TRUE)</f>
        <v>1298.2</v>
      </c>
      <c r="AH15" s="7">
        <f t="shared" si="3"/>
        <v>-1.7000000000000455</v>
      </c>
      <c r="AI15" s="7">
        <f t="shared" si="4"/>
        <v>-1.7000000000000455</v>
      </c>
      <c r="AJ15" s="7">
        <f t="shared" si="5"/>
        <v>1296.5</v>
      </c>
      <c r="AK15" s="7">
        <f t="shared" si="6"/>
        <v>0</v>
      </c>
      <c r="AL15" s="7">
        <f t="shared" si="7"/>
        <v>-2</v>
      </c>
      <c r="AM15" s="7"/>
      <c r="AN15" s="9">
        <f t="shared" si="8"/>
        <v>1292.5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2.44</v>
      </c>
      <c r="C16" s="260">
        <f>22.58-B16</f>
        <v>20.139999999999997</v>
      </c>
      <c r="D16" s="223">
        <f>IF(B16="mt",0,AN14)</f>
        <v>747.7</v>
      </c>
      <c r="E16" s="222"/>
      <c r="F16" s="224"/>
      <c r="G16" s="223">
        <f t="shared" ref="G16:G22" si="13">IF(D16&gt;=0,D16-F16," ")</f>
        <v>747.7</v>
      </c>
      <c r="H16" s="236">
        <v>35.5</v>
      </c>
      <c r="I16" s="237">
        <v>0.98980000000000001</v>
      </c>
      <c r="J16" s="226">
        <f>EXP(-(186.9696+0.4862*(I16*1000))/(I16*1000)^2*(H16-15)*(1+0.8*(186.9696+0.4862*(I16*1000))*(H16-15)/(I16*1000)^2))</f>
        <v>0.98596098759791784</v>
      </c>
      <c r="K16" s="227">
        <f t="shared" si="10"/>
        <v>737.20299999999997</v>
      </c>
      <c r="L16" s="228">
        <f t="shared" si="11"/>
        <v>728.87260609999998</v>
      </c>
      <c r="M16" s="228" t="s">
        <v>208</v>
      </c>
      <c r="N16" s="91"/>
      <c r="O16" s="151">
        <f t="shared" ref="O16" si="14">D16/829.8</f>
        <v>0.90106049650518205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728.17260609999994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755.3</v>
      </c>
      <c r="AA16" s="8">
        <f>+VLOOKUP(X16+Y16,LSHFO_PS,trim2+4,TRUE)</f>
        <v>756.2</v>
      </c>
      <c r="AB16" s="6">
        <f>+X16-VLOOKUP(X16,LSHFO_PS,1,TRUE)</f>
        <v>1</v>
      </c>
      <c r="AC16" s="7">
        <f t="shared" si="0"/>
        <v>-0.45000000000004547</v>
      </c>
      <c r="AD16" s="7">
        <f t="shared" si="1"/>
        <v>-0.45000000000004547</v>
      </c>
      <c r="AE16" s="7">
        <f t="shared" si="2"/>
        <v>755.75</v>
      </c>
      <c r="AF16" s="8">
        <f>+VLOOKUP(X16,LSHFO_PS,trim2+5,TRUE)</f>
        <v>755.2</v>
      </c>
      <c r="AG16" s="8">
        <f>+VLOOKUP(X16+Y16,LSHFO_PS,trim2+5,TRUE)</f>
        <v>756.1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755.65000000000009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755.75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71" t="s">
        <v>118</v>
      </c>
      <c r="B17" s="167">
        <v>4.18</v>
      </c>
      <c r="C17" s="246">
        <f>17.09-B17</f>
        <v>12.91</v>
      </c>
      <c r="D17" s="243">
        <f>IF(B17="mt",0,AN17)</f>
        <v>911.4</v>
      </c>
      <c r="E17" s="246"/>
      <c r="F17" s="247"/>
      <c r="G17" s="243">
        <f t="shared" si="13"/>
        <v>911.4</v>
      </c>
      <c r="H17" s="244">
        <v>49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0.97556886165418344</v>
      </c>
      <c r="K17" s="248">
        <f t="shared" si="10"/>
        <v>889.13300000000004</v>
      </c>
      <c r="L17" s="249">
        <f t="shared" si="11"/>
        <v>848.58853520000002</v>
      </c>
      <c r="M17" s="249" t="s">
        <v>207</v>
      </c>
      <c r="N17" s="91"/>
      <c r="O17" s="151">
        <f>D17/1341.4</f>
        <v>0.67943939168033396</v>
      </c>
      <c r="P17" s="152">
        <f>0.9*1341.4</f>
        <v>1207.2600000000002</v>
      </c>
      <c r="Q17" s="152">
        <f t="shared" si="15"/>
        <v>295.86000000000024</v>
      </c>
      <c r="R17" s="153">
        <v>1.1000000000000001</v>
      </c>
      <c r="S17" s="154">
        <f t="shared" si="12"/>
        <v>847.4885352</v>
      </c>
      <c r="U17" s="66"/>
      <c r="V17" s="14" t="s">
        <v>68</v>
      </c>
      <c r="W17" s="15"/>
      <c r="X17" s="13">
        <f>1709-B17*100</f>
        <v>1291</v>
      </c>
      <c r="Y17" s="7">
        <v>2</v>
      </c>
      <c r="Z17" s="8">
        <f>+VLOOKUP(X17,HFO_2PS,trim2+4,TRUE)</f>
        <v>910.4</v>
      </c>
      <c r="AA17" s="8">
        <f>+VLOOKUP(X17+Y17,HFO_2PS,trim2+4,TRUE)</f>
        <v>912.4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911.4</v>
      </c>
      <c r="AF17" s="8">
        <f>+VLOOKUP(X17,HFO_2PS,trim2+5,TRUE)</f>
        <v>911.9</v>
      </c>
      <c r="AG17" s="8">
        <f>+VLOOKUP(X17+Y17,HFO_2PS,trim2+5,TRUE)</f>
        <v>913.9</v>
      </c>
      <c r="AH17" s="7">
        <f t="shared" si="3"/>
        <v>-1</v>
      </c>
      <c r="AI17" s="7">
        <f t="shared" si="4"/>
        <v>-1</v>
      </c>
      <c r="AJ17" s="7">
        <f t="shared" si="5"/>
        <v>912.9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911.4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5.91</v>
      </c>
      <c r="C18" s="222">
        <f>17.1-B18</f>
        <v>11.190000000000001</v>
      </c>
      <c r="D18" s="223">
        <f>IF(B18="mt",0,AN15)</f>
        <v>1292.5</v>
      </c>
      <c r="E18" s="222"/>
      <c r="F18" s="224"/>
      <c r="G18" s="223">
        <f t="shared" si="13"/>
        <v>1292.5</v>
      </c>
      <c r="H18" s="236">
        <v>36.200000000000003</v>
      </c>
      <c r="I18" s="237">
        <v>0.97689999999999999</v>
      </c>
      <c r="J18" s="226">
        <f t="shared" si="16"/>
        <v>0.98523254454812481</v>
      </c>
      <c r="K18" s="227">
        <f t="shared" si="10"/>
        <v>1273.413</v>
      </c>
      <c r="L18" s="228">
        <f t="shared" si="11"/>
        <v>1242.5964054000001</v>
      </c>
      <c r="M18" s="228" t="s">
        <v>208</v>
      </c>
      <c r="N18" s="91"/>
      <c r="O18" s="221">
        <f>D18/2077.6</f>
        <v>0.62211205236811706</v>
      </c>
      <c r="P18" s="152">
        <f>0.9*2077.6</f>
        <v>1869.84</v>
      </c>
      <c r="Q18" s="152">
        <f t="shared" si="15"/>
        <v>577.33999999999992</v>
      </c>
      <c r="R18" s="153">
        <v>3.6</v>
      </c>
      <c r="S18" s="154">
        <f t="shared" si="12"/>
        <v>1238.9964054000002</v>
      </c>
      <c r="U18" s="66"/>
      <c r="V18" s="14" t="s">
        <v>69</v>
      </c>
      <c r="W18" s="15"/>
      <c r="X18" s="13">
        <f>1442-B19*100</f>
        <v>983</v>
      </c>
      <c r="Y18" s="7">
        <v>2</v>
      </c>
      <c r="Z18" s="8">
        <f>+VLOOKUP(X18,HFO_SETT,trim2+4,TRUE)</f>
        <v>134.5</v>
      </c>
      <c r="AA18" s="8">
        <f>+VLOOKUP(X18+Y18,HFO_SETT,trim2+4,TRUE)</f>
        <v>134.69999999999999</v>
      </c>
      <c r="AB18" s="6">
        <f>+X18-VLOOKUP(X18,HFO_SETT,1,TRUE)</f>
        <v>1</v>
      </c>
      <c r="AC18" s="7">
        <f t="shared" si="0"/>
        <v>-9.9999999999994316E-2</v>
      </c>
      <c r="AD18" s="7">
        <f t="shared" si="1"/>
        <v>-9.9999999999994316E-2</v>
      </c>
      <c r="AE18" s="7">
        <f t="shared" si="2"/>
        <v>134.6</v>
      </c>
      <c r="AF18" s="8">
        <f>+VLOOKUP(X18,HFO_SETT,trim2+5,TRUE)</f>
        <v>134.4</v>
      </c>
      <c r="AG18" s="8">
        <f>+VLOOKUP(X18+Y18,HFO_SETT,trim2+5,TRUE)</f>
        <v>134.69999999999999</v>
      </c>
      <c r="AH18" s="7">
        <f t="shared" si="3"/>
        <v>-0.14999999999999147</v>
      </c>
      <c r="AI18" s="7">
        <f t="shared" si="4"/>
        <v>-0.14999999999999147</v>
      </c>
      <c r="AJ18" s="7">
        <f t="shared" si="5"/>
        <v>134.55000000000001</v>
      </c>
      <c r="AK18" s="7">
        <f t="shared" si="6"/>
        <v>0</v>
      </c>
      <c r="AL18" s="7">
        <f t="shared" si="7"/>
        <v>2.4999999999991473E-2</v>
      </c>
      <c r="AM18" s="7"/>
      <c r="AN18" s="9">
        <f t="shared" si="8"/>
        <v>134.6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78" t="s">
        <v>116</v>
      </c>
      <c r="B19" s="167">
        <v>4.59</v>
      </c>
      <c r="C19" s="222">
        <v>14.42</v>
      </c>
      <c r="D19" s="223">
        <f>+AN18</f>
        <v>134.6</v>
      </c>
      <c r="E19" s="222"/>
      <c r="F19" s="224"/>
      <c r="G19" s="223">
        <f t="shared" si="13"/>
        <v>134.6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129.411</v>
      </c>
      <c r="L19" s="228">
        <f t="shared" si="11"/>
        <v>126.27925380000001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873.20000000000016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1035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106.30000000000001</v>
      </c>
      <c r="AF19" s="8">
        <f>+VLOOKUP(X19,HFO_SERV,trim2+5,TRUE)</f>
        <v>106.3</v>
      </c>
      <c r="AG19" s="8">
        <f>+VLOOKUP(X19+Y19,HFO_SERV,trim2+5,TRUE)</f>
        <v>106.5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106.4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4.07</v>
      </c>
      <c r="C20" s="222">
        <v>14.42</v>
      </c>
      <c r="D20" s="223">
        <f>+AN19</f>
        <v>106.30000000000001</v>
      </c>
      <c r="E20" s="222"/>
      <c r="F20" s="224"/>
      <c r="G20" s="223">
        <f t="shared" si="13"/>
        <v>106.30000000000001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101.675</v>
      </c>
      <c r="L20" s="228">
        <f>IF(B20="","",$K20*($I20-0.0011))</f>
        <v>99.214465000000004</v>
      </c>
      <c r="M20" s="228" t="s">
        <v>208</v>
      </c>
      <c r="N20" s="91"/>
      <c r="O20" s="197"/>
      <c r="P20" s="195" t="s">
        <v>149</v>
      </c>
      <c r="Q20" s="196">
        <f>+Q19*0.95</f>
        <v>829.54000000000008</v>
      </c>
      <c r="S20" s="183">
        <f>+SUM(S15:S18)</f>
        <v>2905.706592</v>
      </c>
      <c r="U20" s="66"/>
      <c r="V20" s="14" t="s">
        <v>71</v>
      </c>
      <c r="W20" s="15"/>
      <c r="X20" s="13">
        <f>1494-B21*100</f>
        <v>1014.5</v>
      </c>
      <c r="Y20" s="7">
        <v>2</v>
      </c>
      <c r="Z20" s="8">
        <f>+VLOOKUP(X20,LSHFO_SET,trim2+4,TRUE)</f>
        <v>83.7</v>
      </c>
      <c r="AA20" s="8">
        <f>+VLOOKUP(X20+Y20,LSHFO_SET,trim2+4,TRUE)</f>
        <v>83.9</v>
      </c>
      <c r="AB20" s="6">
        <f>+X20-VLOOKUP(X20,LSHFO_SET,1,TRUE)</f>
        <v>0.5</v>
      </c>
      <c r="AC20" s="7">
        <f t="shared" si="0"/>
        <v>-0.10000000000000142</v>
      </c>
      <c r="AD20" s="7">
        <f t="shared" si="1"/>
        <v>-5.0000000000000711E-2</v>
      </c>
      <c r="AE20" s="7">
        <f t="shared" si="2"/>
        <v>83.75</v>
      </c>
      <c r="AF20" s="8">
        <f>+VLOOKUP(X20,LSHFO_SET,trim2+5,TRUE)</f>
        <v>83.7</v>
      </c>
      <c r="AG20" s="8">
        <f>+VLOOKUP(X20+Y20,LSHFO_SET,trim2+5,TRUE)</f>
        <v>83.9</v>
      </c>
      <c r="AH20" s="7">
        <f t="shared" si="3"/>
        <v>-0.10000000000000142</v>
      </c>
      <c r="AI20" s="7">
        <f t="shared" si="4"/>
        <v>-5.0000000000000711E-2</v>
      </c>
      <c r="AJ20" s="7">
        <f t="shared" si="5"/>
        <v>83.75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83.75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4.7949999999999999</v>
      </c>
      <c r="C21" s="246">
        <f>19.78-B21</f>
        <v>14.985000000000001</v>
      </c>
      <c r="D21" s="243">
        <f>IF(B21="mt",0,AN20)</f>
        <v>83.75</v>
      </c>
      <c r="E21" s="246"/>
      <c r="F21" s="247"/>
      <c r="G21" s="243">
        <f t="shared" si="13"/>
        <v>83.75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79.203999999999994</v>
      </c>
      <c r="L21" s="249">
        <f t="shared" si="11"/>
        <v>75.592297599999995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1147</v>
      </c>
      <c r="Y21" s="7">
        <v>2</v>
      </c>
      <c r="Z21" s="8">
        <f>+VLOOKUP(X21,LSHFO_SERV,trim2+4,TRUE)</f>
        <v>94.8</v>
      </c>
      <c r="AA21" s="8">
        <f>+VLOOKUP(X21+Y21,LSHFO_SERV,trim2+4,TRUE)</f>
        <v>94.9</v>
      </c>
      <c r="AB21" s="6">
        <f>+X21-VLOOKUP(X21,LSHFO_SERV,1,TRUE)</f>
        <v>1</v>
      </c>
      <c r="AC21" s="7">
        <f t="shared" si="0"/>
        <v>-5.0000000000004263E-2</v>
      </c>
      <c r="AD21" s="7">
        <f t="shared" si="1"/>
        <v>-5.0000000000004263E-2</v>
      </c>
      <c r="AE21" s="7">
        <f t="shared" si="2"/>
        <v>94.85</v>
      </c>
      <c r="AF21" s="8">
        <f>+VLOOKUP(X21,LSHFO_SERV,trim2+5,TRUE)</f>
        <v>94.8</v>
      </c>
      <c r="AG21" s="8">
        <f>+VLOOKUP(X21+Y21,LSHFO_SERV,trim2+5,TRUE)</f>
        <v>95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94.9</v>
      </c>
      <c r="AK21" s="7">
        <f t="shared" si="6"/>
        <v>0</v>
      </c>
      <c r="AL21" s="7">
        <f t="shared" si="7"/>
        <v>-2.5000000000005684E-2</v>
      </c>
      <c r="AM21" s="7"/>
      <c r="AN21" s="9">
        <f t="shared" si="8"/>
        <v>94.85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3.86</v>
      </c>
      <c r="C22" s="246">
        <f>19.19-B22</f>
        <v>15.330000000000002</v>
      </c>
      <c r="D22" s="243">
        <f>IF(B22="mt",0,AN21)</f>
        <v>94.85</v>
      </c>
      <c r="E22" s="246"/>
      <c r="F22" s="247"/>
      <c r="G22" s="243">
        <f t="shared" si="13"/>
        <v>94.85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89.771000000000001</v>
      </c>
      <c r="L22" s="249">
        <f t="shared" si="11"/>
        <v>85.677442400000004</v>
      </c>
      <c r="M22" s="249" t="s">
        <v>207</v>
      </c>
      <c r="N22" s="91"/>
      <c r="O22" s="131"/>
      <c r="P22" s="149">
        <v>1912.7</v>
      </c>
      <c r="Q22" s="149">
        <f>M26-P22</f>
        <v>2019.0408146000002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4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1971.4690115000001</v>
      </c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202.3</v>
      </c>
      <c r="AA23" s="8">
        <f>+VLOOKUP(X23+Y23,MGO_STOR_SB,trim2+4,TRUE)</f>
        <v>202.8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202.3</v>
      </c>
      <c r="AF23" s="8">
        <f>+VLOOKUP(X23,MGO_STOR_SB,trim2+5,TRUE)</f>
        <v>202.4</v>
      </c>
      <c r="AG23" s="8">
        <f>+VLOOKUP(X23+Y23,MGO_STOR_SB,trim2+5,TRUE)</f>
        <v>203</v>
      </c>
      <c r="AH23" s="7">
        <f>+(AF23-AG23)/Y23</f>
        <v>-0.29999999999999716</v>
      </c>
      <c r="AI23" s="7">
        <f>+AH23*AB23</f>
        <v>0</v>
      </c>
      <c r="AJ23" s="7">
        <f>+AF23-AI23</f>
        <v>202.4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202.3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4135.3500000000004</v>
      </c>
      <c r="E25" s="71"/>
      <c r="F25" s="90">
        <f>SUM(F15:F24)</f>
        <v>0</v>
      </c>
      <c r="G25" s="89">
        <f>SUM(G15:G24)</f>
        <v>4139.3500000000004</v>
      </c>
      <c r="H25" s="88">
        <f>IF(B15=0," ",AVERAGE(H15:H24))</f>
        <v>57.966666666666669</v>
      </c>
      <c r="I25" s="70" t="s">
        <v>4</v>
      </c>
      <c r="J25" s="70"/>
      <c r="K25" s="87">
        <f>SUM(K15:K24)</f>
        <v>4052.7100000000005</v>
      </c>
      <c r="L25" s="87">
        <f>SUM(L15:L24)</f>
        <v>3931.7408146000002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371</v>
      </c>
      <c r="Y25" s="7">
        <v>2</v>
      </c>
      <c r="Z25" s="8">
        <f>+VLOOKUP(X25,MGO_SERV_TK,trim2+4,TRUE)</f>
        <v>77.900000000000006</v>
      </c>
      <c r="AA25" s="8">
        <f>+VLOOKUP(X25+Y25,MGO_SERV_TK,trim2+4,TRUE)</f>
        <v>78.3</v>
      </c>
      <c r="AB25" s="6">
        <f>+X25-VLOOKUP(X25,MGO_SERV_TK,1,TRUE)</f>
        <v>1</v>
      </c>
      <c r="AC25" s="7">
        <f>+(Z25-AA25)/Y25</f>
        <v>-0.19999999999999574</v>
      </c>
      <c r="AD25" s="7">
        <f>+AC25*AB25</f>
        <v>-0.19999999999999574</v>
      </c>
      <c r="AE25" s="7">
        <f>+Z25-AD25</f>
        <v>78.099999999999994</v>
      </c>
      <c r="AF25" s="8">
        <f>+VLOOKUP(X25,MGO_SERV_TK,trim2+5,TRUE)</f>
        <v>77.8</v>
      </c>
      <c r="AG25" s="8">
        <f>+VLOOKUP(X25+Y25,MGO_SERV_TK,trim2+5,TRUE)</f>
        <v>78.2</v>
      </c>
      <c r="AH25" s="7">
        <f>+(AF25-AG25)/Y25</f>
        <v>-0.20000000000000284</v>
      </c>
      <c r="AI25" s="7">
        <f>+AH25*AB25</f>
        <v>-0.20000000000000284</v>
      </c>
      <c r="AJ25" s="7">
        <f>+AF25-AI25</f>
        <v>78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78.099999999999994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3931.7408146000002</v>
      </c>
      <c r="N26" s="66"/>
      <c r="O26" s="66"/>
      <c r="T26" s="66"/>
      <c r="U26" s="66"/>
      <c r="V26" s="120" t="s">
        <v>74</v>
      </c>
      <c r="W26" s="15"/>
      <c r="X26" s="13">
        <f>+C38*100</f>
        <v>915</v>
      </c>
      <c r="Y26" s="7">
        <v>3</v>
      </c>
      <c r="Z26" s="8">
        <f>+VLOOKUP(X26,MGO_STOR_PS,trim2+4,TRUE)</f>
        <v>357.1</v>
      </c>
      <c r="AA26" s="8">
        <f>+VLOOKUP(X26+Y26,MGO_STOR_PS,trim2+4,TRUE)</f>
        <v>359.4</v>
      </c>
      <c r="AB26" s="6">
        <f>+X26-VLOOKUP(X26,MGO_STOR_PS,1,TRUE)</f>
        <v>1</v>
      </c>
      <c r="AC26" s="7">
        <f>+(Z26-AA26)/Y26</f>
        <v>-0.76666666666665151</v>
      </c>
      <c r="AD26" s="7">
        <f>+AC26*AB26</f>
        <v>-0.76666666666665151</v>
      </c>
      <c r="AE26" s="7">
        <f>+Z26-AD26</f>
        <v>357.86666666666667</v>
      </c>
      <c r="AF26" s="8">
        <f>+VLOOKUP(X26,MGO_STOR_PS,trim2+5,TRUE)</f>
        <v>357.7</v>
      </c>
      <c r="AG26" s="8">
        <f>+VLOOKUP(X26+Y26,MGO_STOR_PS,trim2+5,TRUE)</f>
        <v>360.1</v>
      </c>
      <c r="AH26" s="7">
        <f>+(AF26-AG26)/Y26</f>
        <v>-0.80000000000001137</v>
      </c>
      <c r="AI26" s="7">
        <f>+AH26*AB26</f>
        <v>-0.80000000000001137</v>
      </c>
      <c r="AJ26" s="7">
        <f>+AF26-AI26</f>
        <v>358.5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357.86666666666667</v>
      </c>
      <c r="AO26"/>
      <c r="AP26" s="170"/>
      <c r="AQ26" s="170"/>
    </row>
    <row r="27" spans="1:47" s="21" customFormat="1" ht="14.25" customHeight="1">
      <c r="A27" s="65" t="s">
        <v>90</v>
      </c>
      <c r="B27" s="272"/>
      <c r="C27" s="273"/>
      <c r="D27" s="274"/>
      <c r="E27" s="275"/>
      <c r="F27" s="273"/>
      <c r="G27" s="276"/>
      <c r="H27" s="273"/>
      <c r="I27" s="273"/>
      <c r="J27" s="277"/>
      <c r="K27" s="302" t="s">
        <v>220</v>
      </c>
      <c r="L27" s="302"/>
      <c r="M27" s="285">
        <f>SUM(L17,L21,L22)</f>
        <v>1009.8582752</v>
      </c>
      <c r="O27" s="21">
        <v>1019</v>
      </c>
      <c r="P27" s="100">
        <f>M27-O27</f>
        <v>-9.14172480000002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5" customHeight="1">
      <c r="B28" s="279"/>
      <c r="C28" s="280"/>
      <c r="D28" s="281"/>
      <c r="E28" s="282"/>
      <c r="F28" s="280"/>
      <c r="G28" s="283"/>
      <c r="H28" s="280"/>
      <c r="I28" s="280"/>
      <c r="J28" s="280"/>
      <c r="K28" s="303" t="s">
        <v>210</v>
      </c>
      <c r="L28" s="303"/>
      <c r="M28" s="284">
        <f>SUM(L15,L16,L18,L19,L20,L23)</f>
        <v>2921.8825394</v>
      </c>
      <c r="O28" s="128">
        <v>2921.8</v>
      </c>
      <c r="P28" s="100">
        <f>M28-O28</f>
        <v>8.2539399999859597E-2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202.3</v>
      </c>
      <c r="E37" s="97"/>
      <c r="F37" s="96"/>
      <c r="G37" s="95">
        <f>IF(D37&gt;0,D37-F37," ")</f>
        <v>202.3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199.90899999999999</v>
      </c>
      <c r="L37" s="117"/>
      <c r="M37" s="123">
        <f t="shared" ref="M37:M38" si="20">IF(C37="","",$K37*($I37-0.0011))</f>
        <v>177.19933759999998</v>
      </c>
      <c r="O37" s="151">
        <f>D37/229</f>
        <v>0.88340611353711795</v>
      </c>
      <c r="P37" s="152">
        <f>0.9*229</f>
        <v>206.1</v>
      </c>
      <c r="Q37" s="152">
        <f t="shared" ref="Q37" si="21">IF(P37-G37&lt;0,0,P37-G37)</f>
        <v>3.7999999999999829</v>
      </c>
      <c r="R37" s="153">
        <v>176.7</v>
      </c>
      <c r="S37" s="154">
        <f>SUM(L37:M37)-R37</f>
        <v>0.49933759999998983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9.15</v>
      </c>
      <c r="D38" s="74">
        <f>+AN26</f>
        <v>357.86666666666667</v>
      </c>
      <c r="E38" s="76"/>
      <c r="F38" s="75"/>
      <c r="G38" s="74">
        <f>IF(D38&gt;0,D38-F38," ")</f>
        <v>357.86666666666667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353.18700000000001</v>
      </c>
      <c r="L38" s="93"/>
      <c r="M38" s="92">
        <f t="shared" si="20"/>
        <v>313.20623160000002</v>
      </c>
      <c r="O38" s="151">
        <f>D38/411.3</f>
        <v>0.87008671691385042</v>
      </c>
      <c r="P38" s="152">
        <f>0.9*411.3</f>
        <v>370.17</v>
      </c>
      <c r="Q38" s="152">
        <f>IF(P38-G38&lt;0,0,P38-G38)</f>
        <v>12.303333333333342</v>
      </c>
      <c r="R38" s="153">
        <v>122.2</v>
      </c>
      <c r="S38" s="154">
        <f>SUM(L38:M38)-R38</f>
        <v>191.00623160000004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3.71</v>
      </c>
      <c r="D39" s="74">
        <f>+AN25</f>
        <v>78.099999999999994</v>
      </c>
      <c r="E39" s="76"/>
      <c r="F39" s="75"/>
      <c r="G39" s="74">
        <f>IF(D39&gt;0,D39-F39," ")</f>
        <v>78.099999999999994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76.867999999999995</v>
      </c>
      <c r="L39" s="93"/>
      <c r="M39" s="92">
        <f>IF(C39="","",$K39*($I39-0.0011))</f>
        <v>68.13579519999999</v>
      </c>
      <c r="O39" s="151">
        <f>D39/99.8</f>
        <v>0.78256513026052099</v>
      </c>
      <c r="P39" s="151">
        <f ca="1">0.95*P39%</f>
        <v>0</v>
      </c>
      <c r="Q39" s="151"/>
      <c r="R39" s="153">
        <v>69.2</v>
      </c>
      <c r="S39" s="154">
        <f>SUM(L39:M39)-R39</f>
        <v>-1.0642048000000131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3.9</v>
      </c>
      <c r="E40" s="138"/>
      <c r="F40" s="139"/>
      <c r="G40" s="140">
        <v>3.9</v>
      </c>
      <c r="H40" s="141">
        <v>35</v>
      </c>
      <c r="I40" s="188">
        <v>0.88749999999999996</v>
      </c>
      <c r="J40" s="124">
        <f>EXP(-(186.9696+0.4862*(I40*1000))/(I40*1000)^2*(H40-15)*(1+0.8*(186.9696+0.4862*(I40*1000))*(H40-15)/(I40*1000)^2))</f>
        <v>0.9842243525596972</v>
      </c>
      <c r="K40" s="187">
        <f>IF(D40&gt;0,ROUND((G40*J40),3)," ")</f>
        <v>3.8380000000000001</v>
      </c>
      <c r="L40" s="143"/>
      <c r="M40" s="144">
        <f>+J40*G40*I40</f>
        <v>3.4066465402972517</v>
      </c>
      <c r="O40" s="21"/>
      <c r="P40" s="181">
        <f ca="1">SUM(P37:P39)</f>
        <v>608.28499999999997</v>
      </c>
      <c r="Q40" s="182">
        <f>SUM(Q37:Q38)</f>
        <v>16.103333333333325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642.16666666666674</v>
      </c>
      <c r="E41" s="71"/>
      <c r="F41" s="90">
        <f>SUM(F37:F40)</f>
        <v>0</v>
      </c>
      <c r="G41" s="89">
        <f>SUM(G37:G40)</f>
        <v>642.16666666666674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633.80199999999991</v>
      </c>
      <c r="L41" s="87">
        <f>SUM(L37:L40)</f>
        <v>0</v>
      </c>
      <c r="M41" s="86">
        <f>SUM(M37:M40)</f>
        <v>561.94801094029731</v>
      </c>
      <c r="O41" s="194"/>
      <c r="P41" s="195" t="s">
        <v>149</v>
      </c>
      <c r="Q41" s="196">
        <f>+Q40*0.85</f>
        <v>13.687833333333325</v>
      </c>
      <c r="R41" s="21"/>
      <c r="S41" s="183">
        <f>+SUM(S37:S39)</f>
        <v>190.4413644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286">
        <f>+L41+M41</f>
        <v>561.94801094029731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325.04136440000002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7.1</v>
      </c>
      <c r="L45" s="40"/>
      <c r="M45" s="39">
        <f t="shared" ref="M45:M51" si="22">+SUM(J45:L45)</f>
        <v>74.099999999999994</v>
      </c>
      <c r="P45" s="21">
        <v>561.9</v>
      </c>
      <c r="R45" s="100">
        <f>M42-P45</f>
        <v>4.8010940297331217E-2</v>
      </c>
    </row>
    <row r="46" spans="1:48" s="21" customFormat="1">
      <c r="B46" s="156" t="s">
        <v>224</v>
      </c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7.1</v>
      </c>
      <c r="L46" s="35"/>
      <c r="M46" s="34">
        <f t="shared" si="22"/>
        <v>56.1</v>
      </c>
      <c r="O46" s="17"/>
      <c r="P46" s="17"/>
      <c r="Q46" s="17"/>
      <c r="R46" s="17"/>
      <c r="S46" s="17"/>
    </row>
    <row r="47" spans="1:48" s="21" customFormat="1">
      <c r="B47" s="156" t="s">
        <v>223</v>
      </c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7.1</v>
      </c>
      <c r="L47" s="50"/>
      <c r="M47" s="49">
        <f t="shared" si="22"/>
        <v>60.1</v>
      </c>
      <c r="O47" s="17"/>
      <c r="P47" s="17"/>
      <c r="Q47" s="17"/>
      <c r="R47" s="17"/>
      <c r="S47" s="17"/>
    </row>
    <row r="48" spans="1:48" s="21" customFormat="1">
      <c r="B48" s="156" t="s">
        <v>225</v>
      </c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7.1</v>
      </c>
      <c r="L48" s="45">
        <v>3</v>
      </c>
      <c r="M48" s="44">
        <f t="shared" si="22"/>
        <v>43.1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 ht="14.25">
      <c r="A57" s="20"/>
      <c r="B57" s="20"/>
      <c r="D57" s="18"/>
      <c r="G57" s="18"/>
      <c r="J57" s="292" t="s">
        <v>221</v>
      </c>
      <c r="K57" s="292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8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392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2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2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93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EEAE-3251-45A1-A47E-75987509FFAE}">
  <sheetPr>
    <tabColor rgb="FFFF0000"/>
    <pageSetUpPr fitToPage="1"/>
  </sheetPr>
  <dimension ref="A1:AV62"/>
  <sheetViews>
    <sheetView showGridLines="0" showZeros="0" zoomScaleSheetLayoutView="100" workbookViewId="0">
      <selection activeCell="K5" sqref="K5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 t="s">
        <v>222</v>
      </c>
      <c r="G5" s="111" t="s">
        <v>134</v>
      </c>
      <c r="H5" s="202">
        <v>46235</v>
      </c>
      <c r="I5" s="200"/>
      <c r="J5" s="103" t="s">
        <v>133</v>
      </c>
      <c r="K5" s="166" t="s">
        <v>218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7.7</v>
      </c>
      <c r="D9" s="100"/>
      <c r="E9" s="103" t="s">
        <v>130</v>
      </c>
      <c r="F9" s="178">
        <v>11.3</v>
      </c>
      <c r="G9" s="105" t="s">
        <v>129</v>
      </c>
      <c r="H9" s="104">
        <f>SUM(F9-C9)</f>
        <v>3.6000000000000005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1945</v>
      </c>
      <c r="Y14" s="3">
        <v>2</v>
      </c>
      <c r="Z14" s="4">
        <f>+VLOOKUP(X14,HFO_1sb,trim2+4,TRUE)</f>
        <v>718.7</v>
      </c>
      <c r="AA14" s="4">
        <f>+VLOOKUP(X14+Y14,HFO_1sb,trim2+4,TRUE)</f>
        <v>719.6</v>
      </c>
      <c r="AB14" s="2">
        <f>+X14-VLOOKUP(X14,HFO_1sb,1,TRUE)</f>
        <v>1</v>
      </c>
      <c r="AC14" s="3">
        <f t="shared" ref="AC14:AC21" si="0">+(Z14-AA14)/Y14</f>
        <v>-0.44999999999998863</v>
      </c>
      <c r="AD14" s="3">
        <f t="shared" ref="AD14:AD21" si="1">+AC14*AB14</f>
        <v>-0.44999999999998863</v>
      </c>
      <c r="AE14" s="3">
        <f t="shared" ref="AE14:AE21" si="2">+Z14-AD14</f>
        <v>719.15000000000009</v>
      </c>
      <c r="AF14" s="4">
        <f>+VLOOKUP(X14,HFO_1sb,trim2+5,TRUE)</f>
        <v>718.5</v>
      </c>
      <c r="AG14" s="4">
        <f>+VLOOKUP(X14+Y14,HFO_1sb,trim2+5,TRUE)</f>
        <v>719.5</v>
      </c>
      <c r="AH14" s="3">
        <f t="shared" ref="AH14:AH21" si="3">+(AF14-AG14)/Y14</f>
        <v>-0.5</v>
      </c>
      <c r="AI14" s="3">
        <f t="shared" ref="AI14:AI21" si="4">+AH14*AB14</f>
        <v>-0.5</v>
      </c>
      <c r="AJ14" s="3">
        <f t="shared" ref="AJ14:AJ21" si="5">+AF14-AI14</f>
        <v>719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719.15000000000009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2.35</v>
      </c>
      <c r="C15" s="261">
        <f>22.58-B15</f>
        <v>20.229999999999997</v>
      </c>
      <c r="D15" s="263">
        <f>+IF(B15="mt",0,AN16)</f>
        <v>755.75</v>
      </c>
      <c r="E15" s="261"/>
      <c r="F15" s="264"/>
      <c r="G15" s="263">
        <f>IF(D15&gt;=0,D15-F15," ")</f>
        <v>755.75</v>
      </c>
      <c r="H15" s="265">
        <v>34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0.98653852670427655</v>
      </c>
      <c r="K15" s="268">
        <f t="shared" ref="K15:K24" si="10">IF(D15&gt;0,ROUND((G15*J15),3)," ")</f>
        <v>745.57600000000002</v>
      </c>
      <c r="L15" s="269">
        <f t="shared" ref="L15:L22" si="11">IF(B15="","",$K15*($I15-0.0011))</f>
        <v>717.76601519999997</v>
      </c>
      <c r="M15" s="270" t="s">
        <v>208</v>
      </c>
      <c r="N15" s="91"/>
      <c r="O15" s="151">
        <f>D15/829.8</f>
        <v>0.9107616293082671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91.566015199999924</v>
      </c>
      <c r="U15" s="66"/>
      <c r="V15" s="16" t="s">
        <v>66</v>
      </c>
      <c r="W15" s="15"/>
      <c r="X15" s="13">
        <f>1710-B18*100</f>
        <v>1131</v>
      </c>
      <c r="Y15" s="7">
        <v>2</v>
      </c>
      <c r="Z15" s="8">
        <f>+VLOOKUP(X15,HFO_2SB,trim2+4,TRUE)</f>
        <v>1311.2</v>
      </c>
      <c r="AA15" s="8">
        <f>+VLOOKUP(X15+Y15,HFO_2SB,trim2+4,TRUE)</f>
        <v>1314.6</v>
      </c>
      <c r="AB15" s="6">
        <f>+X15-VLOOKUP(X15,HFO_2SB,1,TRUE)</f>
        <v>1</v>
      </c>
      <c r="AC15" s="7">
        <f t="shared" si="0"/>
        <v>-1.6999999999999318</v>
      </c>
      <c r="AD15" s="7">
        <f t="shared" si="1"/>
        <v>-1.6999999999999318</v>
      </c>
      <c r="AE15" s="7">
        <f t="shared" si="2"/>
        <v>1312.9</v>
      </c>
      <c r="AF15" s="8">
        <f>+VLOOKUP(X15,HFO_2SB,trim2+5,TRUE)</f>
        <v>1315.3</v>
      </c>
      <c r="AG15" s="8">
        <f>+VLOOKUP(X15+Y15,HFO_2SB,trim2+5,TRUE)</f>
        <v>1318.7</v>
      </c>
      <c r="AH15" s="7">
        <f t="shared" si="3"/>
        <v>-1.7000000000000455</v>
      </c>
      <c r="AI15" s="7">
        <f t="shared" si="4"/>
        <v>-1.7000000000000455</v>
      </c>
      <c r="AJ15" s="7">
        <f t="shared" si="5"/>
        <v>1317</v>
      </c>
      <c r="AK15" s="7">
        <f t="shared" si="6"/>
        <v>0</v>
      </c>
      <c r="AL15" s="7">
        <f t="shared" si="7"/>
        <v>-2.0499999999999545</v>
      </c>
      <c r="AM15" s="7"/>
      <c r="AN15" s="9">
        <f t="shared" si="8"/>
        <v>1312.9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3.05</v>
      </c>
      <c r="C16" s="260">
        <f>22.58-B16</f>
        <v>19.529999999999998</v>
      </c>
      <c r="D16" s="223">
        <f>IF(B16="mt",0,AN14)</f>
        <v>719.15000000000009</v>
      </c>
      <c r="E16" s="222"/>
      <c r="F16" s="224"/>
      <c r="G16" s="223">
        <f t="shared" ref="G16:G22" si="13">IF(D16&gt;=0,D16-F16," ")</f>
        <v>719.15000000000009</v>
      </c>
      <c r="H16" s="236">
        <v>35</v>
      </c>
      <c r="I16" s="237">
        <v>0.98980000000000001</v>
      </c>
      <c r="J16" s="226">
        <f>EXP(-(186.9696+0.4862*(I16*1000))/(I16*1000)^2*(H16-15)*(1+0.8*(186.9696+0.4862*(I16*1000))*(H16-15)/(I16*1000)^2))</f>
        <v>0.98630471685158161</v>
      </c>
      <c r="K16" s="227">
        <f t="shared" si="10"/>
        <v>709.30100000000004</v>
      </c>
      <c r="L16" s="228">
        <f t="shared" si="11"/>
        <v>701.28589870000008</v>
      </c>
      <c r="M16" s="228" t="s">
        <v>208</v>
      </c>
      <c r="N16" s="91"/>
      <c r="O16" s="151">
        <f t="shared" ref="O16" si="14">D16/829.8</f>
        <v>0.866654615570017</v>
      </c>
      <c r="P16" s="152">
        <f>0.9*829.8</f>
        <v>746.81999999999994</v>
      </c>
      <c r="Q16" s="152">
        <f t="shared" ref="Q16:Q18" si="15">IF(P16-G16&lt;0,0,P16-G16)</f>
        <v>27.669999999999845</v>
      </c>
      <c r="R16" s="153">
        <v>0.7</v>
      </c>
      <c r="S16" s="154">
        <f t="shared" si="12"/>
        <v>700.58589870000003</v>
      </c>
      <c r="U16" s="66"/>
      <c r="V16" s="14" t="s">
        <v>67</v>
      </c>
      <c r="W16" s="15"/>
      <c r="X16" s="13">
        <f>2258-B15*100</f>
        <v>2023</v>
      </c>
      <c r="Y16" s="7">
        <v>2</v>
      </c>
      <c r="Z16" s="8">
        <f>+VLOOKUP(X16,LSHFO_PS,trim2+4,TRUE)</f>
        <v>755.3</v>
      </c>
      <c r="AA16" s="8">
        <f>+VLOOKUP(X16+Y16,LSHFO_PS,trim2+4,TRUE)</f>
        <v>756.2</v>
      </c>
      <c r="AB16" s="6">
        <f>+X16-VLOOKUP(X16,LSHFO_PS,1,TRUE)</f>
        <v>1</v>
      </c>
      <c r="AC16" s="7">
        <f t="shared" si="0"/>
        <v>-0.45000000000004547</v>
      </c>
      <c r="AD16" s="7">
        <f t="shared" si="1"/>
        <v>-0.45000000000004547</v>
      </c>
      <c r="AE16" s="7">
        <f t="shared" si="2"/>
        <v>755.75</v>
      </c>
      <c r="AF16" s="8">
        <f>+VLOOKUP(X16,LSHFO_PS,trim2+5,TRUE)</f>
        <v>755.2</v>
      </c>
      <c r="AG16" s="8">
        <f>+VLOOKUP(X16+Y16,LSHFO_PS,trim2+5,TRUE)</f>
        <v>756.1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755.65000000000009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755.75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4.04</v>
      </c>
      <c r="C17" s="246">
        <f>17.09-B17</f>
        <v>13.05</v>
      </c>
      <c r="D17" s="243">
        <f>IF(B17="mt",0,AN17)</f>
        <v>925.2</v>
      </c>
      <c r="E17" s="246"/>
      <c r="F17" s="247"/>
      <c r="G17" s="243">
        <f t="shared" si="13"/>
        <v>925.2</v>
      </c>
      <c r="H17" s="244">
        <v>48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0.97629195871836105</v>
      </c>
      <c r="K17" s="248">
        <f t="shared" si="10"/>
        <v>903.26499999999999</v>
      </c>
      <c r="L17" s="249">
        <f t="shared" si="11"/>
        <v>862.07611599999996</v>
      </c>
      <c r="M17" s="249" t="s">
        <v>207</v>
      </c>
      <c r="N17" s="91"/>
      <c r="O17" s="151">
        <f>D17/1341.4</f>
        <v>0.68972715073803492</v>
      </c>
      <c r="P17" s="152">
        <f>0.9*1341.4</f>
        <v>1207.2600000000002</v>
      </c>
      <c r="Q17" s="152">
        <f t="shared" si="15"/>
        <v>282.06000000000017</v>
      </c>
      <c r="R17" s="153">
        <v>1.1000000000000001</v>
      </c>
      <c r="S17" s="154">
        <f t="shared" si="12"/>
        <v>860.97611599999993</v>
      </c>
      <c r="U17" s="66"/>
      <c r="V17" s="14" t="s">
        <v>68</v>
      </c>
      <c r="W17" s="15"/>
      <c r="X17" s="13">
        <f>1709-B17*100</f>
        <v>1305</v>
      </c>
      <c r="Y17" s="7">
        <v>2</v>
      </c>
      <c r="Z17" s="8">
        <f>+VLOOKUP(X17,HFO_2PS,trim2+4,TRUE)</f>
        <v>924.2</v>
      </c>
      <c r="AA17" s="8">
        <f>+VLOOKUP(X17+Y17,HFO_2PS,trim2+4,TRUE)</f>
        <v>926.2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925.2</v>
      </c>
      <c r="AF17" s="8">
        <f>+VLOOKUP(X17,HFO_2PS,trim2+5,TRUE)</f>
        <v>925.8</v>
      </c>
      <c r="AG17" s="8">
        <f>+VLOOKUP(X17+Y17,HFO_2PS,trim2+5,TRUE)</f>
        <v>927.8</v>
      </c>
      <c r="AH17" s="7">
        <f t="shared" si="3"/>
        <v>-1</v>
      </c>
      <c r="AI17" s="7">
        <f t="shared" si="4"/>
        <v>-1</v>
      </c>
      <c r="AJ17" s="7">
        <f t="shared" si="5"/>
        <v>926.8</v>
      </c>
      <c r="AK17" s="7">
        <f t="shared" si="6"/>
        <v>0</v>
      </c>
      <c r="AL17" s="7">
        <f t="shared" si="7"/>
        <v>-0.79999999999995453</v>
      </c>
      <c r="AM17" s="7"/>
      <c r="AN17" s="9">
        <f t="shared" si="8"/>
        <v>925.2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5.79</v>
      </c>
      <c r="C18" s="222">
        <f>17.1-B18</f>
        <v>11.310000000000002</v>
      </c>
      <c r="D18" s="223">
        <f>IF(B18="mt",0,AN15)</f>
        <v>1312.9</v>
      </c>
      <c r="E18" s="222"/>
      <c r="F18" s="224"/>
      <c r="G18" s="223">
        <f t="shared" si="13"/>
        <v>1312.9</v>
      </c>
      <c r="H18" s="236">
        <v>36</v>
      </c>
      <c r="I18" s="237">
        <v>0.97689999999999999</v>
      </c>
      <c r="J18" s="226">
        <f t="shared" si="16"/>
        <v>0.98537242894722077</v>
      </c>
      <c r="K18" s="227">
        <f t="shared" si="10"/>
        <v>1293.6949999999999</v>
      </c>
      <c r="L18" s="228">
        <f t="shared" si="11"/>
        <v>1262.387581</v>
      </c>
      <c r="M18" s="228" t="s">
        <v>208</v>
      </c>
      <c r="N18" s="91"/>
      <c r="O18" s="221">
        <f>D18/2077.6</f>
        <v>0.63193107431651918</v>
      </c>
      <c r="P18" s="152">
        <f>0.9*2077.6</f>
        <v>1869.84</v>
      </c>
      <c r="Q18" s="152">
        <f t="shared" si="15"/>
        <v>556.93999999999983</v>
      </c>
      <c r="R18" s="153">
        <v>3.6</v>
      </c>
      <c r="S18" s="154">
        <f t="shared" si="12"/>
        <v>1258.787581</v>
      </c>
      <c r="U18" s="66"/>
      <c r="V18" s="14" t="s">
        <v>69</v>
      </c>
      <c r="W18" s="15"/>
      <c r="X18" s="13">
        <f>1442-B19*100</f>
        <v>983</v>
      </c>
      <c r="Y18" s="7">
        <v>2</v>
      </c>
      <c r="Z18" s="8">
        <f>+VLOOKUP(X18,HFO_SETT,trim2+4,TRUE)</f>
        <v>134.5</v>
      </c>
      <c r="AA18" s="8">
        <f>+VLOOKUP(X18+Y18,HFO_SETT,trim2+4,TRUE)</f>
        <v>134.69999999999999</v>
      </c>
      <c r="AB18" s="6">
        <f>+X18-VLOOKUP(X18,HFO_SETT,1,TRUE)</f>
        <v>1</v>
      </c>
      <c r="AC18" s="7">
        <f t="shared" si="0"/>
        <v>-9.9999999999994316E-2</v>
      </c>
      <c r="AD18" s="7">
        <f t="shared" si="1"/>
        <v>-9.9999999999994316E-2</v>
      </c>
      <c r="AE18" s="7">
        <f t="shared" si="2"/>
        <v>134.6</v>
      </c>
      <c r="AF18" s="8">
        <f>+VLOOKUP(X18,HFO_SETT,trim2+5,TRUE)</f>
        <v>134.4</v>
      </c>
      <c r="AG18" s="8">
        <f>+VLOOKUP(X18+Y18,HFO_SETT,trim2+5,TRUE)</f>
        <v>134.69999999999999</v>
      </c>
      <c r="AH18" s="7">
        <f t="shared" si="3"/>
        <v>-0.14999999999999147</v>
      </c>
      <c r="AI18" s="7">
        <f t="shared" si="4"/>
        <v>-0.14999999999999147</v>
      </c>
      <c r="AJ18" s="7">
        <f t="shared" si="5"/>
        <v>134.55000000000001</v>
      </c>
      <c r="AK18" s="7">
        <f t="shared" si="6"/>
        <v>0</v>
      </c>
      <c r="AL18" s="7">
        <f t="shared" si="7"/>
        <v>2.4999999999991473E-2</v>
      </c>
      <c r="AM18" s="7"/>
      <c r="AN18" s="9">
        <f t="shared" si="8"/>
        <v>134.6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4.59</v>
      </c>
      <c r="C19" s="222">
        <v>14.42</v>
      </c>
      <c r="D19" s="223">
        <f>+AN18</f>
        <v>134.6</v>
      </c>
      <c r="E19" s="222"/>
      <c r="F19" s="224"/>
      <c r="G19" s="223">
        <f t="shared" si="13"/>
        <v>134.6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129.411</v>
      </c>
      <c r="L19" s="228">
        <f t="shared" si="11"/>
        <v>126.27925380000001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866.66999999999985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1035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106.30000000000001</v>
      </c>
      <c r="AF19" s="8">
        <f>+VLOOKUP(X19,HFO_SERV,trim2+5,TRUE)</f>
        <v>106.3</v>
      </c>
      <c r="AG19" s="8">
        <f>+VLOOKUP(X19+Y19,HFO_SERV,trim2+5,TRUE)</f>
        <v>106.5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106.4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4.07</v>
      </c>
      <c r="C20" s="222">
        <v>14.42</v>
      </c>
      <c r="D20" s="223">
        <f>+AN19</f>
        <v>106.30000000000001</v>
      </c>
      <c r="E20" s="222"/>
      <c r="F20" s="224"/>
      <c r="G20" s="223">
        <f t="shared" si="13"/>
        <v>106.30000000000001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101.675</v>
      </c>
      <c r="L20" s="228">
        <f>IF(B20="","",$K20*($I20-0.0011))</f>
        <v>99.214465000000004</v>
      </c>
      <c r="M20" s="228" t="s">
        <v>208</v>
      </c>
      <c r="N20" s="91"/>
      <c r="O20" s="197"/>
      <c r="P20" s="195" t="s">
        <v>149</v>
      </c>
      <c r="Q20" s="196">
        <f>+Q19*0.95</f>
        <v>823.33649999999977</v>
      </c>
      <c r="S20" s="183">
        <f>+SUM(S15:S18)</f>
        <v>2911.9156109</v>
      </c>
      <c r="U20" s="66"/>
      <c r="V20" s="14" t="s">
        <v>71</v>
      </c>
      <c r="W20" s="15"/>
      <c r="X20" s="13">
        <f>1494-B21*100</f>
        <v>1009</v>
      </c>
      <c r="Y20" s="7">
        <v>2</v>
      </c>
      <c r="Z20" s="8">
        <f>+VLOOKUP(X20,LSHFO_SET,trim2+4,TRUE)</f>
        <v>83.2</v>
      </c>
      <c r="AA20" s="8">
        <f>+VLOOKUP(X20+Y20,LSHFO_SET,trim2+4,TRUE)</f>
        <v>83.4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83.300000000000011</v>
      </c>
      <c r="AF20" s="8">
        <f>+VLOOKUP(X20,LSHFO_SET,trim2+5,TRUE)</f>
        <v>83.2</v>
      </c>
      <c r="AG20" s="8">
        <f>+VLOOKUP(X20+Y20,LSHFO_SET,trim2+5,TRUE)</f>
        <v>83.4</v>
      </c>
      <c r="AH20" s="7">
        <f t="shared" si="3"/>
        <v>-0.10000000000000142</v>
      </c>
      <c r="AI20" s="7">
        <f t="shared" si="4"/>
        <v>-0.10000000000000142</v>
      </c>
      <c r="AJ20" s="7">
        <f t="shared" si="5"/>
        <v>83.300000000000011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83.300000000000011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4.8499999999999996</v>
      </c>
      <c r="C21" s="246">
        <v>14.94</v>
      </c>
      <c r="D21" s="243">
        <f>IF(B21="mt",0,AN20)</f>
        <v>83.300000000000011</v>
      </c>
      <c r="E21" s="246"/>
      <c r="F21" s="247"/>
      <c r="G21" s="243">
        <f t="shared" si="13"/>
        <v>83.300000000000011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78.778000000000006</v>
      </c>
      <c r="L21" s="249">
        <f t="shared" si="11"/>
        <v>75.185723200000012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1146</v>
      </c>
      <c r="Y21" s="7">
        <v>2</v>
      </c>
      <c r="Z21" s="8">
        <f>+VLOOKUP(X21,LSHFO_SERV,trim2+4,TRUE)</f>
        <v>94.8</v>
      </c>
      <c r="AA21" s="8">
        <f>+VLOOKUP(X21+Y21,LSHFO_SERV,trim2+4,TRUE)</f>
        <v>94.9</v>
      </c>
      <c r="AB21" s="6">
        <f>+X21-VLOOKUP(X21,LSHFO_SERV,1,TRUE)</f>
        <v>0</v>
      </c>
      <c r="AC21" s="7">
        <f t="shared" si="0"/>
        <v>-5.0000000000004263E-2</v>
      </c>
      <c r="AD21" s="7">
        <f t="shared" si="1"/>
        <v>0</v>
      </c>
      <c r="AE21" s="7">
        <f t="shared" si="2"/>
        <v>94.8</v>
      </c>
      <c r="AF21" s="8">
        <f>+VLOOKUP(X21,LSHFO_SERV,trim2+5,TRUE)</f>
        <v>94.8</v>
      </c>
      <c r="AG21" s="8">
        <f>+VLOOKUP(X21+Y21,LSHFO_SERV,trim2+5,TRUE)</f>
        <v>95</v>
      </c>
      <c r="AH21" s="7">
        <f t="shared" si="3"/>
        <v>-0.10000000000000142</v>
      </c>
      <c r="AI21" s="7">
        <f t="shared" si="4"/>
        <v>0</v>
      </c>
      <c r="AJ21" s="7">
        <f t="shared" si="5"/>
        <v>94.8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94.8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3.87</v>
      </c>
      <c r="C22" s="246">
        <v>15.33</v>
      </c>
      <c r="D22" s="243">
        <f>IF(B22="mt",0,AN21)</f>
        <v>94.8</v>
      </c>
      <c r="E22" s="246"/>
      <c r="F22" s="247"/>
      <c r="G22" s="243">
        <f t="shared" si="13"/>
        <v>94.8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89.722999999999999</v>
      </c>
      <c r="L22" s="249">
        <f t="shared" si="11"/>
        <v>85.631631200000001</v>
      </c>
      <c r="M22" s="249" t="s">
        <v>207</v>
      </c>
      <c r="N22" s="91"/>
      <c r="O22" s="131"/>
      <c r="P22" s="149">
        <v>1912.7</v>
      </c>
      <c r="Q22" s="149">
        <f>M26-P22</f>
        <v>2024.7974478999997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4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1963.6734796999999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203.4</v>
      </c>
      <c r="AF23" s="8">
        <f>+VLOOKUP(X23,MGO_STOR_SB,trim2+5,TRUE)</f>
        <v>203.5</v>
      </c>
      <c r="AG23" s="8">
        <f>+VLOOKUP(X23+Y23,MGO_STOR_SB,trim2+5,TRUE)</f>
        <v>204.1</v>
      </c>
      <c r="AH23" s="7">
        <f>+(AF23-AG23)/Y23</f>
        <v>-0.29999999999999716</v>
      </c>
      <c r="AI23" s="7">
        <f>+AH23*AB23</f>
        <v>0</v>
      </c>
      <c r="AJ23" s="7">
        <f>+AF23-AI23</f>
        <v>203.5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4140.5000000000009</v>
      </c>
      <c r="E25" s="71"/>
      <c r="F25" s="90">
        <f>SUM(F15:F24)</f>
        <v>0</v>
      </c>
      <c r="G25" s="89">
        <f>SUM(G15:G24)</f>
        <v>4144.5000000000009</v>
      </c>
      <c r="H25" s="88">
        <f>IF(B15=0," ",AVERAGE(H15:H24))</f>
        <v>57.666666666666664</v>
      </c>
      <c r="I25" s="70" t="s">
        <v>4</v>
      </c>
      <c r="J25" s="70"/>
      <c r="K25" s="87">
        <f>SUM(K15:K24)</f>
        <v>4059.2849999999994</v>
      </c>
      <c r="L25" s="87">
        <f>SUM(L15:L24)</f>
        <v>3937.4974478999998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73.3</v>
      </c>
      <c r="AA25" s="8">
        <f>+VLOOKUP(X25+Y25,MGO_SERV_TK,trim2+4,TRUE)</f>
        <v>73.7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73.3</v>
      </c>
      <c r="AF25" s="8">
        <f>+VLOOKUP(X25,MGO_SERV_TK,trim2+5,TRUE)</f>
        <v>73.2</v>
      </c>
      <c r="AG25" s="8">
        <f>+VLOOKUP(X25+Y25,MGO_SERV_TK,trim2+5,TRUE)</f>
        <v>73.7</v>
      </c>
      <c r="AH25" s="7">
        <f>+(AF25-AG25)/Y25</f>
        <v>-0.25</v>
      </c>
      <c r="AI25" s="7">
        <f>+AH25*AB25</f>
        <v>0</v>
      </c>
      <c r="AJ25" s="7">
        <f>+AF25-AI25</f>
        <v>73.2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73.3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3937.4974478999998</v>
      </c>
      <c r="N26" s="66"/>
      <c r="O26" s="66"/>
      <c r="T26" s="66"/>
      <c r="U26" s="66"/>
      <c r="V26" s="120" t="s">
        <v>74</v>
      </c>
      <c r="W26" s="15"/>
      <c r="X26" s="13">
        <f>+C38*100</f>
        <v>913.00000000000011</v>
      </c>
      <c r="Y26" s="7">
        <v>3</v>
      </c>
      <c r="Z26" s="8">
        <f>+VLOOKUP(X26,MGO_STOR_PS,trim2+4,TRUE)</f>
        <v>355.9</v>
      </c>
      <c r="AA26" s="8">
        <f>+VLOOKUP(X26+Y26,MGO_STOR_PS,trim2+4,TRUE)</f>
        <v>358.2</v>
      </c>
      <c r="AB26" s="6">
        <f>+X26-VLOOKUP(X26,MGO_STOR_PS,1,TRUE)</f>
        <v>1.0000000000001137</v>
      </c>
      <c r="AC26" s="7">
        <f>+(Z26-AA26)/Y26</f>
        <v>-0.76666666666667049</v>
      </c>
      <c r="AD26" s="7">
        <f>+AC26*AB26</f>
        <v>-0.76666666666675765</v>
      </c>
      <c r="AE26" s="7">
        <f>+Z26-AD26</f>
        <v>356.66666666666674</v>
      </c>
      <c r="AF26" s="8">
        <f>+VLOOKUP(X26,MGO_STOR_PS,trim2+5,TRUE)</f>
        <v>356.5</v>
      </c>
      <c r="AG26" s="8">
        <f>+VLOOKUP(X26+Y26,MGO_STOR_PS,trim2+5,TRUE)</f>
        <v>358.9</v>
      </c>
      <c r="AH26" s="7">
        <f>+(AF26-AG26)/Y26</f>
        <v>-0.79999999999999238</v>
      </c>
      <c r="AI26" s="7">
        <f>+AH26*AB26</f>
        <v>-0.80000000000008331</v>
      </c>
      <c r="AJ26" s="7">
        <f>+AF26-AI26</f>
        <v>357.30000000000007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356.66666666666674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1022.8934704</v>
      </c>
      <c r="O27" s="21">
        <v>1019</v>
      </c>
      <c r="P27" s="100">
        <f>M27-O27</f>
        <v>3.8934703999999556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2914.6039774999995</v>
      </c>
      <c r="O28" s="128">
        <v>2921.8</v>
      </c>
      <c r="P28" s="100">
        <f>M28-O28</f>
        <v>-7.1960225000007085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203.4</v>
      </c>
      <c r="E37" s="97"/>
      <c r="F37" s="96"/>
      <c r="G37" s="95">
        <f>IF(D37&gt;0,D37-F37," ")</f>
        <v>203.4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200.99600000000001</v>
      </c>
      <c r="L37" s="117"/>
      <c r="M37" s="123">
        <f t="shared" ref="M37:M38" si="20">IF(C37="","",$K37*($I37-0.0011))</f>
        <v>178.16285440000001</v>
      </c>
      <c r="O37" s="151">
        <f>D37/229</f>
        <v>0.88820960698689955</v>
      </c>
      <c r="P37" s="152">
        <f>0.9*229</f>
        <v>206.1</v>
      </c>
      <c r="Q37" s="152">
        <f t="shared" ref="Q37" si="21">IF(P37-G37&lt;0,0,P37-G37)</f>
        <v>2.6999999999999886</v>
      </c>
      <c r="R37" s="153">
        <v>176.7</v>
      </c>
      <c r="S37" s="154">
        <f>SUM(L37:M37)-R37</f>
        <v>1.4628544000000261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9.1300000000000008</v>
      </c>
      <c r="D38" s="74">
        <f>+AN26</f>
        <v>356.66666666666674</v>
      </c>
      <c r="E38" s="76"/>
      <c r="F38" s="75"/>
      <c r="G38" s="74">
        <f>IF(D38&gt;0,D38-F38," ")</f>
        <v>356.66666666666674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352.00299999999999</v>
      </c>
      <c r="L38" s="93"/>
      <c r="M38" s="92">
        <f t="shared" si="20"/>
        <v>312.15626040000001</v>
      </c>
      <c r="O38" s="151">
        <f>D38/411.3</f>
        <v>0.86716913850393074</v>
      </c>
      <c r="P38" s="152">
        <f>0.9*411.3</f>
        <v>370.17</v>
      </c>
      <c r="Q38" s="152">
        <f>IF(P38-G38&lt;0,0,P38-G38)</f>
        <v>13.503333333333273</v>
      </c>
      <c r="R38" s="153">
        <v>122.2</v>
      </c>
      <c r="S38" s="154">
        <f>SUM(L38:M38)-R38</f>
        <v>189.95626040000002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73.3</v>
      </c>
      <c r="E39" s="76"/>
      <c r="F39" s="75"/>
      <c r="G39" s="74">
        <f>IF(D39&gt;0,D39-F39," ")</f>
        <v>73.3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72.144000000000005</v>
      </c>
      <c r="L39" s="93"/>
      <c r="M39" s="92">
        <f>IF(C39="","",$K39*($I39-0.0011))</f>
        <v>63.948441600000002</v>
      </c>
      <c r="O39" s="151">
        <f>D39/99.8</f>
        <v>0.73446893787575152</v>
      </c>
      <c r="P39" s="151">
        <f ca="1">0.95*P39%</f>
        <v>0</v>
      </c>
      <c r="Q39" s="151"/>
      <c r="R39" s="153">
        <v>69.2</v>
      </c>
      <c r="S39" s="154">
        <f>SUM(L39:M39)-R39</f>
        <v>-5.2515584000000004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16.203333333333262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637.36666666666667</v>
      </c>
      <c r="E41" s="71"/>
      <c r="F41" s="90">
        <f>SUM(F37:F40)</f>
        <v>0</v>
      </c>
      <c r="G41" s="89">
        <f>SUM(G37:G40)</f>
        <v>637.36666666666667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629.096</v>
      </c>
      <c r="L41" s="87">
        <f>SUM(L37:L40)</f>
        <v>0</v>
      </c>
      <c r="M41" s="86">
        <f>SUM(M37:M40)</f>
        <v>557.77560013217817</v>
      </c>
      <c r="O41" s="194"/>
      <c r="P41" s="195" t="s">
        <v>149</v>
      </c>
      <c r="Q41" s="196">
        <f>+Q40*0.85</f>
        <v>13.772833333333272</v>
      </c>
      <c r="R41" s="21"/>
      <c r="S41" s="183">
        <f>+SUM(S37:S39)</f>
        <v>186.16755640000005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557.77560013217817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320.76755639999999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561.9</v>
      </c>
      <c r="R45" s="100">
        <f>M42-P45</f>
        <v>-4.1243998678218077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221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64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5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6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7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7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7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8BD5-C5A6-4EAA-AC07-F2506EB90893}">
  <sheetPr>
    <tabColor rgb="FFFF0000"/>
    <pageSetUpPr fitToPage="1"/>
  </sheetPr>
  <dimension ref="A1:AV62"/>
  <sheetViews>
    <sheetView showGridLines="0" showZeros="0" topLeftCell="A13" zoomScaleSheetLayoutView="100" workbookViewId="0">
      <selection activeCell="V40" sqref="V40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46233</v>
      </c>
      <c r="I5" s="200"/>
      <c r="J5" s="103" t="s">
        <v>133</v>
      </c>
      <c r="K5" s="166" t="s">
        <v>217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7.7</v>
      </c>
      <c r="D9" s="100"/>
      <c r="E9" s="103" t="s">
        <v>130</v>
      </c>
      <c r="F9" s="178">
        <v>11.2</v>
      </c>
      <c r="G9" s="105" t="s">
        <v>129</v>
      </c>
      <c r="H9" s="104">
        <f>SUM(F9-C9)</f>
        <v>3.4999999999999991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0</v>
      </c>
      <c r="Y14" s="3">
        <v>2</v>
      </c>
      <c r="Z14" s="4">
        <f>+VLOOKUP(X14,HFO_1sb,trim2+4,TRUE)</f>
        <v>0.5</v>
      </c>
      <c r="AA14" s="4">
        <f>+VLOOKUP(X14+Y14,HFO_1sb,trim2+4,TRUE)</f>
        <v>0.8</v>
      </c>
      <c r="AB14" s="2">
        <f>+X14-VLOOKUP(X14,HFO_1sb,1,TRUE)</f>
        <v>0</v>
      </c>
      <c r="AC14" s="3">
        <f t="shared" ref="AC14:AC21" si="0">+(Z14-AA14)/Y14</f>
        <v>-0.15000000000000002</v>
      </c>
      <c r="AD14" s="3">
        <f t="shared" ref="AD14:AD21" si="1">+AC14*AB14</f>
        <v>0</v>
      </c>
      <c r="AE14" s="3">
        <f t="shared" ref="AE14:AE21" si="2">+Z14-AD14</f>
        <v>0.5</v>
      </c>
      <c r="AF14" s="4">
        <f>+VLOOKUP(X14,HFO_1sb,trim2+5,TRUE)</f>
        <v>0.5</v>
      </c>
      <c r="AG14" s="4">
        <f>+VLOOKUP(X14+Y14,HFO_1sb,trim2+5,TRUE)</f>
        <v>0.8</v>
      </c>
      <c r="AH14" s="3">
        <f t="shared" ref="AH14:AH21" si="3">+(AF14-AG14)/Y14</f>
        <v>-0.15000000000000002</v>
      </c>
      <c r="AI14" s="3">
        <f t="shared" ref="AI14:AI21" si="4">+AH14*AB14</f>
        <v>0</v>
      </c>
      <c r="AJ14" s="3">
        <f t="shared" ref="AJ14:AJ21" si="5">+AF14-AI14</f>
        <v>0.5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0.5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2.37</v>
      </c>
      <c r="C15" s="261">
        <f>22.58-B15</f>
        <v>20.209999999999997</v>
      </c>
      <c r="D15" s="263">
        <f>+IF(B15="mt",0,AN16)</f>
        <v>754.84999999999991</v>
      </c>
      <c r="E15" s="261"/>
      <c r="F15" s="264"/>
      <c r="G15" s="263">
        <f>IF(D15&gt;=0,D15-F15," ")</f>
        <v>754.84999999999991</v>
      </c>
      <c r="H15" s="265">
        <v>37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0.98440377070071405</v>
      </c>
      <c r="K15" s="268">
        <f t="shared" ref="K15:K24" si="10">IF(D15&gt;0,ROUND((G15*J15),3)," ")</f>
        <v>743.077</v>
      </c>
      <c r="L15" s="269">
        <f t="shared" ref="L15:L22" si="11">IF(B15="","",$K15*($I15-0.0011))</f>
        <v>715.36022790000004</v>
      </c>
      <c r="M15" s="270" t="s">
        <v>208</v>
      </c>
      <c r="N15" s="91"/>
      <c r="O15" s="151">
        <f>D15/829.8</f>
        <v>0.90967703060978544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89.160227899999995</v>
      </c>
      <c r="U15" s="66"/>
      <c r="V15" s="16" t="s">
        <v>66</v>
      </c>
      <c r="W15" s="15"/>
      <c r="X15" s="13">
        <f>1710-B18*100</f>
        <v>1137</v>
      </c>
      <c r="Y15" s="7">
        <v>2</v>
      </c>
      <c r="Z15" s="8">
        <f>+VLOOKUP(X15,HFO_2SB,trim2+4,TRUE)</f>
        <v>1321.5</v>
      </c>
      <c r="AA15" s="8">
        <f>+VLOOKUP(X15+Y15,HFO_2SB,trim2+4,TRUE)</f>
        <v>1324.9</v>
      </c>
      <c r="AB15" s="6">
        <f>+X15-VLOOKUP(X15,HFO_2SB,1,TRUE)</f>
        <v>1</v>
      </c>
      <c r="AC15" s="7">
        <f t="shared" si="0"/>
        <v>-1.7000000000000455</v>
      </c>
      <c r="AD15" s="7">
        <f t="shared" si="1"/>
        <v>-1.7000000000000455</v>
      </c>
      <c r="AE15" s="7">
        <f t="shared" si="2"/>
        <v>1323.2</v>
      </c>
      <c r="AF15" s="8">
        <f>+VLOOKUP(X15,HFO_2SB,trim2+5,TRUE)</f>
        <v>1325.5</v>
      </c>
      <c r="AG15" s="8">
        <f>+VLOOKUP(X15+Y15,HFO_2SB,trim2+5,TRUE)</f>
        <v>1328.9</v>
      </c>
      <c r="AH15" s="7">
        <f t="shared" si="3"/>
        <v>-1.7000000000000455</v>
      </c>
      <c r="AI15" s="7">
        <f t="shared" si="4"/>
        <v>-1.7000000000000455</v>
      </c>
      <c r="AJ15" s="7">
        <f t="shared" si="5"/>
        <v>1327.2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1323.2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22.5</v>
      </c>
      <c r="C16" s="260">
        <f>22.58-B16</f>
        <v>7.9999999999998295E-2</v>
      </c>
      <c r="D16" s="223">
        <f>IF(B16="mt",0,AN14)</f>
        <v>0.5</v>
      </c>
      <c r="E16" s="222"/>
      <c r="F16" s="224"/>
      <c r="G16" s="223">
        <f t="shared" ref="G16:G22" si="13">IF(D16&gt;=0,D16-F16," ")</f>
        <v>0.5</v>
      </c>
      <c r="H16" s="236">
        <v>37</v>
      </c>
      <c r="I16" s="237">
        <v>0.97689999999999999</v>
      </c>
      <c r="J16" s="226">
        <f>EXP(-(186.9696+0.4862*(I16*1000))/(I16*1000)^2*(H16-15)*(1+0.8*(186.9696+0.4862*(I16*1000))*(H16-15)/(I16*1000)^2))</f>
        <v>0.98467290232046001</v>
      </c>
      <c r="K16" s="227">
        <f t="shared" si="10"/>
        <v>0.49199999999999999</v>
      </c>
      <c r="L16" s="228">
        <f t="shared" si="11"/>
        <v>0.48009360000000001</v>
      </c>
      <c r="M16" s="228" t="s">
        <v>208</v>
      </c>
      <c r="N16" s="91"/>
      <c r="O16" s="151">
        <f t="shared" ref="O16" si="14">D16/829.8</f>
        <v>6.0255483248975665E-4</v>
      </c>
      <c r="P16" s="152">
        <f>0.9*829.8</f>
        <v>746.81999999999994</v>
      </c>
      <c r="Q16" s="152">
        <f t="shared" ref="Q16:Q18" si="15">IF(P16-G16&lt;0,0,P16-G16)</f>
        <v>746.31999999999994</v>
      </c>
      <c r="R16" s="153">
        <v>0.7</v>
      </c>
      <c r="S16" s="154">
        <f t="shared" si="12"/>
        <v>-0.21990639999999995</v>
      </c>
      <c r="U16" s="66"/>
      <c r="V16" s="14" t="s">
        <v>67</v>
      </c>
      <c r="W16" s="15"/>
      <c r="X16" s="13">
        <f>2258-B15*100</f>
        <v>2021</v>
      </c>
      <c r="Y16" s="7">
        <v>2</v>
      </c>
      <c r="Z16" s="8">
        <f>+VLOOKUP(X16,LSHFO_PS,trim2+4,TRUE)</f>
        <v>754.4</v>
      </c>
      <c r="AA16" s="8">
        <f>+VLOOKUP(X16+Y16,LSHFO_PS,trim2+4,TRUE)</f>
        <v>755.3</v>
      </c>
      <c r="AB16" s="6">
        <f>+X16-VLOOKUP(X16,LSHFO_PS,1,TRUE)</f>
        <v>1</v>
      </c>
      <c r="AC16" s="7">
        <f t="shared" si="0"/>
        <v>-0.44999999999998863</v>
      </c>
      <c r="AD16" s="7">
        <f t="shared" si="1"/>
        <v>-0.44999999999998863</v>
      </c>
      <c r="AE16" s="7">
        <f t="shared" si="2"/>
        <v>754.84999999999991</v>
      </c>
      <c r="AF16" s="8">
        <f>+VLOOKUP(X16,LSHFO_PS,trim2+5,TRUE)</f>
        <v>754.2</v>
      </c>
      <c r="AG16" s="8">
        <f>+VLOOKUP(X16+Y16,LSHFO_PS,trim2+5,TRUE)</f>
        <v>755.2</v>
      </c>
      <c r="AH16" s="7">
        <f t="shared" si="3"/>
        <v>-0.5</v>
      </c>
      <c r="AI16" s="7">
        <f t="shared" si="4"/>
        <v>-0.5</v>
      </c>
      <c r="AJ16" s="7">
        <f t="shared" si="5"/>
        <v>754.7</v>
      </c>
      <c r="AK16" s="7">
        <f t="shared" si="6"/>
        <v>0</v>
      </c>
      <c r="AL16" s="7">
        <f t="shared" si="7"/>
        <v>7.4999999999931788E-2</v>
      </c>
      <c r="AM16" s="7"/>
      <c r="AN16" s="9">
        <f t="shared" si="8"/>
        <v>754.84999999999991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3.53</v>
      </c>
      <c r="C17" s="246">
        <f>17.09-B17</f>
        <v>13.56</v>
      </c>
      <c r="D17" s="243">
        <f>IF(B17="mt",0,AN17)</f>
        <v>975.7</v>
      </c>
      <c r="E17" s="246"/>
      <c r="F17" s="247"/>
      <c r="G17" s="243">
        <f t="shared" si="13"/>
        <v>975.7</v>
      </c>
      <c r="H17" s="244">
        <v>46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0.97773737104064451</v>
      </c>
      <c r="K17" s="248">
        <f t="shared" si="10"/>
        <v>953.97799999999995</v>
      </c>
      <c r="L17" s="249">
        <f t="shared" si="11"/>
        <v>910.4766032</v>
      </c>
      <c r="M17" s="249" t="s">
        <v>207</v>
      </c>
      <c r="N17" s="91"/>
      <c r="O17" s="151">
        <f>D17/1341.4</f>
        <v>0.72737438497092588</v>
      </c>
      <c r="P17" s="152">
        <f>0.9*1341.4</f>
        <v>1207.2600000000002</v>
      </c>
      <c r="Q17" s="152">
        <f t="shared" si="15"/>
        <v>231.56000000000017</v>
      </c>
      <c r="R17" s="153">
        <v>1.1000000000000001</v>
      </c>
      <c r="S17" s="154">
        <f t="shared" si="12"/>
        <v>909.37660319999998</v>
      </c>
      <c r="U17" s="66"/>
      <c r="V17" s="14" t="s">
        <v>68</v>
      </c>
      <c r="W17" s="15"/>
      <c r="X17" s="13">
        <f>1709-B17*100</f>
        <v>1356</v>
      </c>
      <c r="Y17" s="7">
        <v>2</v>
      </c>
      <c r="Z17" s="8">
        <f>+VLOOKUP(X17,HFO_2PS,trim2+4,TRUE)</f>
        <v>975.7</v>
      </c>
      <c r="AA17" s="8">
        <f>+VLOOKUP(X17+Y17,HFO_2PS,trim2+4,TRUE)</f>
        <v>977.7</v>
      </c>
      <c r="AB17" s="6">
        <f>+X17-VLOOKUP(X17,HFO_2PS,1,TRUE)</f>
        <v>0</v>
      </c>
      <c r="AC17" s="7">
        <f t="shared" si="0"/>
        <v>-1</v>
      </c>
      <c r="AD17" s="7">
        <f t="shared" si="1"/>
        <v>0</v>
      </c>
      <c r="AE17" s="7">
        <f t="shared" si="2"/>
        <v>975.7</v>
      </c>
      <c r="AF17" s="8">
        <f>+VLOOKUP(X17,HFO_2PS,trim2+5,TRUE)</f>
        <v>977.2</v>
      </c>
      <c r="AG17" s="8">
        <f>+VLOOKUP(X17+Y17,HFO_2PS,trim2+5,TRUE)</f>
        <v>979.2</v>
      </c>
      <c r="AH17" s="7">
        <f t="shared" si="3"/>
        <v>-1</v>
      </c>
      <c r="AI17" s="7">
        <f t="shared" si="4"/>
        <v>0</v>
      </c>
      <c r="AJ17" s="7">
        <f t="shared" si="5"/>
        <v>977.2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975.7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5.73</v>
      </c>
      <c r="C18" s="222">
        <f>17.1-B18</f>
        <v>11.370000000000001</v>
      </c>
      <c r="D18" s="223">
        <f>IF(B18="mt",0,AN15)</f>
        <v>1323.2</v>
      </c>
      <c r="E18" s="222"/>
      <c r="F18" s="224"/>
      <c r="G18" s="223">
        <f t="shared" si="13"/>
        <v>1323.2</v>
      </c>
      <c r="H18" s="236">
        <v>38</v>
      </c>
      <c r="I18" s="237">
        <v>0.97689999999999999</v>
      </c>
      <c r="J18" s="226">
        <f t="shared" si="16"/>
        <v>0.98397311487300732</v>
      </c>
      <c r="K18" s="227">
        <f t="shared" si="10"/>
        <v>1301.9929999999999</v>
      </c>
      <c r="L18" s="228">
        <f t="shared" si="11"/>
        <v>1270.4847694</v>
      </c>
      <c r="M18" s="228" t="s">
        <v>208</v>
      </c>
      <c r="N18" s="91"/>
      <c r="O18" s="221">
        <f>D18/2077.6</f>
        <v>0.63688871775125144</v>
      </c>
      <c r="P18" s="152">
        <f>0.9*2077.6</f>
        <v>1869.84</v>
      </c>
      <c r="Q18" s="152">
        <f t="shared" si="15"/>
        <v>546.63999999999987</v>
      </c>
      <c r="R18" s="153">
        <v>3.6</v>
      </c>
      <c r="S18" s="154">
        <f t="shared" si="12"/>
        <v>1266.8847694000001</v>
      </c>
      <c r="U18" s="66"/>
      <c r="V18" s="14" t="s">
        <v>69</v>
      </c>
      <c r="W18" s="15"/>
      <c r="X18" s="13">
        <f>1442-B19*100</f>
        <v>985</v>
      </c>
      <c r="Y18" s="7">
        <v>2</v>
      </c>
      <c r="Z18" s="8">
        <f>+VLOOKUP(X18,HFO_SETT,trim2+4,TRUE)</f>
        <v>134.69999999999999</v>
      </c>
      <c r="AA18" s="8">
        <f>+VLOOKUP(X18+Y18,HFO_SETT,trim2+4,TRUE)</f>
        <v>135</v>
      </c>
      <c r="AB18" s="6">
        <f>+X18-VLOOKUP(X18,HFO_SETT,1,TRUE)</f>
        <v>1</v>
      </c>
      <c r="AC18" s="7">
        <f t="shared" si="0"/>
        <v>-0.15000000000000568</v>
      </c>
      <c r="AD18" s="7">
        <f t="shared" si="1"/>
        <v>-0.15000000000000568</v>
      </c>
      <c r="AE18" s="7">
        <f t="shared" si="2"/>
        <v>134.85</v>
      </c>
      <c r="AF18" s="8">
        <f>+VLOOKUP(X18,HFO_SETT,trim2+5,TRUE)</f>
        <v>134.69999999999999</v>
      </c>
      <c r="AG18" s="8">
        <f>+VLOOKUP(X18+Y18,HFO_SETT,trim2+5,TRUE)</f>
        <v>135</v>
      </c>
      <c r="AH18" s="7">
        <f t="shared" si="3"/>
        <v>-0.15000000000000568</v>
      </c>
      <c r="AI18" s="7">
        <f t="shared" si="4"/>
        <v>-0.15000000000000568</v>
      </c>
      <c r="AJ18" s="7">
        <f t="shared" si="5"/>
        <v>134.85</v>
      </c>
      <c r="AK18" s="7">
        <f t="shared" si="6"/>
        <v>0</v>
      </c>
      <c r="AL18" s="7">
        <f t="shared" si="7"/>
        <v>0</v>
      </c>
      <c r="AM18" s="7"/>
      <c r="AN18" s="9">
        <f t="shared" si="8"/>
        <v>134.85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4.57</v>
      </c>
      <c r="C19" s="222">
        <v>14.42</v>
      </c>
      <c r="D19" s="223">
        <f>+AN18</f>
        <v>134.85</v>
      </c>
      <c r="E19" s="222"/>
      <c r="F19" s="224"/>
      <c r="G19" s="223">
        <f t="shared" si="13"/>
        <v>134.85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129.65100000000001</v>
      </c>
      <c r="L19" s="228">
        <f t="shared" si="11"/>
        <v>126.51344580000001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1524.52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1036</v>
      </c>
      <c r="Y19" s="7">
        <v>2</v>
      </c>
      <c r="Z19" s="8">
        <f>+VLOOKUP(X19,HFO_SERV,trim2+4,TRUE)</f>
        <v>106.4</v>
      </c>
      <c r="AA19" s="8">
        <f>+VLOOKUP(X19+Y19,HFO_SERV,trim2+4,TRUE)</f>
        <v>106.6</v>
      </c>
      <c r="AB19" s="6">
        <f>+X19-VLOOKUP(X19,HFO_SERV,1,TRUE)</f>
        <v>0</v>
      </c>
      <c r="AC19" s="7">
        <f t="shared" si="0"/>
        <v>-9.9999999999994316E-2</v>
      </c>
      <c r="AD19" s="7">
        <f t="shared" si="1"/>
        <v>0</v>
      </c>
      <c r="AE19" s="7">
        <f t="shared" si="2"/>
        <v>106.4</v>
      </c>
      <c r="AF19" s="8">
        <f>+VLOOKUP(X19,HFO_SERV,trim2+5,TRUE)</f>
        <v>106.5</v>
      </c>
      <c r="AG19" s="8">
        <f>+VLOOKUP(X19+Y19,HFO_SERV,trim2+5,TRUE)</f>
        <v>106.7</v>
      </c>
      <c r="AH19" s="7">
        <f t="shared" si="3"/>
        <v>-0.10000000000000142</v>
      </c>
      <c r="AI19" s="7">
        <f t="shared" si="4"/>
        <v>0</v>
      </c>
      <c r="AJ19" s="7">
        <f t="shared" si="5"/>
        <v>106.5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106.4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4.0599999999999996</v>
      </c>
      <c r="C20" s="222">
        <v>14.42</v>
      </c>
      <c r="D20" s="223">
        <f>+AN19</f>
        <v>106.4</v>
      </c>
      <c r="E20" s="222"/>
      <c r="F20" s="224"/>
      <c r="G20" s="223">
        <f t="shared" si="13"/>
        <v>106.4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101.771</v>
      </c>
      <c r="L20" s="228">
        <f>IF(B20="","",$K20*($I20-0.0011))</f>
        <v>99.308141800000001</v>
      </c>
      <c r="M20" s="228" t="s">
        <v>208</v>
      </c>
      <c r="N20" s="91"/>
      <c r="O20" s="197"/>
      <c r="P20" s="195" t="s">
        <v>149</v>
      </c>
      <c r="Q20" s="196">
        <f>+Q19*0.95</f>
        <v>1448.2939999999999</v>
      </c>
      <c r="S20" s="183">
        <f>+SUM(S15:S18)</f>
        <v>2265.2016941000002</v>
      </c>
      <c r="U20" s="66"/>
      <c r="V20" s="14" t="s">
        <v>71</v>
      </c>
      <c r="W20" s="15"/>
      <c r="X20" s="13">
        <f>1494-B21*100</f>
        <v>1011</v>
      </c>
      <c r="Y20" s="7">
        <v>2</v>
      </c>
      <c r="Z20" s="8">
        <f>+VLOOKUP(X20,LSHFO_SET,trim2+4,TRUE)</f>
        <v>83.4</v>
      </c>
      <c r="AA20" s="8">
        <f>+VLOOKUP(X20+Y20,LSHFO_SET,trim2+4,TRUE)</f>
        <v>83.5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83.45</v>
      </c>
      <c r="AF20" s="8">
        <f>+VLOOKUP(X20,LSHFO_SET,trim2+5,TRUE)</f>
        <v>83.4</v>
      </c>
      <c r="AG20" s="8">
        <f>+VLOOKUP(X20+Y20,LSHFO_SET,trim2+5,TRUE)</f>
        <v>83.5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83.45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83.45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4.83</v>
      </c>
      <c r="C21" s="246">
        <v>14.94</v>
      </c>
      <c r="D21" s="243">
        <f>IF(B21="mt",0,AN20)</f>
        <v>83.45</v>
      </c>
      <c r="E21" s="246"/>
      <c r="F21" s="247"/>
      <c r="G21" s="243">
        <f t="shared" si="13"/>
        <v>83.45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78.92</v>
      </c>
      <c r="L21" s="249">
        <f t="shared" si="11"/>
        <v>75.321247999999997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1146</v>
      </c>
      <c r="Y21" s="7">
        <v>2</v>
      </c>
      <c r="Z21" s="8">
        <f>+VLOOKUP(X21,LSHFO_SERV,trim2+4,TRUE)</f>
        <v>94.8</v>
      </c>
      <c r="AA21" s="8">
        <f>+VLOOKUP(X21+Y21,LSHFO_SERV,trim2+4,TRUE)</f>
        <v>94.9</v>
      </c>
      <c r="AB21" s="6">
        <f>+X21-VLOOKUP(X21,LSHFO_SERV,1,TRUE)</f>
        <v>0</v>
      </c>
      <c r="AC21" s="7">
        <f t="shared" si="0"/>
        <v>-5.0000000000004263E-2</v>
      </c>
      <c r="AD21" s="7">
        <f t="shared" si="1"/>
        <v>0</v>
      </c>
      <c r="AE21" s="7">
        <f t="shared" si="2"/>
        <v>94.8</v>
      </c>
      <c r="AF21" s="8">
        <f>+VLOOKUP(X21,LSHFO_SERV,trim2+5,TRUE)</f>
        <v>94.8</v>
      </c>
      <c r="AG21" s="8">
        <f>+VLOOKUP(X21+Y21,LSHFO_SERV,trim2+5,TRUE)</f>
        <v>95</v>
      </c>
      <c r="AH21" s="7">
        <f t="shared" si="3"/>
        <v>-0.10000000000000142</v>
      </c>
      <c r="AI21" s="7">
        <f t="shared" si="4"/>
        <v>0</v>
      </c>
      <c r="AJ21" s="7">
        <f t="shared" si="5"/>
        <v>94.8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94.8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3.87</v>
      </c>
      <c r="C22" s="246">
        <v>15.33</v>
      </c>
      <c r="D22" s="243">
        <f>IF(B22="mt",0,AN21)</f>
        <v>94.8</v>
      </c>
      <c r="E22" s="246"/>
      <c r="F22" s="247"/>
      <c r="G22" s="243">
        <f t="shared" si="13"/>
        <v>94.8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89.722999999999999</v>
      </c>
      <c r="L22" s="249">
        <f t="shared" si="11"/>
        <v>85.631631200000001</v>
      </c>
      <c r="M22" s="249" t="s">
        <v>207</v>
      </c>
      <c r="N22" s="91"/>
      <c r="O22" s="131"/>
      <c r="P22" s="149">
        <v>1912.7</v>
      </c>
      <c r="Q22" s="149">
        <f>M26-P22</f>
        <v>1378.5469247000003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2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1270.9648629999999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203.4</v>
      </c>
      <c r="AF23" s="8">
        <f>+VLOOKUP(X23,MGO_STOR_SB,trim2+5,TRUE)</f>
        <v>203.5</v>
      </c>
      <c r="AG23" s="8">
        <f>+VLOOKUP(X23+Y23,MGO_STOR_SB,trim2+5,TRUE)</f>
        <v>204.1</v>
      </c>
      <c r="AH23" s="7">
        <f>+(AF23-AG23)/Y23</f>
        <v>-0.29999999999999716</v>
      </c>
      <c r="AI23" s="7">
        <f>+AH23*AB23</f>
        <v>0</v>
      </c>
      <c r="AJ23" s="7">
        <f>+AF23-AI23</f>
        <v>203.5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3480.25</v>
      </c>
      <c r="E25" s="71"/>
      <c r="F25" s="90">
        <f>SUM(F15:F24)</f>
        <v>0</v>
      </c>
      <c r="G25" s="89">
        <f>SUM(G15:G24)</f>
        <v>3486.25</v>
      </c>
      <c r="H25" s="88">
        <f>IF(B15=0," ",AVERAGE(H15:H24))</f>
        <v>58.222222222222221</v>
      </c>
      <c r="I25" s="70" t="s">
        <v>4</v>
      </c>
      <c r="J25" s="70"/>
      <c r="K25" s="87">
        <f>SUM(K15:K24)</f>
        <v>3407.4659999999999</v>
      </c>
      <c r="L25" s="87">
        <f>SUM(L15:L24)</f>
        <v>3291.2469247000004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73.3</v>
      </c>
      <c r="AA25" s="8">
        <f>+VLOOKUP(X25+Y25,MGO_SERV_TK,trim2+4,TRUE)</f>
        <v>73.7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73.3</v>
      </c>
      <c r="AF25" s="8">
        <f>+VLOOKUP(X25,MGO_SERV_TK,trim2+5,TRUE)</f>
        <v>73.2</v>
      </c>
      <c r="AG25" s="8">
        <f>+VLOOKUP(X25+Y25,MGO_SERV_TK,trim2+5,TRUE)</f>
        <v>73.7</v>
      </c>
      <c r="AH25" s="7">
        <f>+(AF25-AG25)/Y25</f>
        <v>-0.25</v>
      </c>
      <c r="AI25" s="7">
        <f>+AH25*AB25</f>
        <v>0</v>
      </c>
      <c r="AJ25" s="7">
        <f>+AF25-AI25</f>
        <v>73.2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73.3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3291.2469247000004</v>
      </c>
      <c r="N26" s="66"/>
      <c r="O26" s="66"/>
      <c r="T26" s="66"/>
      <c r="U26" s="66"/>
      <c r="V26" s="120" t="s">
        <v>74</v>
      </c>
      <c r="W26" s="15"/>
      <c r="X26" s="13">
        <f>+C38*100</f>
        <v>913.00000000000011</v>
      </c>
      <c r="Y26" s="7">
        <v>3</v>
      </c>
      <c r="Z26" s="8">
        <f>+VLOOKUP(X26,MGO_STOR_PS,trim2+4,TRUE)</f>
        <v>355.9</v>
      </c>
      <c r="AA26" s="8">
        <f>+VLOOKUP(X26+Y26,MGO_STOR_PS,trim2+4,TRUE)</f>
        <v>358.2</v>
      </c>
      <c r="AB26" s="6">
        <f>+X26-VLOOKUP(X26,MGO_STOR_PS,1,TRUE)</f>
        <v>1.0000000000001137</v>
      </c>
      <c r="AC26" s="7">
        <f>+(Z26-AA26)/Y26</f>
        <v>-0.76666666666667049</v>
      </c>
      <c r="AD26" s="7">
        <f>+AC26*AB26</f>
        <v>-0.76666666666675765</v>
      </c>
      <c r="AE26" s="7">
        <f>+Z26-AD26</f>
        <v>356.66666666666674</v>
      </c>
      <c r="AF26" s="8">
        <f>+VLOOKUP(X26,MGO_STOR_PS,trim2+5,TRUE)</f>
        <v>356.5</v>
      </c>
      <c r="AG26" s="8">
        <f>+VLOOKUP(X26+Y26,MGO_STOR_PS,trim2+5,TRUE)</f>
        <v>358.9</v>
      </c>
      <c r="AH26" s="7">
        <f>+(AF26-AG26)/Y26</f>
        <v>-0.79999999999999238</v>
      </c>
      <c r="AI26" s="7">
        <f>+AH26*AB26</f>
        <v>-0.80000000000008331</v>
      </c>
      <c r="AJ26" s="7">
        <f>+AF26-AI26</f>
        <v>357.30000000000007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356.66666666666674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1071.4294823999999</v>
      </c>
      <c r="O27" s="21">
        <v>1212.8</v>
      </c>
      <c r="P27" s="100">
        <f>M27-O27</f>
        <v>-141.37051760000008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2219.8174423</v>
      </c>
      <c r="O28" s="128">
        <v>2443.3000000000002</v>
      </c>
      <c r="P28" s="100">
        <f>M28-O28</f>
        <v>-223.48255770000014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203.4</v>
      </c>
      <c r="E37" s="97"/>
      <c r="F37" s="96"/>
      <c r="G37" s="95">
        <f>IF(D37&gt;0,D37-F37," ")</f>
        <v>203.4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200.99600000000001</v>
      </c>
      <c r="L37" s="117"/>
      <c r="M37" s="123">
        <f t="shared" ref="M37:M38" si="20">IF(C37="","",$K37*($I37-0.0011))</f>
        <v>178.16285440000001</v>
      </c>
      <c r="O37" s="151">
        <f>D37/229</f>
        <v>0.88820960698689955</v>
      </c>
      <c r="P37" s="152">
        <f>0.9*229</f>
        <v>206.1</v>
      </c>
      <c r="Q37" s="152">
        <f t="shared" ref="Q37" si="21">IF(P37-G37&lt;0,0,P37-G37)</f>
        <v>2.6999999999999886</v>
      </c>
      <c r="R37" s="153">
        <v>176.7</v>
      </c>
      <c r="S37" s="154">
        <f>SUM(L37:M37)-R37</f>
        <v>1.4628544000000261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9.1300000000000008</v>
      </c>
      <c r="D38" s="74">
        <f>+AN26</f>
        <v>356.66666666666674</v>
      </c>
      <c r="E38" s="76"/>
      <c r="F38" s="75"/>
      <c r="G38" s="74">
        <f>IF(D38&gt;0,D38-F38," ")</f>
        <v>356.66666666666674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352.00299999999999</v>
      </c>
      <c r="L38" s="93"/>
      <c r="M38" s="92">
        <f t="shared" si="20"/>
        <v>312.15626040000001</v>
      </c>
      <c r="O38" s="151">
        <f>D38/411.3</f>
        <v>0.86716913850393074</v>
      </c>
      <c r="P38" s="152">
        <f>0.9*411.3</f>
        <v>370.17</v>
      </c>
      <c r="Q38" s="152">
        <f>IF(P38-G38&lt;0,0,P38-G38)</f>
        <v>13.503333333333273</v>
      </c>
      <c r="R38" s="153">
        <v>122.2</v>
      </c>
      <c r="S38" s="154">
        <f>SUM(L38:M38)-R38</f>
        <v>189.95626040000002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73.3</v>
      </c>
      <c r="E39" s="76"/>
      <c r="F39" s="75"/>
      <c r="G39" s="74">
        <f>IF(D39&gt;0,D39-F39," ")</f>
        <v>73.3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72.144000000000005</v>
      </c>
      <c r="L39" s="93"/>
      <c r="M39" s="92">
        <f>IF(C39="","",$K39*($I39-0.0011))</f>
        <v>63.948441600000002</v>
      </c>
      <c r="O39" s="151">
        <f>D39/99.8</f>
        <v>0.73446893787575152</v>
      </c>
      <c r="P39" s="151">
        <f ca="1">0.95*P39%</f>
        <v>0</v>
      </c>
      <c r="Q39" s="151"/>
      <c r="R39" s="153">
        <v>69.2</v>
      </c>
      <c r="S39" s="154">
        <f>SUM(L39:M39)-R39</f>
        <v>-5.2515584000000004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16.203333333333262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637.36666666666667</v>
      </c>
      <c r="E41" s="71"/>
      <c r="F41" s="90">
        <f>SUM(F37:F40)</f>
        <v>0</v>
      </c>
      <c r="G41" s="89">
        <f>SUM(G37:G40)</f>
        <v>637.36666666666667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629.096</v>
      </c>
      <c r="L41" s="87">
        <f>SUM(L37:L40)</f>
        <v>0</v>
      </c>
      <c r="M41" s="86">
        <f>SUM(M37:M40)</f>
        <v>557.77560013217817</v>
      </c>
      <c r="O41" s="194"/>
      <c r="P41" s="195" t="s">
        <v>149</v>
      </c>
      <c r="Q41" s="196">
        <f>+Q40*0.85</f>
        <v>13.772833333333272</v>
      </c>
      <c r="R41" s="21"/>
      <c r="S41" s="183">
        <f>+SUM(S37:S39)</f>
        <v>186.16755640000005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557.77560013217817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320.76755639999999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561.9</v>
      </c>
      <c r="R45" s="100">
        <f>M42-P45</f>
        <v>-4.1243998678218077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502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2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2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2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2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3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504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E61F-E083-4459-9371-04D42D106E40}">
  <sheetPr>
    <tabColor rgb="FFFF0000"/>
    <pageSetUpPr fitToPage="1"/>
  </sheetPr>
  <dimension ref="A1:AV62"/>
  <sheetViews>
    <sheetView showGridLines="0" showZeros="0" topLeftCell="A16" zoomScaleSheetLayoutView="100" workbookViewId="0">
      <selection activeCell="B17" sqref="B17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46227</v>
      </c>
      <c r="I5" s="200"/>
      <c r="J5" s="103" t="s">
        <v>133</v>
      </c>
      <c r="K5" s="166" t="s">
        <v>215</v>
      </c>
      <c r="L5" s="166"/>
      <c r="M5" s="157"/>
      <c r="N5" s="18"/>
    </row>
    <row r="6" spans="1:47" s="21" customFormat="1">
      <c r="D6" s="100"/>
      <c r="G6" s="100"/>
      <c r="H6" s="110"/>
      <c r="K6" s="206" t="s">
        <v>216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20</v>
      </c>
      <c r="D9" s="100"/>
      <c r="E9" s="103" t="s">
        <v>130</v>
      </c>
      <c r="F9" s="178">
        <v>20</v>
      </c>
      <c r="G9" s="105" t="s">
        <v>129</v>
      </c>
      <c r="H9" s="104">
        <f>SUM(F9-C9)</f>
        <v>0</v>
      </c>
      <c r="J9" s="103" t="s">
        <v>128</v>
      </c>
      <c r="K9" s="184"/>
      <c r="L9" s="102"/>
      <c r="M9" s="100"/>
      <c r="X9">
        <f>+INT(trim)</f>
        <v>0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0</v>
      </c>
      <c r="Y14" s="3">
        <v>2</v>
      </c>
      <c r="Z14" s="4">
        <f>+VLOOKUP(X14,HFO_1sb,trim2+4,TRUE)</f>
        <v>0.7</v>
      </c>
      <c r="AA14" s="4">
        <f>+VLOOKUP(X14+Y14,HFO_1sb,trim2+4,TRUE)</f>
        <v>1</v>
      </c>
      <c r="AB14" s="2">
        <f>+X14-VLOOKUP(X14,HFO_1sb,1,TRUE)</f>
        <v>0</v>
      </c>
      <c r="AC14" s="3">
        <f t="shared" ref="AC14:AC21" si="0">+(Z14-AA14)/Y14</f>
        <v>-0.15000000000000002</v>
      </c>
      <c r="AD14" s="3">
        <f t="shared" ref="AD14:AD21" si="1">+AC14*AB14</f>
        <v>0</v>
      </c>
      <c r="AE14" s="3">
        <f t="shared" ref="AE14:AE21" si="2">+Z14-AD14</f>
        <v>0.7</v>
      </c>
      <c r="AF14" s="4">
        <f>+VLOOKUP(X14,HFO_1sb,trim2+5,TRUE)</f>
        <v>0.6</v>
      </c>
      <c r="AG14" s="4">
        <f>+VLOOKUP(X14+Y14,HFO_1sb,trim2+5,TRUE)</f>
        <v>0.9</v>
      </c>
      <c r="AH14" s="3">
        <f t="shared" ref="AH14:AH21" si="3">+(AF14-AG14)/Y14</f>
        <v>-0.15000000000000002</v>
      </c>
      <c r="AI14" s="3">
        <f t="shared" ref="AI14:AI21" si="4">+AH14*AB14</f>
        <v>0</v>
      </c>
      <c r="AJ14" s="3">
        <f t="shared" ref="AJ14:AJ21" si="5">+AF14-AI14</f>
        <v>0.6</v>
      </c>
      <c r="AK14" s="3">
        <f t="shared" ref="AK14:AK27" si="6">(trim2-INT(trim2))*10</f>
        <v>0</v>
      </c>
      <c r="AL14" s="7">
        <f t="shared" ref="AL14:AL24" si="7">+(AE14-AJ14)/Y14</f>
        <v>4.9999999999999989E-2</v>
      </c>
      <c r="AM14" s="3"/>
      <c r="AN14" s="5">
        <f t="shared" ref="AN14:AN21" si="8">+AE14-AL14*AK14</f>
        <v>0.7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2.36</v>
      </c>
      <c r="C15" s="261">
        <f>22.58-B15</f>
        <v>20.22</v>
      </c>
      <c r="D15" s="263">
        <f>+IF(B15="mt",0,AN16)</f>
        <v>755.7</v>
      </c>
      <c r="E15" s="261"/>
      <c r="F15" s="264"/>
      <c r="G15" s="263">
        <f>IF(D15&gt;=0,D15-F15," ")</f>
        <v>755.7</v>
      </c>
      <c r="H15" s="265">
        <v>37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0.98440377070071405</v>
      </c>
      <c r="K15" s="268">
        <f t="shared" ref="K15:K24" si="10">IF(D15&gt;0,ROUND((G15*J15),3)," ")</f>
        <v>743.91399999999999</v>
      </c>
      <c r="L15" s="269">
        <f t="shared" ref="L15:L22" si="11">IF(B15="","",$K15*($I15-0.0011))</f>
        <v>716.16600779999999</v>
      </c>
      <c r="M15" s="270" t="s">
        <v>208</v>
      </c>
      <c r="N15" s="91"/>
      <c r="O15" s="151">
        <f>D15/829.8</f>
        <v>0.91070137382501815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89.966007799999943</v>
      </c>
      <c r="U15" s="66"/>
      <c r="V15" s="16" t="s">
        <v>66</v>
      </c>
      <c r="W15" s="15"/>
      <c r="X15" s="13">
        <f>1710-B18*100</f>
        <v>1150</v>
      </c>
      <c r="Y15" s="7">
        <v>2</v>
      </c>
      <c r="Z15" s="8">
        <f>+VLOOKUP(X15,HFO_2SB,trim2+4,TRUE)</f>
        <v>1333.2</v>
      </c>
      <c r="AA15" s="8">
        <f>+VLOOKUP(X15+Y15,HFO_2SB,trim2+4,TRUE)</f>
        <v>1336.6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1333.2</v>
      </c>
      <c r="AF15" s="8">
        <f>+VLOOKUP(X15,HFO_2SB,trim2+5,TRUE)</f>
        <v>1337.2</v>
      </c>
      <c r="AG15" s="8">
        <f>+VLOOKUP(X15+Y15,HFO_2SB,trim2+5,TRUE)</f>
        <v>1340.6</v>
      </c>
      <c r="AH15" s="7">
        <f t="shared" si="3"/>
        <v>-1.6999999999999318</v>
      </c>
      <c r="AI15" s="7">
        <f t="shared" si="4"/>
        <v>0</v>
      </c>
      <c r="AJ15" s="7">
        <f t="shared" si="5"/>
        <v>1337.2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1333.2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22.5</v>
      </c>
      <c r="C16" s="260">
        <f>22.58-B16</f>
        <v>7.9999999999998295E-2</v>
      </c>
      <c r="D16" s="223">
        <f>IF(B16="mt",0,AN14)</f>
        <v>0.7</v>
      </c>
      <c r="E16" s="222"/>
      <c r="F16" s="224"/>
      <c r="G16" s="223">
        <f t="shared" ref="G16:G22" si="13">IF(D16&gt;=0,D16-F16," ")</f>
        <v>0.7</v>
      </c>
      <c r="H16" s="236">
        <v>37</v>
      </c>
      <c r="I16" s="237">
        <v>0.97689999999999999</v>
      </c>
      <c r="J16" s="226">
        <f>EXP(-(186.9696+0.4862*(I16*1000))/(I16*1000)^2*(H16-15)*(1+0.8*(186.9696+0.4862*(I16*1000))*(H16-15)/(I16*1000)^2))</f>
        <v>0.98467290232046001</v>
      </c>
      <c r="K16" s="227">
        <f t="shared" si="10"/>
        <v>0.68899999999999995</v>
      </c>
      <c r="L16" s="228">
        <f t="shared" si="11"/>
        <v>0.67232619999999998</v>
      </c>
      <c r="M16" s="228" t="s">
        <v>208</v>
      </c>
      <c r="N16" s="91"/>
      <c r="O16" s="151">
        <f t="shared" ref="O16" si="14">D16/829.8</f>
        <v>8.435767654856592E-4</v>
      </c>
      <c r="P16" s="152">
        <f>0.9*829.8</f>
        <v>746.81999999999994</v>
      </c>
      <c r="Q16" s="152">
        <f t="shared" ref="Q16:Q18" si="15">IF(P16-G16&lt;0,0,P16-G16)</f>
        <v>746.11999999999989</v>
      </c>
      <c r="R16" s="153">
        <v>0.7</v>
      </c>
      <c r="S16" s="154">
        <f t="shared" si="12"/>
        <v>-2.7673799999999971E-2</v>
      </c>
      <c r="U16" s="66"/>
      <c r="V16" s="14" t="s">
        <v>67</v>
      </c>
      <c r="W16" s="15"/>
      <c r="X16" s="13">
        <f>2258-B15*100</f>
        <v>2022</v>
      </c>
      <c r="Y16" s="7">
        <v>2</v>
      </c>
      <c r="Z16" s="8">
        <f>+VLOOKUP(X16,LSHFO_PS,trim2+4,TRUE)</f>
        <v>755.7</v>
      </c>
      <c r="AA16" s="8">
        <f>+VLOOKUP(X16+Y16,LSHFO_PS,trim2+4,TRUE)</f>
        <v>756.6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755.7</v>
      </c>
      <c r="AF16" s="8">
        <f>+VLOOKUP(X16,LSHFO_PS,trim2+5,TRUE)</f>
        <v>755.6</v>
      </c>
      <c r="AG16" s="8">
        <f>+VLOOKUP(X16+Y16,LSHFO_PS,trim2+5,TRUE)</f>
        <v>756.5</v>
      </c>
      <c r="AH16" s="7">
        <f t="shared" si="3"/>
        <v>-0.44999999999998863</v>
      </c>
      <c r="AI16" s="7">
        <f t="shared" si="4"/>
        <v>0</v>
      </c>
      <c r="AJ16" s="7">
        <f t="shared" si="5"/>
        <v>755.6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755.7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2.36</v>
      </c>
      <c r="C17" s="246">
        <f>17.09-B17</f>
        <v>14.73</v>
      </c>
      <c r="D17" s="243">
        <f>IF(B17="mt",0,AN17)</f>
        <v>1122.5</v>
      </c>
      <c r="E17" s="246"/>
      <c r="F17" s="247"/>
      <c r="G17" s="243">
        <f t="shared" si="13"/>
        <v>1122.5</v>
      </c>
      <c r="H17" s="244">
        <v>46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0.97773737104064451</v>
      </c>
      <c r="K17" s="248">
        <f t="shared" si="10"/>
        <v>1097.51</v>
      </c>
      <c r="L17" s="249">
        <f t="shared" si="11"/>
        <v>1047.463544</v>
      </c>
      <c r="M17" s="249" t="s">
        <v>207</v>
      </c>
      <c r="N17" s="91"/>
      <c r="O17" s="151">
        <f>D17/1341.4</f>
        <v>0.8368122856716862</v>
      </c>
      <c r="P17" s="152">
        <f>0.9*1341.4</f>
        <v>1207.2600000000002</v>
      </c>
      <c r="Q17" s="152">
        <f t="shared" si="15"/>
        <v>84.760000000000218</v>
      </c>
      <c r="R17" s="153">
        <v>1.1000000000000001</v>
      </c>
      <c r="S17" s="154">
        <f t="shared" si="12"/>
        <v>1046.363544</v>
      </c>
      <c r="U17" s="66"/>
      <c r="V17" s="14" t="s">
        <v>68</v>
      </c>
      <c r="W17" s="15"/>
      <c r="X17" s="13">
        <f>1709-B17*100</f>
        <v>1473</v>
      </c>
      <c r="Y17" s="7">
        <v>2</v>
      </c>
      <c r="Z17" s="8">
        <f>+VLOOKUP(X17,HFO_2PS,trim2+4,TRUE)</f>
        <v>1121.0999999999999</v>
      </c>
      <c r="AA17" s="8">
        <f>+VLOOKUP(X17+Y17,HFO_2PS,trim2+4,TRUE)</f>
        <v>1123.9000000000001</v>
      </c>
      <c r="AB17" s="6">
        <f>+X17-VLOOKUP(X17,HFO_2PS,1,TRUE)</f>
        <v>1</v>
      </c>
      <c r="AC17" s="7">
        <f t="shared" si="0"/>
        <v>-1.4000000000000909</v>
      </c>
      <c r="AD17" s="7">
        <f t="shared" si="1"/>
        <v>-1.4000000000000909</v>
      </c>
      <c r="AE17" s="7">
        <f t="shared" si="2"/>
        <v>1122.5</v>
      </c>
      <c r="AF17" s="8">
        <f>+VLOOKUP(X17,HFO_2PS,trim2+5,TRUE)</f>
        <v>1123</v>
      </c>
      <c r="AG17" s="8">
        <f>+VLOOKUP(X17+Y17,HFO_2PS,trim2+5,TRUE)</f>
        <v>1125.7</v>
      </c>
      <c r="AH17" s="7">
        <f t="shared" si="3"/>
        <v>-1.3500000000000227</v>
      </c>
      <c r="AI17" s="7">
        <f t="shared" si="4"/>
        <v>-1.3500000000000227</v>
      </c>
      <c r="AJ17" s="7">
        <f t="shared" si="5"/>
        <v>1124.3499999999999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1122.5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5.6</v>
      </c>
      <c r="C18" s="222">
        <f>17.1-B18</f>
        <v>11.500000000000002</v>
      </c>
      <c r="D18" s="223">
        <f>IF(B18="mt",0,AN15)</f>
        <v>1333.2</v>
      </c>
      <c r="E18" s="222"/>
      <c r="F18" s="224"/>
      <c r="G18" s="223">
        <f t="shared" si="13"/>
        <v>1333.2</v>
      </c>
      <c r="H18" s="236">
        <v>38</v>
      </c>
      <c r="I18" s="237">
        <v>0.97689999999999999</v>
      </c>
      <c r="J18" s="226">
        <f t="shared" si="16"/>
        <v>0.98397311487300732</v>
      </c>
      <c r="K18" s="227">
        <f t="shared" si="10"/>
        <v>1311.8330000000001</v>
      </c>
      <c r="L18" s="228">
        <f t="shared" si="11"/>
        <v>1280.0866414000002</v>
      </c>
      <c r="M18" s="228" t="s">
        <v>208</v>
      </c>
      <c r="N18" s="91"/>
      <c r="O18" s="221">
        <f>D18/2077.6</f>
        <v>0.64170196380438971</v>
      </c>
      <c r="P18" s="152">
        <f>0.9*2077.6</f>
        <v>1869.84</v>
      </c>
      <c r="Q18" s="152">
        <f t="shared" si="15"/>
        <v>536.63999999999987</v>
      </c>
      <c r="R18" s="153">
        <v>3.6</v>
      </c>
      <c r="S18" s="154">
        <f t="shared" si="12"/>
        <v>1276.4866414000003</v>
      </c>
      <c r="U18" s="66"/>
      <c r="V18" s="14" t="s">
        <v>69</v>
      </c>
      <c r="W18" s="15"/>
      <c r="X18" s="13">
        <f>1442-B19*100</f>
        <v>983</v>
      </c>
      <c r="Y18" s="7">
        <v>2</v>
      </c>
      <c r="Z18" s="8">
        <f>+VLOOKUP(X18,HFO_SETT,trim2+4,TRUE)</f>
        <v>134.6</v>
      </c>
      <c r="AA18" s="8">
        <f>+VLOOKUP(X18+Y18,HFO_SETT,trim2+4,TRUE)</f>
        <v>134.80000000000001</v>
      </c>
      <c r="AB18" s="6">
        <f>+X18-VLOOKUP(X18,HFO_SETT,1,TRUE)</f>
        <v>1</v>
      </c>
      <c r="AC18" s="7">
        <f t="shared" si="0"/>
        <v>-0.10000000000000853</v>
      </c>
      <c r="AD18" s="7">
        <f t="shared" si="1"/>
        <v>-0.10000000000000853</v>
      </c>
      <c r="AE18" s="7">
        <f t="shared" si="2"/>
        <v>134.69999999999999</v>
      </c>
      <c r="AF18" s="8">
        <f>+VLOOKUP(X18,HFO_SETT,trim2+5,TRUE)</f>
        <v>134.5</v>
      </c>
      <c r="AG18" s="8">
        <f>+VLOOKUP(X18+Y18,HFO_SETT,trim2+5,TRUE)</f>
        <v>134.80000000000001</v>
      </c>
      <c r="AH18" s="7">
        <f t="shared" si="3"/>
        <v>-0.15000000000000568</v>
      </c>
      <c r="AI18" s="7">
        <f t="shared" si="4"/>
        <v>-0.15000000000000568</v>
      </c>
      <c r="AJ18" s="7">
        <f t="shared" si="5"/>
        <v>134.65</v>
      </c>
      <c r="AK18" s="7">
        <f t="shared" si="6"/>
        <v>0</v>
      </c>
      <c r="AL18" s="7">
        <f t="shared" si="7"/>
        <v>2.4999999999991473E-2</v>
      </c>
      <c r="AM18" s="7"/>
      <c r="AN18" s="9">
        <f t="shared" si="8"/>
        <v>134.69999999999999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4.59</v>
      </c>
      <c r="C19" s="222">
        <v>14.42</v>
      </c>
      <c r="D19" s="223">
        <f>+AN18</f>
        <v>134.69999999999999</v>
      </c>
      <c r="E19" s="222"/>
      <c r="F19" s="224"/>
      <c r="G19" s="223">
        <f t="shared" si="13"/>
        <v>134.69999999999999</v>
      </c>
      <c r="H19" s="236">
        <v>70</v>
      </c>
      <c r="I19" s="237">
        <v>0.97689999999999999</v>
      </c>
      <c r="J19" s="226">
        <f t="shared" si="16"/>
        <v>0.96144974204842426</v>
      </c>
      <c r="K19" s="227">
        <f t="shared" si="10"/>
        <v>129.50700000000001</v>
      </c>
      <c r="L19" s="228">
        <f t="shared" si="11"/>
        <v>126.3729306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1367.52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1036</v>
      </c>
      <c r="Y19" s="7">
        <v>2</v>
      </c>
      <c r="Z19" s="8">
        <f>+VLOOKUP(X19,HFO_SERV,trim2+4,TRUE)</f>
        <v>106.4</v>
      </c>
      <c r="AA19" s="8">
        <f>+VLOOKUP(X19+Y19,HFO_SERV,trim2+4,TRUE)</f>
        <v>106.6</v>
      </c>
      <c r="AB19" s="6">
        <f>+X19-VLOOKUP(X19,HFO_SERV,1,TRUE)</f>
        <v>0</v>
      </c>
      <c r="AC19" s="7">
        <f t="shared" si="0"/>
        <v>-9.9999999999994316E-2</v>
      </c>
      <c r="AD19" s="7">
        <f t="shared" si="1"/>
        <v>0</v>
      </c>
      <c r="AE19" s="7">
        <f t="shared" si="2"/>
        <v>106.4</v>
      </c>
      <c r="AF19" s="8">
        <f>+VLOOKUP(X19,HFO_SERV,trim2+5,TRUE)</f>
        <v>106.4</v>
      </c>
      <c r="AG19" s="8">
        <f>+VLOOKUP(X19+Y19,HFO_SERV,trim2+5,TRUE)</f>
        <v>106.6</v>
      </c>
      <c r="AH19" s="7">
        <f t="shared" si="3"/>
        <v>-9.9999999999994316E-2</v>
      </c>
      <c r="AI19" s="7">
        <f t="shared" si="4"/>
        <v>0</v>
      </c>
      <c r="AJ19" s="7">
        <f t="shared" si="5"/>
        <v>106.4</v>
      </c>
      <c r="AK19" s="7">
        <f t="shared" si="6"/>
        <v>0</v>
      </c>
      <c r="AL19" s="7">
        <f t="shared" si="7"/>
        <v>0</v>
      </c>
      <c r="AM19" s="7"/>
      <c r="AN19" s="9">
        <f t="shared" si="8"/>
        <v>106.4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4.0599999999999996</v>
      </c>
      <c r="C20" s="222">
        <v>14.42</v>
      </c>
      <c r="D20" s="223">
        <f>+AN19</f>
        <v>106.4</v>
      </c>
      <c r="E20" s="222"/>
      <c r="F20" s="224"/>
      <c r="G20" s="223">
        <f t="shared" si="13"/>
        <v>106.4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101.771</v>
      </c>
      <c r="L20" s="228">
        <f>IF(B20="","",$K20*($I20-0.0011))</f>
        <v>99.308141800000001</v>
      </c>
      <c r="M20" s="228" t="s">
        <v>208</v>
      </c>
      <c r="N20" s="91"/>
      <c r="O20" s="197"/>
      <c r="P20" s="195" t="s">
        <v>149</v>
      </c>
      <c r="Q20" s="196">
        <f>+Q19*0.95</f>
        <v>1299.144</v>
      </c>
      <c r="S20" s="183">
        <f>+SUM(S15:S18)</f>
        <v>2412.7885194</v>
      </c>
      <c r="U20" s="66"/>
      <c r="V20" s="14" t="s">
        <v>71</v>
      </c>
      <c r="W20" s="15"/>
      <c r="X20" s="13">
        <f>1494-B21*100</f>
        <v>1011</v>
      </c>
      <c r="Y20" s="7">
        <v>2</v>
      </c>
      <c r="Z20" s="8">
        <f>+VLOOKUP(X20,LSHFO_SET,trim2+4,TRUE)</f>
        <v>83.3</v>
      </c>
      <c r="AA20" s="8">
        <f>+VLOOKUP(X20+Y20,LSHFO_SET,trim2+4,TRUE)</f>
        <v>83.5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83.4</v>
      </c>
      <c r="AF20" s="8">
        <f>+VLOOKUP(X20,LSHFO_SET,trim2+5,TRUE)</f>
        <v>83.3</v>
      </c>
      <c r="AG20" s="8">
        <f>+VLOOKUP(X20+Y20,LSHFO_SET,trim2+5,TRUE)</f>
        <v>83.5</v>
      </c>
      <c r="AH20" s="7">
        <f t="shared" si="3"/>
        <v>-0.10000000000000142</v>
      </c>
      <c r="AI20" s="7">
        <f t="shared" si="4"/>
        <v>-0.10000000000000142</v>
      </c>
      <c r="AJ20" s="7">
        <f t="shared" si="5"/>
        <v>83.4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83.4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4.83</v>
      </c>
      <c r="C21" s="246">
        <v>14.94</v>
      </c>
      <c r="D21" s="243">
        <f>IF(B21="mt",0,AN20)</f>
        <v>83.4</v>
      </c>
      <c r="E21" s="246"/>
      <c r="F21" s="247"/>
      <c r="G21" s="243">
        <f t="shared" si="13"/>
        <v>83.4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78.873000000000005</v>
      </c>
      <c r="L21" s="249">
        <f t="shared" si="11"/>
        <v>75.276391200000006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1146</v>
      </c>
      <c r="Y21" s="7">
        <v>2</v>
      </c>
      <c r="Z21" s="8">
        <f>+VLOOKUP(X21,LSHFO_SERV,trim2+4,TRUE)</f>
        <v>94.7</v>
      </c>
      <c r="AA21" s="8">
        <f>+VLOOKUP(X21+Y21,LSHFO_SERV,trim2+4,TRUE)</f>
        <v>94.9</v>
      </c>
      <c r="AB21" s="6">
        <f>+X21-VLOOKUP(X21,LSHFO_SERV,1,TRUE)</f>
        <v>0</v>
      </c>
      <c r="AC21" s="7">
        <f t="shared" si="0"/>
        <v>-0.10000000000000142</v>
      </c>
      <c r="AD21" s="7">
        <f t="shared" si="1"/>
        <v>0</v>
      </c>
      <c r="AE21" s="7">
        <f t="shared" si="2"/>
        <v>94.7</v>
      </c>
      <c r="AF21" s="8">
        <f>+VLOOKUP(X21,LSHFO_SERV,trim2+5,TRUE)</f>
        <v>94.7</v>
      </c>
      <c r="AG21" s="8">
        <f>+VLOOKUP(X21+Y21,LSHFO_SERV,trim2+5,TRUE)</f>
        <v>94.9</v>
      </c>
      <c r="AH21" s="7">
        <f t="shared" si="3"/>
        <v>-0.10000000000000142</v>
      </c>
      <c r="AI21" s="7">
        <f t="shared" si="4"/>
        <v>0</v>
      </c>
      <c r="AJ21" s="7">
        <f t="shared" si="5"/>
        <v>94.7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94.7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3.87</v>
      </c>
      <c r="C22" s="246">
        <v>15.33</v>
      </c>
      <c r="D22" s="243">
        <f>IF(B22="mt",0,AN21)</f>
        <v>94.7</v>
      </c>
      <c r="E22" s="246"/>
      <c r="F22" s="247"/>
      <c r="G22" s="243">
        <f t="shared" si="13"/>
        <v>94.7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89.629000000000005</v>
      </c>
      <c r="L22" s="249">
        <f t="shared" si="11"/>
        <v>85.541917600000005</v>
      </c>
      <c r="M22" s="249" t="s">
        <v>207</v>
      </c>
      <c r="N22" s="91"/>
      <c r="O22" s="131"/>
      <c r="P22" s="149">
        <v>1912.7</v>
      </c>
      <c r="Q22" s="149">
        <f>M26-P22</f>
        <v>1525.8586644000004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/>
      <c r="C23" s="177" t="s">
        <v>206</v>
      </c>
      <c r="D23" s="229">
        <v>2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1280.7589676000002</v>
      </c>
      <c r="U23" s="66"/>
      <c r="V23" s="16" t="s">
        <v>73</v>
      </c>
      <c r="W23" s="15"/>
      <c r="X23" s="13">
        <f>+C37*100</f>
        <v>844.99999999999989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0.99999999999988631</v>
      </c>
      <c r="AC23" s="7">
        <f>+(Z23-AA23)/Y23</f>
        <v>-0.25</v>
      </c>
      <c r="AD23" s="7">
        <f>+AC23*AB23</f>
        <v>-0.24999999999997158</v>
      </c>
      <c r="AE23" s="7">
        <f>+Z23-AD23</f>
        <v>203.64999999999998</v>
      </c>
      <c r="AF23" s="8">
        <f>+VLOOKUP(X23,MGO_STOR_SB,trim2+5,TRUE)</f>
        <v>203.6</v>
      </c>
      <c r="AG23" s="8">
        <f>+VLOOKUP(X23+Y23,MGO_STOR_SB,trim2+5,TRUE)</f>
        <v>204.1</v>
      </c>
      <c r="AH23" s="7">
        <f>+(AF23-AG23)/Y23</f>
        <v>-0.25</v>
      </c>
      <c r="AI23" s="7">
        <f>+AH23*AB23</f>
        <v>-0.24999999999997158</v>
      </c>
      <c r="AJ23" s="7">
        <f>+AF23-AI23</f>
        <v>203.84999999999997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203.64999999999998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3637.8</v>
      </c>
      <c r="E25" s="71"/>
      <c r="F25" s="90">
        <f>SUM(F15:F24)</f>
        <v>0</v>
      </c>
      <c r="G25" s="89">
        <f>SUM(G15:G24)</f>
        <v>3643.8</v>
      </c>
      <c r="H25" s="88">
        <f>IF(B15=0," ",AVERAGE(H15:H24))</f>
        <v>58.222222222222221</v>
      </c>
      <c r="I25" s="70" t="s">
        <v>4</v>
      </c>
      <c r="J25" s="70"/>
      <c r="K25" s="87">
        <f>SUM(K15:K24)</f>
        <v>3561.587</v>
      </c>
      <c r="L25" s="87">
        <f>SUM(L15:L24)</f>
        <v>3438.5586644000005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340</v>
      </c>
      <c r="Y25" s="7">
        <v>2</v>
      </c>
      <c r="Z25" s="8">
        <f>+VLOOKUP(X25,MGO_SERV_TK,trim2+4,TRUE)</f>
        <v>71.900000000000006</v>
      </c>
      <c r="AA25" s="8">
        <f>+VLOOKUP(X25+Y25,MGO_SERV_TK,trim2+4,TRUE)</f>
        <v>72.3</v>
      </c>
      <c r="AB25" s="6">
        <f>+X25-VLOOKUP(X25,MGO_SERV_TK,1,TRUE)</f>
        <v>0</v>
      </c>
      <c r="AC25" s="7">
        <f>+(Z25-AA25)/Y25</f>
        <v>-0.19999999999999574</v>
      </c>
      <c r="AD25" s="7">
        <f>+AC25*AB25</f>
        <v>0</v>
      </c>
      <c r="AE25" s="7">
        <f>+Z25-AD25</f>
        <v>71.900000000000006</v>
      </c>
      <c r="AF25" s="8">
        <f>+VLOOKUP(X25,MGO_SERV_TK,trim2+5,TRUE)</f>
        <v>71.8</v>
      </c>
      <c r="AG25" s="8">
        <f>+VLOOKUP(X25+Y25,MGO_SERV_TK,trim2+5,TRUE)</f>
        <v>72.2</v>
      </c>
      <c r="AH25" s="7">
        <f>+(AF25-AG25)/Y25</f>
        <v>-0.20000000000000284</v>
      </c>
      <c r="AI25" s="7">
        <f>+AH25*AB25</f>
        <v>0</v>
      </c>
      <c r="AJ25" s="7">
        <f>+AF25-AI25</f>
        <v>71.8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71.900000000000006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3438.5586644000005</v>
      </c>
      <c r="N26" s="66"/>
      <c r="O26" s="66"/>
      <c r="T26" s="66"/>
      <c r="U26" s="66"/>
      <c r="V26" s="120" t="s">
        <v>74</v>
      </c>
      <c r="W26" s="15"/>
      <c r="X26" s="13">
        <f>+C38*100</f>
        <v>927</v>
      </c>
      <c r="Y26" s="7">
        <v>3</v>
      </c>
      <c r="Z26" s="8">
        <f>+VLOOKUP(X26,MGO_STOR_PS,trim2+4,TRUE)</f>
        <v>362.1</v>
      </c>
      <c r="AA26" s="8">
        <f>+VLOOKUP(X26+Y26,MGO_STOR_PS,trim2+4,TRUE)</f>
        <v>364.5</v>
      </c>
      <c r="AB26" s="6">
        <f>+X26-VLOOKUP(X26,MGO_STOR_PS,1,TRUE)</f>
        <v>1</v>
      </c>
      <c r="AC26" s="7">
        <f>+(Z26-AA26)/Y26</f>
        <v>-0.79999999999999238</v>
      </c>
      <c r="AD26" s="7">
        <f>+AC26*AB26</f>
        <v>-0.79999999999999238</v>
      </c>
      <c r="AE26" s="7">
        <f>+Z26-AD26</f>
        <v>362.90000000000003</v>
      </c>
      <c r="AF26" s="8">
        <f>+VLOOKUP(X26,MGO_STOR_PS,trim2+5,TRUE)</f>
        <v>362.8</v>
      </c>
      <c r="AG26" s="8">
        <f>+VLOOKUP(X26+Y26,MGO_STOR_PS,trim2+5,TRUE)</f>
        <v>365.1</v>
      </c>
      <c r="AH26" s="7">
        <f>+(AF26-AG26)/Y26</f>
        <v>-0.76666666666667049</v>
      </c>
      <c r="AI26" s="7">
        <f>+AH26*AB26</f>
        <v>-0.76666666666667049</v>
      </c>
      <c r="AJ26" s="7">
        <f>+AF26-AI26</f>
        <v>363.56666666666666</v>
      </c>
      <c r="AK26" s="7">
        <f t="shared" si="6"/>
        <v>0</v>
      </c>
      <c r="AL26" s="7">
        <f t="shared" ref="AL26:AL27" si="18">+(AE26-AJ26)/Y26</f>
        <v>-0.22222222222220958</v>
      </c>
      <c r="AM26" s="7"/>
      <c r="AN26" s="9">
        <f>+AE26-AL26*AK26</f>
        <v>362.90000000000003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1208.2818528</v>
      </c>
      <c r="O27" s="21">
        <v>1212.8</v>
      </c>
      <c r="P27" s="100">
        <f>M27-O27</f>
        <v>-4.5181471999999303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3.7</v>
      </c>
      <c r="AA27" s="8">
        <f>+VLOOKUP(X27+Y27,mgodrain,trim2+4,TRUE)</f>
        <v>3.9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3.7</v>
      </c>
      <c r="AF27" s="8">
        <f>+VLOOKUP(X27,mgodrain,trim2+5,TRUE)</f>
        <v>3.7</v>
      </c>
      <c r="AG27" s="8">
        <f>+VLOOKUP(X27+Y27,mgodrain,trim2+5,TRUE)</f>
        <v>3.8</v>
      </c>
      <c r="AH27" s="7">
        <f>+(AF27-AG27)/Y27</f>
        <v>-2.4999999999999911E-2</v>
      </c>
      <c r="AI27" s="7">
        <f>+AH27*AB27</f>
        <v>0</v>
      </c>
      <c r="AJ27" s="7">
        <f>+AF27-AI27</f>
        <v>3.7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3.7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2230.2768116000002</v>
      </c>
      <c r="O28" s="128">
        <v>2443.3000000000002</v>
      </c>
      <c r="P28" s="100">
        <f>M28-O28</f>
        <v>-213.02318839999998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8.4499999999999993</v>
      </c>
      <c r="D37" s="95">
        <f>+AN23</f>
        <v>203.64999999999998</v>
      </c>
      <c r="E37" s="97"/>
      <c r="F37" s="96"/>
      <c r="G37" s="95">
        <f>IF(D37&gt;0,D37-F37," ")</f>
        <v>203.64999999999998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201.24299999999999</v>
      </c>
      <c r="L37" s="117"/>
      <c r="M37" s="123">
        <f t="shared" ref="M37:M38" si="20">IF(C37="","",$K37*($I37-0.0011))</f>
        <v>178.3817952</v>
      </c>
      <c r="O37" s="151">
        <f>D37/229</f>
        <v>0.88930131004366797</v>
      </c>
      <c r="P37" s="152">
        <f>0.9*229</f>
        <v>206.1</v>
      </c>
      <c r="Q37" s="152">
        <f t="shared" ref="Q37" si="21">IF(P37-G37&lt;0,0,P37-G37)</f>
        <v>2.4500000000000171</v>
      </c>
      <c r="R37" s="153">
        <v>176.7</v>
      </c>
      <c r="S37" s="154">
        <f>SUM(L37:M37)-R37</f>
        <v>1.6817952000000105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9.27</v>
      </c>
      <c r="D38" s="74">
        <f>+AN26</f>
        <v>362.90000000000003</v>
      </c>
      <c r="E38" s="76"/>
      <c r="F38" s="75"/>
      <c r="G38" s="74">
        <f>IF(D38&gt;0,D38-F38," ")</f>
        <v>362.90000000000003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358.15499999999997</v>
      </c>
      <c r="L38" s="93"/>
      <c r="M38" s="92">
        <f t="shared" si="20"/>
        <v>317.61185399999999</v>
      </c>
      <c r="O38" s="151">
        <f>D38/411.3</f>
        <v>0.88232433746656946</v>
      </c>
      <c r="P38" s="152">
        <f>0.9*411.3</f>
        <v>370.17</v>
      </c>
      <c r="Q38" s="152">
        <f>IF(P38-G38&lt;0,0,P38-G38)</f>
        <v>7.2699999999999818</v>
      </c>
      <c r="R38" s="153">
        <v>122.2</v>
      </c>
      <c r="S38" s="154">
        <f>SUM(L38:M38)-R38</f>
        <v>195.41185400000001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</v>
      </c>
      <c r="D39" s="74">
        <f>+AN25</f>
        <v>71.900000000000006</v>
      </c>
      <c r="E39" s="76"/>
      <c r="F39" s="75"/>
      <c r="G39" s="74">
        <f>IF(D39&gt;0,D39-F39," ")</f>
        <v>71.900000000000006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70.766000000000005</v>
      </c>
      <c r="L39" s="93"/>
      <c r="M39" s="92">
        <f>IF(C39="","",$K39*($I39-0.0011))</f>
        <v>62.726982400000004</v>
      </c>
      <c r="O39" s="151">
        <f>D39/99.8</f>
        <v>0.72044088176352716</v>
      </c>
      <c r="P39" s="151">
        <f ca="1">0.95*P39%</f>
        <v>0</v>
      </c>
      <c r="Q39" s="151"/>
      <c r="R39" s="153">
        <v>69.2</v>
      </c>
      <c r="S39" s="154">
        <f>SUM(L39:M39)-R39</f>
        <v>-6.4730175999999986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9.7199999999999989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642.44999999999993</v>
      </c>
      <c r="E41" s="71"/>
      <c r="F41" s="90">
        <f>SUM(F37:F40)</f>
        <v>0</v>
      </c>
      <c r="G41" s="89">
        <f>SUM(G37:G40)</f>
        <v>642.44999999999993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634.11699999999985</v>
      </c>
      <c r="L41" s="87">
        <f>SUM(L37:L40)</f>
        <v>0</v>
      </c>
      <c r="M41" s="86">
        <f>SUM(M37:M40)</f>
        <v>562.22867533217823</v>
      </c>
      <c r="O41" s="194"/>
      <c r="P41" s="195" t="s">
        <v>149</v>
      </c>
      <c r="Q41" s="196">
        <f>+Q40*0.85</f>
        <v>8.2619999999999987</v>
      </c>
      <c r="R41" s="21"/>
      <c r="S41" s="183">
        <f>+SUM(S37:S39)</f>
        <v>190.62063160000002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562.22867533217823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325.22063160000005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561.9</v>
      </c>
      <c r="R45" s="100">
        <f>M42-P45</f>
        <v>0.32867533217824985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942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2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2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2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2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3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4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V62"/>
  <sheetViews>
    <sheetView showGridLines="0" showZeros="0" topLeftCell="A10" zoomScaleSheetLayoutView="100" workbookViewId="0">
      <selection activeCell="O22" sqref="O22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46221</v>
      </c>
      <c r="I5" s="200"/>
      <c r="J5" s="103" t="s">
        <v>133</v>
      </c>
      <c r="K5" s="166" t="s">
        <v>215</v>
      </c>
      <c r="L5" s="166"/>
      <c r="M5" s="157"/>
      <c r="N5" s="18"/>
    </row>
    <row r="6" spans="1:47" s="21" customFormat="1">
      <c r="D6" s="100"/>
      <c r="G6" s="100"/>
      <c r="H6" s="110"/>
      <c r="K6" s="206" t="s">
        <v>198</v>
      </c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20</v>
      </c>
      <c r="D9" s="100"/>
      <c r="E9" s="103" t="s">
        <v>130</v>
      </c>
      <c r="F9" s="178">
        <v>20</v>
      </c>
      <c r="G9" s="105" t="s">
        <v>129</v>
      </c>
      <c r="H9" s="104">
        <f>SUM(F9-C9)</f>
        <v>0</v>
      </c>
      <c r="J9" s="103" t="s">
        <v>128</v>
      </c>
      <c r="K9" s="184"/>
      <c r="L9" s="102"/>
      <c r="M9" s="100"/>
      <c r="X9">
        <f>+INT(trim)</f>
        <v>0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764.9</v>
      </c>
      <c r="AA14" s="4">
        <f>+VLOOKUP(X14+Y14,HFO_1sb,trim2+4,TRUE)</f>
        <v>765.8</v>
      </c>
      <c r="AB14" s="2">
        <f>+X14-VLOOKUP(X14,HFO_1sb,1,TRUE)</f>
        <v>1</v>
      </c>
      <c r="AC14" s="3">
        <f t="shared" ref="AC14:AC21" si="0">+(Z14-AA14)/Y14</f>
        <v>-0.44999999999998863</v>
      </c>
      <c r="AD14" s="3">
        <f t="shared" ref="AD14:AD21" si="1">+AC14*AB14</f>
        <v>-0.44999999999998863</v>
      </c>
      <c r="AE14" s="3">
        <f t="shared" ref="AE14:AE21" si="2">+Z14-AD14</f>
        <v>765.34999999999991</v>
      </c>
      <c r="AF14" s="4">
        <f>+VLOOKUP(X14,HFO_1sb,trim2+5,TRUE)</f>
        <v>764.8</v>
      </c>
      <c r="AG14" s="4">
        <f>+VLOOKUP(X14+Y14,HFO_1sb,trim2+5,TRUE)</f>
        <v>765.7</v>
      </c>
      <c r="AH14" s="3">
        <f t="shared" ref="AH14:AH21" si="3">+(AF14-AG14)/Y14</f>
        <v>-0.45000000000004547</v>
      </c>
      <c r="AI14" s="3">
        <f t="shared" ref="AI14:AI21" si="4">+AH14*AB14</f>
        <v>-0.45000000000004547</v>
      </c>
      <c r="AJ14" s="3">
        <f t="shared" ref="AJ14:AJ21" si="5">+AF14-AI14</f>
        <v>765.25</v>
      </c>
      <c r="AK14" s="3">
        <f t="shared" ref="AK14:AK27" si="6">(trim2-INT(trim2))*10</f>
        <v>0</v>
      </c>
      <c r="AL14" s="7">
        <f t="shared" ref="AL14:AL24" si="7">+(AE14-AJ14)/Y14</f>
        <v>4.9999999999954525E-2</v>
      </c>
      <c r="AM14" s="3"/>
      <c r="AN14" s="5">
        <f t="shared" ref="AN14:AN21" si="8">+AE14-AL14*AK14</f>
        <v>765.34999999999991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2.36</v>
      </c>
      <c r="C15" s="261">
        <f>22.58-B15</f>
        <v>20.22</v>
      </c>
      <c r="D15" s="263">
        <f>+IF(B15="mt",0,AN16)</f>
        <v>755.7</v>
      </c>
      <c r="E15" s="261"/>
      <c r="F15" s="264"/>
      <c r="G15" s="263">
        <f>IF(D15&gt;=0,D15-F15," ")</f>
        <v>755.7</v>
      </c>
      <c r="H15" s="265">
        <v>36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0.98511562732629654</v>
      </c>
      <c r="K15" s="268">
        <f t="shared" ref="K15:K24" si="10">IF(D15&gt;0,ROUND((G15*J15),3)," ")</f>
        <v>744.452</v>
      </c>
      <c r="L15" s="269">
        <f t="shared" ref="L15:L22" si="11">IF(B15="","",$K15*($I15-0.0011))</f>
        <v>716.68394039999998</v>
      </c>
      <c r="M15" s="270" t="s">
        <v>208</v>
      </c>
      <c r="N15" s="91"/>
      <c r="O15" s="151">
        <f>D15/829.8</f>
        <v>0.91070137382501815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90.483940399999938</v>
      </c>
      <c r="U15" s="66"/>
      <c r="V15" s="16" t="s">
        <v>66</v>
      </c>
      <c r="W15" s="15"/>
      <c r="X15" s="13">
        <f>1710-B18*100</f>
        <v>852</v>
      </c>
      <c r="Y15" s="7">
        <v>2</v>
      </c>
      <c r="Z15" s="8">
        <f>+VLOOKUP(X15,HFO_2SB,trim2+4,TRUE)</f>
        <v>825.4</v>
      </c>
      <c r="AA15" s="8">
        <f>+VLOOKUP(X15+Y15,HFO_2SB,trim2+4,TRUE)</f>
        <v>828.8</v>
      </c>
      <c r="AB15" s="6">
        <f>+X15-VLOOKUP(X15,HFO_2SB,1,TRUE)</f>
        <v>0</v>
      </c>
      <c r="AC15" s="7">
        <f t="shared" si="0"/>
        <v>-1.6999999999999886</v>
      </c>
      <c r="AD15" s="7">
        <f t="shared" si="1"/>
        <v>0</v>
      </c>
      <c r="AE15" s="7">
        <f t="shared" si="2"/>
        <v>825.4</v>
      </c>
      <c r="AF15" s="8">
        <f>+VLOOKUP(X15,HFO_2SB,trim2+5,TRUE)</f>
        <v>829.5</v>
      </c>
      <c r="AG15" s="8">
        <f>+VLOOKUP(X15+Y15,HFO_2SB,trim2+5,TRUE)</f>
        <v>832.9</v>
      </c>
      <c r="AH15" s="7">
        <f t="shared" si="3"/>
        <v>-1.6999999999999886</v>
      </c>
      <c r="AI15" s="7">
        <f t="shared" si="4"/>
        <v>0</v>
      </c>
      <c r="AJ15" s="7">
        <f t="shared" si="5"/>
        <v>829.5</v>
      </c>
      <c r="AK15" s="7">
        <f t="shared" si="6"/>
        <v>0</v>
      </c>
      <c r="AL15" s="7">
        <f t="shared" si="7"/>
        <v>-2.0500000000000114</v>
      </c>
      <c r="AM15" s="7"/>
      <c r="AN15" s="9">
        <f t="shared" si="8"/>
        <v>825.4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60">
        <f>22.58-B16</f>
        <v>20.509999999999998</v>
      </c>
      <c r="D16" s="223">
        <f>IF(B16="mt",0,AN14)</f>
        <v>765.34999999999991</v>
      </c>
      <c r="E16" s="222"/>
      <c r="F16" s="224"/>
      <c r="G16" s="223">
        <f t="shared" ref="G16:G22" si="13">IF(D16&gt;=0,D16-F16," ")</f>
        <v>765.34999999999991</v>
      </c>
      <c r="H16" s="236">
        <v>36</v>
      </c>
      <c r="I16" s="237">
        <v>0.97689999999999999</v>
      </c>
      <c r="J16" s="226">
        <f>EXP(-(186.9696+0.4862*(I16*1000))/(I16*1000)^2*(H16-15)*(1+0.8*(186.9696+0.4862*(I16*1000))*(H16-15)/(I16*1000)^2))</f>
        <v>0.98537242894722077</v>
      </c>
      <c r="K16" s="227">
        <f t="shared" si="10"/>
        <v>754.15499999999997</v>
      </c>
      <c r="L16" s="228">
        <f t="shared" si="11"/>
        <v>735.904449</v>
      </c>
      <c r="M16" s="228" t="s">
        <v>208</v>
      </c>
      <c r="N16" s="91"/>
      <c r="O16" s="151">
        <f t="shared" ref="O16" si="14">D16/829.8</f>
        <v>0.92233068209207036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735.20444899999995</v>
      </c>
      <c r="U16" s="66"/>
      <c r="V16" s="14" t="s">
        <v>67</v>
      </c>
      <c r="W16" s="15"/>
      <c r="X16" s="13">
        <f>2258-B15*100</f>
        <v>2022</v>
      </c>
      <c r="Y16" s="7">
        <v>2</v>
      </c>
      <c r="Z16" s="8">
        <f>+VLOOKUP(X16,LSHFO_PS,trim2+4,TRUE)</f>
        <v>755.7</v>
      </c>
      <c r="AA16" s="8">
        <f>+VLOOKUP(X16+Y16,LSHFO_PS,trim2+4,TRUE)</f>
        <v>756.6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755.7</v>
      </c>
      <c r="AF16" s="8">
        <f>+VLOOKUP(X16,LSHFO_PS,trim2+5,TRUE)</f>
        <v>755.6</v>
      </c>
      <c r="AG16" s="8">
        <f>+VLOOKUP(X16+Y16,LSHFO_PS,trim2+5,TRUE)</f>
        <v>756.5</v>
      </c>
      <c r="AH16" s="7">
        <f t="shared" si="3"/>
        <v>-0.44999999999998863</v>
      </c>
      <c r="AI16" s="7">
        <f t="shared" si="4"/>
        <v>0</v>
      </c>
      <c r="AJ16" s="7">
        <f t="shared" si="5"/>
        <v>755.6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755.7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2.16</v>
      </c>
      <c r="C17" s="246">
        <f>17.09-B17</f>
        <v>14.93</v>
      </c>
      <c r="D17" s="243">
        <f>IF(B17="mt",0,AN17)</f>
        <v>1150.3000000000002</v>
      </c>
      <c r="E17" s="246"/>
      <c r="F17" s="247"/>
      <c r="G17" s="243">
        <f t="shared" si="13"/>
        <v>1150.3000000000002</v>
      </c>
      <c r="H17" s="244">
        <v>43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0.97990351443778545</v>
      </c>
      <c r="K17" s="248">
        <f t="shared" si="10"/>
        <v>1127.183</v>
      </c>
      <c r="L17" s="249">
        <f t="shared" si="11"/>
        <v>1075.7834551999999</v>
      </c>
      <c r="M17" s="249" t="s">
        <v>207</v>
      </c>
      <c r="N17" s="91"/>
      <c r="O17" s="151">
        <f>D17/1341.4</f>
        <v>0.85753690174444619</v>
      </c>
      <c r="P17" s="152">
        <f>0.9*1341.4</f>
        <v>1207.2600000000002</v>
      </c>
      <c r="Q17" s="152">
        <f t="shared" si="15"/>
        <v>56.960000000000036</v>
      </c>
      <c r="R17" s="153">
        <v>1.1000000000000001</v>
      </c>
      <c r="S17" s="154">
        <f t="shared" si="12"/>
        <v>1074.6834552</v>
      </c>
      <c r="U17" s="66"/>
      <c r="V17" s="14" t="s">
        <v>68</v>
      </c>
      <c r="W17" s="15"/>
      <c r="X17" s="13">
        <f>1709-B17*100</f>
        <v>1493</v>
      </c>
      <c r="Y17" s="7">
        <v>2</v>
      </c>
      <c r="Z17" s="8">
        <f>+VLOOKUP(X17,HFO_2PS,trim2+4,TRUE)</f>
        <v>1148.9000000000001</v>
      </c>
      <c r="AA17" s="8">
        <f>+VLOOKUP(X17+Y17,HFO_2PS,trim2+4,TRUE)</f>
        <v>1151.7</v>
      </c>
      <c r="AB17" s="6">
        <f>+X17-VLOOKUP(X17,HFO_2PS,1,TRUE)</f>
        <v>1</v>
      </c>
      <c r="AC17" s="7">
        <f t="shared" si="0"/>
        <v>-1.3999999999999773</v>
      </c>
      <c r="AD17" s="7">
        <f t="shared" si="1"/>
        <v>-1.3999999999999773</v>
      </c>
      <c r="AE17" s="7">
        <f t="shared" si="2"/>
        <v>1150.3000000000002</v>
      </c>
      <c r="AF17" s="8">
        <f>+VLOOKUP(X17,HFO_2PS,trim2+5,TRUE)</f>
        <v>1150.8</v>
      </c>
      <c r="AG17" s="8">
        <f>+VLOOKUP(X17+Y17,HFO_2PS,trim2+5,TRUE)</f>
        <v>1153.5</v>
      </c>
      <c r="AH17" s="7">
        <f t="shared" si="3"/>
        <v>-1.3500000000000227</v>
      </c>
      <c r="AI17" s="7">
        <f t="shared" si="4"/>
        <v>-1.3500000000000227</v>
      </c>
      <c r="AJ17" s="7">
        <f t="shared" si="5"/>
        <v>1152.1500000000001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1150.3000000000002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8.58</v>
      </c>
      <c r="C18" s="222">
        <f>17.1-B18</f>
        <v>8.5200000000000014</v>
      </c>
      <c r="D18" s="223">
        <f>IF(B18="mt",0,AN15)</f>
        <v>825.4</v>
      </c>
      <c r="E18" s="222"/>
      <c r="F18" s="224"/>
      <c r="G18" s="223">
        <f t="shared" si="13"/>
        <v>825.4</v>
      </c>
      <c r="H18" s="236">
        <v>39</v>
      </c>
      <c r="I18" s="237">
        <v>0.97689999999999999</v>
      </c>
      <c r="J18" s="226">
        <f t="shared" si="16"/>
        <v>0.98327306786717483</v>
      </c>
      <c r="K18" s="227">
        <f t="shared" si="10"/>
        <v>811.59400000000005</v>
      </c>
      <c r="L18" s="228">
        <f t="shared" si="11"/>
        <v>791.95342520000008</v>
      </c>
      <c r="M18" s="228" t="s">
        <v>208</v>
      </c>
      <c r="N18" s="91"/>
      <c r="O18" s="221">
        <f>D18/2077.6</f>
        <v>0.39728532922603005</v>
      </c>
      <c r="P18" s="152">
        <f>0.9*2077.6</f>
        <v>1869.84</v>
      </c>
      <c r="Q18" s="152">
        <f t="shared" si="15"/>
        <v>1044.44</v>
      </c>
      <c r="R18" s="153">
        <v>3.6</v>
      </c>
      <c r="S18" s="154">
        <f t="shared" si="12"/>
        <v>788.35342520000006</v>
      </c>
      <c r="U18" s="66"/>
      <c r="V18" s="14" t="s">
        <v>69</v>
      </c>
      <c r="W18" s="15"/>
      <c r="X18" s="13">
        <f>1442-B19*100</f>
        <v>949</v>
      </c>
      <c r="Y18" s="7">
        <v>2</v>
      </c>
      <c r="Z18" s="8">
        <f>+VLOOKUP(X18,HFO_SETT,trim2+4,TRUE)</f>
        <v>130</v>
      </c>
      <c r="AA18" s="8">
        <f>+VLOOKUP(X18+Y18,HFO_SETT,trim2+4,TRUE)</f>
        <v>130.30000000000001</v>
      </c>
      <c r="AB18" s="6">
        <f>+X18-VLOOKUP(X18,HFO_SETT,1,TRUE)</f>
        <v>1</v>
      </c>
      <c r="AC18" s="7">
        <f t="shared" si="0"/>
        <v>-0.15000000000000568</v>
      </c>
      <c r="AD18" s="7">
        <f t="shared" si="1"/>
        <v>-0.15000000000000568</v>
      </c>
      <c r="AE18" s="7">
        <f t="shared" si="2"/>
        <v>130.15</v>
      </c>
      <c r="AF18" s="8">
        <f>+VLOOKUP(X18,HFO_SETT,trim2+5,TRUE)</f>
        <v>130</v>
      </c>
      <c r="AG18" s="8">
        <f>+VLOOKUP(X18+Y18,HFO_SETT,trim2+5,TRUE)</f>
        <v>130.30000000000001</v>
      </c>
      <c r="AH18" s="7">
        <f t="shared" si="3"/>
        <v>-0.15000000000000568</v>
      </c>
      <c r="AI18" s="7">
        <f t="shared" si="4"/>
        <v>-0.15000000000000568</v>
      </c>
      <c r="AJ18" s="7">
        <f t="shared" si="5"/>
        <v>130.15</v>
      </c>
      <c r="AK18" s="7">
        <f t="shared" si="6"/>
        <v>0</v>
      </c>
      <c r="AL18" s="7">
        <f t="shared" si="7"/>
        <v>0</v>
      </c>
      <c r="AM18" s="7"/>
      <c r="AN18" s="9">
        <f t="shared" si="8"/>
        <v>130.15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4.93</v>
      </c>
      <c r="C19" s="222">
        <v>14.42</v>
      </c>
      <c r="D19" s="223">
        <f>+AN18</f>
        <v>130.15</v>
      </c>
      <c r="E19" s="222"/>
      <c r="F19" s="224"/>
      <c r="G19" s="223">
        <f t="shared" si="13"/>
        <v>130.15</v>
      </c>
      <c r="H19" s="236">
        <v>92</v>
      </c>
      <c r="I19" s="237">
        <v>0.97689999999999999</v>
      </c>
      <c r="J19" s="226">
        <f t="shared" si="16"/>
        <v>0.94583214176786556</v>
      </c>
      <c r="K19" s="227">
        <f t="shared" si="10"/>
        <v>123.1</v>
      </c>
      <c r="L19" s="228">
        <f t="shared" si="11"/>
        <v>120.12097999999999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1101.4000000000001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1042</v>
      </c>
      <c r="Y19" s="7">
        <v>2</v>
      </c>
      <c r="Z19" s="8">
        <f>+VLOOKUP(X19,HFO_SERV,trim2+4,TRUE)</f>
        <v>107</v>
      </c>
      <c r="AA19" s="8">
        <f>+VLOOKUP(X19+Y19,HFO_SERV,trim2+4,TRUE)</f>
        <v>107.2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107</v>
      </c>
      <c r="AF19" s="8">
        <f>+VLOOKUP(X19,HFO_SERV,trim2+5,TRUE)</f>
        <v>107</v>
      </c>
      <c r="AG19" s="8">
        <f>+VLOOKUP(X19+Y19,HFO_SERV,trim2+5,TRUE)</f>
        <v>107.2</v>
      </c>
      <c r="AH19" s="7">
        <f t="shared" si="3"/>
        <v>-0.10000000000000142</v>
      </c>
      <c r="AI19" s="7">
        <f t="shared" si="4"/>
        <v>0</v>
      </c>
      <c r="AJ19" s="7">
        <f t="shared" si="5"/>
        <v>107</v>
      </c>
      <c r="AK19" s="7">
        <f t="shared" si="6"/>
        <v>0</v>
      </c>
      <c r="AL19" s="7">
        <f t="shared" si="7"/>
        <v>0</v>
      </c>
      <c r="AM19" s="7"/>
      <c r="AN19" s="9">
        <f t="shared" si="8"/>
        <v>107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</v>
      </c>
      <c r="C20" s="222">
        <v>14.42</v>
      </c>
      <c r="D20" s="223">
        <f>+AN19</f>
        <v>107</v>
      </c>
      <c r="E20" s="222"/>
      <c r="F20" s="224"/>
      <c r="G20" s="223">
        <f t="shared" si="13"/>
        <v>107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102.117</v>
      </c>
      <c r="L20" s="228">
        <f>IF(B20="","",$K20*($I20-0.0011))</f>
        <v>99.645768600000011</v>
      </c>
      <c r="M20" s="228" t="s">
        <v>208</v>
      </c>
      <c r="N20" s="91"/>
      <c r="O20" s="197"/>
      <c r="P20" s="195" t="s">
        <v>149</v>
      </c>
      <c r="Q20" s="196">
        <f>+Q19*0.95</f>
        <v>1046.33</v>
      </c>
      <c r="S20" s="183">
        <f>+SUM(S15:S18)</f>
        <v>2688.7252697999998</v>
      </c>
      <c r="U20" s="66"/>
      <c r="V20" s="14" t="s">
        <v>71</v>
      </c>
      <c r="W20" s="15"/>
      <c r="X20" s="13">
        <f>1494-B21*100</f>
        <v>1002</v>
      </c>
      <c r="Y20" s="7">
        <v>2</v>
      </c>
      <c r="Z20" s="8">
        <f>+VLOOKUP(X20,LSHFO_SET,trim2+4,TRUE)</f>
        <v>82.6</v>
      </c>
      <c r="AA20" s="8">
        <f>+VLOOKUP(X20+Y20,LSHFO_SET,trim2+4,TRUE)</f>
        <v>82.8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82.6</v>
      </c>
      <c r="AF20" s="8">
        <f>+VLOOKUP(X20,LSHFO_SET,trim2+5,TRUE)</f>
        <v>82.6</v>
      </c>
      <c r="AG20" s="8">
        <f>+VLOOKUP(X20+Y20,LSHFO_SET,trim2+5,TRUE)</f>
        <v>82.8</v>
      </c>
      <c r="AH20" s="7">
        <f t="shared" si="3"/>
        <v>-0.10000000000000142</v>
      </c>
      <c r="AI20" s="7">
        <f t="shared" si="4"/>
        <v>0</v>
      </c>
      <c r="AJ20" s="7">
        <f t="shared" si="5"/>
        <v>82.6</v>
      </c>
      <c r="AK20" s="7">
        <f t="shared" si="6"/>
        <v>0</v>
      </c>
      <c r="AL20" s="7">
        <f t="shared" si="7"/>
        <v>0</v>
      </c>
      <c r="AM20" s="7"/>
      <c r="AN20" s="9">
        <f t="shared" si="8"/>
        <v>82.6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4.92</v>
      </c>
      <c r="C21" s="246">
        <v>14.94</v>
      </c>
      <c r="D21" s="243">
        <f>IF(B21="mt",0,AN20)</f>
        <v>82.6</v>
      </c>
      <c r="E21" s="246"/>
      <c r="F21" s="247"/>
      <c r="G21" s="243">
        <f t="shared" si="13"/>
        <v>82.6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78.116</v>
      </c>
      <c r="L21" s="249">
        <f t="shared" si="11"/>
        <v>74.553910400000007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1129</v>
      </c>
      <c r="Y21" s="7">
        <v>2</v>
      </c>
      <c r="Z21" s="8">
        <f>+VLOOKUP(X21,LSHFO_SERV,trim2+4,TRUE)</f>
        <v>93.2</v>
      </c>
      <c r="AA21" s="8">
        <f>+VLOOKUP(X21+Y21,LSHFO_SERV,trim2+4,TRUE)</f>
        <v>93.4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93.300000000000011</v>
      </c>
      <c r="AF21" s="8">
        <f>+VLOOKUP(X21,LSHFO_SERV,trim2+5,TRUE)</f>
        <v>93.2</v>
      </c>
      <c r="AG21" s="8">
        <f>+VLOOKUP(X21+Y21,LSHFO_SERV,trim2+5,TRUE)</f>
        <v>93.4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93.300000000000011</v>
      </c>
      <c r="AK21" s="7">
        <f t="shared" si="6"/>
        <v>0</v>
      </c>
      <c r="AL21" s="7">
        <f t="shared" si="7"/>
        <v>0</v>
      </c>
      <c r="AM21" s="7"/>
      <c r="AN21" s="9">
        <f t="shared" si="8"/>
        <v>93.300000000000011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4.04</v>
      </c>
      <c r="C22" s="246">
        <v>15.33</v>
      </c>
      <c r="D22" s="243">
        <f>IF(B22="mt",0,AN21)</f>
        <v>93.300000000000011</v>
      </c>
      <c r="E22" s="246"/>
      <c r="F22" s="247"/>
      <c r="G22" s="243">
        <f t="shared" si="13"/>
        <v>93.300000000000011</v>
      </c>
      <c r="H22" s="244">
        <v>85</v>
      </c>
      <c r="I22" s="242">
        <v>0.95550000000000002</v>
      </c>
      <c r="J22" s="245">
        <f t="shared" si="16"/>
        <v>0.9493756432198931</v>
      </c>
      <c r="K22" s="248">
        <f t="shared" si="10"/>
        <v>88.576999999999998</v>
      </c>
      <c r="L22" s="249">
        <f t="shared" si="11"/>
        <v>84.537888800000005</v>
      </c>
      <c r="M22" s="249" t="s">
        <v>207</v>
      </c>
      <c r="N22" s="91"/>
      <c r="O22" s="131"/>
      <c r="P22" s="149">
        <v>1912.7</v>
      </c>
      <c r="Q22" s="149">
        <f>M26-P22</f>
        <v>1794.1545813999994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8</v>
      </c>
      <c r="E23" s="230"/>
      <c r="F23" s="231"/>
      <c r="G23" s="232">
        <v>8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7.8609999999999998</v>
      </c>
      <c r="L23" s="235">
        <f>IF(C23="","",$K23*($I23-0.0011))</f>
        <v>7.6707637999999996</v>
      </c>
      <c r="M23" s="228" t="s">
        <v>208</v>
      </c>
      <c r="N23" s="91"/>
      <c r="P23" s="150"/>
      <c r="Q23" s="150"/>
      <c r="R23" s="21"/>
      <c r="S23" s="18">
        <f>SUM(L16,L18)</f>
        <v>1527.8578742</v>
      </c>
      <c r="U23" s="66"/>
      <c r="V23" s="16" t="s">
        <v>73</v>
      </c>
      <c r="W23" s="15"/>
      <c r="X23" s="13">
        <f>+C37*100</f>
        <v>844.99999999999989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0.99999999999988631</v>
      </c>
      <c r="AC23" s="7">
        <f>+(Z23-AA23)/Y23</f>
        <v>-0.25</v>
      </c>
      <c r="AD23" s="7">
        <f>+AC23*AB23</f>
        <v>-0.24999999999997158</v>
      </c>
      <c r="AE23" s="7">
        <f>+Z23-AD23</f>
        <v>203.64999999999998</v>
      </c>
      <c r="AF23" s="8">
        <f>+VLOOKUP(X23,MGO_STOR_SB,trim2+5,TRUE)</f>
        <v>203.6</v>
      </c>
      <c r="AG23" s="8">
        <f>+VLOOKUP(X23+Y23,MGO_STOR_SB,trim2+5,TRUE)</f>
        <v>204.1</v>
      </c>
      <c r="AH23" s="7">
        <f>+(AF23-AG23)/Y23</f>
        <v>-0.25</v>
      </c>
      <c r="AI23" s="7">
        <f>+AH23*AB23</f>
        <v>-0.24999999999997158</v>
      </c>
      <c r="AJ23" s="7">
        <f>+AF23-AI23</f>
        <v>203.84999999999997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203.64999999999998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3922.3000000000006</v>
      </c>
      <c r="E25" s="71"/>
      <c r="F25" s="90">
        <f>SUM(F15:F24)</f>
        <v>0</v>
      </c>
      <c r="G25" s="89">
        <f>SUM(G15:G24)</f>
        <v>3922.3000000000006</v>
      </c>
      <c r="H25" s="88">
        <f>IF(B15=0," ",AVERAGE(H15:H24))</f>
        <v>60.111111111111114</v>
      </c>
      <c r="I25" s="70" t="s">
        <v>4</v>
      </c>
      <c r="J25" s="70"/>
      <c r="K25" s="87">
        <f>SUM(K15:K24)</f>
        <v>3837.1549999999997</v>
      </c>
      <c r="L25" s="87">
        <f>SUM(L15:L24)</f>
        <v>3706.8545813999995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340</v>
      </c>
      <c r="Y25" s="7">
        <v>2</v>
      </c>
      <c r="Z25" s="8">
        <f>+VLOOKUP(X25,MGO_SERV_TK,trim2+4,TRUE)</f>
        <v>71.900000000000006</v>
      </c>
      <c r="AA25" s="8">
        <f>+VLOOKUP(X25+Y25,MGO_SERV_TK,trim2+4,TRUE)</f>
        <v>72.3</v>
      </c>
      <c r="AB25" s="6">
        <f>+X25-VLOOKUP(X25,MGO_SERV_TK,1,TRUE)</f>
        <v>0</v>
      </c>
      <c r="AC25" s="7">
        <f>+(Z25-AA25)/Y25</f>
        <v>-0.19999999999999574</v>
      </c>
      <c r="AD25" s="7">
        <f>+AC25*AB25</f>
        <v>0</v>
      </c>
      <c r="AE25" s="7">
        <f>+Z25-AD25</f>
        <v>71.900000000000006</v>
      </c>
      <c r="AF25" s="8">
        <f>+VLOOKUP(X25,MGO_SERV_TK,trim2+5,TRUE)</f>
        <v>71.8</v>
      </c>
      <c r="AG25" s="8">
        <f>+VLOOKUP(X25+Y25,MGO_SERV_TK,trim2+5,TRUE)</f>
        <v>72.2</v>
      </c>
      <c r="AH25" s="7">
        <f>+(AF25-AG25)/Y25</f>
        <v>-0.20000000000000284</v>
      </c>
      <c r="AI25" s="7">
        <f>+AH25*AB25</f>
        <v>0</v>
      </c>
      <c r="AJ25" s="7">
        <f>+AF25-AI25</f>
        <v>71.8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71.900000000000006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3706.8545813999995</v>
      </c>
      <c r="N26" s="66"/>
      <c r="O26" s="66"/>
      <c r="T26" s="66"/>
      <c r="U26" s="66"/>
      <c r="V26" s="120" t="s">
        <v>74</v>
      </c>
      <c r="W26" s="15"/>
      <c r="X26" s="13">
        <f>+C38*100</f>
        <v>927</v>
      </c>
      <c r="Y26" s="7">
        <v>3</v>
      </c>
      <c r="Z26" s="8">
        <f>+VLOOKUP(X26,MGO_STOR_PS,trim2+4,TRUE)</f>
        <v>362.1</v>
      </c>
      <c r="AA26" s="8">
        <f>+VLOOKUP(X26+Y26,MGO_STOR_PS,trim2+4,TRUE)</f>
        <v>364.5</v>
      </c>
      <c r="AB26" s="6">
        <f>+X26-VLOOKUP(X26,MGO_STOR_PS,1,TRUE)</f>
        <v>1</v>
      </c>
      <c r="AC26" s="7">
        <f>+(Z26-AA26)/Y26</f>
        <v>-0.79999999999999238</v>
      </c>
      <c r="AD26" s="7">
        <f>+AC26*AB26</f>
        <v>-0.79999999999999238</v>
      </c>
      <c r="AE26" s="7">
        <f>+Z26-AD26</f>
        <v>362.90000000000003</v>
      </c>
      <c r="AF26" s="8">
        <f>+VLOOKUP(X26,MGO_STOR_PS,trim2+5,TRUE)</f>
        <v>362.8</v>
      </c>
      <c r="AG26" s="8">
        <f>+VLOOKUP(X26+Y26,MGO_STOR_PS,trim2+5,TRUE)</f>
        <v>365.1</v>
      </c>
      <c r="AH26" s="7">
        <f>+(AF26-AG26)/Y26</f>
        <v>-0.76666666666667049</v>
      </c>
      <c r="AI26" s="7">
        <f>+AH26*AB26</f>
        <v>-0.76666666666667049</v>
      </c>
      <c r="AJ26" s="7">
        <f>+AF26-AI26</f>
        <v>363.56666666666666</v>
      </c>
      <c r="AK26" s="7">
        <f t="shared" si="6"/>
        <v>0</v>
      </c>
      <c r="AL26" s="7">
        <f t="shared" ref="AL26:AL27" si="18">+(AE26-AJ26)/Y26</f>
        <v>-0.22222222222220958</v>
      </c>
      <c r="AM26" s="7"/>
      <c r="AN26" s="9">
        <f>+AE26-AL26*AK26</f>
        <v>362.90000000000003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1234.8752543999999</v>
      </c>
      <c r="O27" s="21">
        <v>1212.8</v>
      </c>
      <c r="P27" s="100">
        <f>M27-O27</f>
        <v>22.075254399999949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3.7</v>
      </c>
      <c r="AA27" s="8">
        <f>+VLOOKUP(X27+Y27,mgodrain,trim2+4,TRUE)</f>
        <v>3.9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3.7</v>
      </c>
      <c r="AF27" s="8">
        <f>+VLOOKUP(X27,mgodrain,trim2+5,TRUE)</f>
        <v>3.7</v>
      </c>
      <c r="AG27" s="8">
        <f>+VLOOKUP(X27+Y27,mgodrain,trim2+5,TRUE)</f>
        <v>3.8</v>
      </c>
      <c r="AH27" s="7">
        <f>+(AF27-AG27)/Y27</f>
        <v>-2.4999999999999911E-2</v>
      </c>
      <c r="AI27" s="7">
        <f>+AH27*AB27</f>
        <v>0</v>
      </c>
      <c r="AJ27" s="7">
        <f>+AF27-AI27</f>
        <v>3.7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3.7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2471.979327</v>
      </c>
      <c r="O28" s="128">
        <v>2443.3000000000002</v>
      </c>
      <c r="P28" s="100">
        <f>M28-O28</f>
        <v>28.67932699999983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8.4499999999999993</v>
      </c>
      <c r="D37" s="95">
        <f>+AN23</f>
        <v>203.64999999999998</v>
      </c>
      <c r="E37" s="97"/>
      <c r="F37" s="96"/>
      <c r="G37" s="95">
        <f>IF(D37&gt;0,D37-F37," ")</f>
        <v>203.64999999999998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201.24299999999999</v>
      </c>
      <c r="L37" s="117"/>
      <c r="M37" s="123">
        <f t="shared" ref="M37:M38" si="20">IF(C37="","",$K37*($I37-0.0011))</f>
        <v>178.3817952</v>
      </c>
      <c r="O37" s="151">
        <f>D37/229</f>
        <v>0.88930131004366797</v>
      </c>
      <c r="P37" s="152">
        <f>0.9*229</f>
        <v>206.1</v>
      </c>
      <c r="Q37" s="152">
        <f t="shared" ref="Q37" si="21">IF(P37-G37&lt;0,0,P37-G37)</f>
        <v>2.4500000000000171</v>
      </c>
      <c r="R37" s="153">
        <v>176.7</v>
      </c>
      <c r="S37" s="154">
        <f>SUM(L37:M37)-R37</f>
        <v>1.6817952000000105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9.27</v>
      </c>
      <c r="D38" s="74">
        <f>+AN26</f>
        <v>362.90000000000003</v>
      </c>
      <c r="E38" s="76"/>
      <c r="F38" s="75"/>
      <c r="G38" s="74">
        <f>IF(D38&gt;0,D38-F38," ")</f>
        <v>362.90000000000003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358.15499999999997</v>
      </c>
      <c r="L38" s="93"/>
      <c r="M38" s="92">
        <f t="shared" si="20"/>
        <v>317.61185399999999</v>
      </c>
      <c r="O38" s="151">
        <f>D38/411.3</f>
        <v>0.88232433746656946</v>
      </c>
      <c r="P38" s="152">
        <f>0.9*411.3</f>
        <v>370.17</v>
      </c>
      <c r="Q38" s="152">
        <f>IF(P38-G38&lt;0,0,P38-G38)</f>
        <v>7.2699999999999818</v>
      </c>
      <c r="R38" s="153">
        <v>122.2</v>
      </c>
      <c r="S38" s="154">
        <f>SUM(L38:M38)-R38</f>
        <v>195.41185400000001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</v>
      </c>
      <c r="D39" s="74">
        <f>+AN25</f>
        <v>71.900000000000006</v>
      </c>
      <c r="E39" s="76"/>
      <c r="F39" s="75"/>
      <c r="G39" s="74">
        <f>IF(D39&gt;0,D39-F39," ")</f>
        <v>71.900000000000006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70.766000000000005</v>
      </c>
      <c r="L39" s="93"/>
      <c r="M39" s="92">
        <f>IF(C39="","",$K39*($I39-0.0011))</f>
        <v>62.726982400000004</v>
      </c>
      <c r="O39" s="151">
        <f>D39/99.8</f>
        <v>0.72044088176352716</v>
      </c>
      <c r="P39" s="151">
        <f ca="1">0.95*P39%</f>
        <v>0</v>
      </c>
      <c r="Q39" s="151"/>
      <c r="R39" s="153">
        <v>69.2</v>
      </c>
      <c r="S39" s="154">
        <f>SUM(L39:M39)-R39</f>
        <v>-6.4730175999999986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9.7199999999999989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642.44999999999993</v>
      </c>
      <c r="E41" s="71"/>
      <c r="F41" s="90">
        <f>SUM(F37:F40)</f>
        <v>0</v>
      </c>
      <c r="G41" s="89">
        <f>SUM(G37:G40)</f>
        <v>642.44999999999993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634.11699999999985</v>
      </c>
      <c r="L41" s="87">
        <f>SUM(L37:L40)</f>
        <v>0</v>
      </c>
      <c r="M41" s="86">
        <f>SUM(M37:M40)</f>
        <v>562.22867533217823</v>
      </c>
      <c r="O41" s="194"/>
      <c r="P41" s="195" t="s">
        <v>149</v>
      </c>
      <c r="Q41" s="196">
        <f>+Q40*0.85</f>
        <v>8.2619999999999987</v>
      </c>
      <c r="R41" s="21"/>
      <c r="S41" s="183">
        <f>+SUM(S37:S39)</f>
        <v>190.62063160000002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562.22867533217823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325.22063160000005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561.9</v>
      </c>
      <c r="R45" s="100">
        <f>M42-P45</f>
        <v>0.32867533217824985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484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5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6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7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7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7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AV62"/>
  <sheetViews>
    <sheetView showGridLines="0" showZeros="0" topLeftCell="A10" zoomScaleSheetLayoutView="100" workbookViewId="0">
      <selection activeCell="D38" sqref="D38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46214</v>
      </c>
      <c r="I5" s="200"/>
      <c r="J5" s="103" t="s">
        <v>133</v>
      </c>
      <c r="K5" s="166" t="s">
        <v>214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20</v>
      </c>
      <c r="D9" s="100"/>
      <c r="E9" s="103" t="s">
        <v>130</v>
      </c>
      <c r="F9" s="178">
        <v>20</v>
      </c>
      <c r="G9" s="105" t="s">
        <v>129</v>
      </c>
      <c r="H9" s="104">
        <f>SUM(F9-C9)</f>
        <v>0</v>
      </c>
      <c r="J9" s="103" t="s">
        <v>128</v>
      </c>
      <c r="K9" s="184"/>
      <c r="L9" s="102"/>
      <c r="M9" s="100"/>
      <c r="X9">
        <f>+INT(trim)</f>
        <v>0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764.9</v>
      </c>
      <c r="AA14" s="4">
        <f>+VLOOKUP(X14+Y14,HFO_1sb,trim2+4,TRUE)</f>
        <v>765.8</v>
      </c>
      <c r="AB14" s="2">
        <f>+X14-VLOOKUP(X14,HFO_1sb,1,TRUE)</f>
        <v>1</v>
      </c>
      <c r="AC14" s="3">
        <f t="shared" ref="AC14:AC21" si="0">+(Z14-AA14)/Y14</f>
        <v>-0.44999999999998863</v>
      </c>
      <c r="AD14" s="3">
        <f t="shared" ref="AD14:AD21" si="1">+AC14*AB14</f>
        <v>-0.44999999999998863</v>
      </c>
      <c r="AE14" s="3">
        <f t="shared" ref="AE14:AE21" si="2">+Z14-AD14</f>
        <v>765.34999999999991</v>
      </c>
      <c r="AF14" s="4">
        <f>+VLOOKUP(X14,HFO_1sb,trim2+5,TRUE)</f>
        <v>764.8</v>
      </c>
      <c r="AG14" s="4">
        <f>+VLOOKUP(X14+Y14,HFO_1sb,trim2+5,TRUE)</f>
        <v>765.7</v>
      </c>
      <c r="AH14" s="3">
        <f t="shared" ref="AH14:AH21" si="3">+(AF14-AG14)/Y14</f>
        <v>-0.45000000000004547</v>
      </c>
      <c r="AI14" s="3">
        <f t="shared" ref="AI14:AI21" si="4">+AH14*AB14</f>
        <v>-0.45000000000004547</v>
      </c>
      <c r="AJ14" s="3">
        <f t="shared" ref="AJ14:AJ21" si="5">+AF14-AI14</f>
        <v>765.25</v>
      </c>
      <c r="AK14" s="3">
        <f t="shared" ref="AK14:AK27" si="6">(trim2-INT(trim2))*10</f>
        <v>0</v>
      </c>
      <c r="AL14" s="7">
        <f t="shared" ref="AL14:AL24" si="7">+(AE14-AJ14)/Y14</f>
        <v>4.9999999999954525E-2</v>
      </c>
      <c r="AM14" s="3"/>
      <c r="AN14" s="5">
        <f t="shared" ref="AN14:AN21" si="8">+AE14-AL14*AK14</f>
        <v>765.34999999999991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2.36</v>
      </c>
      <c r="C15" s="261">
        <f>22.58-B15</f>
        <v>20.22</v>
      </c>
      <c r="D15" s="263">
        <f>+IF(B15="mt",0,AN16)</f>
        <v>755.7</v>
      </c>
      <c r="E15" s="261"/>
      <c r="F15" s="264"/>
      <c r="G15" s="263">
        <f>IF(D15&gt;=0,D15-F15," ")</f>
        <v>755.7</v>
      </c>
      <c r="H15" s="265">
        <v>36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0.98511562732629654</v>
      </c>
      <c r="K15" s="268">
        <f t="shared" ref="K15:K24" si="10">IF(D15&gt;0,ROUND((G15*J15),3)," ")</f>
        <v>744.452</v>
      </c>
      <c r="L15" s="269">
        <f t="shared" ref="L15:L22" si="11">IF(B15="","",$K15*($I15-0.0011))</f>
        <v>716.68394039999998</v>
      </c>
      <c r="M15" s="270" t="s">
        <v>208</v>
      </c>
      <c r="N15" s="91"/>
      <c r="O15" s="151">
        <f>D15/829.8</f>
        <v>0.91070137382501815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90.483940399999938</v>
      </c>
      <c r="U15" s="66"/>
      <c r="V15" s="16" t="s">
        <v>66</v>
      </c>
      <c r="W15" s="15"/>
      <c r="X15" s="13">
        <f>1710-B18*100</f>
        <v>1071</v>
      </c>
      <c r="Y15" s="7">
        <v>2</v>
      </c>
      <c r="Z15" s="8">
        <f>+VLOOKUP(X15,HFO_2SB,trim2+4,TRUE)</f>
        <v>1196.9000000000001</v>
      </c>
      <c r="AA15" s="8">
        <f>+VLOOKUP(X15+Y15,HFO_2SB,trim2+4,TRUE)</f>
        <v>1200.3</v>
      </c>
      <c r="AB15" s="6">
        <f>+X15-VLOOKUP(X15,HFO_2SB,1,TRUE)</f>
        <v>1</v>
      </c>
      <c r="AC15" s="7">
        <f t="shared" si="0"/>
        <v>-1.6999999999999318</v>
      </c>
      <c r="AD15" s="7">
        <f t="shared" si="1"/>
        <v>-1.6999999999999318</v>
      </c>
      <c r="AE15" s="7">
        <f t="shared" si="2"/>
        <v>1198.5999999999999</v>
      </c>
      <c r="AF15" s="8">
        <f>+VLOOKUP(X15,HFO_2SB,trim2+5,TRUE)</f>
        <v>1200.9000000000001</v>
      </c>
      <c r="AG15" s="8">
        <f>+VLOOKUP(X15+Y15,HFO_2SB,trim2+5,TRUE)</f>
        <v>1204.3</v>
      </c>
      <c r="AH15" s="7">
        <f t="shared" si="3"/>
        <v>-1.6999999999999318</v>
      </c>
      <c r="AI15" s="7">
        <f t="shared" si="4"/>
        <v>-1.6999999999999318</v>
      </c>
      <c r="AJ15" s="7">
        <f t="shared" si="5"/>
        <v>1202.5999999999999</v>
      </c>
      <c r="AK15" s="7">
        <f t="shared" si="6"/>
        <v>0</v>
      </c>
      <c r="AL15" s="7">
        <f t="shared" si="7"/>
        <v>-2</v>
      </c>
      <c r="AM15" s="7"/>
      <c r="AN15" s="9">
        <f t="shared" si="8"/>
        <v>1198.5999999999999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60">
        <f>22.58-B16</f>
        <v>20.509999999999998</v>
      </c>
      <c r="D16" s="223">
        <f>IF(B16="mt",0,AN14)</f>
        <v>765.34999999999991</v>
      </c>
      <c r="E16" s="222"/>
      <c r="F16" s="224"/>
      <c r="G16" s="223">
        <f t="shared" ref="G16:G22" si="13">IF(D16&gt;=0,D16-F16," ")</f>
        <v>765.34999999999991</v>
      </c>
      <c r="H16" s="236">
        <v>36</v>
      </c>
      <c r="I16" s="237">
        <v>0.97689999999999999</v>
      </c>
      <c r="J16" s="226">
        <f>EXP(-(186.9696+0.4862*(I16*1000))/(I16*1000)^2*(H16-15)*(1+0.8*(186.9696+0.4862*(I16*1000))*(H16-15)/(I16*1000)^2))</f>
        <v>0.98537242894722077</v>
      </c>
      <c r="K16" s="227">
        <f t="shared" si="10"/>
        <v>754.15499999999997</v>
      </c>
      <c r="L16" s="228">
        <f t="shared" si="11"/>
        <v>735.904449</v>
      </c>
      <c r="M16" s="228" t="s">
        <v>208</v>
      </c>
      <c r="N16" s="91"/>
      <c r="O16" s="151">
        <f t="shared" ref="O16" si="14">D16/829.8</f>
        <v>0.92233068209207036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735.20444899999995</v>
      </c>
      <c r="U16" s="66"/>
      <c r="V16" s="14" t="s">
        <v>67</v>
      </c>
      <c r="W16" s="15"/>
      <c r="X16" s="13">
        <f>2258-B15*100</f>
        <v>2022</v>
      </c>
      <c r="Y16" s="7">
        <v>2</v>
      </c>
      <c r="Z16" s="8">
        <f>+VLOOKUP(X16,LSHFO_PS,trim2+4,TRUE)</f>
        <v>755.7</v>
      </c>
      <c r="AA16" s="8">
        <f>+VLOOKUP(X16+Y16,LSHFO_PS,trim2+4,TRUE)</f>
        <v>756.6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755.7</v>
      </c>
      <c r="AF16" s="8">
        <f>+VLOOKUP(X16,LSHFO_PS,trim2+5,TRUE)</f>
        <v>755.6</v>
      </c>
      <c r="AG16" s="8">
        <f>+VLOOKUP(X16+Y16,LSHFO_PS,trim2+5,TRUE)</f>
        <v>756.5</v>
      </c>
      <c r="AH16" s="7">
        <f t="shared" si="3"/>
        <v>-0.44999999999998863</v>
      </c>
      <c r="AI16" s="7">
        <f t="shared" si="4"/>
        <v>0</v>
      </c>
      <c r="AJ16" s="7">
        <f t="shared" si="5"/>
        <v>755.6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755.7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1.84</v>
      </c>
      <c r="C17" s="246">
        <f>17.09-B17</f>
        <v>15.25</v>
      </c>
      <c r="D17" s="243">
        <f>IF(B17="mt",0,AN17)</f>
        <v>1194.75</v>
      </c>
      <c r="E17" s="246"/>
      <c r="F17" s="247"/>
      <c r="G17" s="243">
        <f t="shared" si="13"/>
        <v>1194.75</v>
      </c>
      <c r="H17" s="244">
        <v>43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0.97990351443778545</v>
      </c>
      <c r="K17" s="248">
        <f t="shared" si="10"/>
        <v>1170.74</v>
      </c>
      <c r="L17" s="249">
        <f t="shared" si="11"/>
        <v>1117.3542560000001</v>
      </c>
      <c r="M17" s="249" t="s">
        <v>207</v>
      </c>
      <c r="N17" s="91"/>
      <c r="O17" s="151">
        <f>D17/1341.4</f>
        <v>0.89067392276725799</v>
      </c>
      <c r="P17" s="152">
        <f>0.9*1341.4</f>
        <v>1207.2600000000002</v>
      </c>
      <c r="Q17" s="152">
        <f t="shared" si="15"/>
        <v>12.510000000000218</v>
      </c>
      <c r="R17" s="153">
        <v>1.1000000000000001</v>
      </c>
      <c r="S17" s="154">
        <f t="shared" si="12"/>
        <v>1116.2542560000002</v>
      </c>
      <c r="U17" s="66"/>
      <c r="V17" s="14" t="s">
        <v>68</v>
      </c>
      <c r="W17" s="15"/>
      <c r="X17" s="13">
        <f>1709-B17*100</f>
        <v>1525</v>
      </c>
      <c r="Y17" s="7">
        <v>2</v>
      </c>
      <c r="Z17" s="8">
        <f>+VLOOKUP(X17,HFO_2PS,trim2+4,TRUE)</f>
        <v>1193.4000000000001</v>
      </c>
      <c r="AA17" s="8">
        <f>+VLOOKUP(X17+Y17,HFO_2PS,trim2+4,TRUE)</f>
        <v>1196.0999999999999</v>
      </c>
      <c r="AB17" s="6">
        <f>+X17-VLOOKUP(X17,HFO_2PS,1,TRUE)</f>
        <v>1</v>
      </c>
      <c r="AC17" s="7">
        <f t="shared" si="0"/>
        <v>-1.3499999999999091</v>
      </c>
      <c r="AD17" s="7">
        <f t="shared" si="1"/>
        <v>-1.3499999999999091</v>
      </c>
      <c r="AE17" s="7">
        <f t="shared" si="2"/>
        <v>1194.75</v>
      </c>
      <c r="AF17" s="8">
        <f>+VLOOKUP(X17,HFO_2PS,trim2+5,TRUE)</f>
        <v>1195.2</v>
      </c>
      <c r="AG17" s="8">
        <f>+VLOOKUP(X17+Y17,HFO_2PS,trim2+5,TRUE)</f>
        <v>1198</v>
      </c>
      <c r="AH17" s="7">
        <f t="shared" si="3"/>
        <v>-1.3999999999999773</v>
      </c>
      <c r="AI17" s="7">
        <f t="shared" si="4"/>
        <v>-1.3999999999999773</v>
      </c>
      <c r="AJ17" s="7">
        <f t="shared" si="5"/>
        <v>1196.5999999999999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1194.75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6.39</v>
      </c>
      <c r="C18" s="222">
        <f>17.1-B18</f>
        <v>10.71</v>
      </c>
      <c r="D18" s="223">
        <f>IF(B18="mt",0,AN15)</f>
        <v>1198.5999999999999</v>
      </c>
      <c r="E18" s="222"/>
      <c r="F18" s="224"/>
      <c r="G18" s="223">
        <f t="shared" si="13"/>
        <v>1198.5999999999999</v>
      </c>
      <c r="H18" s="236">
        <v>39</v>
      </c>
      <c r="I18" s="237">
        <v>0.97689999999999999</v>
      </c>
      <c r="J18" s="226">
        <f t="shared" si="16"/>
        <v>0.98327306786717483</v>
      </c>
      <c r="K18" s="227">
        <f t="shared" si="10"/>
        <v>1178.5509999999999</v>
      </c>
      <c r="L18" s="228">
        <f t="shared" si="11"/>
        <v>1150.0300657999999</v>
      </c>
      <c r="M18" s="228" t="s">
        <v>208</v>
      </c>
      <c r="N18" s="91"/>
      <c r="O18" s="221">
        <f>D18/2077.6</f>
        <v>0.57691567192914905</v>
      </c>
      <c r="P18" s="152">
        <f>0.9*2077.6</f>
        <v>1869.84</v>
      </c>
      <c r="Q18" s="152">
        <f t="shared" si="15"/>
        <v>671.24</v>
      </c>
      <c r="R18" s="153">
        <v>3.6</v>
      </c>
      <c r="S18" s="154">
        <f t="shared" si="12"/>
        <v>1146.4300658</v>
      </c>
      <c r="U18" s="66"/>
      <c r="V18" s="14" t="s">
        <v>69</v>
      </c>
      <c r="W18" s="15"/>
      <c r="X18" s="13">
        <f>1442-B19*100</f>
        <v>963</v>
      </c>
      <c r="Y18" s="7">
        <v>2</v>
      </c>
      <c r="Z18" s="8">
        <f>+VLOOKUP(X18,HFO_SETT,trim2+4,TRUE)</f>
        <v>131.9</v>
      </c>
      <c r="AA18" s="8">
        <f>+VLOOKUP(X18+Y18,HFO_SETT,trim2+4,TRUE)</f>
        <v>132.19999999999999</v>
      </c>
      <c r="AB18" s="6">
        <f>+X18-VLOOKUP(X18,HFO_SETT,1,TRUE)</f>
        <v>1</v>
      </c>
      <c r="AC18" s="7">
        <f t="shared" si="0"/>
        <v>-0.14999999999999147</v>
      </c>
      <c r="AD18" s="7">
        <f t="shared" si="1"/>
        <v>-0.14999999999999147</v>
      </c>
      <c r="AE18" s="7">
        <f t="shared" si="2"/>
        <v>132.05000000000001</v>
      </c>
      <c r="AF18" s="8">
        <f>+VLOOKUP(X18,HFO_SETT,trim2+5,TRUE)</f>
        <v>131.9</v>
      </c>
      <c r="AG18" s="8">
        <f>+VLOOKUP(X18+Y18,HFO_SETT,trim2+5,TRUE)</f>
        <v>132.1</v>
      </c>
      <c r="AH18" s="7">
        <f t="shared" si="3"/>
        <v>-9.9999999999994316E-2</v>
      </c>
      <c r="AI18" s="7">
        <f t="shared" si="4"/>
        <v>-9.9999999999994316E-2</v>
      </c>
      <c r="AJ18" s="7">
        <f t="shared" si="5"/>
        <v>132</v>
      </c>
      <c r="AK18" s="7">
        <f t="shared" si="6"/>
        <v>0</v>
      </c>
      <c r="AL18" s="7">
        <f t="shared" si="7"/>
        <v>2.5000000000005684E-2</v>
      </c>
      <c r="AM18" s="7"/>
      <c r="AN18" s="9">
        <f t="shared" si="8"/>
        <v>132.05000000000001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4.79</v>
      </c>
      <c r="C19" s="222">
        <v>14.42</v>
      </c>
      <c r="D19" s="223">
        <f>+AN18</f>
        <v>132.05000000000001</v>
      </c>
      <c r="E19" s="222"/>
      <c r="F19" s="224"/>
      <c r="G19" s="223">
        <f t="shared" si="13"/>
        <v>132.05000000000001</v>
      </c>
      <c r="H19" s="236">
        <v>92</v>
      </c>
      <c r="I19" s="237">
        <v>0.97689999999999999</v>
      </c>
      <c r="J19" s="226">
        <f t="shared" si="16"/>
        <v>0.94583214176786556</v>
      </c>
      <c r="K19" s="227">
        <f t="shared" si="10"/>
        <v>124.89700000000001</v>
      </c>
      <c r="L19" s="228">
        <f t="shared" si="11"/>
        <v>121.87449260000001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683.75000000000023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1051</v>
      </c>
      <c r="Y19" s="7">
        <v>2</v>
      </c>
      <c r="Z19" s="8">
        <f>+VLOOKUP(X19,HFO_SERV,trim2+4,TRUE)</f>
        <v>107.8</v>
      </c>
      <c r="AA19" s="8">
        <f>+VLOOKUP(X19+Y19,HFO_SERV,trim2+4,TRUE)</f>
        <v>108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107.9</v>
      </c>
      <c r="AF19" s="8">
        <f>+VLOOKUP(X19,HFO_SERV,trim2+5,TRUE)</f>
        <v>107.8</v>
      </c>
      <c r="AG19" s="8">
        <f>+VLOOKUP(X19+Y19,HFO_SERV,trim2+5,TRUE)</f>
        <v>108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107.9</v>
      </c>
      <c r="AK19" s="7">
        <f t="shared" si="6"/>
        <v>0</v>
      </c>
      <c r="AL19" s="7">
        <f t="shared" si="7"/>
        <v>0</v>
      </c>
      <c r="AM19" s="7"/>
      <c r="AN19" s="9">
        <f t="shared" si="8"/>
        <v>107.9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3.91</v>
      </c>
      <c r="C20" s="222">
        <v>14.42</v>
      </c>
      <c r="D20" s="223">
        <f>+AN19</f>
        <v>107.9</v>
      </c>
      <c r="E20" s="222"/>
      <c r="F20" s="224"/>
      <c r="G20" s="223">
        <f t="shared" si="13"/>
        <v>107.9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102.976</v>
      </c>
      <c r="L20" s="228">
        <f>IF(B20="","",$K20*($I20-0.0011))</f>
        <v>100.4839808</v>
      </c>
      <c r="M20" s="228" t="s">
        <v>208</v>
      </c>
      <c r="N20" s="91"/>
      <c r="O20" s="197"/>
      <c r="P20" s="195" t="s">
        <v>149</v>
      </c>
      <c r="Q20" s="196">
        <f>+Q19*0.95</f>
        <v>649.56250000000023</v>
      </c>
      <c r="S20" s="183">
        <f>+SUM(S15:S18)</f>
        <v>3088.3727111999997</v>
      </c>
      <c r="U20" s="66"/>
      <c r="V20" s="14" t="s">
        <v>71</v>
      </c>
      <c r="W20" s="15"/>
      <c r="X20" s="13">
        <f>1494-B21*100</f>
        <v>900</v>
      </c>
      <c r="Y20" s="7">
        <v>2</v>
      </c>
      <c r="Z20" s="8">
        <f>+VLOOKUP(X20,LSHFO_SET,trim2+4,TRUE)</f>
        <v>74.099999999999994</v>
      </c>
      <c r="AA20" s="8">
        <f>+VLOOKUP(X20+Y20,LSHFO_SET,trim2+4,TRUE)</f>
        <v>74.3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74.099999999999994</v>
      </c>
      <c r="AF20" s="8">
        <f>+VLOOKUP(X20,LSHFO_SET,trim2+5,TRUE)</f>
        <v>74.099999999999994</v>
      </c>
      <c r="AG20" s="8">
        <f>+VLOOKUP(X20+Y20,LSHFO_SET,trim2+5,TRUE)</f>
        <v>74.3</v>
      </c>
      <c r="AH20" s="7">
        <f t="shared" si="3"/>
        <v>-0.10000000000000142</v>
      </c>
      <c r="AI20" s="7">
        <f t="shared" si="4"/>
        <v>0</v>
      </c>
      <c r="AJ20" s="7">
        <f t="shared" si="5"/>
        <v>74.099999999999994</v>
      </c>
      <c r="AK20" s="7">
        <f t="shared" si="6"/>
        <v>0</v>
      </c>
      <c r="AL20" s="7">
        <f t="shared" si="7"/>
        <v>0</v>
      </c>
      <c r="AM20" s="7"/>
      <c r="AN20" s="9">
        <f t="shared" si="8"/>
        <v>74.099999999999994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5.94</v>
      </c>
      <c r="C21" s="246">
        <v>14.94</v>
      </c>
      <c r="D21" s="243">
        <f>IF(B21="mt",0,AN20)</f>
        <v>74.099999999999994</v>
      </c>
      <c r="E21" s="246"/>
      <c r="F21" s="247"/>
      <c r="G21" s="243">
        <f t="shared" si="13"/>
        <v>74.099999999999994</v>
      </c>
      <c r="H21" s="244">
        <v>67</v>
      </c>
      <c r="I21" s="242">
        <v>0.95550000000000002</v>
      </c>
      <c r="J21" s="245">
        <f t="shared" si="16"/>
        <v>0.96251019032559637</v>
      </c>
      <c r="K21" s="248">
        <f t="shared" si="10"/>
        <v>71.322000000000003</v>
      </c>
      <c r="L21" s="249">
        <f t="shared" si="11"/>
        <v>68.069716800000009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1093</v>
      </c>
      <c r="Y21" s="7">
        <v>2</v>
      </c>
      <c r="Z21" s="8">
        <f>+VLOOKUP(X21,LSHFO_SERV,trim2+4,TRUE)</f>
        <v>90.2</v>
      </c>
      <c r="AA21" s="8">
        <f>+VLOOKUP(X21+Y21,LSHFO_SERV,trim2+4,TRUE)</f>
        <v>90.4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90.300000000000011</v>
      </c>
      <c r="AF21" s="8">
        <f>+VLOOKUP(X21,LSHFO_SERV,trim2+5,TRUE)</f>
        <v>90.2</v>
      </c>
      <c r="AG21" s="8">
        <f>+VLOOKUP(X21+Y21,LSHFO_SERV,trim2+5,TRUE)</f>
        <v>90.4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90.300000000000011</v>
      </c>
      <c r="AK21" s="7">
        <f t="shared" si="6"/>
        <v>0</v>
      </c>
      <c r="AL21" s="7">
        <f t="shared" si="7"/>
        <v>0</v>
      </c>
      <c r="AM21" s="7"/>
      <c r="AN21" s="9">
        <f t="shared" si="8"/>
        <v>90.300000000000011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4.4000000000000004</v>
      </c>
      <c r="C22" s="246">
        <v>15.33</v>
      </c>
      <c r="D22" s="243">
        <f>IF(B22="mt",0,AN21)</f>
        <v>90.300000000000011</v>
      </c>
      <c r="E22" s="246"/>
      <c r="F22" s="247"/>
      <c r="G22" s="243">
        <f t="shared" si="13"/>
        <v>90.300000000000011</v>
      </c>
      <c r="H22" s="244">
        <v>85</v>
      </c>
      <c r="I22" s="242">
        <v>0.95550000000000002</v>
      </c>
      <c r="J22" s="245">
        <f t="shared" si="16"/>
        <v>0.9493756432198931</v>
      </c>
      <c r="K22" s="248">
        <f t="shared" si="10"/>
        <v>85.728999999999999</v>
      </c>
      <c r="L22" s="249">
        <f t="shared" si="11"/>
        <v>81.819757600000003</v>
      </c>
      <c r="M22" s="249" t="s">
        <v>207</v>
      </c>
      <c r="N22" s="91"/>
      <c r="O22" s="131"/>
      <c r="P22" s="149">
        <v>1912.7</v>
      </c>
      <c r="Q22" s="149">
        <f>M26-P22</f>
        <v>2185.3139836000009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1885.9345147999998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202.9</v>
      </c>
      <c r="AA23" s="8">
        <f>+VLOOKUP(X23+Y23,MGO_STOR_SB,trim2+4,TRUE)</f>
        <v>203.4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202.9</v>
      </c>
      <c r="AF23" s="8">
        <f>+VLOOKUP(X23,MGO_STOR_SB,trim2+5,TRUE)</f>
        <v>203</v>
      </c>
      <c r="AG23" s="8">
        <f>+VLOOKUP(X23+Y23,MGO_STOR_SB,trim2+5,TRUE)</f>
        <v>203.6</v>
      </c>
      <c r="AH23" s="7">
        <f>+(AF23-AG23)/Y23</f>
        <v>-0.29999999999999716</v>
      </c>
      <c r="AI23" s="7">
        <f>+AH23*AB23</f>
        <v>0</v>
      </c>
      <c r="AJ23" s="7">
        <f>+AF23-AI23</f>
        <v>203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202.9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4329.2500000000009</v>
      </c>
      <c r="E25" s="71"/>
      <c r="F25" s="90">
        <f>SUM(F15:F24)</f>
        <v>0</v>
      </c>
      <c r="G25" s="89">
        <f>SUM(G15:G24)</f>
        <v>4329.2500000000009</v>
      </c>
      <c r="H25" s="88">
        <f>IF(B15=0," ",AVERAGE(H15:H24))</f>
        <v>56.444444444444443</v>
      </c>
      <c r="I25" s="70" t="s">
        <v>4</v>
      </c>
      <c r="J25" s="70"/>
      <c r="K25" s="87">
        <f>SUM(K15:K24)</f>
        <v>4238.759</v>
      </c>
      <c r="L25" s="87">
        <f>SUM(L15:L24)</f>
        <v>4098.0139836000008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73.5</v>
      </c>
      <c r="AA25" s="8">
        <f>+VLOOKUP(X25+Y25,MGO_SERV_TK,trim2+4,TRUE)</f>
        <v>74</v>
      </c>
      <c r="AB25" s="6">
        <f>+X25-VLOOKUP(X25,MGO_SERV_TK,1,TRUE)</f>
        <v>0</v>
      </c>
      <c r="AC25" s="7">
        <f>+(Z25-AA25)/Y25</f>
        <v>-0.25</v>
      </c>
      <c r="AD25" s="7">
        <f>+AC25*AB25</f>
        <v>0</v>
      </c>
      <c r="AE25" s="7">
        <f>+Z25-AD25</f>
        <v>73.5</v>
      </c>
      <c r="AF25" s="8">
        <f>+VLOOKUP(X25,MGO_SERV_TK,trim2+5,TRUE)</f>
        <v>73.5</v>
      </c>
      <c r="AG25" s="8">
        <f>+VLOOKUP(X25+Y25,MGO_SERV_TK,trim2+5,TRUE)</f>
        <v>73.900000000000006</v>
      </c>
      <c r="AH25" s="7">
        <f>+(AF25-AG25)/Y25</f>
        <v>-0.20000000000000284</v>
      </c>
      <c r="AI25" s="7">
        <f>+AH25*AB25</f>
        <v>0</v>
      </c>
      <c r="AJ25" s="7">
        <f>+AF25-AI25</f>
        <v>73.5</v>
      </c>
      <c r="AK25" s="7">
        <f t="shared" si="6"/>
        <v>0</v>
      </c>
      <c r="AL25" s="7">
        <f>+(AE25-AJ25)/Y25</f>
        <v>0</v>
      </c>
      <c r="AM25" s="7"/>
      <c r="AN25" s="9">
        <f>+AE25-AL25*AK25</f>
        <v>73.5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4098.0139836000008</v>
      </c>
      <c r="N26" s="66"/>
      <c r="O26" s="66"/>
      <c r="T26" s="66"/>
      <c r="U26" s="66"/>
      <c r="V26" s="120" t="s">
        <v>74</v>
      </c>
      <c r="W26" s="15"/>
      <c r="X26" s="13">
        <f>+C38*100</f>
        <v>913.00000000000011</v>
      </c>
      <c r="Y26" s="7">
        <v>3</v>
      </c>
      <c r="Z26" s="8">
        <f>+VLOOKUP(X26,MGO_STOR_PS,trim2+4,TRUE)</f>
        <v>353.9</v>
      </c>
      <c r="AA26" s="8">
        <f>+VLOOKUP(X26+Y26,MGO_STOR_PS,trim2+4,TRUE)</f>
        <v>356.3</v>
      </c>
      <c r="AB26" s="6">
        <f>+X26-VLOOKUP(X26,MGO_STOR_PS,1,TRUE)</f>
        <v>1.0000000000001137</v>
      </c>
      <c r="AC26" s="7">
        <f>+(Z26-AA26)/Y26</f>
        <v>-0.80000000000001137</v>
      </c>
      <c r="AD26" s="7">
        <f>+AC26*AB26</f>
        <v>-0.8000000000001023</v>
      </c>
      <c r="AE26" s="7">
        <f>+Z26-AD26</f>
        <v>354.7000000000001</v>
      </c>
      <c r="AF26" s="8">
        <f>+VLOOKUP(X26,MGO_STOR_PS,trim2+5,TRUE)</f>
        <v>354.6</v>
      </c>
      <c r="AG26" s="8">
        <f>+VLOOKUP(X26+Y26,MGO_STOR_PS,trim2+5,TRUE)</f>
        <v>356.9</v>
      </c>
      <c r="AH26" s="7">
        <f>+(AF26-AG26)/Y26</f>
        <v>-0.76666666666665151</v>
      </c>
      <c r="AI26" s="7">
        <f>+AH26*AB26</f>
        <v>-0.76666666666673866</v>
      </c>
      <c r="AJ26" s="7">
        <f>+AF26-AI26</f>
        <v>355.36666666666679</v>
      </c>
      <c r="AK26" s="7">
        <f t="shared" si="6"/>
        <v>0</v>
      </c>
      <c r="AL26" s="7">
        <f t="shared" ref="AL26:AL27" si="18">+(AE26-AJ26)/Y26</f>
        <v>-0.22222222222222854</v>
      </c>
      <c r="AM26" s="7"/>
      <c r="AN26" s="9">
        <f>+AE26-AL26*AK26</f>
        <v>354.7000000000001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1267.2437304</v>
      </c>
      <c r="O27" s="21">
        <v>1243.5999999999999</v>
      </c>
      <c r="P27" s="100">
        <f>M27-O27</f>
        <v>23.643730400000095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3.7</v>
      </c>
      <c r="AA27" s="8">
        <f>+VLOOKUP(X27+Y27,mgodrain,trim2+4,TRUE)</f>
        <v>3.9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3.7</v>
      </c>
      <c r="AF27" s="8">
        <f>+VLOOKUP(X27,mgodrain,trim2+5,TRUE)</f>
        <v>3.7</v>
      </c>
      <c r="AG27" s="8">
        <f>+VLOOKUP(X27+Y27,mgodrain,trim2+5,TRUE)</f>
        <v>3.8</v>
      </c>
      <c r="AH27" s="7">
        <f>+(AF27-AG27)/Y27</f>
        <v>-2.4999999999999911E-2</v>
      </c>
      <c r="AI27" s="7">
        <f>+AH27*AB27</f>
        <v>0</v>
      </c>
      <c r="AJ27" s="7">
        <f>+AF27-AI27</f>
        <v>3.7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3.7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2830.7702531999994</v>
      </c>
      <c r="O28" s="21">
        <v>2816.2</v>
      </c>
      <c r="P28" s="100">
        <f>M28-O28</f>
        <v>14.57025319999957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202.9</v>
      </c>
      <c r="E37" s="97"/>
      <c r="F37" s="96"/>
      <c r="G37" s="95">
        <f>IF(D37&gt;0,D37-F37," ")</f>
        <v>202.9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200.50200000000001</v>
      </c>
      <c r="L37" s="117"/>
      <c r="M37" s="123">
        <f t="shared" ref="M37:M38" si="20">IF(C37="","",$K37*($I37-0.0011))</f>
        <v>177.72497279999999</v>
      </c>
      <c r="O37" s="151">
        <f>D37/229</f>
        <v>0.88602620087336248</v>
      </c>
      <c r="P37" s="152">
        <f>0.9*229</f>
        <v>206.1</v>
      </c>
      <c r="Q37" s="152">
        <f t="shared" ref="Q37" si="21">IF(P37-G37&lt;0,0,P37-G37)</f>
        <v>3.1999999999999886</v>
      </c>
      <c r="R37" s="153">
        <v>176.7</v>
      </c>
      <c r="S37" s="154">
        <f>SUM(L37:M37)-R37</f>
        <v>1.0249728000000005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9.1300000000000008</v>
      </c>
      <c r="D38" s="74">
        <f>+AN26</f>
        <v>354.7000000000001</v>
      </c>
      <c r="E38" s="76"/>
      <c r="F38" s="75"/>
      <c r="G38" s="74">
        <f>IF(D38&gt;0,D38-F38," ")</f>
        <v>354.7000000000001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350.06200000000001</v>
      </c>
      <c r="L38" s="93"/>
      <c r="M38" s="92">
        <f t="shared" si="20"/>
        <v>310.43498160000001</v>
      </c>
      <c r="O38" s="151">
        <f>D38/411.3</f>
        <v>0.86238755166545122</v>
      </c>
      <c r="P38" s="152">
        <f>0.9*411.3</f>
        <v>370.17</v>
      </c>
      <c r="Q38" s="152">
        <f>IF(P38-G38&lt;0,0,P38-G38)</f>
        <v>15.469999999999914</v>
      </c>
      <c r="R38" s="153">
        <v>122.2</v>
      </c>
      <c r="S38" s="154">
        <f>SUM(L38:M38)-R38</f>
        <v>188.23498160000003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73.5</v>
      </c>
      <c r="E39" s="76"/>
      <c r="F39" s="75"/>
      <c r="G39" s="74">
        <f>IF(D39&gt;0,D39-F39," ")</f>
        <v>73.5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72.34</v>
      </c>
      <c r="L39" s="93"/>
      <c r="M39" s="92">
        <f>IF(C39="","",$K39*($I39-0.0011))</f>
        <v>64.122175999999996</v>
      </c>
      <c r="O39" s="151">
        <f>D39/99.8</f>
        <v>0.73647294589178358</v>
      </c>
      <c r="P39" s="151">
        <f ca="1">0.95*P39%</f>
        <v>0</v>
      </c>
      <c r="Q39" s="151"/>
      <c r="R39" s="153">
        <v>69.2</v>
      </c>
      <c r="S39" s="154">
        <f>SUM(L39:M39)-R39</f>
        <v>-5.0778240000000068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18.669999999999902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635.10000000000014</v>
      </c>
      <c r="E41" s="71"/>
      <c r="F41" s="90">
        <f>SUM(F37:F40)</f>
        <v>0</v>
      </c>
      <c r="G41" s="89">
        <f>SUM(G37:G40)</f>
        <v>635.10000000000014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626.85700000000008</v>
      </c>
      <c r="L41" s="87">
        <f>SUM(L37:L40)</f>
        <v>0</v>
      </c>
      <c r="M41" s="86">
        <f>SUM(M37:M40)</f>
        <v>555.79017413217821</v>
      </c>
      <c r="O41" s="194"/>
      <c r="P41" s="195" t="s">
        <v>149</v>
      </c>
      <c r="Q41" s="196">
        <f>+Q40*0.85</f>
        <v>15.869499999999917</v>
      </c>
      <c r="R41" s="21"/>
      <c r="S41" s="183">
        <f>+SUM(S37:S39)</f>
        <v>184.18213040000001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555.79017413217821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318.78213040000003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562.4</v>
      </c>
      <c r="R45" s="100">
        <f>M42-P45</f>
        <v>-6.609825867821769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12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AV62"/>
  <sheetViews>
    <sheetView showGridLines="0" showZeros="0" topLeftCell="A4" zoomScaleSheetLayoutView="100" workbookViewId="0">
      <selection activeCell="E38" sqref="E38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46200</v>
      </c>
      <c r="I5" s="200"/>
      <c r="J5" s="103" t="s">
        <v>133</v>
      </c>
      <c r="K5" s="166" t="s">
        <v>214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13.9</v>
      </c>
      <c r="D9" s="100"/>
      <c r="E9" s="103" t="s">
        <v>130</v>
      </c>
      <c r="F9" s="178">
        <v>16.899999999999999</v>
      </c>
      <c r="G9" s="105" t="s">
        <v>129</v>
      </c>
      <c r="H9" s="104">
        <f>SUM(F9-C9)</f>
        <v>2.9999999999999982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-0.44999999999998863</v>
      </c>
      <c r="AJ14" s="3">
        <f t="shared" ref="AJ14:AJ21" si="5">+AF14-AI14</f>
        <v>764.84999999999991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765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2.33</v>
      </c>
      <c r="C15" s="261">
        <f>22.58-B15</f>
        <v>20.25</v>
      </c>
      <c r="D15" s="263">
        <f>+IF(B15="mt",0,AN16)</f>
        <v>756.7</v>
      </c>
      <c r="E15" s="261"/>
      <c r="F15" s="264"/>
      <c r="G15" s="263">
        <f>IF(D15&gt;=0,D15-F15," ")</f>
        <v>756.7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745.97500000000002</v>
      </c>
      <c r="L15" s="269">
        <f t="shared" ref="L15:L22" si="11">IF(B15="","",$K15*($I15-0.0011))</f>
        <v>718.15013250000004</v>
      </c>
      <c r="M15" s="270" t="s">
        <v>208</v>
      </c>
      <c r="N15" s="91"/>
      <c r="O15" s="151">
        <f>D15/829.8</f>
        <v>0.9119064834899977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91.950132499999995</v>
      </c>
      <c r="U15" s="66"/>
      <c r="V15" s="16" t="s">
        <v>66</v>
      </c>
      <c r="W15" s="15"/>
      <c r="X15" s="13">
        <f>1710-B18*100</f>
        <v>1117</v>
      </c>
      <c r="Y15" s="7">
        <v>2</v>
      </c>
      <c r="Z15" s="8">
        <f>+VLOOKUP(X15,HFO_2SB,trim2+4,TRUE)</f>
        <v>1287.4000000000001</v>
      </c>
      <c r="AA15" s="8">
        <f>+VLOOKUP(X15+Y15,HFO_2SB,trim2+4,TRUE)</f>
        <v>1290.8</v>
      </c>
      <c r="AB15" s="6">
        <f>+X15-VLOOKUP(X15,HFO_2SB,1,TRUE)</f>
        <v>1</v>
      </c>
      <c r="AC15" s="7">
        <f t="shared" si="0"/>
        <v>-1.6999999999999318</v>
      </c>
      <c r="AD15" s="7">
        <f t="shared" si="1"/>
        <v>-1.6999999999999318</v>
      </c>
      <c r="AE15" s="7">
        <f t="shared" si="2"/>
        <v>1289.0999999999999</v>
      </c>
      <c r="AF15" s="8">
        <f>+VLOOKUP(X15,HFO_2SB,trim2+5,TRUE)</f>
        <v>1291.4000000000001</v>
      </c>
      <c r="AG15" s="8">
        <f>+VLOOKUP(X15+Y15,HFO_2SB,trim2+5,TRUE)</f>
        <v>1294.8</v>
      </c>
      <c r="AH15" s="7">
        <f t="shared" si="3"/>
        <v>-1.6999999999999318</v>
      </c>
      <c r="AI15" s="7">
        <f t="shared" si="4"/>
        <v>-1.6999999999999318</v>
      </c>
      <c r="AJ15" s="7">
        <f t="shared" si="5"/>
        <v>1293.0999999999999</v>
      </c>
      <c r="AK15" s="7">
        <f t="shared" si="6"/>
        <v>0</v>
      </c>
      <c r="AL15" s="7">
        <f t="shared" si="7"/>
        <v>-2</v>
      </c>
      <c r="AM15" s="7"/>
      <c r="AN15" s="9">
        <f t="shared" si="8"/>
        <v>1289.0999999999999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60">
        <f>22.58-B16</f>
        <v>20.509999999999998</v>
      </c>
      <c r="D16" s="223">
        <f>IF(B16="mt",0,AN14)</f>
        <v>765</v>
      </c>
      <c r="E16" s="222"/>
      <c r="F16" s="224"/>
      <c r="G16" s="223">
        <f t="shared" ref="G16:G22" si="13">IF(D16&gt;=0,D16-F16," ")</f>
        <v>765</v>
      </c>
      <c r="H16" s="236">
        <v>33.299999999999997</v>
      </c>
      <c r="I16" s="237">
        <v>0.97689999999999999</v>
      </c>
      <c r="J16" s="226">
        <f>EXP(-(186.9696+0.4862*(I16*1000))/(I16*1000)^2*(H16-15)*(1+0.8*(186.9696+0.4862*(I16*1000))*(H16-15)/(I16*1000)^2))</f>
        <v>0.98725983815862417</v>
      </c>
      <c r="K16" s="227">
        <f t="shared" si="10"/>
        <v>755.25400000000002</v>
      </c>
      <c r="L16" s="228">
        <f t="shared" si="11"/>
        <v>736.97685320000005</v>
      </c>
      <c r="M16" s="228" t="s">
        <v>208</v>
      </c>
      <c r="N16" s="91"/>
      <c r="O16" s="151">
        <f t="shared" ref="O16" si="14">D16/829.8</f>
        <v>0.9219088937093276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736.27685320000001</v>
      </c>
      <c r="U16" s="66"/>
      <c r="V16" s="14" t="s">
        <v>67</v>
      </c>
      <c r="W16" s="15"/>
      <c r="X16" s="13">
        <f>2258-B15*100</f>
        <v>2025</v>
      </c>
      <c r="Y16" s="7">
        <v>2</v>
      </c>
      <c r="Z16" s="8">
        <f>+VLOOKUP(X16,LSHFO_PS,trim2+4,TRUE)</f>
        <v>756.2</v>
      </c>
      <c r="AA16" s="8">
        <f>+VLOOKUP(X16+Y16,LSHFO_PS,trim2+4,TRUE)</f>
        <v>757.2</v>
      </c>
      <c r="AB16" s="6">
        <f>+X16-VLOOKUP(X16,LSHFO_PS,1,TRUE)</f>
        <v>1</v>
      </c>
      <c r="AC16" s="7">
        <f t="shared" si="0"/>
        <v>-0.5</v>
      </c>
      <c r="AD16" s="7">
        <f t="shared" si="1"/>
        <v>-0.5</v>
      </c>
      <c r="AE16" s="7">
        <f t="shared" si="2"/>
        <v>756.7</v>
      </c>
      <c r="AF16" s="8">
        <f>+VLOOKUP(X16,LSHFO_PS,trim2+5,TRUE)</f>
        <v>756.1</v>
      </c>
      <c r="AG16" s="8">
        <f>+VLOOKUP(X16+Y16,LSHFO_PS,trim2+5,TRUE)</f>
        <v>757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756.55</v>
      </c>
      <c r="AK16" s="7">
        <f t="shared" si="6"/>
        <v>0</v>
      </c>
      <c r="AL16" s="7">
        <f t="shared" si="7"/>
        <v>7.5000000000045475E-2</v>
      </c>
      <c r="AM16" s="7"/>
      <c r="AN16" s="9">
        <f t="shared" si="8"/>
        <v>756.7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1.75</v>
      </c>
      <c r="C17" s="246">
        <f>17.09-B17</f>
        <v>15.34</v>
      </c>
      <c r="D17" s="243">
        <f>IF(B17="mt",0,AN17)</f>
        <v>1212.8</v>
      </c>
      <c r="E17" s="246"/>
      <c r="F17" s="247"/>
      <c r="G17" s="243">
        <f t="shared" si="13"/>
        <v>1212.8</v>
      </c>
      <c r="H17" s="244">
        <v>48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0.97629195871836105</v>
      </c>
      <c r="K17" s="248">
        <f t="shared" si="10"/>
        <v>1184.047</v>
      </c>
      <c r="L17" s="249">
        <f t="shared" si="11"/>
        <v>1130.0544568</v>
      </c>
      <c r="M17" s="249" t="s">
        <v>207</v>
      </c>
      <c r="N17" s="91"/>
      <c r="O17" s="151">
        <f>D17/1341.4</f>
        <v>0.90413001341881605</v>
      </c>
      <c r="P17" s="152">
        <f>0.9*1341.4</f>
        <v>1207.2600000000002</v>
      </c>
      <c r="Q17" s="152">
        <f t="shared" si="15"/>
        <v>0</v>
      </c>
      <c r="R17" s="153">
        <v>1.1000000000000001</v>
      </c>
      <c r="S17" s="154">
        <f t="shared" si="12"/>
        <v>1128.9544568000001</v>
      </c>
      <c r="U17" s="66"/>
      <c r="V17" s="14" t="s">
        <v>68</v>
      </c>
      <c r="W17" s="15"/>
      <c r="X17" s="13">
        <f>1709-B17*100</f>
        <v>1534</v>
      </c>
      <c r="Y17" s="7">
        <v>2</v>
      </c>
      <c r="Z17" s="8">
        <f>+VLOOKUP(X17,HFO_2PS,trim2+4,TRUE)</f>
        <v>1212.8</v>
      </c>
      <c r="AA17" s="8">
        <f>+VLOOKUP(X17+Y17,HFO_2PS,trim2+4,TRUE)</f>
        <v>1215.5999999999999</v>
      </c>
      <c r="AB17" s="6">
        <f>+X17-VLOOKUP(X17,HFO_2PS,1,TRUE)</f>
        <v>0</v>
      </c>
      <c r="AC17" s="7">
        <f t="shared" si="0"/>
        <v>-1.3999999999999773</v>
      </c>
      <c r="AD17" s="7">
        <f t="shared" si="1"/>
        <v>0</v>
      </c>
      <c r="AE17" s="7">
        <f t="shared" si="2"/>
        <v>1212.8</v>
      </c>
      <c r="AF17" s="8">
        <f>+VLOOKUP(X17,HFO_2PS,trim2+5,TRUE)</f>
        <v>1214.7</v>
      </c>
      <c r="AG17" s="8">
        <f>+VLOOKUP(X17+Y17,HFO_2PS,trim2+5,TRUE)</f>
        <v>1217.5</v>
      </c>
      <c r="AH17" s="7">
        <f t="shared" si="3"/>
        <v>-1.3999999999999773</v>
      </c>
      <c r="AI17" s="7">
        <f t="shared" si="4"/>
        <v>0</v>
      </c>
      <c r="AJ17" s="7">
        <f t="shared" si="5"/>
        <v>1214.7</v>
      </c>
      <c r="AK17" s="7">
        <f t="shared" si="6"/>
        <v>0</v>
      </c>
      <c r="AL17" s="7">
        <f t="shared" si="7"/>
        <v>-0.95000000000004547</v>
      </c>
      <c r="AM17" s="7"/>
      <c r="AN17" s="9">
        <f t="shared" si="8"/>
        <v>1212.8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5.93</v>
      </c>
      <c r="C18" s="222">
        <f>17.1-B18</f>
        <v>11.170000000000002</v>
      </c>
      <c r="D18" s="223">
        <f>IF(B18="mt",0,AN15)</f>
        <v>1289.0999999999999</v>
      </c>
      <c r="E18" s="222"/>
      <c r="F18" s="224"/>
      <c r="G18" s="223">
        <f t="shared" si="13"/>
        <v>1289.0999999999999</v>
      </c>
      <c r="H18" s="236">
        <v>40</v>
      </c>
      <c r="I18" s="237">
        <v>0.97689999999999999</v>
      </c>
      <c r="J18" s="226">
        <f t="shared" si="16"/>
        <v>0.98257276256497605</v>
      </c>
      <c r="K18" s="227">
        <f t="shared" si="10"/>
        <v>1266.635</v>
      </c>
      <c r="L18" s="228">
        <f t="shared" si="11"/>
        <v>1235.9824329999999</v>
      </c>
      <c r="M18" s="228" t="s">
        <v>208</v>
      </c>
      <c r="N18" s="91"/>
      <c r="O18" s="221">
        <f>D18/2077.6</f>
        <v>0.62047554871005006</v>
      </c>
      <c r="P18" s="152">
        <f>0.9*2077.6</f>
        <v>1869.84</v>
      </c>
      <c r="Q18" s="152">
        <f t="shared" si="15"/>
        <v>580.74</v>
      </c>
      <c r="R18" s="153">
        <v>3.6</v>
      </c>
      <c r="S18" s="154">
        <f t="shared" si="12"/>
        <v>1232.382433</v>
      </c>
      <c r="U18" s="66"/>
      <c r="V18" s="14" t="s">
        <v>69</v>
      </c>
      <c r="W18" s="15"/>
      <c r="X18" s="13">
        <f>1442-B19*100</f>
        <v>977</v>
      </c>
      <c r="Y18" s="7">
        <v>2</v>
      </c>
      <c r="Z18" s="8">
        <f>+VLOOKUP(X18,HFO_SETT,trim2+4,TRUE)</f>
        <v>133.69999999999999</v>
      </c>
      <c r="AA18" s="8">
        <f>+VLOOKUP(X18+Y18,HFO_SETT,trim2+4,TRUE)</f>
        <v>133.9</v>
      </c>
      <c r="AB18" s="6">
        <f>+X18-VLOOKUP(X18,HFO_SETT,1,TRUE)</f>
        <v>1</v>
      </c>
      <c r="AC18" s="7">
        <f t="shared" si="0"/>
        <v>-0.10000000000000853</v>
      </c>
      <c r="AD18" s="7">
        <f t="shared" si="1"/>
        <v>-0.10000000000000853</v>
      </c>
      <c r="AE18" s="7">
        <f t="shared" si="2"/>
        <v>133.80000000000001</v>
      </c>
      <c r="AF18" s="8">
        <f>+VLOOKUP(X18,HFO_SETT,trim2+5,TRUE)</f>
        <v>133.6</v>
      </c>
      <c r="AG18" s="8">
        <f>+VLOOKUP(X18+Y18,HFO_SETT,trim2+5,TRUE)</f>
        <v>133.9</v>
      </c>
      <c r="AH18" s="7">
        <f t="shared" si="3"/>
        <v>-0.15000000000000568</v>
      </c>
      <c r="AI18" s="7">
        <f t="shared" si="4"/>
        <v>-0.15000000000000568</v>
      </c>
      <c r="AJ18" s="7">
        <f t="shared" si="5"/>
        <v>133.75</v>
      </c>
      <c r="AK18" s="7">
        <f t="shared" si="6"/>
        <v>0</v>
      </c>
      <c r="AL18" s="7">
        <f t="shared" si="7"/>
        <v>2.5000000000005684E-2</v>
      </c>
      <c r="AM18" s="7"/>
      <c r="AN18" s="9">
        <f t="shared" si="8"/>
        <v>133.80000000000001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4.6500000000000004</v>
      </c>
      <c r="C19" s="222">
        <v>14.42</v>
      </c>
      <c r="D19" s="223">
        <f>+AN18</f>
        <v>133.80000000000001</v>
      </c>
      <c r="E19" s="222"/>
      <c r="F19" s="224"/>
      <c r="G19" s="223">
        <f t="shared" si="13"/>
        <v>133.80000000000001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128.23500000000001</v>
      </c>
      <c r="L19" s="228">
        <f t="shared" si="11"/>
        <v>125.13171300000002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580.74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1035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106.30000000000001</v>
      </c>
      <c r="AF19" s="8">
        <f>+VLOOKUP(X19,HFO_SERV,trim2+5,TRUE)</f>
        <v>106.3</v>
      </c>
      <c r="AG19" s="8">
        <f>+VLOOKUP(X19+Y19,HFO_SERV,trim2+5,TRUE)</f>
        <v>106.5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106.4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4.07</v>
      </c>
      <c r="C20" s="222">
        <v>14.42</v>
      </c>
      <c r="D20" s="223">
        <f>+AN19</f>
        <v>106.30000000000001</v>
      </c>
      <c r="E20" s="222"/>
      <c r="F20" s="224"/>
      <c r="G20" s="223">
        <f t="shared" si="13"/>
        <v>106.30000000000001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101.449</v>
      </c>
      <c r="L20" s="228">
        <f>IF(B20="","",$K20*($I20-0.0011))</f>
        <v>98.993934199999998</v>
      </c>
      <c r="M20" s="228" t="s">
        <v>208</v>
      </c>
      <c r="N20" s="91"/>
      <c r="O20" s="197"/>
      <c r="P20" s="195" t="s">
        <v>149</v>
      </c>
      <c r="Q20" s="196">
        <f>+Q19*0.95</f>
        <v>551.70299999999997</v>
      </c>
      <c r="S20" s="183">
        <f>+SUM(S15:S18)</f>
        <v>3189.5638755</v>
      </c>
      <c r="U20" s="66"/>
      <c r="V20" s="14" t="s">
        <v>71</v>
      </c>
      <c r="W20" s="15"/>
      <c r="X20" s="13">
        <f>1494-B21*100</f>
        <v>1012</v>
      </c>
      <c r="Y20" s="7">
        <v>2</v>
      </c>
      <c r="Z20" s="8">
        <f>+VLOOKUP(X20,LSHFO_SET,trim2+4,TRUE)</f>
        <v>83.5</v>
      </c>
      <c r="AA20" s="8">
        <f>+VLOOKUP(X20+Y20,LSHFO_SET,trim2+4,TRUE)</f>
        <v>83.7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83.5</v>
      </c>
      <c r="AF20" s="8">
        <f>+VLOOKUP(X20,LSHFO_SET,trim2+5,TRUE)</f>
        <v>83.5</v>
      </c>
      <c r="AG20" s="8">
        <f>+VLOOKUP(X20+Y20,LSHFO_SET,trim2+5,TRUE)</f>
        <v>83.7</v>
      </c>
      <c r="AH20" s="7">
        <f t="shared" si="3"/>
        <v>-0.10000000000000142</v>
      </c>
      <c r="AI20" s="7">
        <f t="shared" si="4"/>
        <v>0</v>
      </c>
      <c r="AJ20" s="7">
        <f t="shared" si="5"/>
        <v>83.5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4.82</v>
      </c>
      <c r="C21" s="246">
        <v>14.94</v>
      </c>
      <c r="D21" s="243">
        <f>IF(B21="mt",0,AN20)</f>
        <v>83.5</v>
      </c>
      <c r="E21" s="246"/>
      <c r="F21" s="247"/>
      <c r="G21" s="243">
        <f t="shared" si="13"/>
        <v>83.5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78.966999999999999</v>
      </c>
      <c r="L21" s="249">
        <f t="shared" si="11"/>
        <v>75.366104800000002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1143</v>
      </c>
      <c r="Y21" s="7">
        <v>2</v>
      </c>
      <c r="Z21" s="8">
        <f>+VLOOKUP(X21,LSHFO_SERV,trim2+4,TRUE)</f>
        <v>94.4</v>
      </c>
      <c r="AA21" s="8">
        <f>+VLOOKUP(X21+Y21,LSHFO_SERV,trim2+4,TRUE)</f>
        <v>94.6</v>
      </c>
      <c r="AB21" s="6">
        <f>+X21-VLOOKUP(X21,LSHFO_SERV,1,TRUE)</f>
        <v>1</v>
      </c>
      <c r="AC21" s="7">
        <f t="shared" si="0"/>
        <v>-9.9999999999994316E-2</v>
      </c>
      <c r="AD21" s="7">
        <f t="shared" si="1"/>
        <v>-9.9999999999994316E-2</v>
      </c>
      <c r="AE21" s="7">
        <f t="shared" si="2"/>
        <v>94.5</v>
      </c>
      <c r="AF21" s="8">
        <f>+VLOOKUP(X21,LSHFO_SERV,trim2+5,TRUE)</f>
        <v>94.5</v>
      </c>
      <c r="AG21" s="8">
        <f>+VLOOKUP(X21+Y21,LSHFO_SERV,trim2+5,TRUE)</f>
        <v>94.6</v>
      </c>
      <c r="AH21" s="7">
        <f t="shared" si="3"/>
        <v>-4.9999999999997158E-2</v>
      </c>
      <c r="AI21" s="7">
        <f t="shared" si="4"/>
        <v>-4.9999999999997158E-2</v>
      </c>
      <c r="AJ21" s="7">
        <f t="shared" si="5"/>
        <v>94.55</v>
      </c>
      <c r="AK21" s="7">
        <f t="shared" si="6"/>
        <v>0</v>
      </c>
      <c r="AL21" s="7">
        <f t="shared" si="7"/>
        <v>-2.4999999999998579E-2</v>
      </c>
      <c r="AM21" s="7"/>
      <c r="AN21" s="9">
        <f t="shared" si="8"/>
        <v>94.5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3.9</v>
      </c>
      <c r="C22" s="246">
        <v>15.33</v>
      </c>
      <c r="D22" s="243">
        <f>IF(B22="mt",0,AN21)</f>
        <v>94.5</v>
      </c>
      <c r="E22" s="246"/>
      <c r="F22" s="247"/>
      <c r="G22" s="243">
        <f t="shared" si="13"/>
        <v>94.5</v>
      </c>
      <c r="H22" s="244">
        <v>94</v>
      </c>
      <c r="I22" s="242">
        <v>0.95550000000000002</v>
      </c>
      <c r="J22" s="245">
        <f t="shared" si="16"/>
        <v>0.94278239409275699</v>
      </c>
      <c r="K22" s="248">
        <f t="shared" si="10"/>
        <v>89.093000000000004</v>
      </c>
      <c r="L22" s="249">
        <f t="shared" si="11"/>
        <v>85.030359200000007</v>
      </c>
      <c r="M22" s="249" t="s">
        <v>207</v>
      </c>
      <c r="N22" s="91"/>
      <c r="O22" s="131"/>
      <c r="P22" s="149">
        <v>1912.7</v>
      </c>
      <c r="Q22" s="149">
        <f>M26-P22</f>
        <v>2298.7793113000007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1972.9592862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203.4</v>
      </c>
      <c r="AF23" s="8">
        <f>+VLOOKUP(X23,MGO_STOR_SB,trim2+5,TRUE)</f>
        <v>203.5</v>
      </c>
      <c r="AG23" s="8">
        <f>+VLOOKUP(X23+Y23,MGO_STOR_SB,trim2+5,TRUE)</f>
        <v>204.1</v>
      </c>
      <c r="AH23" s="7">
        <f>+(AF23-AG23)/Y23</f>
        <v>-0.29999999999999716</v>
      </c>
      <c r="AI23" s="7">
        <f>+AH23*AB23</f>
        <v>0</v>
      </c>
      <c r="AJ23" s="7">
        <f>+AF23-AI23</f>
        <v>203.5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4452.2</v>
      </c>
      <c r="E25" s="71"/>
      <c r="F25" s="90">
        <f>SUM(F15:F24)</f>
        <v>0</v>
      </c>
      <c r="G25" s="89">
        <f>SUM(G15:G24)</f>
        <v>4452.2</v>
      </c>
      <c r="H25" s="88">
        <f>IF(B15=0," ",AVERAGE(H15:H24))</f>
        <v>58.288888888888891</v>
      </c>
      <c r="I25" s="70" t="s">
        <v>4</v>
      </c>
      <c r="J25" s="70"/>
      <c r="K25" s="87">
        <f>SUM(K15:K24)</f>
        <v>4355.5919999999996</v>
      </c>
      <c r="L25" s="87">
        <f>SUM(L15:L24)</f>
        <v>4211.4793113000005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73.3</v>
      </c>
      <c r="AA25" s="8">
        <f>+VLOOKUP(X25+Y25,MGO_SERV_TK,trim2+4,TRUE)</f>
        <v>73.7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73.3</v>
      </c>
      <c r="AF25" s="8">
        <f>+VLOOKUP(X25,MGO_SERV_TK,trim2+5,TRUE)</f>
        <v>73.2</v>
      </c>
      <c r="AG25" s="8">
        <f>+VLOOKUP(X25+Y25,MGO_SERV_TK,trim2+5,TRUE)</f>
        <v>73.7</v>
      </c>
      <c r="AH25" s="7">
        <f>+(AF25-AG25)/Y25</f>
        <v>-0.25</v>
      </c>
      <c r="AI25" s="7">
        <f>+AH25*AB25</f>
        <v>0</v>
      </c>
      <c r="AJ25" s="7">
        <f>+AF25-AI25</f>
        <v>73.2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73.3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4211.4793113000005</v>
      </c>
      <c r="N26" s="66"/>
      <c r="O26" s="66"/>
      <c r="T26" s="66"/>
      <c r="U26" s="66"/>
      <c r="V26" s="120" t="s">
        <v>74</v>
      </c>
      <c r="W26" s="15"/>
      <c r="X26" s="13">
        <f>+C38*100</f>
        <v>913.00000000000011</v>
      </c>
      <c r="Y26" s="7">
        <v>3</v>
      </c>
      <c r="Z26" s="8">
        <f>+VLOOKUP(X26,MGO_STOR_PS,trim2+4,TRUE)</f>
        <v>355.9</v>
      </c>
      <c r="AA26" s="8">
        <f>+VLOOKUP(X26+Y26,MGO_STOR_PS,trim2+4,TRUE)</f>
        <v>358.2</v>
      </c>
      <c r="AB26" s="6">
        <f>+X26-VLOOKUP(X26,MGO_STOR_PS,1,TRUE)</f>
        <v>1.0000000000001137</v>
      </c>
      <c r="AC26" s="7">
        <f>+(Z26-AA26)/Y26</f>
        <v>-0.76666666666667049</v>
      </c>
      <c r="AD26" s="7">
        <f>+AC26*AB26</f>
        <v>-0.76666666666675765</v>
      </c>
      <c r="AE26" s="7">
        <f>+Z26-AD26</f>
        <v>356.66666666666674</v>
      </c>
      <c r="AF26" s="8">
        <f>+VLOOKUP(X26,MGO_STOR_PS,trim2+5,TRUE)</f>
        <v>356.5</v>
      </c>
      <c r="AG26" s="8">
        <f>+VLOOKUP(X26+Y26,MGO_STOR_PS,trim2+5,TRUE)</f>
        <v>358.9</v>
      </c>
      <c r="AH26" s="7">
        <f>+(AF26-AG26)/Y26</f>
        <v>-0.79999999999999238</v>
      </c>
      <c r="AI26" s="7">
        <f>+AH26*AB26</f>
        <v>-0.80000000000008331</v>
      </c>
      <c r="AJ26" s="7">
        <f>+AF26-AI26</f>
        <v>357.30000000000007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356.66666666666674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1290.4509207999999</v>
      </c>
      <c r="O27" s="21">
        <v>1278.9000000000001</v>
      </c>
      <c r="P27" s="100">
        <f>M27-O27</f>
        <v>11.550920799999858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2921.0283904999997</v>
      </c>
      <c r="O28" s="21">
        <v>2919.4</v>
      </c>
      <c r="P28" s="100">
        <f>M28-O28</f>
        <v>1.6283904999995684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203.4</v>
      </c>
      <c r="E37" s="97"/>
      <c r="F37" s="96"/>
      <c r="G37" s="95">
        <f>IF(D37&gt;0,D37-F37," ")</f>
        <v>203.4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200.99600000000001</v>
      </c>
      <c r="L37" s="117"/>
      <c r="M37" s="123">
        <f t="shared" ref="M37:M38" si="20">IF(C37="","",$K37*($I37-0.0011))</f>
        <v>178.16285440000001</v>
      </c>
      <c r="O37" s="151">
        <f>D37/229</f>
        <v>0.88820960698689955</v>
      </c>
      <c r="P37" s="152">
        <f>0.9*229</f>
        <v>206.1</v>
      </c>
      <c r="Q37" s="152">
        <f t="shared" ref="Q37" si="21">IF(P37-G37&lt;0,0,P37-G37)</f>
        <v>2.6999999999999886</v>
      </c>
      <c r="R37" s="153">
        <v>176.7</v>
      </c>
      <c r="S37" s="154">
        <f>SUM(L37:M37)-R37</f>
        <v>1.4628544000000261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9.1300000000000008</v>
      </c>
      <c r="D38" s="74">
        <f>+AN26</f>
        <v>356.66666666666674</v>
      </c>
      <c r="E38" s="76"/>
      <c r="F38" s="75"/>
      <c r="G38" s="74">
        <f>IF(D38&gt;0,D38-F38," ")</f>
        <v>356.66666666666674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352.00299999999999</v>
      </c>
      <c r="L38" s="93"/>
      <c r="M38" s="92">
        <f t="shared" si="20"/>
        <v>312.15626040000001</v>
      </c>
      <c r="O38" s="151">
        <f>D38/411.3</f>
        <v>0.86716913850393074</v>
      </c>
      <c r="P38" s="152">
        <f>0.9*411.3</f>
        <v>370.17</v>
      </c>
      <c r="Q38" s="152">
        <f>IF(P38-G38&lt;0,0,P38-G38)</f>
        <v>13.503333333333273</v>
      </c>
      <c r="R38" s="153">
        <v>122.2</v>
      </c>
      <c r="S38" s="154">
        <f>SUM(L38:M38)-R38</f>
        <v>189.95626040000002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73.3</v>
      </c>
      <c r="E39" s="76"/>
      <c r="F39" s="75"/>
      <c r="G39" s="74">
        <f>IF(D39&gt;0,D39-F39," ")</f>
        <v>73.3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72.144000000000005</v>
      </c>
      <c r="L39" s="93"/>
      <c r="M39" s="92">
        <f>IF(C39="","",$K39*($I39-0.0011))</f>
        <v>63.948441600000002</v>
      </c>
      <c r="O39" s="151">
        <f>D39/99.8</f>
        <v>0.73446893787575152</v>
      </c>
      <c r="P39" s="151">
        <f ca="1">0.95*P39%</f>
        <v>0</v>
      </c>
      <c r="Q39" s="151"/>
      <c r="R39" s="153">
        <v>69.2</v>
      </c>
      <c r="S39" s="154">
        <f>SUM(L39:M39)-R39</f>
        <v>-5.2515584000000004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16.203333333333262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637.36666666666667</v>
      </c>
      <c r="E41" s="71"/>
      <c r="F41" s="90">
        <f>SUM(F37:F40)</f>
        <v>0</v>
      </c>
      <c r="G41" s="89">
        <f>SUM(G37:G40)</f>
        <v>637.36666666666667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629.096</v>
      </c>
      <c r="L41" s="87">
        <f>SUM(L37:L40)</f>
        <v>0</v>
      </c>
      <c r="M41" s="86">
        <f>SUM(M37:M40)</f>
        <v>557.77560013217817</v>
      </c>
      <c r="O41" s="194"/>
      <c r="P41" s="195" t="s">
        <v>149</v>
      </c>
      <c r="Q41" s="196">
        <f>+Q40*0.85</f>
        <v>13.772833333333272</v>
      </c>
      <c r="R41" s="21"/>
      <c r="S41" s="183">
        <f>+SUM(S37:S39)</f>
        <v>186.16755640000005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557.77560013217817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320.76755639999999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562.4</v>
      </c>
      <c r="R45" s="100">
        <f>M42-P45</f>
        <v>-4.6243998678218077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876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7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8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9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9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879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AV62"/>
  <sheetViews>
    <sheetView showGridLines="0" showZeros="0" topLeftCell="A6" zoomScaleSheetLayoutView="100" workbookViewId="0">
      <selection activeCell="B20" sqref="B20:B22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customWidth="1"/>
    <col min="22" max="22" width="14" customWidth="1"/>
    <col min="23" max="23" width="8.42578125" customWidth="1"/>
    <col min="24" max="24" width="10.5703125" customWidth="1"/>
    <col min="25" max="25" width="11" customWidth="1"/>
    <col min="26" max="26" width="8.5703125" customWidth="1"/>
    <col min="27" max="27" width="14.7109375" customWidth="1"/>
    <col min="28" max="28" width="12.7109375" customWidth="1"/>
    <col min="29" max="29" width="8.85546875" customWidth="1"/>
    <col min="30" max="39" width="11.42578125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46200</v>
      </c>
      <c r="I5" s="200"/>
      <c r="J5" s="103" t="s">
        <v>133</v>
      </c>
      <c r="K5" s="166"/>
      <c r="L5" s="166"/>
      <c r="M5" s="157"/>
      <c r="N5" s="18"/>
    </row>
    <row r="6" spans="1:47" s="21" customFormat="1">
      <c r="D6" s="100"/>
      <c r="G6" s="100"/>
      <c r="H6" s="110"/>
      <c r="K6" s="206"/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</v>
      </c>
      <c r="D9" s="100"/>
      <c r="E9" s="103" t="s">
        <v>130</v>
      </c>
      <c r="F9" s="178">
        <v>11.5</v>
      </c>
      <c r="G9" s="105" t="s">
        <v>129</v>
      </c>
      <c r="H9" s="104">
        <f>SUM(F9-C9)</f>
        <v>3.5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-0.44999999999998863</v>
      </c>
      <c r="AJ14" s="3">
        <f t="shared" ref="AJ14:AJ21" si="5">+AF14-AI14</f>
        <v>764.84999999999991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765</v>
      </c>
      <c r="AO14"/>
      <c r="AP14" s="169" t="s">
        <v>152</v>
      </c>
      <c r="AQ14" s="169"/>
    </row>
    <row r="15" spans="1:47" s="17" customFormat="1" ht="15.95" customHeight="1">
      <c r="A15" s="262" t="s">
        <v>138</v>
      </c>
      <c r="B15" s="175">
        <v>2.37</v>
      </c>
      <c r="C15" s="261">
        <f>22.58-B15</f>
        <v>20.209999999999997</v>
      </c>
      <c r="D15" s="263">
        <f>+IF(B15="mt",0,AN16)</f>
        <v>754.84999999999991</v>
      </c>
      <c r="E15" s="261"/>
      <c r="F15" s="264"/>
      <c r="G15" s="263">
        <f>IF(D15&gt;=0,D15-F15," ")</f>
        <v>754.84999999999991</v>
      </c>
      <c r="H15" s="265">
        <v>35</v>
      </c>
      <c r="I15" s="266">
        <v>0.96379999999999999</v>
      </c>
      <c r="J15" s="267">
        <f t="shared" ref="J15" si="9">EXP(-(186.9696+0.4862*(I15*1000))/(I15*1000)^2*(H15-15)*(1+0.8*(186.9696+0.4862*(I15*1000))*(H15-15)/(I15*1000)^2))</f>
        <v>0.98582721310421484</v>
      </c>
      <c r="K15" s="268">
        <f t="shared" ref="K15:K24" si="10">IF(D15&gt;0,ROUND((G15*J15),3)," ")</f>
        <v>744.15200000000004</v>
      </c>
      <c r="L15" s="269">
        <f t="shared" ref="L15:L22" si="11">IF(B15="","",$K15*($I15-0.0011))</f>
        <v>716.39513040000008</v>
      </c>
      <c r="M15" s="270" t="s">
        <v>208</v>
      </c>
      <c r="N15" s="91"/>
      <c r="O15" s="151">
        <f>D15/829.8</f>
        <v>0.90967703060978544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90.195130400000039</v>
      </c>
      <c r="U15" s="66"/>
      <c r="V15" s="16" t="s">
        <v>66</v>
      </c>
      <c r="W15" s="15"/>
      <c r="X15" s="13">
        <f>1710-B18*100</f>
        <v>1164</v>
      </c>
      <c r="Y15" s="7">
        <v>2</v>
      </c>
      <c r="Z15" s="8">
        <f>+VLOOKUP(X15,HFO_2SB,trim2+4,TRUE)</f>
        <v>1369.2</v>
      </c>
      <c r="AA15" s="8">
        <f>+VLOOKUP(X15+Y15,HFO_2SB,trim2+4,TRUE)</f>
        <v>1372.6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1369.2</v>
      </c>
      <c r="AF15" s="8">
        <f>+VLOOKUP(X15,HFO_2SB,trim2+5,TRUE)</f>
        <v>1373.2</v>
      </c>
      <c r="AG15" s="8">
        <f>+VLOOKUP(X15+Y15,HFO_2SB,trim2+5,TRUE)</f>
        <v>1376.6</v>
      </c>
      <c r="AH15" s="7">
        <f t="shared" si="3"/>
        <v>-1.6999999999999318</v>
      </c>
      <c r="AI15" s="7">
        <f t="shared" si="4"/>
        <v>0</v>
      </c>
      <c r="AJ15" s="7">
        <f t="shared" si="5"/>
        <v>1373.2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1369.2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60">
        <f>22.58-B16</f>
        <v>20.509999999999998</v>
      </c>
      <c r="D16" s="223">
        <f>IF(B16="mt",0,AN14)</f>
        <v>765</v>
      </c>
      <c r="E16" s="222"/>
      <c r="F16" s="224"/>
      <c r="G16" s="223">
        <f t="shared" ref="G16:G22" si="13">IF(D16&gt;=0,D16-F16," ")</f>
        <v>765</v>
      </c>
      <c r="H16" s="236">
        <v>33.299999999999997</v>
      </c>
      <c r="I16" s="237">
        <v>0.97689999999999999</v>
      </c>
      <c r="J16" s="226">
        <f>EXP(-(186.9696+0.4862*(I16*1000))/(I16*1000)^2*(H16-15)*(1+0.8*(186.9696+0.4862*(I16*1000))*(H16-15)/(I16*1000)^2))</f>
        <v>0.98725983815862417</v>
      </c>
      <c r="K16" s="227">
        <f t="shared" si="10"/>
        <v>755.25400000000002</v>
      </c>
      <c r="L16" s="228">
        <f t="shared" si="11"/>
        <v>736.97685320000005</v>
      </c>
      <c r="M16" s="228" t="s">
        <v>208</v>
      </c>
      <c r="N16" s="91"/>
      <c r="O16" s="151">
        <f t="shared" ref="O16" si="14">D16/829.8</f>
        <v>0.9219088937093276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736.27685320000001</v>
      </c>
      <c r="U16" s="66"/>
      <c r="V16" s="14" t="s">
        <v>67</v>
      </c>
      <c r="W16" s="15"/>
      <c r="X16" s="13">
        <f>2258-B15*100</f>
        <v>2021</v>
      </c>
      <c r="Y16" s="7">
        <v>2</v>
      </c>
      <c r="Z16" s="8">
        <f>+VLOOKUP(X16,LSHFO_PS,trim2+4,TRUE)</f>
        <v>754.4</v>
      </c>
      <c r="AA16" s="8">
        <f>+VLOOKUP(X16+Y16,LSHFO_PS,trim2+4,TRUE)</f>
        <v>755.3</v>
      </c>
      <c r="AB16" s="6">
        <f>+X16-VLOOKUP(X16,LSHFO_PS,1,TRUE)</f>
        <v>1</v>
      </c>
      <c r="AC16" s="7">
        <f t="shared" si="0"/>
        <v>-0.44999999999998863</v>
      </c>
      <c r="AD16" s="7">
        <f t="shared" si="1"/>
        <v>-0.44999999999998863</v>
      </c>
      <c r="AE16" s="7">
        <f t="shared" si="2"/>
        <v>754.84999999999991</v>
      </c>
      <c r="AF16" s="8">
        <f>+VLOOKUP(X16,LSHFO_PS,trim2+5,TRUE)</f>
        <v>754.2</v>
      </c>
      <c r="AG16" s="8">
        <f>+VLOOKUP(X16+Y16,LSHFO_PS,trim2+5,TRUE)</f>
        <v>755.2</v>
      </c>
      <c r="AH16" s="7">
        <f t="shared" si="3"/>
        <v>-0.5</v>
      </c>
      <c r="AI16" s="7">
        <f t="shared" si="4"/>
        <v>-0.5</v>
      </c>
      <c r="AJ16" s="7">
        <f t="shared" si="5"/>
        <v>754.7</v>
      </c>
      <c r="AK16" s="7">
        <f t="shared" si="6"/>
        <v>0</v>
      </c>
      <c r="AL16" s="7">
        <f t="shared" si="7"/>
        <v>7.4999999999931788E-2</v>
      </c>
      <c r="AM16" s="7"/>
      <c r="AN16" s="9">
        <f t="shared" si="8"/>
        <v>754.84999999999991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1.48</v>
      </c>
      <c r="C17" s="246">
        <f>17.09-B17</f>
        <v>15.61</v>
      </c>
      <c r="D17" s="243">
        <f>IF(B17="mt",0,AN17)</f>
        <v>1250.3499999999999</v>
      </c>
      <c r="E17" s="246"/>
      <c r="F17" s="247"/>
      <c r="G17" s="243">
        <f t="shared" si="13"/>
        <v>1250.3499999999999</v>
      </c>
      <c r="H17" s="244">
        <v>48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0.97629195871836105</v>
      </c>
      <c r="K17" s="248">
        <f t="shared" si="10"/>
        <v>1220.7070000000001</v>
      </c>
      <c r="L17" s="249">
        <f t="shared" si="11"/>
        <v>1165.0427608000002</v>
      </c>
      <c r="M17" s="249" t="s">
        <v>207</v>
      </c>
      <c r="N17" s="91"/>
      <c r="O17" s="151">
        <f>D17/1341.4</f>
        <v>0.93212315491277753</v>
      </c>
      <c r="P17" s="152">
        <f>0.9*1341.4</f>
        <v>1207.2600000000002</v>
      </c>
      <c r="Q17" s="152">
        <f t="shared" si="15"/>
        <v>0</v>
      </c>
      <c r="R17" s="153">
        <v>1.1000000000000001</v>
      </c>
      <c r="S17" s="154">
        <f t="shared" si="12"/>
        <v>1163.9427608000003</v>
      </c>
      <c r="U17" s="66"/>
      <c r="V17" s="14" t="s">
        <v>68</v>
      </c>
      <c r="W17" s="15"/>
      <c r="X17" s="13">
        <f>1709-B17*100</f>
        <v>1561</v>
      </c>
      <c r="Y17" s="7">
        <v>2</v>
      </c>
      <c r="Z17" s="8">
        <f>+VLOOKUP(X17,HFO_2PS,trim2+4,TRUE)</f>
        <v>1249</v>
      </c>
      <c r="AA17" s="8">
        <f>+VLOOKUP(X17+Y17,HFO_2PS,trim2+4,TRUE)</f>
        <v>1251.7</v>
      </c>
      <c r="AB17" s="6">
        <f>+X17-VLOOKUP(X17,HFO_2PS,1,TRUE)</f>
        <v>1</v>
      </c>
      <c r="AC17" s="7">
        <f t="shared" si="0"/>
        <v>-1.3500000000000227</v>
      </c>
      <c r="AD17" s="7">
        <f t="shared" si="1"/>
        <v>-1.3500000000000227</v>
      </c>
      <c r="AE17" s="7">
        <f t="shared" si="2"/>
        <v>1250.3499999999999</v>
      </c>
      <c r="AF17" s="8">
        <f>+VLOOKUP(X17,HFO_2PS,trim2+5,TRUE)</f>
        <v>1250.8</v>
      </c>
      <c r="AG17" s="8">
        <f>+VLOOKUP(X17+Y17,HFO_2PS,trim2+5,TRUE)</f>
        <v>1253.5999999999999</v>
      </c>
      <c r="AH17" s="7">
        <f t="shared" si="3"/>
        <v>-1.3999999999999773</v>
      </c>
      <c r="AI17" s="7">
        <f t="shared" si="4"/>
        <v>-1.3999999999999773</v>
      </c>
      <c r="AJ17" s="7">
        <f t="shared" si="5"/>
        <v>1252.1999999999998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1250.3499999999999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5.46</v>
      </c>
      <c r="C18" s="222">
        <f>17.1-B18</f>
        <v>11.64</v>
      </c>
      <c r="D18" s="223">
        <f>IF(B18="mt",0,AN15)</f>
        <v>1369.2</v>
      </c>
      <c r="E18" s="222"/>
      <c r="F18" s="224"/>
      <c r="G18" s="223">
        <f t="shared" si="13"/>
        <v>1369.2</v>
      </c>
      <c r="H18" s="236">
        <v>40</v>
      </c>
      <c r="I18" s="237">
        <v>0.97689999999999999</v>
      </c>
      <c r="J18" s="226">
        <f t="shared" si="16"/>
        <v>0.98257276256497605</v>
      </c>
      <c r="K18" s="227">
        <f t="shared" si="10"/>
        <v>1345.3389999999999</v>
      </c>
      <c r="L18" s="228">
        <f t="shared" si="11"/>
        <v>1312.7817961999999</v>
      </c>
      <c r="M18" s="228" t="s">
        <v>208</v>
      </c>
      <c r="N18" s="91"/>
      <c r="O18" s="221">
        <f>D18/2077.6</f>
        <v>0.65902964959568733</v>
      </c>
      <c r="P18" s="152">
        <f>0.9*2077.6</f>
        <v>1869.84</v>
      </c>
      <c r="Q18" s="152">
        <f t="shared" si="15"/>
        <v>500.63999999999987</v>
      </c>
      <c r="R18" s="153">
        <v>3.6</v>
      </c>
      <c r="S18" s="154">
        <f t="shared" si="12"/>
        <v>1309.1817962</v>
      </c>
      <c r="U18" s="66"/>
      <c r="V18" s="14" t="s">
        <v>69</v>
      </c>
      <c r="W18" s="15"/>
      <c r="X18" s="13">
        <f>1442-B19*100</f>
        <v>963</v>
      </c>
      <c r="Y18" s="7">
        <v>2</v>
      </c>
      <c r="Z18" s="8">
        <f>+VLOOKUP(X18,HFO_SETT,trim2+4,TRUE)</f>
        <v>131.80000000000001</v>
      </c>
      <c r="AA18" s="8">
        <f>+VLOOKUP(X18+Y18,HFO_SETT,trim2+4,TRUE)</f>
        <v>132.1</v>
      </c>
      <c r="AB18" s="6">
        <f>+X18-VLOOKUP(X18,HFO_SETT,1,TRUE)</f>
        <v>1</v>
      </c>
      <c r="AC18" s="7">
        <f t="shared" si="0"/>
        <v>-0.14999999999999147</v>
      </c>
      <c r="AD18" s="7">
        <f t="shared" si="1"/>
        <v>-0.14999999999999147</v>
      </c>
      <c r="AE18" s="7">
        <f t="shared" si="2"/>
        <v>131.94999999999999</v>
      </c>
      <c r="AF18" s="8">
        <f>+VLOOKUP(X18,HFO_SETT,trim2+5,TRUE)</f>
        <v>131.80000000000001</v>
      </c>
      <c r="AG18" s="8">
        <f>+VLOOKUP(X18+Y18,HFO_SETT,trim2+5,TRUE)</f>
        <v>132</v>
      </c>
      <c r="AH18" s="7">
        <f t="shared" si="3"/>
        <v>-9.9999999999994316E-2</v>
      </c>
      <c r="AI18" s="7">
        <f t="shared" si="4"/>
        <v>-9.9999999999994316E-2</v>
      </c>
      <c r="AJ18" s="7">
        <f t="shared" si="5"/>
        <v>131.9</v>
      </c>
      <c r="AK18" s="7">
        <f t="shared" si="6"/>
        <v>0</v>
      </c>
      <c r="AL18" s="7">
        <f t="shared" si="7"/>
        <v>2.4999999999991473E-2</v>
      </c>
      <c r="AM18" s="7"/>
      <c r="AN18" s="9">
        <f t="shared" si="8"/>
        <v>131.94999999999999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4.79</v>
      </c>
      <c r="C19" s="222">
        <v>14.42</v>
      </c>
      <c r="D19" s="223">
        <f>+AN18</f>
        <v>131.94999999999999</v>
      </c>
      <c r="E19" s="222"/>
      <c r="F19" s="224"/>
      <c r="G19" s="223">
        <f t="shared" si="13"/>
        <v>131.94999999999999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126.462</v>
      </c>
      <c r="L19" s="228">
        <f t="shared" si="11"/>
        <v>123.4016196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500.63999999999987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1035</v>
      </c>
      <c r="Y19" s="7">
        <v>2</v>
      </c>
      <c r="Z19" s="8">
        <f>+VLOOKUP(X19,HFO_SERV,trim2+4,TRUE)</f>
        <v>106.2</v>
      </c>
      <c r="AA19" s="8">
        <f>+VLOOKUP(X19+Y19,HFO_SERV,trim2+4,TRUE)</f>
        <v>106.4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106.30000000000001</v>
      </c>
      <c r="AF19" s="8">
        <f>+VLOOKUP(X19,HFO_SERV,trim2+5,TRUE)</f>
        <v>106.3</v>
      </c>
      <c r="AG19" s="8">
        <f>+VLOOKUP(X19+Y19,HFO_SERV,trim2+5,TRUE)</f>
        <v>106.5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106.4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4.07</v>
      </c>
      <c r="C20" s="222">
        <v>14.42</v>
      </c>
      <c r="D20" s="223">
        <f>+AN19</f>
        <v>106.30000000000001</v>
      </c>
      <c r="E20" s="222"/>
      <c r="F20" s="224"/>
      <c r="G20" s="223">
        <f t="shared" si="13"/>
        <v>106.30000000000001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101.449</v>
      </c>
      <c r="L20" s="228">
        <f>IF(B20="","",$K20*($I20-0.0011))</f>
        <v>98.993934199999998</v>
      </c>
      <c r="M20" s="228" t="s">
        <v>208</v>
      </c>
      <c r="N20" s="91"/>
      <c r="O20" s="197"/>
      <c r="P20" s="195" t="s">
        <v>149</v>
      </c>
      <c r="Q20" s="196">
        <f>+Q19*0.95</f>
        <v>475.60799999999983</v>
      </c>
      <c r="S20" s="183">
        <f>+SUM(S15:S18)</f>
        <v>3299.5965406000005</v>
      </c>
      <c r="U20" s="66"/>
      <c r="V20" s="14" t="s">
        <v>71</v>
      </c>
      <c r="W20" s="15"/>
      <c r="X20" s="13">
        <f>1494-B21*100</f>
        <v>1012</v>
      </c>
      <c r="Y20" s="7">
        <v>2</v>
      </c>
      <c r="Z20" s="8">
        <f>+VLOOKUP(X20,LSHFO_SET,trim2+4,TRUE)</f>
        <v>83.5</v>
      </c>
      <c r="AA20" s="8">
        <f>+VLOOKUP(X20+Y20,LSHFO_SET,trim2+4,TRUE)</f>
        <v>83.7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83.5</v>
      </c>
      <c r="AF20" s="8">
        <f>+VLOOKUP(X20,LSHFO_SET,trim2+5,TRUE)</f>
        <v>83.5</v>
      </c>
      <c r="AG20" s="8">
        <f>+VLOOKUP(X20+Y20,LSHFO_SET,trim2+5,TRUE)</f>
        <v>83.7</v>
      </c>
      <c r="AH20" s="7">
        <f t="shared" si="3"/>
        <v>-0.10000000000000142</v>
      </c>
      <c r="AI20" s="7">
        <f t="shared" si="4"/>
        <v>0</v>
      </c>
      <c r="AJ20" s="7">
        <f t="shared" si="5"/>
        <v>83.5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4.82</v>
      </c>
      <c r="C21" s="246">
        <v>14.94</v>
      </c>
      <c r="D21" s="243">
        <f>IF(B21="mt",0,AN20)</f>
        <v>83.5</v>
      </c>
      <c r="E21" s="246"/>
      <c r="F21" s="247"/>
      <c r="G21" s="243">
        <f t="shared" si="13"/>
        <v>83.5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78.966999999999999</v>
      </c>
      <c r="L21" s="249">
        <f t="shared" si="11"/>
        <v>75.366104800000002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1143</v>
      </c>
      <c r="Y21" s="7">
        <v>2</v>
      </c>
      <c r="Z21" s="8">
        <f>+VLOOKUP(X21,LSHFO_SERV,trim2+4,TRUE)</f>
        <v>94.4</v>
      </c>
      <c r="AA21" s="8">
        <f>+VLOOKUP(X21+Y21,LSHFO_SERV,trim2+4,TRUE)</f>
        <v>94.6</v>
      </c>
      <c r="AB21" s="6">
        <f>+X21-VLOOKUP(X21,LSHFO_SERV,1,TRUE)</f>
        <v>1</v>
      </c>
      <c r="AC21" s="7">
        <f t="shared" si="0"/>
        <v>-9.9999999999994316E-2</v>
      </c>
      <c r="AD21" s="7">
        <f t="shared" si="1"/>
        <v>-9.9999999999994316E-2</v>
      </c>
      <c r="AE21" s="7">
        <f t="shared" si="2"/>
        <v>94.5</v>
      </c>
      <c r="AF21" s="8">
        <f>+VLOOKUP(X21,LSHFO_SERV,trim2+5,TRUE)</f>
        <v>94.5</v>
      </c>
      <c r="AG21" s="8">
        <f>+VLOOKUP(X21+Y21,LSHFO_SERV,trim2+5,TRUE)</f>
        <v>94.6</v>
      </c>
      <c r="AH21" s="7">
        <f t="shared" si="3"/>
        <v>-4.9999999999997158E-2</v>
      </c>
      <c r="AI21" s="7">
        <f t="shared" si="4"/>
        <v>-4.9999999999997158E-2</v>
      </c>
      <c r="AJ21" s="7">
        <f t="shared" si="5"/>
        <v>94.55</v>
      </c>
      <c r="AK21" s="7">
        <f t="shared" si="6"/>
        <v>0</v>
      </c>
      <c r="AL21" s="7">
        <f t="shared" si="7"/>
        <v>-2.4999999999998579E-2</v>
      </c>
      <c r="AM21" s="7"/>
      <c r="AN21" s="9">
        <f t="shared" si="8"/>
        <v>94.5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3.9</v>
      </c>
      <c r="C22" s="246">
        <v>15.33</v>
      </c>
      <c r="D22" s="243">
        <f>IF(B22="mt",0,AN21)</f>
        <v>94.5</v>
      </c>
      <c r="E22" s="246"/>
      <c r="F22" s="247"/>
      <c r="G22" s="243">
        <f t="shared" si="13"/>
        <v>94.5</v>
      </c>
      <c r="H22" s="244">
        <v>94</v>
      </c>
      <c r="I22" s="242">
        <v>0.95550000000000002</v>
      </c>
      <c r="J22" s="245">
        <f t="shared" si="16"/>
        <v>0.94278239409275699</v>
      </c>
      <c r="K22" s="248">
        <f t="shared" si="10"/>
        <v>89.093000000000004</v>
      </c>
      <c r="L22" s="249">
        <f t="shared" si="11"/>
        <v>85.030359200000007</v>
      </c>
      <c r="M22" s="249" t="s">
        <v>207</v>
      </c>
      <c r="N22" s="91"/>
      <c r="O22" s="131"/>
      <c r="P22" s="149">
        <v>1912.7</v>
      </c>
      <c r="Q22" s="149">
        <f>M26-P22</f>
        <v>2407.0818830000007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2049.7586493999997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203.4</v>
      </c>
      <c r="AF23" s="8">
        <f>+VLOOKUP(X23,MGO_STOR_SB,trim2+5,TRUE)</f>
        <v>203.5</v>
      </c>
      <c r="AG23" s="8">
        <f>+VLOOKUP(X23+Y23,MGO_STOR_SB,trim2+5,TRUE)</f>
        <v>204.1</v>
      </c>
      <c r="AH23" s="7">
        <f>+(AF23-AG23)/Y23</f>
        <v>-0.29999999999999716</v>
      </c>
      <c r="AI23" s="7">
        <f>+AH23*AB23</f>
        <v>0</v>
      </c>
      <c r="AJ23" s="7">
        <f>+AF23-AI23</f>
        <v>203.5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4566.1499999999996</v>
      </c>
      <c r="E25" s="71"/>
      <c r="F25" s="90">
        <f>SUM(F15:F24)</f>
        <v>0</v>
      </c>
      <c r="G25" s="89">
        <f>SUM(G15:G24)</f>
        <v>4566.1499999999996</v>
      </c>
      <c r="H25" s="88">
        <f>IF(B15=0," ",AVERAGE(H15:H24))</f>
        <v>58.288888888888891</v>
      </c>
      <c r="I25" s="70" t="s">
        <v>4</v>
      </c>
      <c r="J25" s="70"/>
      <c r="K25" s="87">
        <f>SUM(K15:K24)</f>
        <v>4467.3599999999997</v>
      </c>
      <c r="L25" s="87">
        <f>SUM(L15:L24)</f>
        <v>4319.7818830000006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73.3</v>
      </c>
      <c r="AA25" s="8">
        <f>+VLOOKUP(X25+Y25,MGO_SERV_TK,trim2+4,TRUE)</f>
        <v>73.7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73.3</v>
      </c>
      <c r="AF25" s="8">
        <f>+VLOOKUP(X25,MGO_SERV_TK,trim2+5,TRUE)</f>
        <v>73.2</v>
      </c>
      <c r="AG25" s="8">
        <f>+VLOOKUP(X25+Y25,MGO_SERV_TK,trim2+5,TRUE)</f>
        <v>73.7</v>
      </c>
      <c r="AH25" s="7">
        <f>+(AF25-AG25)/Y25</f>
        <v>-0.25</v>
      </c>
      <c r="AI25" s="7">
        <f>+AH25*AB25</f>
        <v>0</v>
      </c>
      <c r="AJ25" s="7">
        <f>+AF25-AI25</f>
        <v>73.2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73.3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4319.7818830000006</v>
      </c>
      <c r="N26" s="66"/>
      <c r="O26" s="66"/>
      <c r="T26" s="66"/>
      <c r="U26" s="66"/>
      <c r="V26" s="120" t="s">
        <v>74</v>
      </c>
      <c r="W26" s="15"/>
      <c r="X26" s="13">
        <f>+C38*100</f>
        <v>913.00000000000011</v>
      </c>
      <c r="Y26" s="7">
        <v>3</v>
      </c>
      <c r="Z26" s="8">
        <f>+VLOOKUP(X26,MGO_STOR_PS,trim2+4,TRUE)</f>
        <v>355.9</v>
      </c>
      <c r="AA26" s="8">
        <f>+VLOOKUP(X26+Y26,MGO_STOR_PS,trim2+4,TRUE)</f>
        <v>358.2</v>
      </c>
      <c r="AB26" s="6">
        <f>+X26-VLOOKUP(X26,MGO_STOR_PS,1,TRUE)</f>
        <v>1.0000000000001137</v>
      </c>
      <c r="AC26" s="7">
        <f>+(Z26-AA26)/Y26</f>
        <v>-0.76666666666667049</v>
      </c>
      <c r="AD26" s="7">
        <f>+AC26*AB26</f>
        <v>-0.76666666666675765</v>
      </c>
      <c r="AE26" s="7">
        <f>+Z26-AD26</f>
        <v>356.66666666666674</v>
      </c>
      <c r="AF26" s="8">
        <f>+VLOOKUP(X26,MGO_STOR_PS,trim2+5,TRUE)</f>
        <v>356.5</v>
      </c>
      <c r="AG26" s="8">
        <f>+VLOOKUP(X26+Y26,MGO_STOR_PS,trim2+5,TRUE)</f>
        <v>358.9</v>
      </c>
      <c r="AH26" s="7">
        <f>+(AF26-AG26)/Y26</f>
        <v>-0.79999999999999238</v>
      </c>
      <c r="AI26" s="7">
        <f>+AH26*AB26</f>
        <v>-0.80000000000008331</v>
      </c>
      <c r="AJ26" s="7">
        <f>+AF26-AI26</f>
        <v>357.30000000000007</v>
      </c>
      <c r="AK26" s="7">
        <f t="shared" si="6"/>
        <v>0</v>
      </c>
      <c r="AL26" s="7">
        <f t="shared" ref="AL26:AL27" si="18">+(AE26-AJ26)/Y26</f>
        <v>-0.21111111111110858</v>
      </c>
      <c r="AM26" s="7"/>
      <c r="AN26" s="9">
        <f>+AE26-AL26*AK26</f>
        <v>356.66666666666674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SUM(L17,L21,L22)</f>
        <v>1325.4392248000001</v>
      </c>
      <c r="O27" s="21">
        <v>1314.5</v>
      </c>
      <c r="P27" s="100">
        <f>M27-O27</f>
        <v>10.939224800000147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SUM(L15,L16,L18,L19,L20,L23)</f>
        <v>2994.3426581999997</v>
      </c>
      <c r="O28" s="21">
        <v>2992.4920000000002</v>
      </c>
      <c r="P28" s="100">
        <f>M28-O28</f>
        <v>1.8506581999995433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203.4</v>
      </c>
      <c r="E37" s="97"/>
      <c r="F37" s="96"/>
      <c r="G37" s="95">
        <f>IF(D37&gt;0,D37-F37," ")</f>
        <v>203.4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200.99600000000001</v>
      </c>
      <c r="L37" s="117"/>
      <c r="M37" s="123">
        <f t="shared" ref="M37:M38" si="20">IF(C37="","",$K37*($I37-0.0011))</f>
        <v>178.16285440000001</v>
      </c>
      <c r="O37" s="151">
        <f>D37/229</f>
        <v>0.88820960698689955</v>
      </c>
      <c r="P37" s="152">
        <f>0.9*229</f>
        <v>206.1</v>
      </c>
      <c r="Q37" s="152">
        <f t="shared" ref="Q37" si="21">IF(P37-G37&lt;0,0,P37-G37)</f>
        <v>2.6999999999999886</v>
      </c>
      <c r="R37" s="153">
        <v>176.7</v>
      </c>
      <c r="S37" s="154">
        <f>SUM(L37:M37)-R37</f>
        <v>1.4628544000000261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9.1300000000000008</v>
      </c>
      <c r="D38" s="74">
        <f>+AN26</f>
        <v>356.66666666666674</v>
      </c>
      <c r="E38" s="76"/>
      <c r="F38" s="75"/>
      <c r="G38" s="74">
        <f>IF(D38&gt;0,D38-F38," ")</f>
        <v>356.66666666666674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352.00299999999999</v>
      </c>
      <c r="L38" s="93"/>
      <c r="M38" s="92">
        <f t="shared" si="20"/>
        <v>312.15626040000001</v>
      </c>
      <c r="O38" s="151">
        <f>D38/411.3</f>
        <v>0.86716913850393074</v>
      </c>
      <c r="P38" s="152">
        <f>0.9*411.3</f>
        <v>370.17</v>
      </c>
      <c r="Q38" s="152">
        <f>IF(P38-G38&lt;0,0,P38-G38)</f>
        <v>13.503333333333273</v>
      </c>
      <c r="R38" s="153">
        <v>122.2</v>
      </c>
      <c r="S38" s="154">
        <f>SUM(L38:M38)-R38</f>
        <v>189.95626040000002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73.3</v>
      </c>
      <c r="E39" s="76"/>
      <c r="F39" s="75"/>
      <c r="G39" s="74">
        <f>IF(D39&gt;0,D39-F39," ")</f>
        <v>73.3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72.144000000000005</v>
      </c>
      <c r="L39" s="93"/>
      <c r="M39" s="92">
        <f>IF(C39="","",$K39*($I39-0.0011))</f>
        <v>63.948441600000002</v>
      </c>
      <c r="O39" s="151">
        <f>D39/99.8</f>
        <v>0.73446893787575152</v>
      </c>
      <c r="P39" s="151">
        <f ca="1">0.95*P39%</f>
        <v>0</v>
      </c>
      <c r="Q39" s="151"/>
      <c r="R39" s="153">
        <v>69.2</v>
      </c>
      <c r="S39" s="154">
        <f>SUM(L39:M39)-R39</f>
        <v>-5.2515584000000004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16.203333333333262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637.36666666666667</v>
      </c>
      <c r="E41" s="71"/>
      <c r="F41" s="90">
        <f>SUM(F37:F40)</f>
        <v>0</v>
      </c>
      <c r="G41" s="89">
        <f>SUM(G37:G40)</f>
        <v>637.36666666666667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629.096</v>
      </c>
      <c r="L41" s="87">
        <f>SUM(L37:L40)</f>
        <v>0</v>
      </c>
      <c r="M41" s="86">
        <f>SUM(M37:M40)</f>
        <v>557.77560013217817</v>
      </c>
      <c r="O41" s="194"/>
      <c r="P41" s="195" t="s">
        <v>149</v>
      </c>
      <c r="Q41" s="196">
        <f>+Q40*0.85</f>
        <v>13.772833333333272</v>
      </c>
      <c r="R41" s="21"/>
      <c r="S41" s="183">
        <f>+SUM(S37:S39)</f>
        <v>186.16755640000005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557.77560013217817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320.76755639999999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562.6</v>
      </c>
      <c r="R45" s="100">
        <f>M42-P45</f>
        <v>-4.8243998678218531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0401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2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3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4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5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6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7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8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9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0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1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2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3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4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5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6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7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8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19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20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21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22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23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24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AV62"/>
  <sheetViews>
    <sheetView showGridLines="0" showZeros="0" topLeftCell="A10" zoomScaleSheetLayoutView="100" workbookViewId="0">
      <selection activeCell="AN26" sqref="AN26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39" width="11.42578125" hidden="1" customWidth="1"/>
    <col min="40" max="40" width="6.28515625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46197</v>
      </c>
      <c r="I5" s="200"/>
      <c r="J5" s="103" t="s">
        <v>133</v>
      </c>
      <c r="K5" s="166"/>
      <c r="L5" s="166"/>
      <c r="M5" s="157"/>
      <c r="N5" s="18"/>
    </row>
    <row r="6" spans="1:47" s="21" customFormat="1">
      <c r="D6" s="100"/>
      <c r="G6" s="100"/>
      <c r="H6" s="110"/>
      <c r="K6" s="206"/>
      <c r="L6" s="206"/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7.91</v>
      </c>
      <c r="D9" s="100"/>
      <c r="E9" s="103" t="s">
        <v>130</v>
      </c>
      <c r="F9" s="178">
        <v>11.17</v>
      </c>
      <c r="G9" s="105" t="s">
        <v>129</v>
      </c>
      <c r="H9" s="104">
        <f>SUM(F9-C9)</f>
        <v>3.26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2042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0</v>
      </c>
      <c r="AC14" s="3">
        <f t="shared" ref="AC14:AC21" si="0">+(Z14-AA14)/Y14</f>
        <v>-0.5</v>
      </c>
      <c r="AD14" s="3">
        <f t="shared" ref="AD14:AD21" si="1">+AC14*AB14</f>
        <v>0</v>
      </c>
      <c r="AE14" s="3">
        <f t="shared" ref="AE14:AE21" si="2">+Z14-AD14</f>
        <v>764.5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0</v>
      </c>
      <c r="AJ14" s="3">
        <f t="shared" ref="AJ14:AJ21" si="5">+AF14-AI14</f>
        <v>764.4</v>
      </c>
      <c r="AK14" s="3">
        <f t="shared" ref="AK14:AK27" si="6">(trim2-INT(trim2))*10</f>
        <v>0</v>
      </c>
      <c r="AL14" s="7">
        <f t="shared" ref="AL14:AL24" si="7">+(AE14-AJ14)/Y14</f>
        <v>5.0000000000011369E-2</v>
      </c>
      <c r="AM14" s="3"/>
      <c r="AN14" s="5">
        <f t="shared" ref="AN14:AN21" si="8">+AE14-AL14*AK14</f>
        <v>764.5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2.44</v>
      </c>
      <c r="C15" s="250">
        <f>22.58-B15</f>
        <v>20.139999999999997</v>
      </c>
      <c r="D15" s="240">
        <f>+IF(B15="mt",0,AN16)</f>
        <v>751.6</v>
      </c>
      <c r="E15" s="250"/>
      <c r="F15" s="251"/>
      <c r="G15" s="240">
        <f>IF(D15&gt;=0,D15-F15," ")</f>
        <v>751.6</v>
      </c>
      <c r="H15" s="241">
        <v>42</v>
      </c>
      <c r="I15" s="242">
        <v>0.96379999999999999</v>
      </c>
      <c r="J15" s="252">
        <f t="shared" ref="J15" si="9">EXP(-(186.9696+0.4862*(I15*1000))/(I15*1000)^2*(H15-15)*(1+0.8*(186.9696+0.4862*(I15*1000))*(H15-15)/(I15*1000)^2))</f>
        <v>0.98084047139240815</v>
      </c>
      <c r="K15" s="253">
        <f t="shared" ref="K15:K24" si="10">IF(D15&gt;0,ROUND((G15*J15),3)," ")</f>
        <v>737.2</v>
      </c>
      <c r="L15" s="254">
        <f t="shared" ref="L15:L22" si="11">IF(B15="","",$K15*($I15-0.0011))</f>
        <v>709.70244000000002</v>
      </c>
      <c r="M15" s="254" t="s">
        <v>207</v>
      </c>
      <c r="N15" s="91"/>
      <c r="O15" s="151">
        <f>D15/829.8</f>
        <v>0.90576042419860214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83.502439999999979</v>
      </c>
      <c r="U15" s="66"/>
      <c r="V15" s="16" t="s">
        <v>66</v>
      </c>
      <c r="W15" s="15"/>
      <c r="X15" s="13">
        <f>1710-B18*100</f>
        <v>1164</v>
      </c>
      <c r="Y15" s="7">
        <v>2</v>
      </c>
      <c r="Z15" s="8">
        <f>+VLOOKUP(X15,HFO_2SB,trim2+4,TRUE)</f>
        <v>1369.2</v>
      </c>
      <c r="AA15" s="8">
        <f>+VLOOKUP(X15+Y15,HFO_2SB,trim2+4,TRUE)</f>
        <v>1372.6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1369.2</v>
      </c>
      <c r="AF15" s="8">
        <f>+VLOOKUP(X15,HFO_2SB,trim2+5,TRUE)</f>
        <v>1373.2</v>
      </c>
      <c r="AG15" s="8">
        <f>+VLOOKUP(X15+Y15,HFO_2SB,trim2+5,TRUE)</f>
        <v>1376.6</v>
      </c>
      <c r="AH15" s="7">
        <f t="shared" si="3"/>
        <v>-1.6999999999999318</v>
      </c>
      <c r="AI15" s="7">
        <f t="shared" si="4"/>
        <v>0</v>
      </c>
      <c r="AJ15" s="7">
        <f t="shared" si="5"/>
        <v>1373.2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1369.2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2.08</v>
      </c>
      <c r="C16" s="222">
        <f>22.58-B16</f>
        <v>20.5</v>
      </c>
      <c r="D16" s="223">
        <f>IF(B16="mt",0,AN14)</f>
        <v>764.5</v>
      </c>
      <c r="E16" s="222"/>
      <c r="F16" s="224"/>
      <c r="G16" s="223">
        <f t="shared" ref="G16:G22" si="13">IF(D16&gt;=0,D16-F16," ")</f>
        <v>764.5</v>
      </c>
      <c r="H16" s="236">
        <v>33.299999999999997</v>
      </c>
      <c r="I16" s="237">
        <v>0.97689999999999999</v>
      </c>
      <c r="J16" s="226">
        <f>EXP(-(186.9696+0.4862*(I16*1000))/(I16*1000)^2*(H16-15)*(1+0.8*(186.9696+0.4862*(I16*1000))*(H16-15)/(I16*1000)^2))</f>
        <v>0.98725983815862417</v>
      </c>
      <c r="K16" s="227">
        <f t="shared" si="10"/>
        <v>754.76</v>
      </c>
      <c r="L16" s="228">
        <f t="shared" si="11"/>
        <v>736.49480800000003</v>
      </c>
      <c r="M16" s="228" t="s">
        <v>208</v>
      </c>
      <c r="N16" s="91"/>
      <c r="O16" s="151">
        <f t="shared" ref="O16" si="14">D16/829.8</f>
        <v>0.92130633887683788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735.79480799999999</v>
      </c>
      <c r="U16" s="66"/>
      <c r="V16" s="14" t="s">
        <v>67</v>
      </c>
      <c r="W16" s="15"/>
      <c r="X16" s="13">
        <f>2258-B15*100</f>
        <v>2014</v>
      </c>
      <c r="Y16" s="7">
        <v>2</v>
      </c>
      <c r="Z16" s="8">
        <f>+VLOOKUP(X16,LSHFO_PS,trim2+4,TRUE)</f>
        <v>751.6</v>
      </c>
      <c r="AA16" s="8">
        <f>+VLOOKUP(X16+Y16,LSHFO_PS,trim2+4,TRUE)</f>
        <v>752.5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751.6</v>
      </c>
      <c r="AF16" s="8">
        <f>+VLOOKUP(X16,LSHFO_PS,trim2+5,TRUE)</f>
        <v>751.4</v>
      </c>
      <c r="AG16" s="8">
        <f>+VLOOKUP(X16+Y16,LSHFO_PS,trim2+5,TRUE)</f>
        <v>752.4</v>
      </c>
      <c r="AH16" s="7">
        <f t="shared" si="3"/>
        <v>-0.5</v>
      </c>
      <c r="AI16" s="7">
        <f t="shared" si="4"/>
        <v>0</v>
      </c>
      <c r="AJ16" s="7">
        <f t="shared" si="5"/>
        <v>751.4</v>
      </c>
      <c r="AK16" s="7">
        <f t="shared" si="6"/>
        <v>0</v>
      </c>
      <c r="AL16" s="7">
        <f t="shared" si="7"/>
        <v>0.10000000000002274</v>
      </c>
      <c r="AM16" s="7"/>
      <c r="AN16" s="9">
        <f t="shared" si="8"/>
        <v>751.6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1.1299999999999999</v>
      </c>
      <c r="C17" s="246">
        <f>17.09-B17</f>
        <v>15.96</v>
      </c>
      <c r="D17" s="243">
        <f>IF(B17="mt",0,AN17)</f>
        <v>1293.0999999999999</v>
      </c>
      <c r="E17" s="246"/>
      <c r="F17" s="247"/>
      <c r="G17" s="243">
        <f t="shared" si="13"/>
        <v>1293.0999999999999</v>
      </c>
      <c r="H17" s="244">
        <v>42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0.98062503005894486</v>
      </c>
      <c r="K17" s="248">
        <f t="shared" si="10"/>
        <v>1268.046</v>
      </c>
      <c r="L17" s="249">
        <f t="shared" si="11"/>
        <v>1210.2231024</v>
      </c>
      <c r="M17" s="249" t="s">
        <v>207</v>
      </c>
      <c r="N17" s="91"/>
      <c r="O17" s="151">
        <f>D17/1341.4</f>
        <v>0.96399284329804669</v>
      </c>
      <c r="P17" s="152">
        <f>0.9*1341.4</f>
        <v>1207.2600000000002</v>
      </c>
      <c r="Q17" s="152">
        <f t="shared" si="15"/>
        <v>0</v>
      </c>
      <c r="R17" s="153">
        <v>1.1000000000000001</v>
      </c>
      <c r="S17" s="154">
        <f t="shared" si="12"/>
        <v>1209.1231024000001</v>
      </c>
      <c r="U17" s="66"/>
      <c r="V17" s="14" t="s">
        <v>68</v>
      </c>
      <c r="W17" s="15"/>
      <c r="X17" s="13">
        <f>1709-B17*100</f>
        <v>1596</v>
      </c>
      <c r="Y17" s="7">
        <v>2</v>
      </c>
      <c r="Z17" s="8">
        <f>+VLOOKUP(X17,HFO_2PS,trim2+4,TRUE)</f>
        <v>1293.0999999999999</v>
      </c>
      <c r="AA17" s="8">
        <f>+VLOOKUP(X17+Y17,HFO_2PS,trim2+4,TRUE)</f>
        <v>1294.8</v>
      </c>
      <c r="AB17" s="6">
        <f>+X17-VLOOKUP(X17,HFO_2PS,1,TRUE)</f>
        <v>0</v>
      </c>
      <c r="AC17" s="7">
        <f t="shared" si="0"/>
        <v>-0.85000000000002274</v>
      </c>
      <c r="AD17" s="7">
        <f t="shared" si="1"/>
        <v>0</v>
      </c>
      <c r="AE17" s="7">
        <f t="shared" si="2"/>
        <v>1293.0999999999999</v>
      </c>
      <c r="AF17" s="8">
        <f>+VLOOKUP(X17,HFO_2PS,trim2+5,TRUE)</f>
        <v>1294.0999999999999</v>
      </c>
      <c r="AG17" s="8">
        <f>+VLOOKUP(X17+Y17,HFO_2PS,trim2+5,TRUE)</f>
        <v>1295.8</v>
      </c>
      <c r="AH17" s="7">
        <f t="shared" si="3"/>
        <v>-0.85000000000002274</v>
      </c>
      <c r="AI17" s="7">
        <f t="shared" si="4"/>
        <v>0</v>
      </c>
      <c r="AJ17" s="7">
        <f t="shared" si="5"/>
        <v>1294.0999999999999</v>
      </c>
      <c r="AK17" s="7">
        <f t="shared" si="6"/>
        <v>0</v>
      </c>
      <c r="AL17" s="7">
        <f t="shared" si="7"/>
        <v>-0.5</v>
      </c>
      <c r="AM17" s="7"/>
      <c r="AN17" s="9">
        <f t="shared" si="8"/>
        <v>1293.0999999999999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5.46</v>
      </c>
      <c r="C18" s="222">
        <f>17.1-B18</f>
        <v>11.64</v>
      </c>
      <c r="D18" s="223">
        <f>IF(B18="mt",0,AN15)</f>
        <v>1369.2</v>
      </c>
      <c r="E18" s="222"/>
      <c r="F18" s="224"/>
      <c r="G18" s="223">
        <f t="shared" si="13"/>
        <v>1369.2</v>
      </c>
      <c r="H18" s="236">
        <v>38</v>
      </c>
      <c r="I18" s="237">
        <v>0.97689999999999999</v>
      </c>
      <c r="J18" s="226">
        <f t="shared" si="16"/>
        <v>0.98397311487300732</v>
      </c>
      <c r="K18" s="227">
        <f t="shared" si="10"/>
        <v>1347.2560000000001</v>
      </c>
      <c r="L18" s="228">
        <f t="shared" si="11"/>
        <v>1314.6524048000001</v>
      </c>
      <c r="M18" s="228" t="s">
        <v>208</v>
      </c>
      <c r="N18" s="91"/>
      <c r="O18" s="221">
        <f>D18/2077.6</f>
        <v>0.65902964959568733</v>
      </c>
      <c r="P18" s="152">
        <f>0.9*2077.6</f>
        <v>1869.84</v>
      </c>
      <c r="Q18" s="152">
        <f t="shared" si="15"/>
        <v>500.63999999999987</v>
      </c>
      <c r="R18" s="153">
        <v>3.6</v>
      </c>
      <c r="S18" s="154">
        <f t="shared" si="12"/>
        <v>1311.0524048000002</v>
      </c>
      <c r="U18" s="66"/>
      <c r="V18" s="14" t="s">
        <v>69</v>
      </c>
      <c r="W18" s="15"/>
      <c r="X18" s="13">
        <f>1442-B19*100</f>
        <v>956</v>
      </c>
      <c r="Y18" s="7">
        <v>2</v>
      </c>
      <c r="Z18" s="8">
        <f>+VLOOKUP(X18,HFO_SETT,trim2+4,TRUE)</f>
        <v>131</v>
      </c>
      <c r="AA18" s="8">
        <f>+VLOOKUP(X18+Y18,HFO_SETT,trim2+4,TRUE)</f>
        <v>131.30000000000001</v>
      </c>
      <c r="AB18" s="6">
        <f>+X18-VLOOKUP(X18,HFO_SETT,1,TRUE)</f>
        <v>0</v>
      </c>
      <c r="AC18" s="7">
        <f t="shared" si="0"/>
        <v>-0.15000000000000568</v>
      </c>
      <c r="AD18" s="7">
        <f t="shared" si="1"/>
        <v>0</v>
      </c>
      <c r="AE18" s="7">
        <f t="shared" si="2"/>
        <v>131</v>
      </c>
      <c r="AF18" s="8">
        <f>+VLOOKUP(X18,HFO_SETT,trim2+5,TRUE)</f>
        <v>131</v>
      </c>
      <c r="AG18" s="8">
        <f>+VLOOKUP(X18+Y18,HFO_SETT,trim2+5,TRUE)</f>
        <v>131.19999999999999</v>
      </c>
      <c r="AH18" s="7">
        <f t="shared" si="3"/>
        <v>-9.9999999999994316E-2</v>
      </c>
      <c r="AI18" s="7">
        <f t="shared" si="4"/>
        <v>0</v>
      </c>
      <c r="AJ18" s="7">
        <f t="shared" si="5"/>
        <v>131</v>
      </c>
      <c r="AK18" s="7">
        <f t="shared" si="6"/>
        <v>0</v>
      </c>
      <c r="AL18" s="7">
        <f t="shared" si="7"/>
        <v>0</v>
      </c>
      <c r="AM18" s="7"/>
      <c r="AN18" s="9">
        <f t="shared" si="8"/>
        <v>131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4.8600000000000003</v>
      </c>
      <c r="C19" s="222">
        <v>14.42</v>
      </c>
      <c r="D19" s="223">
        <f>+AN18</f>
        <v>131</v>
      </c>
      <c r="E19" s="222"/>
      <c r="F19" s="224"/>
      <c r="G19" s="223">
        <f t="shared" si="13"/>
        <v>131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125.551</v>
      </c>
      <c r="L19" s="228">
        <f t="shared" si="11"/>
        <v>122.51266580000001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500.63999999999987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1036</v>
      </c>
      <c r="Y19" s="7">
        <v>2</v>
      </c>
      <c r="Z19" s="8">
        <f>+VLOOKUP(X19,HFO_SERV,trim2+4,TRUE)</f>
        <v>106.4</v>
      </c>
      <c r="AA19" s="8">
        <f>+VLOOKUP(X19+Y19,HFO_SERV,trim2+4,TRUE)</f>
        <v>106.6</v>
      </c>
      <c r="AB19" s="6">
        <f>+X19-VLOOKUP(X19,HFO_SERV,1,TRUE)</f>
        <v>0</v>
      </c>
      <c r="AC19" s="7">
        <f t="shared" si="0"/>
        <v>-9.9999999999994316E-2</v>
      </c>
      <c r="AD19" s="7">
        <f t="shared" si="1"/>
        <v>0</v>
      </c>
      <c r="AE19" s="7">
        <f t="shared" si="2"/>
        <v>106.4</v>
      </c>
      <c r="AF19" s="8">
        <f>+VLOOKUP(X19,HFO_SERV,trim2+5,TRUE)</f>
        <v>106.5</v>
      </c>
      <c r="AG19" s="8">
        <f>+VLOOKUP(X19+Y19,HFO_SERV,trim2+5,TRUE)</f>
        <v>106.7</v>
      </c>
      <c r="AH19" s="7">
        <f t="shared" si="3"/>
        <v>-0.10000000000000142</v>
      </c>
      <c r="AI19" s="7">
        <f t="shared" si="4"/>
        <v>0</v>
      </c>
      <c r="AJ19" s="7">
        <f t="shared" si="5"/>
        <v>106.5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106.4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4.0599999999999996</v>
      </c>
      <c r="C20" s="222">
        <v>14.42</v>
      </c>
      <c r="D20" s="223">
        <f>+AN19</f>
        <v>106.4</v>
      </c>
      <c r="E20" s="222"/>
      <c r="F20" s="224"/>
      <c r="G20" s="223">
        <f t="shared" si="13"/>
        <v>106.4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101.544</v>
      </c>
      <c r="L20" s="228">
        <f>IF(B20="","",$K20*($I20-0.0011))</f>
        <v>99.086635200000003</v>
      </c>
      <c r="M20" s="228" t="s">
        <v>208</v>
      </c>
      <c r="N20" s="91"/>
      <c r="O20" s="197"/>
      <c r="P20" s="195" t="s">
        <v>149</v>
      </c>
      <c r="Q20" s="196">
        <f>+Q19*0.95</f>
        <v>475.60799999999983</v>
      </c>
      <c r="S20" s="183">
        <f>+SUM(S15:S18)</f>
        <v>3339.4727552000004</v>
      </c>
      <c r="U20" s="66"/>
      <c r="V20" s="14" t="s">
        <v>71</v>
      </c>
      <c r="W20" s="15"/>
      <c r="X20" s="13">
        <f>1494-B21*100</f>
        <v>1010</v>
      </c>
      <c r="Y20" s="7">
        <v>2</v>
      </c>
      <c r="Z20" s="8">
        <f>+VLOOKUP(X20,LSHFO_SET,trim2+4,TRUE)</f>
        <v>83.4</v>
      </c>
      <c r="AA20" s="8">
        <f>+VLOOKUP(X20+Y20,LSHFO_SET,trim2+4,TRUE)</f>
        <v>83.5</v>
      </c>
      <c r="AB20" s="6">
        <f>+X20-VLOOKUP(X20,LSHFO_SET,1,TRUE)</f>
        <v>0</v>
      </c>
      <c r="AC20" s="7">
        <f t="shared" si="0"/>
        <v>-4.9999999999997158E-2</v>
      </c>
      <c r="AD20" s="7">
        <f t="shared" si="1"/>
        <v>0</v>
      </c>
      <c r="AE20" s="7">
        <f t="shared" si="2"/>
        <v>83.4</v>
      </c>
      <c r="AF20" s="8">
        <f>+VLOOKUP(X20,LSHFO_SET,trim2+5,TRUE)</f>
        <v>83.4</v>
      </c>
      <c r="AG20" s="8">
        <f>+VLOOKUP(X20+Y20,LSHFO_SET,trim2+5,TRUE)</f>
        <v>83.5</v>
      </c>
      <c r="AH20" s="7">
        <f t="shared" si="3"/>
        <v>-4.9999999999997158E-2</v>
      </c>
      <c r="AI20" s="7">
        <f t="shared" si="4"/>
        <v>0</v>
      </c>
      <c r="AJ20" s="7">
        <f t="shared" si="5"/>
        <v>83.4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83.4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4.84</v>
      </c>
      <c r="C21" s="246">
        <v>14.94</v>
      </c>
      <c r="D21" s="243">
        <f>IF(B21="mt",0,AN20)</f>
        <v>83.4</v>
      </c>
      <c r="E21" s="246"/>
      <c r="F21" s="247"/>
      <c r="G21" s="243">
        <f t="shared" si="13"/>
        <v>83.4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78.725999999999999</v>
      </c>
      <c r="L21" s="249">
        <f t="shared" si="11"/>
        <v>75.136094400000005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1147</v>
      </c>
      <c r="Y21" s="7">
        <v>2</v>
      </c>
      <c r="Z21" s="8">
        <f>+VLOOKUP(X21,LSHFO_SERV,trim2+4,TRUE)</f>
        <v>94.8</v>
      </c>
      <c r="AA21" s="8">
        <f>+VLOOKUP(X21+Y21,LSHFO_SERV,trim2+4,TRUE)</f>
        <v>94.9</v>
      </c>
      <c r="AB21" s="6">
        <f>+X21-VLOOKUP(X21,LSHFO_SERV,1,TRUE)</f>
        <v>1</v>
      </c>
      <c r="AC21" s="7">
        <f t="shared" si="0"/>
        <v>-5.0000000000004263E-2</v>
      </c>
      <c r="AD21" s="7">
        <f t="shared" si="1"/>
        <v>-5.0000000000004263E-2</v>
      </c>
      <c r="AE21" s="7">
        <f t="shared" si="2"/>
        <v>94.85</v>
      </c>
      <c r="AF21" s="8">
        <f>+VLOOKUP(X21,LSHFO_SERV,trim2+5,TRUE)</f>
        <v>94.8</v>
      </c>
      <c r="AG21" s="8">
        <f>+VLOOKUP(X21+Y21,LSHFO_SERV,trim2+5,TRUE)</f>
        <v>95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94.9</v>
      </c>
      <c r="AK21" s="7">
        <f t="shared" si="6"/>
        <v>0</v>
      </c>
      <c r="AL21" s="7">
        <f t="shared" si="7"/>
        <v>-2.5000000000005684E-2</v>
      </c>
      <c r="AM21" s="7"/>
      <c r="AN21" s="9">
        <f t="shared" si="8"/>
        <v>94.85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3.86</v>
      </c>
      <c r="C22" s="246">
        <v>15.33</v>
      </c>
      <c r="D22" s="243">
        <f>IF(B22="mt",0,AN21)</f>
        <v>94.85</v>
      </c>
      <c r="E22" s="246"/>
      <c r="F22" s="247"/>
      <c r="G22" s="243">
        <f t="shared" si="13"/>
        <v>94.85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89.582999999999998</v>
      </c>
      <c r="L22" s="249">
        <f t="shared" si="11"/>
        <v>85.498015199999998</v>
      </c>
      <c r="M22" s="249" t="s">
        <v>207</v>
      </c>
      <c r="N22" s="91"/>
      <c r="O22" s="131"/>
      <c r="P22" s="149">
        <v>1912.7</v>
      </c>
      <c r="Q22" s="149">
        <f>M26-P22</f>
        <v>2446.3994904000001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2051.1472128</v>
      </c>
      <c r="U23" s="66"/>
      <c r="V23" s="16" t="s">
        <v>73</v>
      </c>
      <c r="W23" s="15"/>
      <c r="X23" s="13">
        <f>+C37*100</f>
        <v>842</v>
      </c>
      <c r="Y23" s="7">
        <v>2</v>
      </c>
      <c r="Z23" s="8">
        <f>+VLOOKUP(X23,MGO_STOR_SB,trim2+4,TRUE)</f>
        <v>203.4</v>
      </c>
      <c r="AA23" s="8">
        <f>+VLOOKUP(X23+Y23,MGO_STOR_SB,trim2+4,TRUE)</f>
        <v>203.9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203.4</v>
      </c>
      <c r="AF23" s="8">
        <f>+VLOOKUP(X23,MGO_STOR_SB,trim2+5,TRUE)</f>
        <v>203.5</v>
      </c>
      <c r="AG23" s="8">
        <f>+VLOOKUP(X23+Y23,MGO_STOR_SB,trim2+5,TRUE)</f>
        <v>204.1</v>
      </c>
      <c r="AH23" s="7">
        <f>+(AF23-AG23)/Y23</f>
        <v>-0.29999999999999716</v>
      </c>
      <c r="AI23" s="7">
        <f>+AH23*AB23</f>
        <v>0</v>
      </c>
      <c r="AJ23" s="7">
        <f>+AF23-AI23</f>
        <v>203.5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4604.5499999999993</v>
      </c>
      <c r="E25" s="71"/>
      <c r="F25" s="90">
        <f>SUM(F15:F24)</f>
        <v>0</v>
      </c>
      <c r="G25" s="89">
        <f>SUM(G15:G24)</f>
        <v>4604.5499999999993</v>
      </c>
      <c r="H25" s="88">
        <f>IF(B15=0," ",AVERAGE(H15:H24))</f>
        <v>58.188888888888897</v>
      </c>
      <c r="I25" s="70" t="s">
        <v>4</v>
      </c>
      <c r="J25" s="70"/>
      <c r="K25" s="87">
        <f>SUM(K15:K24)</f>
        <v>4508.6030000000001</v>
      </c>
      <c r="L25" s="87">
        <f>SUM(L15:L24)</f>
        <v>4359.0994903999999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348</v>
      </c>
      <c r="Y25" s="7">
        <v>2</v>
      </c>
      <c r="Z25" s="8">
        <f>+VLOOKUP(X25,MGO_SERV_TK,trim2+4,TRUE)</f>
        <v>73.3</v>
      </c>
      <c r="AA25" s="8">
        <f>+VLOOKUP(X25+Y25,MGO_SERV_TK,trim2+4,TRUE)</f>
        <v>73.7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73.3</v>
      </c>
      <c r="AF25" s="8">
        <f>+VLOOKUP(X25,MGO_SERV_TK,trim2+5,TRUE)</f>
        <v>73.2</v>
      </c>
      <c r="AG25" s="8">
        <f>+VLOOKUP(X25+Y25,MGO_SERV_TK,trim2+5,TRUE)</f>
        <v>73.7</v>
      </c>
      <c r="AH25" s="7">
        <f>+(AF25-AG25)/Y25</f>
        <v>-0.25</v>
      </c>
      <c r="AI25" s="7">
        <f>+AH25*AB25</f>
        <v>0</v>
      </c>
      <c r="AJ25" s="7">
        <f>+AF25-AI25</f>
        <v>73.2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73.3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4359.0994903999999</v>
      </c>
      <c r="N26" s="66"/>
      <c r="O26" s="66"/>
      <c r="T26" s="66"/>
      <c r="U26" s="66"/>
      <c r="V26" s="120" t="s">
        <v>74</v>
      </c>
      <c r="W26" s="15"/>
      <c r="X26" s="13">
        <f>+C38*100</f>
        <v>911</v>
      </c>
      <c r="Y26" s="7">
        <v>3</v>
      </c>
      <c r="Z26" s="8">
        <f>+VLOOKUP(X26,MGO_STOR_PS,trim2+4,TRUE)</f>
        <v>354.7</v>
      </c>
      <c r="AA26" s="8">
        <f>+VLOOKUP(X26+Y26,MGO_STOR_PS,trim2+4,TRUE)</f>
        <v>357.1</v>
      </c>
      <c r="AB26" s="6">
        <f>+X26-VLOOKUP(X26,MGO_STOR_PS,1,TRUE)</f>
        <v>1</v>
      </c>
      <c r="AC26" s="7">
        <f>+(Z26-AA26)/Y26</f>
        <v>-0.80000000000001137</v>
      </c>
      <c r="AD26" s="7">
        <f>+AC26*AB26</f>
        <v>-0.80000000000001137</v>
      </c>
      <c r="AE26" s="7">
        <f>+Z26-AD26</f>
        <v>355.5</v>
      </c>
      <c r="AF26" s="8">
        <f>+VLOOKUP(X26,MGO_STOR_PS,trim2+5,TRUE)</f>
        <v>355.4</v>
      </c>
      <c r="AG26" s="8">
        <f>+VLOOKUP(X26+Y26,MGO_STOR_PS,trim2+5,TRUE)</f>
        <v>357.7</v>
      </c>
      <c r="AH26" s="7">
        <f>+(AF26-AG26)/Y26</f>
        <v>-0.76666666666667049</v>
      </c>
      <c r="AI26" s="7">
        <f>+AH26*AB26</f>
        <v>-0.76666666666667049</v>
      </c>
      <c r="AJ26" s="7">
        <f>+AF26-AI26</f>
        <v>356.16666666666663</v>
      </c>
      <c r="AK26" s="7">
        <f t="shared" si="6"/>
        <v>0</v>
      </c>
      <c r="AL26" s="7">
        <f t="shared" ref="AL26:AL27" si="18">+(AE26-AJ26)/Y26</f>
        <v>-0.22222222222220958</v>
      </c>
      <c r="AM26" s="7"/>
      <c r="AN26" s="9">
        <f>+AE26-AL26*AK26</f>
        <v>355.5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2080.5596519999999</v>
      </c>
      <c r="O27" s="21">
        <v>1353.4</v>
      </c>
      <c r="P27" s="100">
        <f>M27-O27</f>
        <v>727.15965199999982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2278.5398383999996</v>
      </c>
      <c r="O28" s="21">
        <v>2269.5</v>
      </c>
      <c r="P28" s="100">
        <f>M28-O28</f>
        <v>9.0398383999995531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8.42</v>
      </c>
      <c r="D37" s="95">
        <f>+AN23</f>
        <v>203.4</v>
      </c>
      <c r="E37" s="97"/>
      <c r="F37" s="96"/>
      <c r="G37" s="95">
        <f>IF(D37&gt;0,D37-F37," ")</f>
        <v>203.4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200.99600000000001</v>
      </c>
      <c r="L37" s="117"/>
      <c r="M37" s="123">
        <f t="shared" ref="M37:M38" si="20">IF(C37="","",$K37*($I37-0.0011))</f>
        <v>178.16285440000001</v>
      </c>
      <c r="O37" s="151">
        <f>D37/229</f>
        <v>0.88820960698689955</v>
      </c>
      <c r="P37" s="152">
        <f>0.9*229</f>
        <v>206.1</v>
      </c>
      <c r="Q37" s="152">
        <f t="shared" ref="Q37" si="21">IF(P37-G37&lt;0,0,P37-G37)</f>
        <v>2.6999999999999886</v>
      </c>
      <c r="R37" s="153">
        <v>176.7</v>
      </c>
      <c r="S37" s="154">
        <f>SUM(L37:M37)-R37</f>
        <v>1.4628544000000261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9.11</v>
      </c>
      <c r="D38" s="74">
        <f>+AN26</f>
        <v>355.5</v>
      </c>
      <c r="E38" s="76"/>
      <c r="F38" s="75"/>
      <c r="G38" s="74">
        <f>IF(D38&gt;0,D38-F38," ")</f>
        <v>355.5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350.851</v>
      </c>
      <c r="L38" s="93"/>
      <c r="M38" s="92">
        <f t="shared" si="20"/>
        <v>311.13466679999999</v>
      </c>
      <c r="O38" s="151">
        <f>D38/411.3</f>
        <v>0.86433260393873079</v>
      </c>
      <c r="P38" s="152">
        <f>0.9*411.3</f>
        <v>370.17</v>
      </c>
      <c r="Q38" s="152">
        <f>IF(P38-G38&lt;0,0,P38-G38)</f>
        <v>14.670000000000016</v>
      </c>
      <c r="R38" s="153">
        <v>122.2</v>
      </c>
      <c r="S38" s="154">
        <f>SUM(L38:M38)-R38</f>
        <v>188.9346668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3.48</v>
      </c>
      <c r="D39" s="74">
        <f>+AN25</f>
        <v>73.3</v>
      </c>
      <c r="E39" s="76"/>
      <c r="F39" s="75"/>
      <c r="G39" s="74">
        <f>IF(D39&gt;0,D39-F39," ")</f>
        <v>73.3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72.144000000000005</v>
      </c>
      <c r="L39" s="93"/>
      <c r="M39" s="92">
        <f>IF(C39="","",$K39*($I39-0.0011))</f>
        <v>63.948441600000002</v>
      </c>
      <c r="O39" s="151">
        <f>D39/99.8</f>
        <v>0.73446893787575152</v>
      </c>
      <c r="P39" s="151">
        <f ca="1">0.95*P39%</f>
        <v>0</v>
      </c>
      <c r="Q39" s="151"/>
      <c r="R39" s="153">
        <v>69.2</v>
      </c>
      <c r="S39" s="154">
        <f>SUM(L39:M39)-R39</f>
        <v>-5.2515584000000004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17.370000000000005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636.19999999999993</v>
      </c>
      <c r="E41" s="71"/>
      <c r="F41" s="90">
        <f>SUM(F37:F40)</f>
        <v>0</v>
      </c>
      <c r="G41" s="89">
        <f>SUM(G37:G40)</f>
        <v>636.19999999999993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627.94399999999996</v>
      </c>
      <c r="L41" s="87">
        <f>SUM(L37:L40)</f>
        <v>0</v>
      </c>
      <c r="M41" s="86">
        <f>SUM(M37:M40)</f>
        <v>556.75400653217821</v>
      </c>
      <c r="O41" s="194"/>
      <c r="P41" s="195" t="s">
        <v>149</v>
      </c>
      <c r="Q41" s="196">
        <f>+Q40*0.85</f>
        <v>14.764500000000004</v>
      </c>
      <c r="R41" s="21"/>
      <c r="S41" s="183">
        <f>+SUM(S37:S39)</f>
        <v>185.14596280000004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556.75400653217821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319.74596280000003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479.3</v>
      </c>
      <c r="R45" s="100">
        <f>M42-P45</f>
        <v>77.454006532178198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921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2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3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4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5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6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7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8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9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0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1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2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3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4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5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6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7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8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39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40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41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42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43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44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V62"/>
  <sheetViews>
    <sheetView showGridLines="0" showZeros="0" topLeftCell="A16" zoomScaleSheetLayoutView="100" workbookViewId="0">
      <selection activeCell="D38" sqref="D38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/>
      <c r="G5" s="111" t="s">
        <v>134</v>
      </c>
      <c r="H5" s="202">
        <v>46196</v>
      </c>
      <c r="I5" s="200"/>
      <c r="J5" s="103" t="s">
        <v>133</v>
      </c>
      <c r="K5" s="166" t="s">
        <v>211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213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7.91</v>
      </c>
      <c r="D9" s="100"/>
      <c r="E9" s="103" t="s">
        <v>130</v>
      </c>
      <c r="F9" s="178">
        <v>11.17</v>
      </c>
      <c r="G9" s="105" t="s">
        <v>129</v>
      </c>
      <c r="H9" s="104">
        <f>SUM(F9-C9)</f>
        <v>3.26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-0.44999999999998863</v>
      </c>
      <c r="AJ14" s="3">
        <f t="shared" ref="AJ14:AJ21" si="5">+AF14-AI14</f>
        <v>764.84999999999991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765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22.5</v>
      </c>
      <c r="C15" s="250">
        <f>22.58-B15</f>
        <v>7.9999999999998295E-2</v>
      </c>
      <c r="D15" s="240">
        <f>+IF(B15="mt",0,AN16)</f>
        <v>1.9</v>
      </c>
      <c r="E15" s="250"/>
      <c r="F15" s="251"/>
      <c r="G15" s="240">
        <f>IF(D15&gt;=0,D15-F15," ")</f>
        <v>1.9</v>
      </c>
      <c r="H15" s="241">
        <v>41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0.98134627730334845</v>
      </c>
      <c r="K15" s="253">
        <f t="shared" ref="K15:K24" si="10">IF(D15&gt;0,ROUND((G15*J15),3)," ")</f>
        <v>1.865</v>
      </c>
      <c r="L15" s="254">
        <f t="shared" ref="L15:L22" si="11">IF(B15="","",$K15*($I15-0.0011))</f>
        <v>1.7799560000000001</v>
      </c>
      <c r="M15" s="254" t="s">
        <v>207</v>
      </c>
      <c r="N15" s="91"/>
      <c r="O15" s="151">
        <f>D15/829.8</f>
        <v>2.2897083634610751E-3</v>
      </c>
      <c r="P15" s="152">
        <f>0.9*829.8</f>
        <v>746.81999999999994</v>
      </c>
      <c r="Q15" s="152">
        <f>IF(P15-G15&lt;0,0,P15-G15)</f>
        <v>744.92</v>
      </c>
      <c r="R15" s="153">
        <v>626.20000000000005</v>
      </c>
      <c r="S15" s="154">
        <f t="shared" ref="S15:S18" si="12">SUM(L15:M15)-R15</f>
        <v>-624.42004400000008</v>
      </c>
      <c r="U15" s="66"/>
      <c r="V15" s="16" t="s">
        <v>66</v>
      </c>
      <c r="W15" s="15"/>
      <c r="X15" s="13">
        <f>1710-B18*100</f>
        <v>1164</v>
      </c>
      <c r="Y15" s="7">
        <v>2</v>
      </c>
      <c r="Z15" s="8">
        <f>+VLOOKUP(X15,HFO_2SB,trim2+4,TRUE)</f>
        <v>1369.2</v>
      </c>
      <c r="AA15" s="8">
        <f>+VLOOKUP(X15+Y15,HFO_2SB,trim2+4,TRUE)</f>
        <v>1372.6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1369.2</v>
      </c>
      <c r="AF15" s="8">
        <f>+VLOOKUP(X15,HFO_2SB,trim2+5,TRUE)</f>
        <v>1373.2</v>
      </c>
      <c r="AG15" s="8">
        <f>+VLOOKUP(X15+Y15,HFO_2SB,trim2+5,TRUE)</f>
        <v>1376.6</v>
      </c>
      <c r="AH15" s="7">
        <f t="shared" si="3"/>
        <v>-1.6999999999999318</v>
      </c>
      <c r="AI15" s="7">
        <f t="shared" si="4"/>
        <v>0</v>
      </c>
      <c r="AJ15" s="7">
        <f t="shared" si="5"/>
        <v>1373.2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1369.2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22">
        <f>22.58-B16</f>
        <v>20.509999999999998</v>
      </c>
      <c r="D16" s="223">
        <f>IF(B16="mt",0,AN14)</f>
        <v>765</v>
      </c>
      <c r="E16" s="222"/>
      <c r="F16" s="224"/>
      <c r="G16" s="223">
        <f t="shared" ref="G16:G22" si="13">IF(D16&gt;=0,D16-F16," ")</f>
        <v>765</v>
      </c>
      <c r="H16" s="236">
        <v>33.299999999999997</v>
      </c>
      <c r="I16" s="237">
        <v>0.97689999999999999</v>
      </c>
      <c r="J16" s="226">
        <f>EXP(-(186.9696+0.4862*(I16*1000))/(I16*1000)^2*(H16-15)*(1+0.8*(186.9696+0.4862*(I16*1000))*(H16-15)/(I16*1000)^2))</f>
        <v>0.98725983815862417</v>
      </c>
      <c r="K16" s="227">
        <f t="shared" si="10"/>
        <v>755.25400000000002</v>
      </c>
      <c r="L16" s="228">
        <f t="shared" si="11"/>
        <v>736.97685320000005</v>
      </c>
      <c r="M16" s="228" t="s">
        <v>208</v>
      </c>
      <c r="N16" s="91"/>
      <c r="O16" s="151">
        <f t="shared" ref="O16" si="14">D16/829.8</f>
        <v>0.9219088937093276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736.27685320000001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1.9</v>
      </c>
      <c r="AA16" s="8">
        <f>+VLOOKUP(X16+Y16,LSHFO_PS,trim2+4,TRUE)</f>
        <v>2.2000000000000002</v>
      </c>
      <c r="AB16" s="6">
        <f>+X16-VLOOKUP(X16,LSHFO_PS,1,TRUE)</f>
        <v>0</v>
      </c>
      <c r="AC16" s="7">
        <f t="shared" si="0"/>
        <v>-0.15000000000000013</v>
      </c>
      <c r="AD16" s="7">
        <f t="shared" si="1"/>
        <v>0</v>
      </c>
      <c r="AE16" s="7">
        <f t="shared" si="2"/>
        <v>1.9</v>
      </c>
      <c r="AF16" s="8">
        <f>+VLOOKUP(X16,LSHFO_PS,trim2+5,TRUE)</f>
        <v>1.8</v>
      </c>
      <c r="AG16" s="8">
        <f>+VLOOKUP(X16+Y16,LSHFO_PS,trim2+5,TRUE)</f>
        <v>2.2000000000000002</v>
      </c>
      <c r="AH16" s="7">
        <f t="shared" si="3"/>
        <v>-0.20000000000000007</v>
      </c>
      <c r="AI16" s="7">
        <f t="shared" si="4"/>
        <v>0</v>
      </c>
      <c r="AJ16" s="7">
        <f t="shared" si="5"/>
        <v>1.8</v>
      </c>
      <c r="AK16" s="7">
        <f t="shared" si="6"/>
        <v>0</v>
      </c>
      <c r="AL16" s="7">
        <f t="shared" si="7"/>
        <v>4.9999999999999933E-2</v>
      </c>
      <c r="AM16" s="7"/>
      <c r="AN16" s="9">
        <f t="shared" si="8"/>
        <v>1.9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0.95</v>
      </c>
      <c r="C17" s="246">
        <f>17.09-B17</f>
        <v>16.14</v>
      </c>
      <c r="D17" s="243">
        <f>IF(B17="mt",0,AN17)</f>
        <v>1307.9000000000001</v>
      </c>
      <c r="E17" s="246"/>
      <c r="F17" s="247"/>
      <c r="G17" s="243">
        <f t="shared" si="13"/>
        <v>1307.9000000000001</v>
      </c>
      <c r="H17" s="244">
        <v>42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0.98062503005894486</v>
      </c>
      <c r="K17" s="248">
        <f t="shared" si="10"/>
        <v>1282.559</v>
      </c>
      <c r="L17" s="249">
        <f t="shared" si="11"/>
        <v>1224.0743096000001</v>
      </c>
      <c r="M17" s="249" t="s">
        <v>207</v>
      </c>
      <c r="N17" s="91"/>
      <c r="O17" s="151">
        <f>D17/1341.4</f>
        <v>0.97502609214253766</v>
      </c>
      <c r="P17" s="152">
        <f>0.9*1341.4</f>
        <v>1207.2600000000002</v>
      </c>
      <c r="Q17" s="152">
        <f t="shared" si="15"/>
        <v>0</v>
      </c>
      <c r="R17" s="153">
        <v>1.1000000000000001</v>
      </c>
      <c r="S17" s="154">
        <f t="shared" si="12"/>
        <v>1222.9743096000002</v>
      </c>
      <c r="U17" s="66"/>
      <c r="V17" s="14" t="s">
        <v>68</v>
      </c>
      <c r="W17" s="15"/>
      <c r="X17" s="13">
        <f>1709-B17*100</f>
        <v>1614</v>
      </c>
      <c r="Y17" s="7">
        <v>2</v>
      </c>
      <c r="Z17" s="8">
        <f>+VLOOKUP(X17,HFO_2PS,trim2+4,TRUE)</f>
        <v>1307.9000000000001</v>
      </c>
      <c r="AA17" s="8">
        <f>+VLOOKUP(X17+Y17,HFO_2PS,trim2+4,TRUE)</f>
        <v>1309.5999999999999</v>
      </c>
      <c r="AB17" s="6">
        <f>+X17-VLOOKUP(X17,HFO_2PS,1,TRUE)</f>
        <v>0</v>
      </c>
      <c r="AC17" s="7">
        <f t="shared" si="0"/>
        <v>-0.84999999999990905</v>
      </c>
      <c r="AD17" s="7">
        <f t="shared" si="1"/>
        <v>0</v>
      </c>
      <c r="AE17" s="7">
        <f t="shared" si="2"/>
        <v>1307.9000000000001</v>
      </c>
      <c r="AF17" s="8">
        <f>+VLOOKUP(X17,HFO_2PS,trim2+5,TRUE)</f>
        <v>1308.9000000000001</v>
      </c>
      <c r="AG17" s="8">
        <f>+VLOOKUP(X17+Y17,HFO_2PS,trim2+5,TRUE)</f>
        <v>1310.5999999999999</v>
      </c>
      <c r="AH17" s="7">
        <f t="shared" si="3"/>
        <v>-0.84999999999990905</v>
      </c>
      <c r="AI17" s="7">
        <f t="shared" si="4"/>
        <v>0</v>
      </c>
      <c r="AJ17" s="7">
        <f t="shared" si="5"/>
        <v>1308.9000000000001</v>
      </c>
      <c r="AK17" s="7">
        <f t="shared" si="6"/>
        <v>0</v>
      </c>
      <c r="AL17" s="7">
        <f t="shared" si="7"/>
        <v>-0.5</v>
      </c>
      <c r="AM17" s="7"/>
      <c r="AN17" s="9">
        <f t="shared" si="8"/>
        <v>1307.9000000000001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5.46</v>
      </c>
      <c r="C18" s="222">
        <f>17.1-B18</f>
        <v>11.64</v>
      </c>
      <c r="D18" s="223">
        <f>IF(B18="mt",0,AN15)</f>
        <v>1369.2</v>
      </c>
      <c r="E18" s="222"/>
      <c r="F18" s="224"/>
      <c r="G18" s="223">
        <f t="shared" si="13"/>
        <v>1369.2</v>
      </c>
      <c r="H18" s="236">
        <v>38</v>
      </c>
      <c r="I18" s="237">
        <v>0.97689999999999999</v>
      </c>
      <c r="J18" s="226">
        <f t="shared" si="16"/>
        <v>0.98397311487300732</v>
      </c>
      <c r="K18" s="227">
        <f t="shared" si="10"/>
        <v>1347.2560000000001</v>
      </c>
      <c r="L18" s="228">
        <f t="shared" si="11"/>
        <v>1314.6524048000001</v>
      </c>
      <c r="M18" s="228" t="s">
        <v>208</v>
      </c>
      <c r="N18" s="91"/>
      <c r="O18" s="221">
        <f>D18/2077.6</f>
        <v>0.65902964959568733</v>
      </c>
      <c r="P18" s="152">
        <f>0.9*2077.6</f>
        <v>1869.84</v>
      </c>
      <c r="Q18" s="152">
        <f t="shared" si="15"/>
        <v>500.63999999999987</v>
      </c>
      <c r="R18" s="153">
        <v>3.6</v>
      </c>
      <c r="S18" s="154">
        <f t="shared" si="12"/>
        <v>1311.0524048000002</v>
      </c>
      <c r="U18" s="66"/>
      <c r="V18" s="14" t="s">
        <v>69</v>
      </c>
      <c r="W18" s="15"/>
      <c r="X18" s="13">
        <f>1442-B19*100</f>
        <v>982</v>
      </c>
      <c r="Y18" s="7">
        <v>2</v>
      </c>
      <c r="Z18" s="8">
        <f>+VLOOKUP(X18,HFO_SETT,trim2+4,TRUE)</f>
        <v>134.5</v>
      </c>
      <c r="AA18" s="8">
        <f>+VLOOKUP(X18+Y18,HFO_SETT,trim2+4,TRUE)</f>
        <v>134.69999999999999</v>
      </c>
      <c r="AB18" s="6">
        <f>+X18-VLOOKUP(X18,HFO_SETT,1,TRUE)</f>
        <v>0</v>
      </c>
      <c r="AC18" s="7">
        <f t="shared" si="0"/>
        <v>-9.9999999999994316E-2</v>
      </c>
      <c r="AD18" s="7">
        <f t="shared" si="1"/>
        <v>0</v>
      </c>
      <c r="AE18" s="7">
        <f t="shared" si="2"/>
        <v>134.5</v>
      </c>
      <c r="AF18" s="8">
        <f>+VLOOKUP(X18,HFO_SETT,trim2+5,TRUE)</f>
        <v>134.4</v>
      </c>
      <c r="AG18" s="8">
        <f>+VLOOKUP(X18+Y18,HFO_SETT,trim2+5,TRUE)</f>
        <v>134.69999999999999</v>
      </c>
      <c r="AH18" s="7">
        <f t="shared" si="3"/>
        <v>-0.14999999999999147</v>
      </c>
      <c r="AI18" s="7">
        <f t="shared" si="4"/>
        <v>0</v>
      </c>
      <c r="AJ18" s="7">
        <f t="shared" si="5"/>
        <v>134.4</v>
      </c>
      <c r="AK18" s="7">
        <f t="shared" si="6"/>
        <v>0</v>
      </c>
      <c r="AL18" s="7">
        <f t="shared" si="7"/>
        <v>4.9999999999997158E-2</v>
      </c>
      <c r="AM18" s="7"/>
      <c r="AN18" s="9">
        <f t="shared" si="8"/>
        <v>134.5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4.5999999999999996</v>
      </c>
      <c r="C19" s="222">
        <v>14.42</v>
      </c>
      <c r="D19" s="223">
        <f>+AN18</f>
        <v>134.5</v>
      </c>
      <c r="E19" s="222"/>
      <c r="F19" s="224"/>
      <c r="G19" s="223">
        <f t="shared" si="13"/>
        <v>134.5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128.905</v>
      </c>
      <c r="L19" s="228">
        <f t="shared" si="11"/>
        <v>125.785499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1245.56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985</v>
      </c>
      <c r="Y19" s="7">
        <v>2</v>
      </c>
      <c r="Z19" s="8">
        <f>+VLOOKUP(X19,HFO_SERV,trim2+4,TRUE)</f>
        <v>101.2</v>
      </c>
      <c r="AA19" s="8">
        <f>+VLOOKUP(X19+Y19,HFO_SERV,trim2+4,TRUE)</f>
        <v>101.4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101.30000000000001</v>
      </c>
      <c r="AF19" s="8">
        <f>+VLOOKUP(X19,HFO_SERV,trim2+5,TRUE)</f>
        <v>101.3</v>
      </c>
      <c r="AG19" s="8">
        <f>+VLOOKUP(X19+Y19,HFO_SERV,trim2+5,TRUE)</f>
        <v>101.5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101.4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101.30000000000001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4.57</v>
      </c>
      <c r="C20" s="222">
        <v>14.42</v>
      </c>
      <c r="D20" s="223">
        <f>+AN19</f>
        <v>101.30000000000001</v>
      </c>
      <c r="E20" s="222"/>
      <c r="F20" s="224"/>
      <c r="G20" s="223">
        <f t="shared" si="13"/>
        <v>101.30000000000001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96.677000000000007</v>
      </c>
      <c r="L20" s="228">
        <f>IF(B20="","",$K20*($I20-0.0011))</f>
        <v>94.337416600000012</v>
      </c>
      <c r="M20" s="228" t="s">
        <v>208</v>
      </c>
      <c r="N20" s="91"/>
      <c r="O20" s="197"/>
      <c r="P20" s="195" t="s">
        <v>149</v>
      </c>
      <c r="Q20" s="196">
        <f>+Q19*0.95</f>
        <v>1183.2819999999999</v>
      </c>
      <c r="S20" s="183">
        <f>+SUM(S15:S18)</f>
        <v>2645.8835236000004</v>
      </c>
      <c r="U20" s="66"/>
      <c r="V20" s="14" t="s">
        <v>71</v>
      </c>
      <c r="W20" s="15"/>
      <c r="X20" s="13">
        <f>1494-B21*100</f>
        <v>1054</v>
      </c>
      <c r="Y20" s="7">
        <v>2</v>
      </c>
      <c r="Z20" s="8">
        <f>+VLOOKUP(X20,LSHFO_SET,trim2+4,TRUE)</f>
        <v>87</v>
      </c>
      <c r="AA20" s="8">
        <f>+VLOOKUP(X20+Y20,LSHFO_SET,trim2+4,TRUE)</f>
        <v>87.2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87</v>
      </c>
      <c r="AF20" s="8">
        <f>+VLOOKUP(X20,LSHFO_SET,trim2+5,TRUE)</f>
        <v>87</v>
      </c>
      <c r="AG20" s="8">
        <f>+VLOOKUP(X20+Y20,LSHFO_SET,trim2+5,TRUE)</f>
        <v>87.2</v>
      </c>
      <c r="AH20" s="7">
        <f t="shared" si="3"/>
        <v>-0.10000000000000142</v>
      </c>
      <c r="AI20" s="7">
        <f t="shared" si="4"/>
        <v>0</v>
      </c>
      <c r="AJ20" s="7">
        <f t="shared" si="5"/>
        <v>87</v>
      </c>
      <c r="AK20" s="7">
        <f t="shared" si="6"/>
        <v>0</v>
      </c>
      <c r="AL20" s="7">
        <f t="shared" si="7"/>
        <v>0</v>
      </c>
      <c r="AM20" s="7"/>
      <c r="AN20" s="9">
        <f t="shared" si="8"/>
        <v>87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4.4000000000000004</v>
      </c>
      <c r="C21" s="246">
        <v>14.94</v>
      </c>
      <c r="D21" s="243">
        <f>IF(B21="mt",0,AN20)</f>
        <v>87</v>
      </c>
      <c r="E21" s="246"/>
      <c r="F21" s="247"/>
      <c r="G21" s="243">
        <f t="shared" si="13"/>
        <v>87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82.123999999999995</v>
      </c>
      <c r="L21" s="249">
        <f t="shared" si="11"/>
        <v>78.379145600000001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1145</v>
      </c>
      <c r="Y21" s="7">
        <v>2</v>
      </c>
      <c r="Z21" s="8">
        <f>+VLOOKUP(X21,LSHFO_SERV,trim2+4,TRUE)</f>
        <v>94.6</v>
      </c>
      <c r="AA21" s="8">
        <f>+VLOOKUP(X21+Y21,LSHFO_SERV,trim2+4,TRUE)</f>
        <v>94.8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94.699999999999989</v>
      </c>
      <c r="AF21" s="8">
        <f>+VLOOKUP(X21,LSHFO_SERV,trim2+5,TRUE)</f>
        <v>94.6</v>
      </c>
      <c r="AG21" s="8">
        <f>+VLOOKUP(X21+Y21,LSHFO_SERV,trim2+5,TRUE)</f>
        <v>94.8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94.699999999999989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3.88</v>
      </c>
      <c r="C22" s="246">
        <v>15.33</v>
      </c>
      <c r="D22" s="243">
        <f>IF(B22="mt",0,AN21)</f>
        <v>94.699999999999989</v>
      </c>
      <c r="E22" s="246"/>
      <c r="F22" s="247"/>
      <c r="G22" s="243">
        <f t="shared" si="13"/>
        <v>94.699999999999989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89.441000000000003</v>
      </c>
      <c r="L22" s="249">
        <f t="shared" si="11"/>
        <v>85.362490399999999</v>
      </c>
      <c r="M22" s="249" t="s">
        <v>207</v>
      </c>
      <c r="N22" s="91"/>
      <c r="O22" s="131"/>
      <c r="P22" s="149">
        <v>1912.7</v>
      </c>
      <c r="Q22" s="149">
        <f>M26-P22</f>
        <v>1754.4413997999998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2051.6292579999999</v>
      </c>
      <c r="U23" s="66"/>
      <c r="V23" s="16" t="s">
        <v>73</v>
      </c>
      <c r="W23" s="15"/>
      <c r="X23" s="13">
        <f>+C37*100</f>
        <v>841</v>
      </c>
      <c r="Y23" s="7">
        <v>2</v>
      </c>
      <c r="Z23" s="8">
        <f>+VLOOKUP(X23,MGO_STOR_SB,trim2+4,TRUE)</f>
        <v>202.8</v>
      </c>
      <c r="AA23" s="8">
        <f>+VLOOKUP(X23+Y23,MGO_STOR_SB,trim2+4,TRUE)</f>
        <v>203.4</v>
      </c>
      <c r="AB23" s="6">
        <f>+X23-VLOOKUP(X23,MGO_STOR_SB,1,TRUE)</f>
        <v>1</v>
      </c>
      <c r="AC23" s="7">
        <f>+(Z23-AA23)/Y23</f>
        <v>-0.29999999999999716</v>
      </c>
      <c r="AD23" s="7">
        <f>+AC23*AB23</f>
        <v>-0.29999999999999716</v>
      </c>
      <c r="AE23" s="7">
        <f>+Z23-AD23</f>
        <v>203.10000000000002</v>
      </c>
      <c r="AF23" s="8">
        <f>+VLOOKUP(X23,MGO_STOR_SB,trim2+5,TRUE)</f>
        <v>203</v>
      </c>
      <c r="AG23" s="8">
        <f>+VLOOKUP(X23+Y23,MGO_STOR_SB,trim2+5,TRUE)</f>
        <v>203.5</v>
      </c>
      <c r="AH23" s="7">
        <f>+(AF23-AG23)/Y23</f>
        <v>-0.25</v>
      </c>
      <c r="AI23" s="7">
        <f>+AH23*AB23</f>
        <v>-0.25</v>
      </c>
      <c r="AJ23" s="7">
        <f>+AF23-AI23</f>
        <v>203.25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203.10000000000002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3872</v>
      </c>
      <c r="E25" s="71"/>
      <c r="F25" s="90">
        <f>SUM(F15:F24)</f>
        <v>0</v>
      </c>
      <c r="G25" s="89">
        <f>SUM(G15:G24)</f>
        <v>3872</v>
      </c>
      <c r="H25" s="88">
        <f>IF(B15=0," ",AVERAGE(H15:H24))</f>
        <v>58.077777777777783</v>
      </c>
      <c r="I25" s="70" t="s">
        <v>4</v>
      </c>
      <c r="J25" s="70"/>
      <c r="K25" s="87">
        <f>SUM(K15:K24)</f>
        <v>3790.018</v>
      </c>
      <c r="L25" s="87">
        <f>SUM(L15:L24)</f>
        <v>3667.1413997999998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346</v>
      </c>
      <c r="Y25" s="7">
        <v>2</v>
      </c>
      <c r="Z25" s="8">
        <f>+VLOOKUP(X25,MGO_SERV_TK,trim2+4,TRUE)</f>
        <v>72.900000000000006</v>
      </c>
      <c r="AA25" s="8">
        <f>+VLOOKUP(X25+Y25,MGO_SERV_TK,trim2+4,TRUE)</f>
        <v>73.3</v>
      </c>
      <c r="AB25" s="6">
        <f>+X25-VLOOKUP(X25,MGO_SERV_TK,1,TRUE)</f>
        <v>0</v>
      </c>
      <c r="AC25" s="7">
        <f>+(Z25-AA25)/Y25</f>
        <v>-0.19999999999999574</v>
      </c>
      <c r="AD25" s="7">
        <f>+AC25*AB25</f>
        <v>0</v>
      </c>
      <c r="AE25" s="7">
        <f>+Z25-AD25</f>
        <v>72.900000000000006</v>
      </c>
      <c r="AF25" s="8">
        <f>+VLOOKUP(X25,MGO_SERV_TK,trim2+5,TRUE)</f>
        <v>72.8</v>
      </c>
      <c r="AG25" s="8">
        <f>+VLOOKUP(X25+Y25,MGO_SERV_TK,trim2+5,TRUE)</f>
        <v>73.2</v>
      </c>
      <c r="AH25" s="7">
        <f>+(AF25-AG25)/Y25</f>
        <v>-0.20000000000000284</v>
      </c>
      <c r="AI25" s="7">
        <f>+AH25*AB25</f>
        <v>0</v>
      </c>
      <c r="AJ25" s="7">
        <f>+AF25-AI25</f>
        <v>72.8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72.900000000000006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3667.1413997999998</v>
      </c>
      <c r="N26" s="66"/>
      <c r="O26" s="66"/>
      <c r="T26" s="66"/>
      <c r="U26" s="66"/>
      <c r="V26" s="120" t="s">
        <v>74</v>
      </c>
      <c r="W26" s="15"/>
      <c r="X26" s="13">
        <f>+C38*100</f>
        <v>680</v>
      </c>
      <c r="Y26" s="7">
        <v>3</v>
      </c>
      <c r="Z26" s="8">
        <f>+VLOOKUP(X26,MGO_STOR_PS,trim2+4,TRUE)</f>
        <v>260</v>
      </c>
      <c r="AA26" s="8">
        <f>+VLOOKUP(X26+Y26,MGO_STOR_PS,trim2+4,TRUE)</f>
        <v>260.7</v>
      </c>
      <c r="AB26" s="6">
        <f>+X26-VLOOKUP(X26,MGO_STOR_PS,1,TRUE)</f>
        <v>0</v>
      </c>
      <c r="AC26" s="7">
        <f>+(Z26-AA26)/Y26</f>
        <v>-0.23333333333332953</v>
      </c>
      <c r="AD26" s="7">
        <f>+AC26*AB26</f>
        <v>0</v>
      </c>
      <c r="AE26" s="7">
        <f>+Z26-AD26</f>
        <v>260</v>
      </c>
      <c r="AF26" s="8">
        <f>+VLOOKUP(X26,MGO_STOR_PS,trim2+5,TRUE)</f>
        <v>260.2</v>
      </c>
      <c r="AG26" s="8">
        <f>+VLOOKUP(X26+Y26,MGO_STOR_PS,trim2+5,TRUE)</f>
        <v>261</v>
      </c>
      <c r="AH26" s="7">
        <f>+(AF26-AG26)/Y26</f>
        <v>-0.26666666666667044</v>
      </c>
      <c r="AI26" s="7">
        <f>+AH26*AB26</f>
        <v>0</v>
      </c>
      <c r="AJ26" s="7">
        <f>+AF26-AI26</f>
        <v>260.2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260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1389.5959016000002</v>
      </c>
      <c r="O27" s="21">
        <v>1373.1</v>
      </c>
      <c r="P27" s="100">
        <f>M27-O27</f>
        <v>16.495901600000252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2277.5454981999997</v>
      </c>
      <c r="O28" s="21">
        <v>2269.5</v>
      </c>
      <c r="P28" s="100">
        <f>M28-O28</f>
        <v>8.0454981999996562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8.41</v>
      </c>
      <c r="D37" s="95">
        <f>+AN23</f>
        <v>203.10000000000002</v>
      </c>
      <c r="E37" s="97"/>
      <c r="F37" s="96"/>
      <c r="G37" s="95">
        <f>IF(D37&gt;0,D37-F37," ")</f>
        <v>203.10000000000002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200.7</v>
      </c>
      <c r="L37" s="117"/>
      <c r="M37" s="123">
        <f t="shared" ref="M37:M38" si="20">IF(C37="","",$K37*($I37-0.0011))</f>
        <v>177.90047999999999</v>
      </c>
      <c r="O37" s="151">
        <f>D37/229</f>
        <v>0.8868995633187774</v>
      </c>
      <c r="P37" s="152">
        <f>0.9*229</f>
        <v>206.1</v>
      </c>
      <c r="Q37" s="152">
        <f t="shared" ref="Q37" si="21">IF(P37-G37&lt;0,0,P37-G37)</f>
        <v>2.9999999999999716</v>
      </c>
      <c r="R37" s="153">
        <v>176.7</v>
      </c>
      <c r="S37" s="154">
        <f>SUM(L37:M37)-R37</f>
        <v>1.2004799999999989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6.8</v>
      </c>
      <c r="D38" s="74">
        <f>+AN26</f>
        <v>260</v>
      </c>
      <c r="E38" s="76"/>
      <c r="F38" s="75"/>
      <c r="G38" s="74">
        <f>IF(D38&gt;0,D38-F38," ")</f>
        <v>260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256.60000000000002</v>
      </c>
      <c r="L38" s="93"/>
      <c r="M38" s="92">
        <f t="shared" si="20"/>
        <v>227.55288000000002</v>
      </c>
      <c r="O38" s="151">
        <f>D38/411.3</f>
        <v>0.63214198881594941</v>
      </c>
      <c r="P38" s="152">
        <f>0.9*411.3</f>
        <v>370.17</v>
      </c>
      <c r="Q38" s="152">
        <f>IF(P38-G38&lt;0,0,P38-G38)</f>
        <v>110.17000000000002</v>
      </c>
      <c r="R38" s="153">
        <v>122.2</v>
      </c>
      <c r="S38" s="154">
        <f>SUM(L38:M38)-R38</f>
        <v>105.35288000000001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3.46</v>
      </c>
      <c r="D39" s="74">
        <f>+AN25</f>
        <v>72.900000000000006</v>
      </c>
      <c r="E39" s="76"/>
      <c r="F39" s="75"/>
      <c r="G39" s="74">
        <f>IF(D39&gt;0,D39-F39," ")</f>
        <v>72.900000000000006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71.75</v>
      </c>
      <c r="L39" s="93"/>
      <c r="M39" s="92">
        <f>IF(C39="","",$K39*($I39-0.0011))</f>
        <v>63.599199999999996</v>
      </c>
      <c r="O39" s="151">
        <f>D39/99.8</f>
        <v>0.73046092184368749</v>
      </c>
      <c r="P39" s="151">
        <f ca="1">0.95*P39%</f>
        <v>0</v>
      </c>
      <c r="Q39" s="151"/>
      <c r="R39" s="153">
        <v>69.2</v>
      </c>
      <c r="S39" s="154">
        <f>SUM(L39:M39)-R39</f>
        <v>-5.6008000000000067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113.16999999999999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540</v>
      </c>
      <c r="E41" s="71"/>
      <c r="F41" s="90">
        <f>SUM(F37:F40)</f>
        <v>0</v>
      </c>
      <c r="G41" s="89">
        <f>SUM(G37:G40)</f>
        <v>540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533.00299999999993</v>
      </c>
      <c r="L41" s="87">
        <f>SUM(L37:L40)</f>
        <v>0</v>
      </c>
      <c r="M41" s="86">
        <f>SUM(M37:M40)</f>
        <v>472.56060373217815</v>
      </c>
      <c r="O41" s="194"/>
      <c r="P41" s="195" t="s">
        <v>149</v>
      </c>
      <c r="Q41" s="196">
        <f>+Q40*0.85</f>
        <v>96.194499999999991</v>
      </c>
      <c r="R41" s="21"/>
      <c r="S41" s="183">
        <f>+SUM(S37:S39)</f>
        <v>100.95256000000001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472.56060373217815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235.55256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479.7</v>
      </c>
      <c r="R45" s="100">
        <f>M42-P45</f>
        <v>-7.1393962678218372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D53" s="18"/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/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/>
      <c r="D58" s="18"/>
      <c r="F58" s="19"/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A35:A36"/>
    <mergeCell ref="B35:C35"/>
    <mergeCell ref="E35:F35"/>
    <mergeCell ref="G35:G36"/>
    <mergeCell ref="I35:I36"/>
    <mergeCell ref="J35:J36"/>
    <mergeCell ref="V13:W13"/>
    <mergeCell ref="B25:C25"/>
    <mergeCell ref="K27:L27"/>
    <mergeCell ref="K35:K36"/>
    <mergeCell ref="L35:L36"/>
    <mergeCell ref="M35:M36"/>
    <mergeCell ref="K28:L28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8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612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3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4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5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5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615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AV62"/>
  <sheetViews>
    <sheetView showGridLines="0" showZeros="0" topLeftCell="A25" zoomScaleSheetLayoutView="100" workbookViewId="0">
      <selection activeCell="M28" sqref="M28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46187</v>
      </c>
      <c r="I5" s="200"/>
      <c r="J5" s="103" t="s">
        <v>133</v>
      </c>
      <c r="K5" s="166" t="s">
        <v>211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205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7.91</v>
      </c>
      <c r="D9" s="100"/>
      <c r="E9" s="103" t="s">
        <v>130</v>
      </c>
      <c r="F9" s="178">
        <v>11.17</v>
      </c>
      <c r="G9" s="105" t="s">
        <v>129</v>
      </c>
      <c r="H9" s="104">
        <f>SUM(F9-C9)</f>
        <v>3.26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-0.44999999999998863</v>
      </c>
      <c r="AJ14" s="3">
        <f t="shared" ref="AJ14:AJ21" si="5">+AF14-AI14</f>
        <v>764.84999999999991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765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9.75</v>
      </c>
      <c r="C15" s="250">
        <v>22.58</v>
      </c>
      <c r="D15" s="240">
        <f>+IF(B15="mt",0,AN16)</f>
        <v>409.5</v>
      </c>
      <c r="E15" s="250"/>
      <c r="F15" s="251"/>
      <c r="G15" s="240">
        <f>IF(D15&gt;=0,D15-F15," ")</f>
        <v>409.5</v>
      </c>
      <c r="H15" s="241">
        <v>41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0.98134627730334845</v>
      </c>
      <c r="K15" s="253">
        <f t="shared" ref="K15:K24" si="10">IF(D15&gt;0,ROUND((G15*J15),3)," ")</f>
        <v>401.86099999999999</v>
      </c>
      <c r="L15" s="254">
        <f t="shared" ref="L15:L22" si="11">IF(B15="","",$K15*($I15-0.0011))</f>
        <v>383.53613840000003</v>
      </c>
      <c r="M15" s="254" t="s">
        <v>207</v>
      </c>
      <c r="N15" s="91"/>
      <c r="O15" s="151">
        <f>D15/829.8</f>
        <v>0.49349240780911063</v>
      </c>
      <c r="P15" s="152">
        <f>0.9*829.8</f>
        <v>746.81999999999994</v>
      </c>
      <c r="Q15" s="152">
        <f>IF(P15-G15&lt;0,0,P15-G15)</f>
        <v>337.31999999999994</v>
      </c>
      <c r="R15" s="153">
        <v>626.20000000000005</v>
      </c>
      <c r="S15" s="154">
        <f t="shared" ref="S15:S18" si="12">SUM(L15:M15)-R15</f>
        <v>-242.66386160000002</v>
      </c>
      <c r="U15" s="66"/>
      <c r="V15" s="16" t="s">
        <v>66</v>
      </c>
      <c r="W15" s="15"/>
      <c r="X15" s="13">
        <f>1710-B18*100</f>
        <v>1160</v>
      </c>
      <c r="Y15" s="7">
        <v>2</v>
      </c>
      <c r="Z15" s="8">
        <f>+VLOOKUP(X15,HFO_2SB,trim2+4,TRUE)</f>
        <v>1362.4</v>
      </c>
      <c r="AA15" s="8">
        <f>+VLOOKUP(X15+Y15,HFO_2SB,trim2+4,TRUE)</f>
        <v>1365.8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1362.4</v>
      </c>
      <c r="AF15" s="8">
        <f>+VLOOKUP(X15,HFO_2SB,trim2+5,TRUE)</f>
        <v>1366.4</v>
      </c>
      <c r="AG15" s="8">
        <f>+VLOOKUP(X15+Y15,HFO_2SB,trim2+5,TRUE)</f>
        <v>1369.8</v>
      </c>
      <c r="AH15" s="7">
        <f t="shared" si="3"/>
        <v>-1.6999999999999318</v>
      </c>
      <c r="AI15" s="7">
        <f t="shared" si="4"/>
        <v>0</v>
      </c>
      <c r="AJ15" s="7">
        <f t="shared" si="5"/>
        <v>1366.4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1362.4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22">
        <v>22.58</v>
      </c>
      <c r="D16" s="223">
        <f>IF(B16="mt",0,AN14)</f>
        <v>765</v>
      </c>
      <c r="E16" s="222"/>
      <c r="F16" s="224"/>
      <c r="G16" s="223">
        <f t="shared" ref="G16:G22" si="13">IF(D16&gt;=0,D16-F16," ")</f>
        <v>765</v>
      </c>
      <c r="H16" s="236">
        <v>33.299999999999997</v>
      </c>
      <c r="I16" s="237">
        <v>0.97689999999999999</v>
      </c>
      <c r="J16" s="226">
        <f>EXP(-(186.9696+0.4862*(I16*1000))/(I16*1000)^2*(H16-15)*(1+0.8*(186.9696+0.4862*(I16*1000))*(H16-15)/(I16*1000)^2))</f>
        <v>0.98725983815862417</v>
      </c>
      <c r="K16" s="227">
        <f t="shared" si="10"/>
        <v>755.25400000000002</v>
      </c>
      <c r="L16" s="228">
        <f t="shared" si="11"/>
        <v>736.97685320000005</v>
      </c>
      <c r="M16" s="228" t="s">
        <v>208</v>
      </c>
      <c r="N16" s="91"/>
      <c r="O16" s="151">
        <f t="shared" ref="O16" si="14">D16/829.8</f>
        <v>0.9219088937093276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736.27685320000001</v>
      </c>
      <c r="U16" s="66"/>
      <c r="V16" s="14" t="s">
        <v>67</v>
      </c>
      <c r="W16" s="15"/>
      <c r="X16" s="13">
        <f>2258-B15*100</f>
        <v>1283</v>
      </c>
      <c r="Y16" s="7">
        <v>2</v>
      </c>
      <c r="Z16" s="8">
        <f>+VLOOKUP(X16,LSHFO_PS,trim2+4,TRUE)</f>
        <v>409</v>
      </c>
      <c r="AA16" s="8">
        <f>+VLOOKUP(X16+Y16,LSHFO_PS,trim2+4,TRUE)</f>
        <v>410</v>
      </c>
      <c r="AB16" s="6">
        <f>+X16-VLOOKUP(X16,LSHFO_PS,1,TRUE)</f>
        <v>1</v>
      </c>
      <c r="AC16" s="7">
        <f t="shared" si="0"/>
        <v>-0.5</v>
      </c>
      <c r="AD16" s="7">
        <f t="shared" si="1"/>
        <v>-0.5</v>
      </c>
      <c r="AE16" s="7">
        <f t="shared" si="2"/>
        <v>409.5</v>
      </c>
      <c r="AF16" s="8">
        <f>+VLOOKUP(X16,LSHFO_PS,trim2+5,TRUE)</f>
        <v>408.9</v>
      </c>
      <c r="AG16" s="8">
        <f>+VLOOKUP(X16+Y16,LSHFO_PS,trim2+5,TRUE)</f>
        <v>409.8</v>
      </c>
      <c r="AH16" s="7">
        <f t="shared" si="3"/>
        <v>-0.45000000000001705</v>
      </c>
      <c r="AI16" s="7">
        <f t="shared" si="4"/>
        <v>-0.45000000000001705</v>
      </c>
      <c r="AJ16" s="7">
        <f t="shared" si="5"/>
        <v>409.35</v>
      </c>
      <c r="AK16" s="7">
        <f t="shared" si="6"/>
        <v>0</v>
      </c>
      <c r="AL16" s="7">
        <f t="shared" si="7"/>
        <v>7.4999999999988631E-2</v>
      </c>
      <c r="AM16" s="7"/>
      <c r="AN16" s="9">
        <f t="shared" si="8"/>
        <v>409.5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3.86</v>
      </c>
      <c r="C17" s="246">
        <v>17.09</v>
      </c>
      <c r="D17" s="243">
        <f>IF(B17="mt",0,AN17)</f>
        <v>943.05</v>
      </c>
      <c r="E17" s="246"/>
      <c r="F17" s="247"/>
      <c r="G17" s="243">
        <f t="shared" si="13"/>
        <v>943.05</v>
      </c>
      <c r="H17" s="244">
        <v>42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0.98062503005894486</v>
      </c>
      <c r="K17" s="248">
        <f t="shared" si="10"/>
        <v>924.77800000000002</v>
      </c>
      <c r="L17" s="249">
        <f t="shared" si="11"/>
        <v>882.60812320000002</v>
      </c>
      <c r="M17" s="249" t="s">
        <v>207</v>
      </c>
      <c r="N17" s="91"/>
      <c r="O17" s="151">
        <f>D17/1341.4</f>
        <v>0.70303414343223491</v>
      </c>
      <c r="P17" s="152">
        <f>0.9*1341.4</f>
        <v>1207.2600000000002</v>
      </c>
      <c r="Q17" s="152">
        <f t="shared" si="15"/>
        <v>264.21000000000026</v>
      </c>
      <c r="R17" s="153">
        <v>1.1000000000000001</v>
      </c>
      <c r="S17" s="154">
        <f t="shared" si="12"/>
        <v>881.5081232</v>
      </c>
      <c r="U17" s="66"/>
      <c r="V17" s="14" t="s">
        <v>68</v>
      </c>
      <c r="W17" s="15"/>
      <c r="X17" s="13">
        <f>1709-B17*100</f>
        <v>1323</v>
      </c>
      <c r="Y17" s="7">
        <v>2</v>
      </c>
      <c r="Z17" s="8">
        <f>+VLOOKUP(X17,HFO_2PS,trim2+4,TRUE)</f>
        <v>942.1</v>
      </c>
      <c r="AA17" s="8">
        <f>+VLOOKUP(X17+Y17,HFO_2PS,trim2+4,TRUE)</f>
        <v>944</v>
      </c>
      <c r="AB17" s="6">
        <f>+X17-VLOOKUP(X17,HFO_2PS,1,TRUE)</f>
        <v>1</v>
      </c>
      <c r="AC17" s="7">
        <f t="shared" si="0"/>
        <v>-0.94999999999998863</v>
      </c>
      <c r="AD17" s="7">
        <f t="shared" si="1"/>
        <v>-0.94999999999998863</v>
      </c>
      <c r="AE17" s="7">
        <f t="shared" si="2"/>
        <v>943.05</v>
      </c>
      <c r="AF17" s="8">
        <f>+VLOOKUP(X17,HFO_2PS,trim2+5,TRUE)</f>
        <v>943.6</v>
      </c>
      <c r="AG17" s="8">
        <f>+VLOOKUP(X17+Y17,HFO_2PS,trim2+5,TRUE)</f>
        <v>945.6</v>
      </c>
      <c r="AH17" s="7">
        <f t="shared" si="3"/>
        <v>-1</v>
      </c>
      <c r="AI17" s="7">
        <f t="shared" si="4"/>
        <v>-1</v>
      </c>
      <c r="AJ17" s="7">
        <f t="shared" si="5"/>
        <v>944.6</v>
      </c>
      <c r="AK17" s="7">
        <f t="shared" si="6"/>
        <v>0</v>
      </c>
      <c r="AL17" s="7">
        <f t="shared" si="7"/>
        <v>-0.77500000000003411</v>
      </c>
      <c r="AM17" s="7"/>
      <c r="AN17" s="9">
        <f t="shared" si="8"/>
        <v>943.05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5.5</v>
      </c>
      <c r="C18" s="222">
        <v>17.100000000000001</v>
      </c>
      <c r="D18" s="223">
        <f>IF(B18="mt",0,AN15)</f>
        <v>1362.4</v>
      </c>
      <c r="E18" s="222"/>
      <c r="F18" s="224"/>
      <c r="G18" s="223">
        <f t="shared" si="13"/>
        <v>1362.4</v>
      </c>
      <c r="H18" s="236">
        <v>38</v>
      </c>
      <c r="I18" s="237">
        <v>0.97689999999999999</v>
      </c>
      <c r="J18" s="226">
        <f t="shared" si="16"/>
        <v>0.98397311487300732</v>
      </c>
      <c r="K18" s="227">
        <f t="shared" si="10"/>
        <v>1340.5650000000001</v>
      </c>
      <c r="L18" s="228">
        <f t="shared" si="11"/>
        <v>1308.123327</v>
      </c>
      <c r="M18" s="228" t="s">
        <v>208</v>
      </c>
      <c r="N18" s="91"/>
      <c r="O18" s="221">
        <f>D18/2077.6</f>
        <v>0.65575664227955344</v>
      </c>
      <c r="P18" s="152">
        <f>0.9*2077.6</f>
        <v>1869.84</v>
      </c>
      <c r="Q18" s="152">
        <f t="shared" si="15"/>
        <v>507.43999999999983</v>
      </c>
      <c r="R18" s="153">
        <v>3.6</v>
      </c>
      <c r="S18" s="154">
        <f t="shared" si="12"/>
        <v>1304.5233270000001</v>
      </c>
      <c r="U18" s="66"/>
      <c r="V18" s="14" t="s">
        <v>69</v>
      </c>
      <c r="W18" s="15"/>
      <c r="X18" s="13">
        <f>1442-B19*100</f>
        <v>982</v>
      </c>
      <c r="Y18" s="7">
        <v>2</v>
      </c>
      <c r="Z18" s="8">
        <f>+VLOOKUP(X18,HFO_SETT,trim2+4,TRUE)</f>
        <v>134.5</v>
      </c>
      <c r="AA18" s="8">
        <f>+VLOOKUP(X18+Y18,HFO_SETT,trim2+4,TRUE)</f>
        <v>134.69999999999999</v>
      </c>
      <c r="AB18" s="6">
        <f>+X18-VLOOKUP(X18,HFO_SETT,1,TRUE)</f>
        <v>0</v>
      </c>
      <c r="AC18" s="7">
        <f t="shared" si="0"/>
        <v>-9.9999999999994316E-2</v>
      </c>
      <c r="AD18" s="7">
        <f t="shared" si="1"/>
        <v>0</v>
      </c>
      <c r="AE18" s="7">
        <f t="shared" si="2"/>
        <v>134.5</v>
      </c>
      <c r="AF18" s="8">
        <f>+VLOOKUP(X18,HFO_SETT,trim2+5,TRUE)</f>
        <v>134.4</v>
      </c>
      <c r="AG18" s="8">
        <f>+VLOOKUP(X18+Y18,HFO_SETT,trim2+5,TRUE)</f>
        <v>134.69999999999999</v>
      </c>
      <c r="AH18" s="7">
        <f t="shared" si="3"/>
        <v>-0.14999999999999147</v>
      </c>
      <c r="AI18" s="7">
        <f t="shared" si="4"/>
        <v>0</v>
      </c>
      <c r="AJ18" s="7">
        <f t="shared" si="5"/>
        <v>134.4</v>
      </c>
      <c r="AK18" s="7">
        <f t="shared" si="6"/>
        <v>0</v>
      </c>
      <c r="AL18" s="7">
        <f t="shared" si="7"/>
        <v>4.9999999999997158E-2</v>
      </c>
      <c r="AM18" s="7"/>
      <c r="AN18" s="9">
        <f t="shared" si="8"/>
        <v>134.5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4.5999999999999996</v>
      </c>
      <c r="C19" s="222">
        <v>14.42</v>
      </c>
      <c r="D19" s="223">
        <f>+AN18</f>
        <v>134.5</v>
      </c>
      <c r="E19" s="222"/>
      <c r="F19" s="224"/>
      <c r="G19" s="223">
        <f t="shared" si="13"/>
        <v>134.5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128.905</v>
      </c>
      <c r="L19" s="228">
        <f t="shared" si="11"/>
        <v>125.785499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1108.97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985</v>
      </c>
      <c r="Y19" s="7">
        <v>2</v>
      </c>
      <c r="Z19" s="8">
        <f>+VLOOKUP(X19,HFO_SERV,trim2+4,TRUE)</f>
        <v>101.2</v>
      </c>
      <c r="AA19" s="8">
        <f>+VLOOKUP(X19+Y19,HFO_SERV,trim2+4,TRUE)</f>
        <v>101.4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101.30000000000001</v>
      </c>
      <c r="AF19" s="8">
        <f>+VLOOKUP(X19,HFO_SERV,trim2+5,TRUE)</f>
        <v>101.3</v>
      </c>
      <c r="AG19" s="8">
        <f>+VLOOKUP(X19+Y19,HFO_SERV,trim2+5,TRUE)</f>
        <v>101.5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101.4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101.30000000000001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4.57</v>
      </c>
      <c r="C20" s="222">
        <v>14.42</v>
      </c>
      <c r="D20" s="223">
        <f>+AN19</f>
        <v>101.30000000000001</v>
      </c>
      <c r="E20" s="222"/>
      <c r="F20" s="224"/>
      <c r="G20" s="223">
        <f t="shared" si="13"/>
        <v>101.30000000000001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96.677000000000007</v>
      </c>
      <c r="L20" s="228">
        <f>IF(B20="","",$K20*($I20-0.0011))</f>
        <v>94.337416600000012</v>
      </c>
      <c r="M20" s="228" t="s">
        <v>208</v>
      </c>
      <c r="N20" s="91"/>
      <c r="O20" s="197"/>
      <c r="P20" s="195" t="s">
        <v>149</v>
      </c>
      <c r="Q20" s="196">
        <f>+Q19*0.95</f>
        <v>1053.5215000000001</v>
      </c>
      <c r="S20" s="183">
        <f>+SUM(S15:S18)</f>
        <v>2679.6444418000001</v>
      </c>
      <c r="U20" s="66"/>
      <c r="V20" s="14" t="s">
        <v>71</v>
      </c>
      <c r="W20" s="15"/>
      <c r="X20" s="13">
        <f>1494-B21*100</f>
        <v>984</v>
      </c>
      <c r="Y20" s="7">
        <v>2</v>
      </c>
      <c r="Z20" s="8">
        <f>+VLOOKUP(X20,LSHFO_SET,trim2+4,TRUE)</f>
        <v>81.2</v>
      </c>
      <c r="AA20" s="8">
        <f>+VLOOKUP(X20+Y20,LSHFO_SET,trim2+4,TRUE)</f>
        <v>81.400000000000006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81.2</v>
      </c>
      <c r="AF20" s="8">
        <f>+VLOOKUP(X20,LSHFO_SET,trim2+5,TRUE)</f>
        <v>81.2</v>
      </c>
      <c r="AG20" s="8">
        <f>+VLOOKUP(X20+Y20,LSHFO_SET,trim2+5,TRUE)</f>
        <v>81.400000000000006</v>
      </c>
      <c r="AH20" s="7">
        <f t="shared" si="3"/>
        <v>-0.10000000000000142</v>
      </c>
      <c r="AI20" s="7">
        <f t="shared" si="4"/>
        <v>0</v>
      </c>
      <c r="AJ20" s="7">
        <f t="shared" si="5"/>
        <v>81.2</v>
      </c>
      <c r="AK20" s="7">
        <f t="shared" si="6"/>
        <v>0</v>
      </c>
      <c r="AL20" s="7">
        <f t="shared" si="7"/>
        <v>0</v>
      </c>
      <c r="AM20" s="7"/>
      <c r="AN20" s="9">
        <f t="shared" si="8"/>
        <v>81.2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5.0999999999999996</v>
      </c>
      <c r="C21" s="246">
        <v>14.94</v>
      </c>
      <c r="D21" s="243">
        <f>IF(B21="mt",0,AN20)</f>
        <v>81.2</v>
      </c>
      <c r="E21" s="246"/>
      <c r="F21" s="247"/>
      <c r="G21" s="243">
        <f t="shared" si="13"/>
        <v>81.2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76.649000000000001</v>
      </c>
      <c r="L21" s="249">
        <f t="shared" si="11"/>
        <v>73.153805599999998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1145</v>
      </c>
      <c r="Y21" s="7">
        <v>2</v>
      </c>
      <c r="Z21" s="8">
        <f>+VLOOKUP(X21,LSHFO_SERV,trim2+4,TRUE)</f>
        <v>94.6</v>
      </c>
      <c r="AA21" s="8">
        <f>+VLOOKUP(X21+Y21,LSHFO_SERV,trim2+4,TRUE)</f>
        <v>94.8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94.699999999999989</v>
      </c>
      <c r="AF21" s="8">
        <f>+VLOOKUP(X21,LSHFO_SERV,trim2+5,TRUE)</f>
        <v>94.6</v>
      </c>
      <c r="AG21" s="8">
        <f>+VLOOKUP(X21+Y21,LSHFO_SERV,trim2+5,TRUE)</f>
        <v>94.8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94.699999999999989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3.88</v>
      </c>
      <c r="C22" s="246">
        <v>15.33</v>
      </c>
      <c r="D22" s="243">
        <f>IF(B22="mt",0,AN21)</f>
        <v>94.699999999999989</v>
      </c>
      <c r="E22" s="246"/>
      <c r="F22" s="247"/>
      <c r="G22" s="243">
        <f t="shared" si="13"/>
        <v>94.699999999999989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89.441000000000003</v>
      </c>
      <c r="L22" s="249">
        <f t="shared" si="11"/>
        <v>85.362490399999999</v>
      </c>
      <c r="M22" s="249" t="s">
        <v>207</v>
      </c>
      <c r="N22" s="91"/>
      <c r="O22" s="131"/>
      <c r="P22" s="149">
        <v>1912.7</v>
      </c>
      <c r="Q22" s="149">
        <f>M26-P22</f>
        <v>1782.9769779999999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2045.1001802000001</v>
      </c>
      <c r="U23" s="66"/>
      <c r="V23" s="16" t="s">
        <v>73</v>
      </c>
      <c r="W23" s="15"/>
      <c r="X23" s="13">
        <f>+C37*100</f>
        <v>841</v>
      </c>
      <c r="Y23" s="7">
        <v>2</v>
      </c>
      <c r="Z23" s="8">
        <f>+VLOOKUP(X23,MGO_STOR_SB,trim2+4,TRUE)</f>
        <v>202.8</v>
      </c>
      <c r="AA23" s="8">
        <f>+VLOOKUP(X23+Y23,MGO_STOR_SB,trim2+4,TRUE)</f>
        <v>203.4</v>
      </c>
      <c r="AB23" s="6">
        <f>+X23-VLOOKUP(X23,MGO_STOR_SB,1,TRUE)</f>
        <v>1</v>
      </c>
      <c r="AC23" s="7">
        <f>+(Z23-AA23)/Y23</f>
        <v>-0.29999999999999716</v>
      </c>
      <c r="AD23" s="7">
        <f>+AC23*AB23</f>
        <v>-0.29999999999999716</v>
      </c>
      <c r="AE23" s="7">
        <f>+Z23-AD23</f>
        <v>203.10000000000002</v>
      </c>
      <c r="AF23" s="8">
        <f>+VLOOKUP(X23,MGO_STOR_SB,trim2+5,TRUE)</f>
        <v>203</v>
      </c>
      <c r="AG23" s="8">
        <f>+VLOOKUP(X23+Y23,MGO_STOR_SB,trim2+5,TRUE)</f>
        <v>203.5</v>
      </c>
      <c r="AH23" s="7">
        <f>+(AF23-AG23)/Y23</f>
        <v>-0.25</v>
      </c>
      <c r="AI23" s="7">
        <f>+AH23*AB23</f>
        <v>-0.25</v>
      </c>
      <c r="AJ23" s="7">
        <f>+AF23-AI23</f>
        <v>203.25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203.10000000000002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3902.15</v>
      </c>
      <c r="E25" s="71"/>
      <c r="F25" s="90">
        <f>SUM(F15:F24)</f>
        <v>0</v>
      </c>
      <c r="G25" s="89">
        <f>SUM(G15:G24)</f>
        <v>3902.15</v>
      </c>
      <c r="H25" s="88">
        <f>IF(B15=0," ",AVERAGE(H15:H24))</f>
        <v>58.077777777777783</v>
      </c>
      <c r="I25" s="70" t="s">
        <v>4</v>
      </c>
      <c r="J25" s="70"/>
      <c r="K25" s="87">
        <f>SUM(K15:K24)</f>
        <v>3820.067</v>
      </c>
      <c r="L25" s="87">
        <f>SUM(L15:L24)</f>
        <v>3695.676978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346</v>
      </c>
      <c r="Y25" s="7">
        <v>2</v>
      </c>
      <c r="Z25" s="8">
        <f>+VLOOKUP(X25,MGO_SERV_TK,trim2+4,TRUE)</f>
        <v>72.900000000000006</v>
      </c>
      <c r="AA25" s="8">
        <f>+VLOOKUP(X25+Y25,MGO_SERV_TK,trim2+4,TRUE)</f>
        <v>73.3</v>
      </c>
      <c r="AB25" s="6">
        <f>+X25-VLOOKUP(X25,MGO_SERV_TK,1,TRUE)</f>
        <v>0</v>
      </c>
      <c r="AC25" s="7">
        <f>+(Z25-AA25)/Y25</f>
        <v>-0.19999999999999574</v>
      </c>
      <c r="AD25" s="7">
        <f>+AC25*AB25</f>
        <v>0</v>
      </c>
      <c r="AE25" s="7">
        <f>+Z25-AD25</f>
        <v>72.900000000000006</v>
      </c>
      <c r="AF25" s="8">
        <f>+VLOOKUP(X25,MGO_SERV_TK,trim2+5,TRUE)</f>
        <v>72.8</v>
      </c>
      <c r="AG25" s="8">
        <f>+VLOOKUP(X25+Y25,MGO_SERV_TK,trim2+5,TRUE)</f>
        <v>73.2</v>
      </c>
      <c r="AH25" s="7">
        <f>+(AF25-AG25)/Y25</f>
        <v>-0.20000000000000284</v>
      </c>
      <c r="AI25" s="7">
        <f>+AH25*AB25</f>
        <v>0</v>
      </c>
      <c r="AJ25" s="7">
        <f>+AF25-AI25</f>
        <v>72.8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72.900000000000006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3695.676978</v>
      </c>
      <c r="N26" s="66"/>
      <c r="O26" s="66"/>
      <c r="T26" s="66"/>
      <c r="U26" s="66"/>
      <c r="V26" s="120" t="s">
        <v>74</v>
      </c>
      <c r="W26" s="15"/>
      <c r="X26" s="13">
        <f>+C38*100</f>
        <v>680</v>
      </c>
      <c r="Y26" s="7">
        <v>3</v>
      </c>
      <c r="Z26" s="8">
        <f>+VLOOKUP(X26,MGO_STOR_PS,trim2+4,TRUE)</f>
        <v>260</v>
      </c>
      <c r="AA26" s="8">
        <f>+VLOOKUP(X26+Y26,MGO_STOR_PS,trim2+4,TRUE)</f>
        <v>260.7</v>
      </c>
      <c r="AB26" s="6">
        <f>+X26-VLOOKUP(X26,MGO_STOR_PS,1,TRUE)</f>
        <v>0</v>
      </c>
      <c r="AC26" s="7">
        <f>+(Z26-AA26)/Y26</f>
        <v>-0.23333333333332953</v>
      </c>
      <c r="AD26" s="7">
        <f>+AC26*AB26</f>
        <v>0</v>
      </c>
      <c r="AE26" s="7">
        <f>+Z26-AD26</f>
        <v>260</v>
      </c>
      <c r="AF26" s="8">
        <f>+VLOOKUP(X26,MGO_STOR_PS,trim2+5,TRUE)</f>
        <v>260.2</v>
      </c>
      <c r="AG26" s="8">
        <f>+VLOOKUP(X26+Y26,MGO_STOR_PS,trim2+5,TRUE)</f>
        <v>261</v>
      </c>
      <c r="AH26" s="7">
        <f>+(AF26-AG26)/Y26</f>
        <v>-0.26666666666667044</v>
      </c>
      <c r="AI26" s="7">
        <f>+AH26*AB26</f>
        <v>0</v>
      </c>
      <c r="AJ26" s="7">
        <f>+AF26-AI26</f>
        <v>260.2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260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1424.6605575999999</v>
      </c>
      <c r="O27" s="21">
        <v>1393.5</v>
      </c>
      <c r="P27" s="100">
        <f>M27-O27</f>
        <v>31.160557599999947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v>2269.5</v>
      </c>
      <c r="O28" s="21">
        <v>2277.5</v>
      </c>
      <c r="P28" s="100">
        <f>M28-O28</f>
        <v>-8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8.41</v>
      </c>
      <c r="D37" s="95">
        <f>+AN23</f>
        <v>203.10000000000002</v>
      </c>
      <c r="E37" s="97"/>
      <c r="F37" s="96"/>
      <c r="G37" s="95">
        <f>IF(D37&gt;0,D37-F37," ")</f>
        <v>203.10000000000002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200.7</v>
      </c>
      <c r="L37" s="117"/>
      <c r="M37" s="123">
        <f t="shared" ref="M37:M38" si="20">IF(C37="","",$K37*($I37-0.0011))</f>
        <v>177.90047999999999</v>
      </c>
      <c r="O37" s="151">
        <f>D37/229</f>
        <v>0.8868995633187774</v>
      </c>
      <c r="P37" s="152">
        <f>0.9*229</f>
        <v>206.1</v>
      </c>
      <c r="Q37" s="152">
        <f t="shared" ref="Q37" si="21">IF(P37-G37&lt;0,0,P37-G37)</f>
        <v>2.9999999999999716</v>
      </c>
      <c r="R37" s="153">
        <v>176.7</v>
      </c>
      <c r="S37" s="154">
        <f>SUM(L37:M37)-R37</f>
        <v>1.2004799999999989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6.8</v>
      </c>
      <c r="D38" s="74">
        <f>+AN26</f>
        <v>260</v>
      </c>
      <c r="E38" s="76"/>
      <c r="F38" s="75"/>
      <c r="G38" s="74">
        <f>IF(D38&gt;0,D38-F38," ")</f>
        <v>260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256.60000000000002</v>
      </c>
      <c r="L38" s="93"/>
      <c r="M38" s="92">
        <f t="shared" si="20"/>
        <v>227.55288000000002</v>
      </c>
      <c r="O38" s="151">
        <f>D38/411.3</f>
        <v>0.63214198881594941</v>
      </c>
      <c r="P38" s="152">
        <f>0.9*411.3</f>
        <v>370.17</v>
      </c>
      <c r="Q38" s="152">
        <f>IF(P38-G38&lt;0,0,P38-G38)</f>
        <v>110.17000000000002</v>
      </c>
      <c r="R38" s="153">
        <v>122.2</v>
      </c>
      <c r="S38" s="154">
        <f>SUM(L38:M38)-R38</f>
        <v>105.35288000000001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3.46</v>
      </c>
      <c r="D39" s="74">
        <f>+AN25</f>
        <v>72.900000000000006</v>
      </c>
      <c r="E39" s="76"/>
      <c r="F39" s="75"/>
      <c r="G39" s="74">
        <f>IF(D39&gt;0,D39-F39," ")</f>
        <v>72.900000000000006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71.75</v>
      </c>
      <c r="L39" s="93"/>
      <c r="M39" s="92">
        <f>IF(C39="","",$K39*($I39-0.0011))</f>
        <v>63.599199999999996</v>
      </c>
      <c r="O39" s="151">
        <f>D39/99.8</f>
        <v>0.73046092184368749</v>
      </c>
      <c r="P39" s="151">
        <f ca="1">0.95*P39%</f>
        <v>0</v>
      </c>
      <c r="Q39" s="151"/>
      <c r="R39" s="153">
        <v>69.2</v>
      </c>
      <c r="S39" s="154">
        <f>SUM(L39:M39)-R39</f>
        <v>-5.6008000000000067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113.16999999999999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540</v>
      </c>
      <c r="E41" s="71"/>
      <c r="F41" s="90">
        <f>SUM(F37:F40)</f>
        <v>0</v>
      </c>
      <c r="G41" s="89">
        <f>SUM(G37:G40)</f>
        <v>540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533.00299999999993</v>
      </c>
      <c r="L41" s="87">
        <f>SUM(L37:L40)</f>
        <v>0</v>
      </c>
      <c r="M41" s="86">
        <f>SUM(M37:M40)</f>
        <v>472.56060373217815</v>
      </c>
      <c r="O41" s="194"/>
      <c r="P41" s="195" t="s">
        <v>149</v>
      </c>
      <c r="Q41" s="196">
        <f>+Q40*0.85</f>
        <v>96.194499999999991</v>
      </c>
      <c r="R41" s="21"/>
      <c r="S41" s="183">
        <f>+SUM(S37:S39)</f>
        <v>100.95256000000001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472.56060373217815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235.55256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479.7</v>
      </c>
      <c r="R45" s="100">
        <f>M42-P45</f>
        <v>-7.1393962678218372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6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6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77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AV62"/>
  <sheetViews>
    <sheetView showGridLines="0" showZeros="0" topLeftCell="A7" zoomScaleSheetLayoutView="100" workbookViewId="0">
      <selection activeCell="C15" sqref="C15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46191</v>
      </c>
      <c r="I5" s="200"/>
      <c r="J5" s="103" t="s">
        <v>133</v>
      </c>
      <c r="K5" s="166"/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212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18.2</v>
      </c>
      <c r="D9" s="100"/>
      <c r="E9" s="103" t="s">
        <v>130</v>
      </c>
      <c r="F9" s="178">
        <v>19.3</v>
      </c>
      <c r="G9" s="105" t="s">
        <v>129</v>
      </c>
      <c r="H9" s="104">
        <f>SUM(F9-C9)</f>
        <v>1.1000000000000014</v>
      </c>
      <c r="J9" s="103" t="s">
        <v>128</v>
      </c>
      <c r="K9" s="184"/>
      <c r="L9" s="102"/>
      <c r="M9" s="100"/>
      <c r="X9">
        <f>+INT(trim)</f>
        <v>1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764.8</v>
      </c>
      <c r="AA14" s="4">
        <f>+VLOOKUP(X14+Y14,HFO_1sb,trim2+4,TRUE)</f>
        <v>765.7</v>
      </c>
      <c r="AB14" s="2">
        <f>+X14-VLOOKUP(X14,HFO_1sb,1,TRUE)</f>
        <v>1</v>
      </c>
      <c r="AC14" s="3">
        <f t="shared" ref="AC14:AC21" si="0">+(Z14-AA14)/Y14</f>
        <v>-0.45000000000004547</v>
      </c>
      <c r="AD14" s="3">
        <f t="shared" ref="AD14:AD21" si="1">+AC14*AB14</f>
        <v>-0.45000000000004547</v>
      </c>
      <c r="AE14" s="3">
        <f t="shared" ref="AE14:AE21" si="2">+Z14-AD14</f>
        <v>765.25</v>
      </c>
      <c r="AF14" s="4">
        <f>+VLOOKUP(X14,HFO_1sb,trim2+5,TRUE)</f>
        <v>764.6</v>
      </c>
      <c r="AG14" s="4">
        <f>+VLOOKUP(X14+Y14,HFO_1sb,trim2+5,TRUE)</f>
        <v>765.6</v>
      </c>
      <c r="AH14" s="3">
        <f t="shared" ref="AH14:AH21" si="3">+(AF14-AG14)/Y14</f>
        <v>-0.5</v>
      </c>
      <c r="AI14" s="3">
        <f t="shared" ref="AI14:AI21" si="4">+AH14*AB14</f>
        <v>-0.5</v>
      </c>
      <c r="AJ14" s="3">
        <f t="shared" ref="AJ14:AJ21" si="5">+AF14-AI14</f>
        <v>765.1</v>
      </c>
      <c r="AK14" s="3">
        <f t="shared" ref="AK14:AK27" si="6">(trim2-INT(trim2))*10</f>
        <v>0</v>
      </c>
      <c r="AL14" s="7">
        <f t="shared" ref="AL14:AL24" si="7">+(AE14-AJ14)/Y14</f>
        <v>7.4999999999988631E-2</v>
      </c>
      <c r="AM14" s="3"/>
      <c r="AN14" s="5">
        <f t="shared" ref="AN14:AN21" si="8">+AE14-AL14*AK14</f>
        <v>765.25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4.96</v>
      </c>
      <c r="C15" s="250">
        <v>22.58</v>
      </c>
      <c r="D15" s="240">
        <f>+IF(B15="mt",0,AN16)</f>
        <v>633.9</v>
      </c>
      <c r="E15" s="250"/>
      <c r="F15" s="251"/>
      <c r="G15" s="240">
        <f>IF(D15&gt;=0,D15-F15," ")</f>
        <v>633.9</v>
      </c>
      <c r="H15" s="241">
        <v>39.6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0.98235556995788464</v>
      </c>
      <c r="K15" s="253">
        <f t="shared" ref="K15:K24" si="10">IF(D15&gt;0,ROUND((G15*J15),3)," ")</f>
        <v>622.71500000000003</v>
      </c>
      <c r="L15" s="254">
        <f t="shared" ref="L15:L22" si="11">IF(B15="","",$K15*($I15-0.0011))</f>
        <v>594.31919600000003</v>
      </c>
      <c r="M15" s="254" t="s">
        <v>207</v>
      </c>
      <c r="N15" s="91"/>
      <c r="O15" s="151">
        <f>D15/829.8</f>
        <v>0.76391901663051343</v>
      </c>
      <c r="P15" s="152">
        <f>0.9*829.8</f>
        <v>746.81999999999994</v>
      </c>
      <c r="Q15" s="152">
        <f>IF(P15-G15&lt;0,0,P15-G15)</f>
        <v>112.91999999999996</v>
      </c>
      <c r="R15" s="153">
        <v>626.20000000000005</v>
      </c>
      <c r="S15" s="154">
        <f t="shared" ref="S15:S18" si="12">SUM(L15:M15)-R15</f>
        <v>-31.880804000000012</v>
      </c>
      <c r="U15" s="66"/>
      <c r="V15" s="16" t="s">
        <v>66</v>
      </c>
      <c r="W15" s="15"/>
      <c r="X15" s="13">
        <f>1710-B18*100</f>
        <v>1170</v>
      </c>
      <c r="Y15" s="7">
        <v>2</v>
      </c>
      <c r="Z15" s="8">
        <f>+VLOOKUP(X15,HFO_2SB,trim2+4,TRUE)</f>
        <v>1371.3</v>
      </c>
      <c r="AA15" s="8">
        <f>+VLOOKUP(X15+Y15,HFO_2SB,trim2+4,TRUE)</f>
        <v>1374.7</v>
      </c>
      <c r="AB15" s="6">
        <f>+X15-VLOOKUP(X15,HFO_2SB,1,TRUE)</f>
        <v>0</v>
      </c>
      <c r="AC15" s="7">
        <f t="shared" si="0"/>
        <v>-1.7000000000000455</v>
      </c>
      <c r="AD15" s="7">
        <f t="shared" si="1"/>
        <v>0</v>
      </c>
      <c r="AE15" s="7">
        <f t="shared" si="2"/>
        <v>1371.3</v>
      </c>
      <c r="AF15" s="8">
        <f>+VLOOKUP(X15,HFO_2SB,trim2+5,TRUE)</f>
        <v>1375.3</v>
      </c>
      <c r="AG15" s="8">
        <f>+VLOOKUP(X15+Y15,HFO_2SB,trim2+5,TRUE)</f>
        <v>1378.8</v>
      </c>
      <c r="AH15" s="7">
        <f t="shared" si="3"/>
        <v>-1.75</v>
      </c>
      <c r="AI15" s="7">
        <f t="shared" si="4"/>
        <v>0</v>
      </c>
      <c r="AJ15" s="7">
        <f t="shared" si="5"/>
        <v>1375.3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1371.3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22">
        <v>22.58</v>
      </c>
      <c r="D16" s="223">
        <f>IF(B16="mt",0,AN14)</f>
        <v>765.25</v>
      </c>
      <c r="E16" s="222"/>
      <c r="F16" s="224"/>
      <c r="G16" s="223">
        <f t="shared" ref="G16:G22" si="13">IF(D16&gt;=0,D16-F16," ")</f>
        <v>765.25</v>
      </c>
      <c r="H16" s="236">
        <v>33.799999999999997</v>
      </c>
      <c r="I16" s="237">
        <v>0.97689999999999999</v>
      </c>
      <c r="J16" s="226">
        <f>EXP(-(186.9696+0.4862*(I16*1000))/(I16*1000)^2*(H16-15)*(1+0.8*(186.9696+0.4862*(I16*1000))*(H16-15)/(I16*1000)^2))</f>
        <v>0.98691046321470333</v>
      </c>
      <c r="K16" s="227">
        <f t="shared" si="10"/>
        <v>755.23299999999995</v>
      </c>
      <c r="L16" s="228">
        <f t="shared" si="11"/>
        <v>736.95636139999999</v>
      </c>
      <c r="M16" s="228" t="s">
        <v>208</v>
      </c>
      <c r="N16" s="91"/>
      <c r="O16" s="151">
        <f t="shared" ref="O16" si="14">D16/829.8</f>
        <v>0.92221017112557246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736.25636139999995</v>
      </c>
      <c r="U16" s="66"/>
      <c r="V16" s="14" t="s">
        <v>67</v>
      </c>
      <c r="W16" s="15"/>
      <c r="X16" s="13">
        <f>2258-B15*100</f>
        <v>1762</v>
      </c>
      <c r="Y16" s="7">
        <v>2</v>
      </c>
      <c r="Z16" s="8">
        <f>+VLOOKUP(X16,LSHFO_PS,trim2+4,TRUE)</f>
        <v>633.9</v>
      </c>
      <c r="AA16" s="8">
        <f>+VLOOKUP(X16+Y16,LSHFO_PS,trim2+4,TRUE)</f>
        <v>634.79999999999995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633.9</v>
      </c>
      <c r="AF16" s="8">
        <f>+VLOOKUP(X16,LSHFO_PS,trim2+5,TRUE)</f>
        <v>633.79999999999995</v>
      </c>
      <c r="AG16" s="8">
        <f>+VLOOKUP(X16+Y16,LSHFO_PS,trim2+5,TRUE)</f>
        <v>634.70000000000005</v>
      </c>
      <c r="AH16" s="7">
        <f t="shared" si="3"/>
        <v>-0.45000000000004547</v>
      </c>
      <c r="AI16" s="7">
        <f t="shared" si="4"/>
        <v>0</v>
      </c>
      <c r="AJ16" s="7">
        <f t="shared" si="5"/>
        <v>633.79999999999995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633.9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3.8</v>
      </c>
      <c r="C17" s="246">
        <v>17.09</v>
      </c>
      <c r="D17" s="243">
        <f>IF(B17="mt",0,AN17)</f>
        <v>945.9</v>
      </c>
      <c r="E17" s="246"/>
      <c r="F17" s="247"/>
      <c r="G17" s="243">
        <f t="shared" si="13"/>
        <v>945.9</v>
      </c>
      <c r="H17" s="244">
        <v>44.3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0.97896514516466349</v>
      </c>
      <c r="K17" s="248">
        <f t="shared" si="10"/>
        <v>926.00300000000004</v>
      </c>
      <c r="L17" s="249">
        <f t="shared" si="11"/>
        <v>883.77726320000011</v>
      </c>
      <c r="M17" s="249" t="s">
        <v>207</v>
      </c>
      <c r="N17" s="91"/>
      <c r="O17" s="151">
        <f>D17/1341.4</f>
        <v>0.7051587893245862</v>
      </c>
      <c r="P17" s="152">
        <f>0.9*1341.4</f>
        <v>1207.2600000000002</v>
      </c>
      <c r="Q17" s="152">
        <f t="shared" si="15"/>
        <v>261.36000000000024</v>
      </c>
      <c r="R17" s="153">
        <v>1.1000000000000001</v>
      </c>
      <c r="S17" s="154">
        <f t="shared" si="12"/>
        <v>882.67726320000008</v>
      </c>
      <c r="U17" s="66"/>
      <c r="V17" s="14" t="s">
        <v>68</v>
      </c>
      <c r="W17" s="15"/>
      <c r="X17" s="13">
        <f>1709-B17*100</f>
        <v>1329</v>
      </c>
      <c r="Y17" s="7">
        <v>2</v>
      </c>
      <c r="Z17" s="8">
        <f>+VLOOKUP(X17,HFO_2PS,trim2+4,TRUE)</f>
        <v>944.9</v>
      </c>
      <c r="AA17" s="8">
        <f>+VLOOKUP(X17+Y17,HFO_2PS,trim2+4,TRUE)</f>
        <v>946.9</v>
      </c>
      <c r="AB17" s="6">
        <f>+X17-VLOOKUP(X17,HFO_2PS,1,TRUE)</f>
        <v>1</v>
      </c>
      <c r="AC17" s="7">
        <f t="shared" si="0"/>
        <v>-1</v>
      </c>
      <c r="AD17" s="7">
        <f t="shared" si="1"/>
        <v>-1</v>
      </c>
      <c r="AE17" s="7">
        <f t="shared" si="2"/>
        <v>945.9</v>
      </c>
      <c r="AF17" s="8">
        <f>+VLOOKUP(X17,HFO_2PS,trim2+5,TRUE)</f>
        <v>946.4</v>
      </c>
      <c r="AG17" s="8">
        <f>+VLOOKUP(X17+Y17,HFO_2PS,trim2+5,TRUE)</f>
        <v>948.4</v>
      </c>
      <c r="AH17" s="7">
        <f t="shared" si="3"/>
        <v>-1</v>
      </c>
      <c r="AI17" s="7">
        <f t="shared" si="4"/>
        <v>-1</v>
      </c>
      <c r="AJ17" s="7">
        <f t="shared" si="5"/>
        <v>947.4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945.9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5.4</v>
      </c>
      <c r="C18" s="222">
        <v>17.100000000000001</v>
      </c>
      <c r="D18" s="223">
        <f>IF(B18="mt",0,AN15)</f>
        <v>1371.3</v>
      </c>
      <c r="E18" s="222"/>
      <c r="F18" s="224"/>
      <c r="G18" s="223">
        <f t="shared" si="13"/>
        <v>1371.3</v>
      </c>
      <c r="H18" s="236">
        <v>39.1</v>
      </c>
      <c r="I18" s="237">
        <v>0.97689999999999999</v>
      </c>
      <c r="J18" s="226">
        <f t="shared" si="16"/>
        <v>0.98320304893947086</v>
      </c>
      <c r="K18" s="227">
        <f t="shared" si="10"/>
        <v>1348.2660000000001</v>
      </c>
      <c r="L18" s="228">
        <f t="shared" si="11"/>
        <v>1315.6379628</v>
      </c>
      <c r="M18" s="228" t="s">
        <v>208</v>
      </c>
      <c r="N18" s="91"/>
      <c r="O18" s="221">
        <f>D18/2077.6</f>
        <v>0.66004043126684642</v>
      </c>
      <c r="P18" s="152">
        <f>0.9*2077.6</f>
        <v>1869.84</v>
      </c>
      <c r="Q18" s="152">
        <f t="shared" si="15"/>
        <v>498.53999999999996</v>
      </c>
      <c r="R18" s="153">
        <v>3.6</v>
      </c>
      <c r="S18" s="154">
        <f t="shared" si="12"/>
        <v>1312.0379628000001</v>
      </c>
      <c r="U18" s="66"/>
      <c r="V18" s="14" t="s">
        <v>69</v>
      </c>
      <c r="W18" s="15"/>
      <c r="X18" s="13">
        <f>1442-B19*100</f>
        <v>985</v>
      </c>
      <c r="Y18" s="7">
        <v>2</v>
      </c>
      <c r="Z18" s="8">
        <f>+VLOOKUP(X18,HFO_SETT,trim2+4,TRUE)</f>
        <v>134.80000000000001</v>
      </c>
      <c r="AA18" s="8">
        <f>+VLOOKUP(X18+Y18,HFO_SETT,trim2+4,TRUE)</f>
        <v>135.1</v>
      </c>
      <c r="AB18" s="6">
        <f>+X18-VLOOKUP(X18,HFO_SETT,1,TRUE)</f>
        <v>1</v>
      </c>
      <c r="AC18" s="7">
        <f t="shared" si="0"/>
        <v>-0.14999999999999147</v>
      </c>
      <c r="AD18" s="7">
        <f t="shared" si="1"/>
        <v>-0.14999999999999147</v>
      </c>
      <c r="AE18" s="7">
        <f t="shared" si="2"/>
        <v>134.94999999999999</v>
      </c>
      <c r="AF18" s="8">
        <f>+VLOOKUP(X18,HFO_SETT,trim2+5,TRUE)</f>
        <v>134.80000000000001</v>
      </c>
      <c r="AG18" s="8">
        <f>+VLOOKUP(X18+Y18,HFO_SETT,trim2+5,TRUE)</f>
        <v>135</v>
      </c>
      <c r="AH18" s="7">
        <f t="shared" si="3"/>
        <v>-9.9999999999994316E-2</v>
      </c>
      <c r="AI18" s="7">
        <f t="shared" si="4"/>
        <v>-9.9999999999994316E-2</v>
      </c>
      <c r="AJ18" s="7">
        <f t="shared" si="5"/>
        <v>134.9</v>
      </c>
      <c r="AK18" s="7">
        <f t="shared" si="6"/>
        <v>0</v>
      </c>
      <c r="AL18" s="7">
        <f t="shared" si="7"/>
        <v>2.4999999999991473E-2</v>
      </c>
      <c r="AM18" s="7"/>
      <c r="AN18" s="9">
        <f t="shared" si="8"/>
        <v>134.94999999999999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4.57</v>
      </c>
      <c r="C19" s="222">
        <v>14.42</v>
      </c>
      <c r="D19" s="223">
        <f>+AN18</f>
        <v>134.94999999999999</v>
      </c>
      <c r="E19" s="222"/>
      <c r="F19" s="224"/>
      <c r="G19" s="223">
        <f t="shared" si="13"/>
        <v>134.94999999999999</v>
      </c>
      <c r="H19" s="236">
        <v>72</v>
      </c>
      <c r="I19" s="237">
        <v>0.97689999999999999</v>
      </c>
      <c r="J19" s="226">
        <f t="shared" si="16"/>
        <v>0.96003414730079673</v>
      </c>
      <c r="K19" s="227">
        <f t="shared" si="10"/>
        <v>129.55699999999999</v>
      </c>
      <c r="L19" s="228">
        <f t="shared" si="11"/>
        <v>126.42172059999999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872.82000000000016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985</v>
      </c>
      <c r="Y19" s="7">
        <v>2</v>
      </c>
      <c r="Z19" s="8">
        <f>+VLOOKUP(X19,HFO_SERV,trim2+4,TRUE)</f>
        <v>101.2</v>
      </c>
      <c r="AA19" s="8">
        <f>+VLOOKUP(X19+Y19,HFO_SERV,trim2+4,TRUE)</f>
        <v>101.4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101.30000000000001</v>
      </c>
      <c r="AF19" s="8">
        <f>+VLOOKUP(X19,HFO_SERV,trim2+5,TRUE)</f>
        <v>101.2</v>
      </c>
      <c r="AG19" s="8">
        <f>+VLOOKUP(X19+Y19,HFO_SERV,trim2+5,TRUE)</f>
        <v>101.4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101.30000000000001</v>
      </c>
      <c r="AK19" s="7">
        <f t="shared" si="6"/>
        <v>0</v>
      </c>
      <c r="AL19" s="7">
        <f t="shared" si="7"/>
        <v>0</v>
      </c>
      <c r="AM19" s="7"/>
      <c r="AN19" s="9">
        <f t="shared" si="8"/>
        <v>101.30000000000001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4.57</v>
      </c>
      <c r="C20" s="222">
        <v>14.42</v>
      </c>
      <c r="D20" s="223">
        <f>+AN19</f>
        <v>101.30000000000001</v>
      </c>
      <c r="E20" s="222"/>
      <c r="F20" s="224"/>
      <c r="G20" s="223">
        <f t="shared" si="13"/>
        <v>101.30000000000001</v>
      </c>
      <c r="H20" s="236">
        <v>77</v>
      </c>
      <c r="I20" s="237">
        <v>0.97689999999999999</v>
      </c>
      <c r="J20" s="226">
        <f t="shared" si="16"/>
        <v>0.95649138757393148</v>
      </c>
      <c r="K20" s="227">
        <f t="shared" si="10"/>
        <v>96.893000000000001</v>
      </c>
      <c r="L20" s="228">
        <f>IF(B20="","",$K20*($I20-0.0011))</f>
        <v>94.548189399999998</v>
      </c>
      <c r="M20" s="228" t="s">
        <v>208</v>
      </c>
      <c r="N20" s="91"/>
      <c r="O20" s="197"/>
      <c r="P20" s="195" t="s">
        <v>149</v>
      </c>
      <c r="Q20" s="196">
        <f>+Q19*0.95</f>
        <v>829.17900000000009</v>
      </c>
      <c r="S20" s="183">
        <f>+SUM(S15:S18)</f>
        <v>2899.0907834</v>
      </c>
      <c r="U20" s="66"/>
      <c r="V20" s="14" t="s">
        <v>71</v>
      </c>
      <c r="W20" s="15"/>
      <c r="X20" s="13">
        <f>1494-B21*100</f>
        <v>1015</v>
      </c>
      <c r="Y20" s="7">
        <v>2</v>
      </c>
      <c r="Z20" s="8">
        <f>+VLOOKUP(X20,LSHFO_SET,trim2+4,TRUE)</f>
        <v>83.6</v>
      </c>
      <c r="AA20" s="8">
        <f>+VLOOKUP(X20+Y20,LSHFO_SET,trim2+4,TRUE)</f>
        <v>83.8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83.699999999999989</v>
      </c>
      <c r="AF20" s="8">
        <f>+VLOOKUP(X20,LSHFO_SET,trim2+5,TRUE)</f>
        <v>83.7</v>
      </c>
      <c r="AG20" s="8">
        <f>+VLOOKUP(X20+Y20,LSHFO_SET,trim2+5,TRUE)</f>
        <v>83.8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83.75</v>
      </c>
      <c r="AK20" s="7">
        <f t="shared" si="6"/>
        <v>0</v>
      </c>
      <c r="AL20" s="7">
        <f t="shared" si="7"/>
        <v>-2.5000000000005684E-2</v>
      </c>
      <c r="AM20" s="7"/>
      <c r="AN20" s="9">
        <f t="shared" si="8"/>
        <v>83.699999999999989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4.79</v>
      </c>
      <c r="C21" s="246">
        <v>14.94</v>
      </c>
      <c r="D21" s="243">
        <f>IF(B21="mt",0,AN20)</f>
        <v>83.699999999999989</v>
      </c>
      <c r="E21" s="246"/>
      <c r="F21" s="247"/>
      <c r="G21" s="243">
        <f t="shared" si="13"/>
        <v>83.699999999999989</v>
      </c>
      <c r="H21" s="244">
        <v>90</v>
      </c>
      <c r="I21" s="242">
        <v>0.95550000000000002</v>
      </c>
      <c r="J21" s="245">
        <f t="shared" si="16"/>
        <v>0.945714761102455</v>
      </c>
      <c r="K21" s="248">
        <f t="shared" si="10"/>
        <v>79.156000000000006</v>
      </c>
      <c r="L21" s="249">
        <f t="shared" si="11"/>
        <v>75.546486400000006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1148</v>
      </c>
      <c r="Y21" s="7">
        <v>2</v>
      </c>
      <c r="Z21" s="8">
        <f>+VLOOKUP(X21,LSHFO_SERV,trim2+4,TRUE)</f>
        <v>94.9</v>
      </c>
      <c r="AA21" s="8">
        <f>+VLOOKUP(X21+Y21,LSHFO_SERV,trim2+4,TRUE)</f>
        <v>95.1</v>
      </c>
      <c r="AB21" s="6">
        <f>+X21-VLOOKUP(X21,LSHFO_SERV,1,TRUE)</f>
        <v>0</v>
      </c>
      <c r="AC21" s="7">
        <f t="shared" si="0"/>
        <v>-9.9999999999994316E-2</v>
      </c>
      <c r="AD21" s="7">
        <f t="shared" si="1"/>
        <v>0</v>
      </c>
      <c r="AE21" s="7">
        <f t="shared" si="2"/>
        <v>94.9</v>
      </c>
      <c r="AF21" s="8">
        <f>+VLOOKUP(X21,LSHFO_SERV,trim2+5,TRUE)</f>
        <v>94.9</v>
      </c>
      <c r="AG21" s="8">
        <f>+VLOOKUP(X21+Y21,LSHFO_SERV,trim2+5,TRUE)</f>
        <v>95.1</v>
      </c>
      <c r="AH21" s="7">
        <f t="shared" si="3"/>
        <v>-9.9999999999994316E-2</v>
      </c>
      <c r="AI21" s="7">
        <f t="shared" si="4"/>
        <v>0</v>
      </c>
      <c r="AJ21" s="7">
        <f t="shared" si="5"/>
        <v>94.9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3.85</v>
      </c>
      <c r="C22" s="246">
        <v>15.33</v>
      </c>
      <c r="D22" s="243">
        <f>IF(B22="mt",0,AN21)</f>
        <v>94.9</v>
      </c>
      <c r="E22" s="246"/>
      <c r="F22" s="247"/>
      <c r="G22" s="243">
        <f t="shared" si="13"/>
        <v>94.9</v>
      </c>
      <c r="H22" s="244">
        <v>89</v>
      </c>
      <c r="I22" s="242">
        <v>0.95550000000000002</v>
      </c>
      <c r="J22" s="245">
        <f t="shared" si="16"/>
        <v>0.9464473488439874</v>
      </c>
      <c r="K22" s="248">
        <f t="shared" si="10"/>
        <v>89.817999999999998</v>
      </c>
      <c r="L22" s="249">
        <f t="shared" si="11"/>
        <v>85.722299199999995</v>
      </c>
      <c r="M22" s="249" t="s">
        <v>207</v>
      </c>
      <c r="N22" s="91"/>
      <c r="O22" s="131"/>
      <c r="P22" s="149">
        <v>1912.7</v>
      </c>
      <c r="Q22" s="149">
        <f>M26-P22</f>
        <v>2005.9818199999997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40</v>
      </c>
      <c r="I23" s="239">
        <v>0.97689999999999999</v>
      </c>
      <c r="J23" s="233">
        <f t="shared" si="16"/>
        <v>0.98257276256497605</v>
      </c>
      <c r="K23" s="234">
        <f t="shared" si="10"/>
        <v>5.8949999999999996</v>
      </c>
      <c r="L23" s="235">
        <f>IF(C23="","",$K23*($I23-0.0011))</f>
        <v>5.7523409999999995</v>
      </c>
      <c r="M23" s="228" t="s">
        <v>208</v>
      </c>
      <c r="N23" s="91"/>
      <c r="P23" s="150"/>
      <c r="Q23" s="150"/>
      <c r="R23" s="21"/>
      <c r="S23" s="18">
        <f>SUM(L16,L18)</f>
        <v>2052.5943241999998</v>
      </c>
      <c r="U23" s="66"/>
      <c r="V23" s="16" t="s">
        <v>73</v>
      </c>
      <c r="W23" s="15"/>
      <c r="X23" s="13">
        <f>+C37*100</f>
        <v>844.99999999999989</v>
      </c>
      <c r="Y23" s="7">
        <v>2</v>
      </c>
      <c r="Z23" s="8">
        <f>+VLOOKUP(X23,MGO_STOR_SB,trim2+4,TRUE)</f>
        <v>203.6</v>
      </c>
      <c r="AA23" s="8">
        <f>+VLOOKUP(X23+Y23,MGO_STOR_SB,trim2+4,TRUE)</f>
        <v>204.1</v>
      </c>
      <c r="AB23" s="6">
        <f>+X23-VLOOKUP(X23,MGO_STOR_SB,1,TRUE)</f>
        <v>0.99999999999988631</v>
      </c>
      <c r="AC23" s="7">
        <f>+(Z23-AA23)/Y23</f>
        <v>-0.25</v>
      </c>
      <c r="AD23" s="7">
        <f>+AC23*AB23</f>
        <v>-0.24999999999997158</v>
      </c>
      <c r="AE23" s="7">
        <f>+Z23-AD23</f>
        <v>203.84999999999997</v>
      </c>
      <c r="AF23" s="8">
        <f>+VLOOKUP(X23,MGO_STOR_SB,trim2+5,TRUE)</f>
        <v>203.7</v>
      </c>
      <c r="AG23" s="8">
        <f>+VLOOKUP(X23+Y23,MGO_STOR_SB,trim2+5,TRUE)</f>
        <v>204.3</v>
      </c>
      <c r="AH23" s="7">
        <f>+(AF23-AG23)/Y23</f>
        <v>-0.30000000000001137</v>
      </c>
      <c r="AI23" s="7">
        <f>+AH23*AB23</f>
        <v>-0.29999999999997728</v>
      </c>
      <c r="AJ23" s="7">
        <f>+AF23-AI23</f>
        <v>203.99999999999997</v>
      </c>
      <c r="AK23" s="7">
        <f t="shared" si="6"/>
        <v>0</v>
      </c>
      <c r="AL23" s="7">
        <f t="shared" si="7"/>
        <v>-7.5000000000002842E-2</v>
      </c>
      <c r="AM23" s="7"/>
      <c r="AN23" s="9">
        <f>+AE23-AL23*AK23</f>
        <v>203.84999999999997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4141.7</v>
      </c>
      <c r="E25" s="71"/>
      <c r="F25" s="90">
        <f>SUM(F15:F24)</f>
        <v>0</v>
      </c>
      <c r="G25" s="89">
        <f>SUM(G15:G24)</f>
        <v>4141.7</v>
      </c>
      <c r="H25" s="88">
        <f>IF(B15=0," ",AVERAGE(H15:H24))</f>
        <v>58.311111111111103</v>
      </c>
      <c r="I25" s="70" t="s">
        <v>4</v>
      </c>
      <c r="J25" s="70"/>
      <c r="K25" s="87">
        <f>SUM(K15:K24)</f>
        <v>4053.5360000000001</v>
      </c>
      <c r="L25" s="87">
        <f>SUM(L15:L24)</f>
        <v>3918.6818199999998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351</v>
      </c>
      <c r="Y25" s="7">
        <v>2</v>
      </c>
      <c r="Z25" s="8">
        <f>+VLOOKUP(X25,MGO_SERV_TK,trim2+4,TRUE)</f>
        <v>73.900000000000006</v>
      </c>
      <c r="AA25" s="8">
        <f>+VLOOKUP(X25+Y25,MGO_SERV_TK,trim2+4,TRUE)</f>
        <v>74.3</v>
      </c>
      <c r="AB25" s="6">
        <f>+X25-VLOOKUP(X25,MGO_SERV_TK,1,TRUE)</f>
        <v>1</v>
      </c>
      <c r="AC25" s="7">
        <f>+(Z25-AA25)/Y25</f>
        <v>-0.19999999999999574</v>
      </c>
      <c r="AD25" s="7">
        <f>+AC25*AB25</f>
        <v>-0.19999999999999574</v>
      </c>
      <c r="AE25" s="7">
        <f>+Z25-AD25</f>
        <v>74.099999999999994</v>
      </c>
      <c r="AF25" s="8">
        <f>+VLOOKUP(X25,MGO_SERV_TK,trim2+5,TRUE)</f>
        <v>73.8</v>
      </c>
      <c r="AG25" s="8">
        <f>+VLOOKUP(X25+Y25,MGO_SERV_TK,trim2+5,TRUE)</f>
        <v>74.2</v>
      </c>
      <c r="AH25" s="7">
        <f>+(AF25-AG25)/Y25</f>
        <v>-0.20000000000000284</v>
      </c>
      <c r="AI25" s="7">
        <f>+AH25*AB25</f>
        <v>-0.20000000000000284</v>
      </c>
      <c r="AJ25" s="7">
        <f>+AF25-AI25</f>
        <v>74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74.099999999999994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3918.6818199999998</v>
      </c>
      <c r="N26" s="66"/>
      <c r="O26" s="66"/>
      <c r="T26" s="66"/>
      <c r="U26" s="66"/>
      <c r="V26" s="120" t="s">
        <v>74</v>
      </c>
      <c r="W26" s="15"/>
      <c r="X26" s="13">
        <f>+C38*100</f>
        <v>684</v>
      </c>
      <c r="Y26" s="7">
        <v>3</v>
      </c>
      <c r="Z26" s="8">
        <f>+VLOOKUP(X26,MGO_STOR_PS,trim2+4,TRUE)</f>
        <v>261</v>
      </c>
      <c r="AA26" s="8">
        <f>+VLOOKUP(X26+Y26,MGO_STOR_PS,trim2+4,TRUE)</f>
        <v>261.7</v>
      </c>
      <c r="AB26" s="6">
        <f>+X26-VLOOKUP(X26,MGO_STOR_PS,1,TRUE)</f>
        <v>0</v>
      </c>
      <c r="AC26" s="7">
        <f>+(Z26-AA26)/Y26</f>
        <v>-0.23333333333332953</v>
      </c>
      <c r="AD26" s="7">
        <f>+AC26*AB26</f>
        <v>0</v>
      </c>
      <c r="AE26" s="7">
        <f>+Z26-AD26</f>
        <v>261</v>
      </c>
      <c r="AF26" s="8">
        <f>+VLOOKUP(X26,MGO_STOR_PS,trim2+5,TRUE)</f>
        <v>261.2</v>
      </c>
      <c r="AG26" s="8">
        <f>+VLOOKUP(X26+Y26,MGO_STOR_PS,trim2+5,TRUE)</f>
        <v>262</v>
      </c>
      <c r="AH26" s="7">
        <f>+(AF26-AG26)/Y26</f>
        <v>-0.26666666666667044</v>
      </c>
      <c r="AI26" s="7">
        <f>+AH26*AB26</f>
        <v>0</v>
      </c>
      <c r="AJ26" s="7">
        <f>+AF26-AI26</f>
        <v>261.2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261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1639.3652448</v>
      </c>
      <c r="O27" s="21">
        <v>1585.1</v>
      </c>
      <c r="P27" s="100">
        <f>M27-O27</f>
        <v>54.265244800000119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3.7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-2.4999999999999911E-2</v>
      </c>
      <c r="AD27" s="7">
        <f>+AC27*AB27</f>
        <v>0</v>
      </c>
      <c r="AE27" s="7">
        <f>+Z27-AD27</f>
        <v>3.7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2.5000000000000022E-2</v>
      </c>
      <c r="AM27" s="7"/>
      <c r="AN27" s="9">
        <f>+AE27-AL27*AK27</f>
        <v>3.7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2279.3165751999995</v>
      </c>
      <c r="O28" s="21">
        <v>2277.5</v>
      </c>
      <c r="P28" s="100">
        <f>M28-O28</f>
        <v>1.8165751999995337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8.4499999999999993</v>
      </c>
      <c r="D37" s="95">
        <f>+AN23</f>
        <v>203.84999999999997</v>
      </c>
      <c r="E37" s="97"/>
      <c r="F37" s="96"/>
      <c r="G37" s="95">
        <f>IF(D37&gt;0,D37-F37," ")</f>
        <v>203.84999999999997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201.441</v>
      </c>
      <c r="L37" s="117"/>
      <c r="M37" s="123">
        <f t="shared" ref="M37:M38" si="20">IF(C37="","",$K37*($I37-0.0011))</f>
        <v>178.5573024</v>
      </c>
      <c r="O37" s="151">
        <f>D37/229</f>
        <v>0.89017467248908277</v>
      </c>
      <c r="P37" s="152">
        <f>0.9*229</f>
        <v>206.1</v>
      </c>
      <c r="Q37" s="152">
        <f t="shared" ref="Q37" si="21">IF(P37-G37&lt;0,0,P37-G37)</f>
        <v>2.2500000000000284</v>
      </c>
      <c r="R37" s="153">
        <v>176.7</v>
      </c>
      <c r="S37" s="154">
        <f>SUM(L37:M37)-R37</f>
        <v>1.8573024000000089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6.84</v>
      </c>
      <c r="D38" s="74">
        <f>+AN26</f>
        <v>261</v>
      </c>
      <c r="E38" s="76"/>
      <c r="F38" s="75"/>
      <c r="G38" s="74">
        <f>IF(D38&gt;0,D38-F38," ")</f>
        <v>261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257.58699999999999</v>
      </c>
      <c r="L38" s="93"/>
      <c r="M38" s="92">
        <f t="shared" si="20"/>
        <v>228.42815160000001</v>
      </c>
      <c r="O38" s="151">
        <f>D38/411.3</f>
        <v>0.6345733041575492</v>
      </c>
      <c r="P38" s="152">
        <f>0.9*411.3</f>
        <v>370.17</v>
      </c>
      <c r="Q38" s="152">
        <f>IF(P38-G38&lt;0,0,P38-G38)</f>
        <v>109.17000000000002</v>
      </c>
      <c r="R38" s="153">
        <v>122.2</v>
      </c>
      <c r="S38" s="154">
        <f>SUM(L38:M38)-R38</f>
        <v>106.2281516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3.51</v>
      </c>
      <c r="D39" s="74">
        <f>+AN25</f>
        <v>74.099999999999994</v>
      </c>
      <c r="E39" s="76"/>
      <c r="F39" s="75"/>
      <c r="G39" s="74">
        <f>IF(D39&gt;0,D39-F39," ")</f>
        <v>74.099999999999994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72.930999999999997</v>
      </c>
      <c r="L39" s="93"/>
      <c r="M39" s="92">
        <f>IF(C39="","",$K39*($I39-0.0011))</f>
        <v>64.646038399999995</v>
      </c>
      <c r="O39" s="151">
        <f>D39/99.8</f>
        <v>0.74248496993987967</v>
      </c>
      <c r="P39" s="151">
        <f ca="1">0.95*P39%</f>
        <v>0</v>
      </c>
      <c r="Q39" s="151"/>
      <c r="R39" s="153">
        <v>69.2</v>
      </c>
      <c r="S39" s="154">
        <f>SUM(L39:M39)-R39</f>
        <v>-4.553961600000008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111.42000000000004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542.94999999999993</v>
      </c>
      <c r="E41" s="71"/>
      <c r="F41" s="90">
        <f>SUM(F37:F40)</f>
        <v>0</v>
      </c>
      <c r="G41" s="89">
        <f>SUM(G37:G40)</f>
        <v>542.94999999999993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535.91200000000003</v>
      </c>
      <c r="L41" s="87">
        <f>SUM(L37:L40)</f>
        <v>0</v>
      </c>
      <c r="M41" s="86">
        <f>SUM(M37:M40)</f>
        <v>475.13953613217819</v>
      </c>
      <c r="O41" s="194"/>
      <c r="P41" s="195" t="s">
        <v>149</v>
      </c>
      <c r="Q41" s="196">
        <f>+Q40*0.85</f>
        <v>94.707000000000036</v>
      </c>
      <c r="R41" s="21"/>
      <c r="S41" s="183">
        <f>+SUM(S37:S39)</f>
        <v>103.5314924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475.13953613217819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238.13149240000004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479.7</v>
      </c>
      <c r="R45" s="100">
        <f>M42-P45</f>
        <v>-4.5604638678217952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28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9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0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1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1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1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AV62"/>
  <sheetViews>
    <sheetView showGridLines="0" showZeros="0" topLeftCell="A25" zoomScaleSheetLayoutView="100" workbookViewId="0">
      <selection activeCell="M28" sqref="M28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46187</v>
      </c>
      <c r="I5" s="200"/>
      <c r="J5" s="103" t="s">
        <v>133</v>
      </c>
      <c r="K5" s="166" t="s">
        <v>211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205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8.02</v>
      </c>
      <c r="D9" s="100"/>
      <c r="E9" s="103" t="s">
        <v>130</v>
      </c>
      <c r="F9" s="178">
        <v>11.84</v>
      </c>
      <c r="G9" s="105" t="s">
        <v>129</v>
      </c>
      <c r="H9" s="104">
        <f>SUM(F9-C9)</f>
        <v>3.8200000000000003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2043</v>
      </c>
      <c r="Y14" s="3">
        <v>2</v>
      </c>
      <c r="Z14" s="4">
        <f>+VLOOKUP(X14,HFO_1sb,trim2+4,TRUE)</f>
        <v>764.5</v>
      </c>
      <c r="AA14" s="4">
        <f>+VLOOKUP(X14+Y14,HFO_1sb,trim2+4,TRUE)</f>
        <v>765.5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765</v>
      </c>
      <c r="AF14" s="4">
        <f>+VLOOKUP(X14,HFO_1sb,trim2+5,TRUE)</f>
        <v>764.4</v>
      </c>
      <c r="AG14" s="4">
        <f>+VLOOKUP(X14+Y14,HFO_1sb,trim2+5,TRUE)</f>
        <v>765.3</v>
      </c>
      <c r="AH14" s="3">
        <f t="shared" ref="AH14:AH21" si="3">+(AF14-AG14)/Y14</f>
        <v>-0.44999999999998863</v>
      </c>
      <c r="AI14" s="3">
        <f t="shared" ref="AI14:AI21" si="4">+AH14*AB14</f>
        <v>-0.44999999999998863</v>
      </c>
      <c r="AJ14" s="3">
        <f t="shared" ref="AJ14:AJ21" si="5">+AF14-AI14</f>
        <v>764.84999999999991</v>
      </c>
      <c r="AK14" s="3">
        <f t="shared" ref="AK14:AK27" si="6">(trim2-INT(trim2))*10</f>
        <v>0</v>
      </c>
      <c r="AL14" s="7">
        <f t="shared" ref="AL14:AL24" si="7">+(AE14-AJ14)/Y14</f>
        <v>7.5000000000045475E-2</v>
      </c>
      <c r="AM14" s="3"/>
      <c r="AN14" s="5">
        <f t="shared" ref="AN14:AN21" si="8">+AE14-AL14*AK14</f>
        <v>765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4</v>
      </c>
      <c r="C15" s="250">
        <v>22.58</v>
      </c>
      <c r="D15" s="240">
        <f>+IF(B15="mt",0,AN16)</f>
        <v>678.6</v>
      </c>
      <c r="E15" s="250"/>
      <c r="F15" s="251"/>
      <c r="G15" s="240">
        <f>IF(D15&gt;=0,D15-F15," ")</f>
        <v>678.6</v>
      </c>
      <c r="H15" s="241">
        <v>34.299999999999997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0.98617160830110839</v>
      </c>
      <c r="K15" s="253">
        <f t="shared" ref="K15:K24" si="10">IF(D15&gt;0,ROUND((G15*J15),3)," ")</f>
        <v>669.21600000000001</v>
      </c>
      <c r="L15" s="254">
        <f t="shared" ref="L15:L22" si="11">IF(B15="","",$K15*($I15-0.0011))</f>
        <v>638.69975039999997</v>
      </c>
      <c r="M15" s="254" t="s">
        <v>207</v>
      </c>
      <c r="N15" s="91"/>
      <c r="O15" s="151">
        <f>D15/829.8</f>
        <v>0.81778741865509763</v>
      </c>
      <c r="P15" s="152">
        <f>0.9*829.8</f>
        <v>746.81999999999994</v>
      </c>
      <c r="Q15" s="152">
        <f>IF(P15-G15&lt;0,0,P15-G15)</f>
        <v>68.219999999999914</v>
      </c>
      <c r="R15" s="153">
        <v>626.20000000000005</v>
      </c>
      <c r="S15" s="154">
        <f t="shared" ref="S15:S18" si="12">SUM(L15:M15)-R15</f>
        <v>12.499750399999925</v>
      </c>
      <c r="U15" s="66"/>
      <c r="V15" s="16" t="s">
        <v>66</v>
      </c>
      <c r="W15" s="15"/>
      <c r="X15" s="13">
        <f>1710-B18*100</f>
        <v>1160</v>
      </c>
      <c r="Y15" s="7">
        <v>2</v>
      </c>
      <c r="Z15" s="8">
        <f>+VLOOKUP(X15,HFO_2SB,trim2+4,TRUE)</f>
        <v>1362.4</v>
      </c>
      <c r="AA15" s="8">
        <f>+VLOOKUP(X15+Y15,HFO_2SB,trim2+4,TRUE)</f>
        <v>1365.8</v>
      </c>
      <c r="AB15" s="6">
        <f>+X15-VLOOKUP(X15,HFO_2SB,1,TRUE)</f>
        <v>0</v>
      </c>
      <c r="AC15" s="7">
        <f t="shared" si="0"/>
        <v>-1.6999999999999318</v>
      </c>
      <c r="AD15" s="7">
        <f t="shared" si="1"/>
        <v>0</v>
      </c>
      <c r="AE15" s="7">
        <f t="shared" si="2"/>
        <v>1362.4</v>
      </c>
      <c r="AF15" s="8">
        <f>+VLOOKUP(X15,HFO_2SB,trim2+5,TRUE)</f>
        <v>1366.4</v>
      </c>
      <c r="AG15" s="8">
        <f>+VLOOKUP(X15+Y15,HFO_2SB,trim2+5,TRUE)</f>
        <v>1369.8</v>
      </c>
      <c r="AH15" s="7">
        <f t="shared" si="3"/>
        <v>-1.6999999999999318</v>
      </c>
      <c r="AI15" s="7">
        <f t="shared" si="4"/>
        <v>0</v>
      </c>
      <c r="AJ15" s="7">
        <f t="shared" si="5"/>
        <v>1366.4</v>
      </c>
      <c r="AK15" s="7">
        <f t="shared" si="6"/>
        <v>0</v>
      </c>
      <c r="AL15" s="7">
        <f t="shared" si="7"/>
        <v>-2</v>
      </c>
      <c r="AM15" s="7"/>
      <c r="AN15" s="9">
        <f t="shared" si="8"/>
        <v>1362.4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2.0699999999999998</v>
      </c>
      <c r="C16" s="222">
        <v>22.58</v>
      </c>
      <c r="D16" s="223">
        <f>IF(B16="mt",0,AN14)</f>
        <v>765</v>
      </c>
      <c r="E16" s="222"/>
      <c r="F16" s="224"/>
      <c r="G16" s="223">
        <f t="shared" ref="G16:G22" si="13">IF(D16&gt;=0,D16-F16," ")</f>
        <v>765</v>
      </c>
      <c r="H16" s="236">
        <v>35.5</v>
      </c>
      <c r="I16" s="237">
        <v>0.97689999999999999</v>
      </c>
      <c r="J16" s="226">
        <f>EXP(-(186.9696+0.4862*(I16*1000))/(I16*1000)^2*(H16-15)*(1+0.8*(186.9696+0.4862*(I16*1000))*(H16-15)/(I16*1000)^2))</f>
        <v>0.98572209405828848</v>
      </c>
      <c r="K16" s="227">
        <f t="shared" si="10"/>
        <v>754.077</v>
      </c>
      <c r="L16" s="228">
        <f t="shared" si="11"/>
        <v>735.82833659999994</v>
      </c>
      <c r="M16" s="228" t="s">
        <v>208</v>
      </c>
      <c r="N16" s="91"/>
      <c r="O16" s="151">
        <f t="shared" ref="O16" si="14">D16/829.8</f>
        <v>0.9219088937093276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735.1283365999999</v>
      </c>
      <c r="U16" s="66"/>
      <c r="V16" s="14" t="s">
        <v>67</v>
      </c>
      <c r="W16" s="15"/>
      <c r="X16" s="13">
        <f>2258-B15*100</f>
        <v>1858</v>
      </c>
      <c r="Y16" s="7">
        <v>2</v>
      </c>
      <c r="Z16" s="8">
        <f>+VLOOKUP(X16,LSHFO_PS,trim2+4,TRUE)</f>
        <v>678.6</v>
      </c>
      <c r="AA16" s="8">
        <f>+VLOOKUP(X16+Y16,LSHFO_PS,trim2+4,TRUE)</f>
        <v>679.5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678.6</v>
      </c>
      <c r="AF16" s="8">
        <f>+VLOOKUP(X16,LSHFO_PS,trim2+5,TRUE)</f>
        <v>678.4</v>
      </c>
      <c r="AG16" s="8">
        <f>+VLOOKUP(X16+Y16,LSHFO_PS,trim2+5,TRUE)</f>
        <v>679.4</v>
      </c>
      <c r="AH16" s="7">
        <f t="shared" si="3"/>
        <v>-0.5</v>
      </c>
      <c r="AI16" s="7">
        <f t="shared" si="4"/>
        <v>0</v>
      </c>
      <c r="AJ16" s="7">
        <f t="shared" si="5"/>
        <v>678.4</v>
      </c>
      <c r="AK16" s="7">
        <f t="shared" si="6"/>
        <v>0</v>
      </c>
      <c r="AL16" s="7">
        <f t="shared" si="7"/>
        <v>0.10000000000002274</v>
      </c>
      <c r="AM16" s="7"/>
      <c r="AN16" s="9">
        <f t="shared" si="8"/>
        <v>678.6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3.89</v>
      </c>
      <c r="C17" s="246">
        <v>17.09</v>
      </c>
      <c r="D17" s="243">
        <f>IF(B17="mt",0,AN17)</f>
        <v>940.1</v>
      </c>
      <c r="E17" s="246"/>
      <c r="F17" s="247"/>
      <c r="G17" s="243">
        <f t="shared" si="13"/>
        <v>940.1</v>
      </c>
      <c r="H17" s="244">
        <v>52.6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0.97296357940340683</v>
      </c>
      <c r="K17" s="248">
        <f t="shared" si="10"/>
        <v>914.68299999999999</v>
      </c>
      <c r="L17" s="249">
        <f t="shared" si="11"/>
        <v>872.97345519999999</v>
      </c>
      <c r="M17" s="249" t="s">
        <v>207</v>
      </c>
      <c r="N17" s="91"/>
      <c r="O17" s="151">
        <f>D17/1341.4</f>
        <v>0.70083494856120465</v>
      </c>
      <c r="P17" s="152">
        <f>0.9*1341.4</f>
        <v>1207.2600000000002</v>
      </c>
      <c r="Q17" s="152">
        <f t="shared" si="15"/>
        <v>267.1600000000002</v>
      </c>
      <c r="R17" s="153">
        <v>1.1000000000000001</v>
      </c>
      <c r="S17" s="154">
        <f t="shared" si="12"/>
        <v>871.87345519999997</v>
      </c>
      <c r="U17" s="66"/>
      <c r="V17" s="14" t="s">
        <v>68</v>
      </c>
      <c r="W17" s="15"/>
      <c r="X17" s="13">
        <f>1709-B17*100</f>
        <v>1320</v>
      </c>
      <c r="Y17" s="7">
        <v>2</v>
      </c>
      <c r="Z17" s="8">
        <f>+VLOOKUP(X17,HFO_2PS,trim2+4,TRUE)</f>
        <v>940.1</v>
      </c>
      <c r="AA17" s="8">
        <f>+VLOOKUP(X17+Y17,HFO_2PS,trim2+4,TRUE)</f>
        <v>942.1</v>
      </c>
      <c r="AB17" s="6">
        <f>+X17-VLOOKUP(X17,HFO_2PS,1,TRUE)</f>
        <v>0</v>
      </c>
      <c r="AC17" s="7">
        <f t="shared" si="0"/>
        <v>-1</v>
      </c>
      <c r="AD17" s="7">
        <f t="shared" si="1"/>
        <v>0</v>
      </c>
      <c r="AE17" s="7">
        <f t="shared" si="2"/>
        <v>940.1</v>
      </c>
      <c r="AF17" s="8">
        <f>+VLOOKUP(X17,HFO_2PS,trim2+5,TRUE)</f>
        <v>941.6</v>
      </c>
      <c r="AG17" s="8">
        <f>+VLOOKUP(X17+Y17,HFO_2PS,trim2+5,TRUE)</f>
        <v>943.6</v>
      </c>
      <c r="AH17" s="7">
        <f t="shared" si="3"/>
        <v>-1</v>
      </c>
      <c r="AI17" s="7">
        <f t="shared" si="4"/>
        <v>0</v>
      </c>
      <c r="AJ17" s="7">
        <f t="shared" si="5"/>
        <v>941.6</v>
      </c>
      <c r="AK17" s="7">
        <f t="shared" si="6"/>
        <v>0</v>
      </c>
      <c r="AL17" s="7">
        <f t="shared" si="7"/>
        <v>-0.75</v>
      </c>
      <c r="AM17" s="7"/>
      <c r="AN17" s="9">
        <f t="shared" si="8"/>
        <v>940.1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5.5</v>
      </c>
      <c r="C18" s="222">
        <v>17.100000000000001</v>
      </c>
      <c r="D18" s="223">
        <f>IF(B18="mt",0,AN15)</f>
        <v>1362.4</v>
      </c>
      <c r="E18" s="222"/>
      <c r="F18" s="224"/>
      <c r="G18" s="223">
        <f t="shared" si="13"/>
        <v>1362.4</v>
      </c>
      <c r="H18" s="236">
        <v>35.5</v>
      </c>
      <c r="I18" s="237">
        <v>0.97689999999999999</v>
      </c>
      <c r="J18" s="226">
        <f t="shared" si="16"/>
        <v>0.98572209405828848</v>
      </c>
      <c r="K18" s="227">
        <f t="shared" si="10"/>
        <v>1342.9480000000001</v>
      </c>
      <c r="L18" s="228">
        <f t="shared" si="11"/>
        <v>1310.4486584000001</v>
      </c>
      <c r="M18" s="228" t="s">
        <v>208</v>
      </c>
      <c r="N18" s="91"/>
      <c r="O18" s="221">
        <f>D18/2077.6</f>
        <v>0.65575664227955344</v>
      </c>
      <c r="P18" s="152">
        <f>0.9*2077.6</f>
        <v>1869.84</v>
      </c>
      <c r="Q18" s="152">
        <f t="shared" si="15"/>
        <v>507.43999999999983</v>
      </c>
      <c r="R18" s="153">
        <v>3.6</v>
      </c>
      <c r="S18" s="154">
        <f t="shared" si="12"/>
        <v>1306.8486584000002</v>
      </c>
      <c r="U18" s="66"/>
      <c r="V18" s="14" t="s">
        <v>69</v>
      </c>
      <c r="W18" s="15"/>
      <c r="X18" s="13">
        <f>1442-B19*100</f>
        <v>982</v>
      </c>
      <c r="Y18" s="7">
        <v>2</v>
      </c>
      <c r="Z18" s="8">
        <f>+VLOOKUP(X18,HFO_SETT,trim2+4,TRUE)</f>
        <v>134.5</v>
      </c>
      <c r="AA18" s="8">
        <f>+VLOOKUP(X18+Y18,HFO_SETT,trim2+4,TRUE)</f>
        <v>134.69999999999999</v>
      </c>
      <c r="AB18" s="6">
        <f>+X18-VLOOKUP(X18,HFO_SETT,1,TRUE)</f>
        <v>0</v>
      </c>
      <c r="AC18" s="7">
        <f t="shared" si="0"/>
        <v>-9.9999999999994316E-2</v>
      </c>
      <c r="AD18" s="7">
        <f t="shared" si="1"/>
        <v>0</v>
      </c>
      <c r="AE18" s="7">
        <f t="shared" si="2"/>
        <v>134.5</v>
      </c>
      <c r="AF18" s="8">
        <f>+VLOOKUP(X18,HFO_SETT,trim2+5,TRUE)</f>
        <v>134.4</v>
      </c>
      <c r="AG18" s="8">
        <f>+VLOOKUP(X18+Y18,HFO_SETT,trim2+5,TRUE)</f>
        <v>134.69999999999999</v>
      </c>
      <c r="AH18" s="7">
        <f t="shared" si="3"/>
        <v>-0.14999999999999147</v>
      </c>
      <c r="AI18" s="7">
        <f t="shared" si="4"/>
        <v>0</v>
      </c>
      <c r="AJ18" s="7">
        <f t="shared" si="5"/>
        <v>134.4</v>
      </c>
      <c r="AK18" s="7">
        <f t="shared" si="6"/>
        <v>0</v>
      </c>
      <c r="AL18" s="7">
        <f t="shared" si="7"/>
        <v>4.9999999999997158E-2</v>
      </c>
      <c r="AM18" s="7"/>
      <c r="AN18" s="9">
        <f t="shared" si="8"/>
        <v>134.5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4.5999999999999996</v>
      </c>
      <c r="C19" s="222">
        <v>14.42</v>
      </c>
      <c r="D19" s="223">
        <f>+AN18</f>
        <v>134.5</v>
      </c>
      <c r="E19" s="222"/>
      <c r="F19" s="224"/>
      <c r="G19" s="223">
        <f t="shared" si="13"/>
        <v>134.5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128.905</v>
      </c>
      <c r="L19" s="228">
        <f t="shared" si="11"/>
        <v>125.785499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842.81999999999994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985</v>
      </c>
      <c r="Y19" s="7">
        <v>2</v>
      </c>
      <c r="Z19" s="8">
        <f>+VLOOKUP(X19,HFO_SERV,trim2+4,TRUE)</f>
        <v>101.2</v>
      </c>
      <c r="AA19" s="8">
        <f>+VLOOKUP(X19+Y19,HFO_SERV,trim2+4,TRUE)</f>
        <v>101.4</v>
      </c>
      <c r="AB19" s="6">
        <f>+X19-VLOOKUP(X19,HFO_SERV,1,TRUE)</f>
        <v>1</v>
      </c>
      <c r="AC19" s="7">
        <f t="shared" si="0"/>
        <v>-0.10000000000000142</v>
      </c>
      <c r="AD19" s="7">
        <f t="shared" si="1"/>
        <v>-0.10000000000000142</v>
      </c>
      <c r="AE19" s="7">
        <f t="shared" si="2"/>
        <v>101.30000000000001</v>
      </c>
      <c r="AF19" s="8">
        <f>+VLOOKUP(X19,HFO_SERV,trim2+5,TRUE)</f>
        <v>101.3</v>
      </c>
      <c r="AG19" s="8">
        <f>+VLOOKUP(X19+Y19,HFO_SERV,trim2+5,TRUE)</f>
        <v>101.5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101.4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101.30000000000001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4.57</v>
      </c>
      <c r="C20" s="222">
        <v>14.42</v>
      </c>
      <c r="D20" s="223">
        <f>+AN19</f>
        <v>101.30000000000001</v>
      </c>
      <c r="E20" s="222"/>
      <c r="F20" s="224"/>
      <c r="G20" s="223">
        <f t="shared" si="13"/>
        <v>101.30000000000001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96.677000000000007</v>
      </c>
      <c r="L20" s="228">
        <f>IF(B20="","",$K20*($I20-0.0011))</f>
        <v>94.337416600000012</v>
      </c>
      <c r="M20" s="228" t="s">
        <v>208</v>
      </c>
      <c r="N20" s="91"/>
      <c r="O20" s="197"/>
      <c r="P20" s="195" t="s">
        <v>149</v>
      </c>
      <c r="Q20" s="196">
        <f>+Q19*0.95</f>
        <v>800.67899999999986</v>
      </c>
      <c r="S20" s="183">
        <f>+SUM(S15:S18)</f>
        <v>2926.3502005999999</v>
      </c>
      <c r="U20" s="66"/>
      <c r="V20" s="14" t="s">
        <v>71</v>
      </c>
      <c r="W20" s="15"/>
      <c r="X20" s="13">
        <f>1494-B21*100</f>
        <v>1016</v>
      </c>
      <c r="Y20" s="7">
        <v>2</v>
      </c>
      <c r="Z20" s="8">
        <f>+VLOOKUP(X20,LSHFO_SET,trim2+4,TRUE)</f>
        <v>83.9</v>
      </c>
      <c r="AA20" s="8">
        <f>+VLOOKUP(X20+Y20,LSHFO_SET,trim2+4,TRUE)</f>
        <v>84</v>
      </c>
      <c r="AB20" s="6">
        <f>+X20-VLOOKUP(X20,LSHFO_SET,1,TRUE)</f>
        <v>0</v>
      </c>
      <c r="AC20" s="7">
        <f t="shared" si="0"/>
        <v>-4.9999999999997158E-2</v>
      </c>
      <c r="AD20" s="7">
        <f t="shared" si="1"/>
        <v>0</v>
      </c>
      <c r="AE20" s="7">
        <f t="shared" si="2"/>
        <v>83.9</v>
      </c>
      <c r="AF20" s="8">
        <f>+VLOOKUP(X20,LSHFO_SET,trim2+5,TRUE)</f>
        <v>83.9</v>
      </c>
      <c r="AG20" s="8">
        <f>+VLOOKUP(X20+Y20,LSHFO_SET,trim2+5,TRUE)</f>
        <v>84</v>
      </c>
      <c r="AH20" s="7">
        <f t="shared" si="3"/>
        <v>-4.9999999999997158E-2</v>
      </c>
      <c r="AI20" s="7">
        <f t="shared" si="4"/>
        <v>0</v>
      </c>
      <c r="AJ20" s="7">
        <f t="shared" si="5"/>
        <v>83.9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83.9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4.78</v>
      </c>
      <c r="C21" s="246">
        <v>14.94</v>
      </c>
      <c r="D21" s="243">
        <f>IF(B21="mt",0,AN20)</f>
        <v>83.9</v>
      </c>
      <c r="E21" s="246"/>
      <c r="F21" s="247"/>
      <c r="G21" s="243">
        <f t="shared" si="13"/>
        <v>83.9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79.197999999999993</v>
      </c>
      <c r="L21" s="249">
        <f t="shared" si="11"/>
        <v>75.586571199999995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1145</v>
      </c>
      <c r="Y21" s="7">
        <v>2</v>
      </c>
      <c r="Z21" s="8">
        <f>+VLOOKUP(X21,LSHFO_SERV,trim2+4,TRUE)</f>
        <v>94.6</v>
      </c>
      <c r="AA21" s="8">
        <f>+VLOOKUP(X21+Y21,LSHFO_SERV,trim2+4,TRUE)</f>
        <v>94.8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94.699999999999989</v>
      </c>
      <c r="AF21" s="8">
        <f>+VLOOKUP(X21,LSHFO_SERV,trim2+5,TRUE)</f>
        <v>94.6</v>
      </c>
      <c r="AG21" s="8">
        <f>+VLOOKUP(X21+Y21,LSHFO_SERV,trim2+5,TRUE)</f>
        <v>94.8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94.699999999999989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3.88</v>
      </c>
      <c r="C22" s="246">
        <v>15.33</v>
      </c>
      <c r="D22" s="243">
        <f>IF(B22="mt",0,AN21)</f>
        <v>94.699999999999989</v>
      </c>
      <c r="E22" s="246"/>
      <c r="F22" s="247"/>
      <c r="G22" s="243">
        <f t="shared" si="13"/>
        <v>94.699999999999989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89.441000000000003</v>
      </c>
      <c r="L22" s="249">
        <f t="shared" si="11"/>
        <v>85.362490399999999</v>
      </c>
      <c r="M22" s="249" t="s">
        <v>207</v>
      </c>
      <c r="N22" s="91"/>
      <c r="O22" s="131"/>
      <c r="P22" s="149">
        <v>1912.7</v>
      </c>
      <c r="Q22" s="149">
        <f>M26-P22</f>
        <v>2032.1155023999993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</v>
      </c>
      <c r="E23" s="230"/>
      <c r="F23" s="231"/>
      <c r="G23" s="232">
        <v>6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5.9370000000000003</v>
      </c>
      <c r="L23" s="235">
        <f>IF(C23="","",$K23*($I23-0.0011))</f>
        <v>5.7933246</v>
      </c>
      <c r="M23" s="228" t="s">
        <v>208</v>
      </c>
      <c r="N23" s="91"/>
      <c r="P23" s="150"/>
      <c r="Q23" s="150"/>
      <c r="R23" s="21"/>
      <c r="S23" s="18">
        <f>SUM(L16,L18)</f>
        <v>2046.2769950000002</v>
      </c>
      <c r="U23" s="66"/>
      <c r="V23" s="16" t="s">
        <v>73</v>
      </c>
      <c r="W23" s="15"/>
      <c r="X23" s="13">
        <f>+C37*100</f>
        <v>841</v>
      </c>
      <c r="Y23" s="7">
        <v>2</v>
      </c>
      <c r="Z23" s="8">
        <f>+VLOOKUP(X23,MGO_STOR_SB,trim2+4,TRUE)</f>
        <v>202.8</v>
      </c>
      <c r="AA23" s="8">
        <f>+VLOOKUP(X23+Y23,MGO_STOR_SB,trim2+4,TRUE)</f>
        <v>203.4</v>
      </c>
      <c r="AB23" s="6">
        <f>+X23-VLOOKUP(X23,MGO_STOR_SB,1,TRUE)</f>
        <v>1</v>
      </c>
      <c r="AC23" s="7">
        <f>+(Z23-AA23)/Y23</f>
        <v>-0.29999999999999716</v>
      </c>
      <c r="AD23" s="7">
        <f>+AC23*AB23</f>
        <v>-0.29999999999999716</v>
      </c>
      <c r="AE23" s="7">
        <f>+Z23-AD23</f>
        <v>203.10000000000002</v>
      </c>
      <c r="AF23" s="8">
        <f>+VLOOKUP(X23,MGO_STOR_SB,trim2+5,TRUE)</f>
        <v>203</v>
      </c>
      <c r="AG23" s="8">
        <f>+VLOOKUP(X23+Y23,MGO_STOR_SB,trim2+5,TRUE)</f>
        <v>203.5</v>
      </c>
      <c r="AH23" s="7">
        <f>+(AF23-AG23)/Y23</f>
        <v>-0.25</v>
      </c>
      <c r="AI23" s="7">
        <f>+AH23*AB23</f>
        <v>-0.25</v>
      </c>
      <c r="AJ23" s="7">
        <f>+AF23-AI23</f>
        <v>203.25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203.10000000000002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4171</v>
      </c>
      <c r="E25" s="71"/>
      <c r="F25" s="90">
        <f>SUM(F15:F24)</f>
        <v>0</v>
      </c>
      <c r="G25" s="89">
        <f>SUM(G15:G24)</f>
        <v>4171</v>
      </c>
      <c r="H25" s="88">
        <f>IF(B15=0," ",AVERAGE(H15:H24))</f>
        <v>58.477777777777774</v>
      </c>
      <c r="I25" s="70" t="s">
        <v>4</v>
      </c>
      <c r="J25" s="70"/>
      <c r="K25" s="87">
        <f>SUM(K15:K24)</f>
        <v>4081.0819999999999</v>
      </c>
      <c r="L25" s="87">
        <f>SUM(L15:L24)</f>
        <v>3944.8155023999993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346</v>
      </c>
      <c r="Y25" s="7">
        <v>2</v>
      </c>
      <c r="Z25" s="8">
        <f>+VLOOKUP(X25,MGO_SERV_TK,trim2+4,TRUE)</f>
        <v>72.900000000000006</v>
      </c>
      <c r="AA25" s="8">
        <f>+VLOOKUP(X25+Y25,MGO_SERV_TK,trim2+4,TRUE)</f>
        <v>73.3</v>
      </c>
      <c r="AB25" s="6">
        <f>+X25-VLOOKUP(X25,MGO_SERV_TK,1,TRUE)</f>
        <v>0</v>
      </c>
      <c r="AC25" s="7">
        <f>+(Z25-AA25)/Y25</f>
        <v>-0.19999999999999574</v>
      </c>
      <c r="AD25" s="7">
        <f>+AC25*AB25</f>
        <v>0</v>
      </c>
      <c r="AE25" s="7">
        <f>+Z25-AD25</f>
        <v>72.900000000000006</v>
      </c>
      <c r="AF25" s="8">
        <f>+VLOOKUP(X25,MGO_SERV_TK,trim2+5,TRUE)</f>
        <v>72.8</v>
      </c>
      <c r="AG25" s="8">
        <f>+VLOOKUP(X25+Y25,MGO_SERV_TK,trim2+5,TRUE)</f>
        <v>73.2</v>
      </c>
      <c r="AH25" s="7">
        <f>+(AF25-AG25)/Y25</f>
        <v>-0.20000000000000284</v>
      </c>
      <c r="AI25" s="7">
        <f>+AH25*AB25</f>
        <v>0</v>
      </c>
      <c r="AJ25" s="7">
        <f>+AF25-AI25</f>
        <v>72.8</v>
      </c>
      <c r="AK25" s="7">
        <f t="shared" si="6"/>
        <v>0</v>
      </c>
      <c r="AL25" s="7">
        <f>+(AE25-AJ25)/Y25</f>
        <v>5.0000000000004263E-2</v>
      </c>
      <c r="AM25" s="7"/>
      <c r="AN25" s="9">
        <f>+AE25-AL25*AK25</f>
        <v>72.900000000000006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3944.8155023999993</v>
      </c>
      <c r="N26" s="66"/>
      <c r="O26" s="66"/>
      <c r="T26" s="66"/>
      <c r="U26" s="66"/>
      <c r="V26" s="120" t="s">
        <v>74</v>
      </c>
      <c r="W26" s="15"/>
      <c r="X26" s="13">
        <f>+C38*100</f>
        <v>680</v>
      </c>
      <c r="Y26" s="7">
        <v>3</v>
      </c>
      <c r="Z26" s="8">
        <f>+VLOOKUP(X26,MGO_STOR_PS,trim2+4,TRUE)</f>
        <v>260</v>
      </c>
      <c r="AA26" s="8">
        <f>+VLOOKUP(X26+Y26,MGO_STOR_PS,trim2+4,TRUE)</f>
        <v>260.7</v>
      </c>
      <c r="AB26" s="6">
        <f>+X26-VLOOKUP(X26,MGO_STOR_PS,1,TRUE)</f>
        <v>0</v>
      </c>
      <c r="AC26" s="7">
        <f>+(Z26-AA26)/Y26</f>
        <v>-0.23333333333332953</v>
      </c>
      <c r="AD26" s="7">
        <f>+AC26*AB26</f>
        <v>0</v>
      </c>
      <c r="AE26" s="7">
        <f>+Z26-AD26</f>
        <v>260</v>
      </c>
      <c r="AF26" s="8">
        <f>+VLOOKUP(X26,MGO_STOR_PS,trim2+5,TRUE)</f>
        <v>260.2</v>
      </c>
      <c r="AG26" s="8">
        <f>+VLOOKUP(X26+Y26,MGO_STOR_PS,trim2+5,TRUE)</f>
        <v>261</v>
      </c>
      <c r="AH26" s="7">
        <f>+(AF26-AG26)/Y26</f>
        <v>-0.26666666666667044</v>
      </c>
      <c r="AI26" s="7">
        <f>+AH26*AB26</f>
        <v>0</v>
      </c>
      <c r="AJ26" s="7">
        <f>+AF26-AI26</f>
        <v>260.2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260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1672.6222672000001</v>
      </c>
      <c r="O27" s="21">
        <v>1624.4</v>
      </c>
      <c r="P27" s="100">
        <f>M27-O27</f>
        <v>48.222267200000033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2272.1932351999999</v>
      </c>
      <c r="O28" s="21">
        <v>2277.5</v>
      </c>
      <c r="P28" s="100">
        <f>M28-O28</f>
        <v>-5.30676480000011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8.41</v>
      </c>
      <c r="D37" s="95">
        <f>+AN23</f>
        <v>203.10000000000002</v>
      </c>
      <c r="E37" s="97"/>
      <c r="F37" s="96"/>
      <c r="G37" s="95">
        <f>IF(D37&gt;0,D37-F37," ")</f>
        <v>203.10000000000002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200.7</v>
      </c>
      <c r="L37" s="117"/>
      <c r="M37" s="123">
        <f t="shared" ref="M37:M38" si="20">IF(C37="","",$K37*($I37-0.0011))</f>
        <v>177.90047999999999</v>
      </c>
      <c r="O37" s="151">
        <f>D37/229</f>
        <v>0.8868995633187774</v>
      </c>
      <c r="P37" s="152">
        <f>0.9*229</f>
        <v>206.1</v>
      </c>
      <c r="Q37" s="152">
        <f t="shared" ref="Q37" si="21">IF(P37-G37&lt;0,0,P37-G37)</f>
        <v>2.9999999999999716</v>
      </c>
      <c r="R37" s="153">
        <v>176.7</v>
      </c>
      <c r="S37" s="154">
        <f>SUM(L37:M37)-R37</f>
        <v>1.2004799999999989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6.8</v>
      </c>
      <c r="D38" s="74">
        <f>+AN26</f>
        <v>260</v>
      </c>
      <c r="E38" s="76"/>
      <c r="F38" s="75"/>
      <c r="G38" s="74">
        <f>IF(D38&gt;0,D38-F38," ")</f>
        <v>260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256.60000000000002</v>
      </c>
      <c r="L38" s="93"/>
      <c r="M38" s="92">
        <f t="shared" si="20"/>
        <v>227.55288000000002</v>
      </c>
      <c r="O38" s="151">
        <f>D38/411.3</f>
        <v>0.63214198881594941</v>
      </c>
      <c r="P38" s="152">
        <f>0.9*411.3</f>
        <v>370.17</v>
      </c>
      <c r="Q38" s="152">
        <f>IF(P38-G38&lt;0,0,P38-G38)</f>
        <v>110.17000000000002</v>
      </c>
      <c r="R38" s="153">
        <v>122.2</v>
      </c>
      <c r="S38" s="154">
        <f>SUM(L38:M38)-R38</f>
        <v>105.35288000000001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3.46</v>
      </c>
      <c r="D39" s="74">
        <f>+AN25</f>
        <v>72.900000000000006</v>
      </c>
      <c r="E39" s="76"/>
      <c r="F39" s="75"/>
      <c r="G39" s="74">
        <f>IF(D39&gt;0,D39-F39," ")</f>
        <v>72.900000000000006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71.75</v>
      </c>
      <c r="L39" s="93"/>
      <c r="M39" s="92">
        <f>IF(C39="","",$K39*($I39-0.0011))</f>
        <v>63.599199999999996</v>
      </c>
      <c r="O39" s="151">
        <f>D39/99.8</f>
        <v>0.73046092184368749</v>
      </c>
      <c r="P39" s="151">
        <f ca="1">0.95*P39%</f>
        <v>0</v>
      </c>
      <c r="Q39" s="151"/>
      <c r="R39" s="153">
        <v>69.2</v>
      </c>
      <c r="S39" s="154">
        <f>SUM(L39:M39)-R39</f>
        <v>-5.6008000000000067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113.16999999999999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540</v>
      </c>
      <c r="E41" s="71"/>
      <c r="F41" s="90">
        <f>SUM(F37:F40)</f>
        <v>0</v>
      </c>
      <c r="G41" s="89">
        <f>SUM(G37:G40)</f>
        <v>540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533.00299999999993</v>
      </c>
      <c r="L41" s="87">
        <f>SUM(L37:L40)</f>
        <v>0</v>
      </c>
      <c r="M41" s="86">
        <f>SUM(M37:M40)</f>
        <v>472.56060373217815</v>
      </c>
      <c r="O41" s="194"/>
      <c r="P41" s="195" t="s">
        <v>149</v>
      </c>
      <c r="Q41" s="196">
        <f>+Q40*0.85</f>
        <v>96.194499999999991</v>
      </c>
      <c r="R41" s="21"/>
      <c r="S41" s="183">
        <f>+SUM(S37:S39)</f>
        <v>100.95256000000001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472.56060373217815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235.55256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479.7</v>
      </c>
      <c r="R45" s="100">
        <f>M42-P45</f>
        <v>-7.1393962678218372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390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0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1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2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AV62"/>
  <sheetViews>
    <sheetView showGridLines="0" showZeros="0" zoomScaleSheetLayoutView="100" workbookViewId="0">
      <selection activeCell="C22" sqref="C22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46179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205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7.46</v>
      </c>
      <c r="D9" s="100"/>
      <c r="E9" s="103" t="s">
        <v>130</v>
      </c>
      <c r="F9" s="178">
        <v>11.37</v>
      </c>
      <c r="G9" s="105" t="s">
        <v>129</v>
      </c>
      <c r="H9" s="104">
        <f>SUM(F9-C9)</f>
        <v>3.9099999999999993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2041</v>
      </c>
      <c r="Y14" s="3">
        <v>2</v>
      </c>
      <c r="Z14" s="4">
        <f>+VLOOKUP(X14,HFO_1sb,trim2+4,TRUE)</f>
        <v>763.6</v>
      </c>
      <c r="AA14" s="4">
        <f>+VLOOKUP(X14+Y14,HFO_1sb,trim2+4,TRUE)</f>
        <v>764.5</v>
      </c>
      <c r="AB14" s="2">
        <f>+X14-VLOOKUP(X14,HFO_1sb,1,TRUE)</f>
        <v>1</v>
      </c>
      <c r="AC14" s="3">
        <f t="shared" ref="AC14:AC21" si="0">+(Z14-AA14)/Y14</f>
        <v>-0.44999999999998863</v>
      </c>
      <c r="AD14" s="3">
        <f t="shared" ref="AD14:AD21" si="1">+AC14*AB14</f>
        <v>-0.44999999999998863</v>
      </c>
      <c r="AE14" s="3">
        <f t="shared" ref="AE14:AE21" si="2">+Z14-AD14</f>
        <v>764.05</v>
      </c>
      <c r="AF14" s="4">
        <f>+VLOOKUP(X14,HFO_1sb,trim2+5,TRUE)</f>
        <v>763.4</v>
      </c>
      <c r="AG14" s="4">
        <f>+VLOOKUP(X14+Y14,HFO_1sb,trim2+5,TRUE)</f>
        <v>764.4</v>
      </c>
      <c r="AH14" s="3">
        <f t="shared" ref="AH14:AH21" si="3">+(AF14-AG14)/Y14</f>
        <v>-0.5</v>
      </c>
      <c r="AI14" s="3">
        <f t="shared" ref="AI14:AI21" si="4">+AH14*AB14</f>
        <v>-0.5</v>
      </c>
      <c r="AJ14" s="3">
        <f t="shared" ref="AJ14:AJ21" si="5">+AF14-AI14</f>
        <v>763.9</v>
      </c>
      <c r="AK14" s="3">
        <f t="shared" ref="AK14:AK27" si="6">(trim2-INT(trim2))*10</f>
        <v>0</v>
      </c>
      <c r="AL14" s="7">
        <f t="shared" ref="AL14:AL24" si="7">+(AE14-AJ14)/Y14</f>
        <v>7.4999999999988631E-2</v>
      </c>
      <c r="AM14" s="3"/>
      <c r="AN14" s="5">
        <f t="shared" ref="AN14:AN21" si="8">+AE14-AL14*AK14</f>
        <v>764.05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2.93</v>
      </c>
      <c r="C15" s="250">
        <v>22.58</v>
      </c>
      <c r="D15" s="240">
        <f>+IF(B15="mt",0,AN16)</f>
        <v>728.65000000000009</v>
      </c>
      <c r="E15" s="250"/>
      <c r="F15" s="251"/>
      <c r="G15" s="240">
        <f>IF(D15&gt;=0,D15-F15," ")</f>
        <v>728.65000000000009</v>
      </c>
      <c r="H15" s="241">
        <v>34.299999999999997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0.98617160830110839</v>
      </c>
      <c r="K15" s="253">
        <f t="shared" ref="K15:K24" si="10">IF(D15&gt;0,ROUND((G15*J15),3)," ")</f>
        <v>718.57399999999996</v>
      </c>
      <c r="L15" s="254">
        <f t="shared" ref="L15:L22" si="11">IF(B15="","",$K15*($I15-0.0011))</f>
        <v>685.80702559999997</v>
      </c>
      <c r="M15" s="254" t="s">
        <v>207</v>
      </c>
      <c r="N15" s="91"/>
      <c r="O15" s="151">
        <f>D15/829.8</f>
        <v>0.87810315738732236</v>
      </c>
      <c r="P15" s="152">
        <f>0.9*829.8</f>
        <v>746.81999999999994</v>
      </c>
      <c r="Q15" s="152">
        <f>IF(P15-G15&lt;0,0,P15-G15)</f>
        <v>18.169999999999845</v>
      </c>
      <c r="R15" s="153">
        <v>626.20000000000005</v>
      </c>
      <c r="S15" s="154">
        <f t="shared" ref="S15:S18" si="12">SUM(L15:M15)-R15</f>
        <v>59.607025599999929</v>
      </c>
      <c r="U15" s="66"/>
      <c r="V15" s="16" t="s">
        <v>66</v>
      </c>
      <c r="W15" s="15"/>
      <c r="X15" s="13">
        <f>1710-B18*100</f>
        <v>1311</v>
      </c>
      <c r="Y15" s="7">
        <v>2</v>
      </c>
      <c r="Z15" s="8">
        <f>+VLOOKUP(X15,HFO_2SB,trim2+4,TRUE)</f>
        <v>1617.9</v>
      </c>
      <c r="AA15" s="8">
        <f>+VLOOKUP(X15+Y15,HFO_2SB,trim2+4,TRUE)</f>
        <v>1621.3</v>
      </c>
      <c r="AB15" s="6">
        <f>+X15-VLOOKUP(X15,HFO_2SB,1,TRUE)</f>
        <v>1</v>
      </c>
      <c r="AC15" s="7">
        <f t="shared" si="0"/>
        <v>-1.6999999999999318</v>
      </c>
      <c r="AD15" s="7">
        <f t="shared" si="1"/>
        <v>-1.6999999999999318</v>
      </c>
      <c r="AE15" s="7">
        <f t="shared" si="2"/>
        <v>1619.6</v>
      </c>
      <c r="AF15" s="8">
        <f>+VLOOKUP(X15,HFO_2SB,trim2+5,TRUE)</f>
        <v>1622</v>
      </c>
      <c r="AG15" s="8">
        <f>+VLOOKUP(X15+Y15,HFO_2SB,trim2+5,TRUE)</f>
        <v>1625.4</v>
      </c>
      <c r="AH15" s="7">
        <f t="shared" si="3"/>
        <v>-1.7000000000000455</v>
      </c>
      <c r="AI15" s="7">
        <f t="shared" si="4"/>
        <v>-1.7000000000000455</v>
      </c>
      <c r="AJ15" s="7">
        <f t="shared" si="5"/>
        <v>1623.7</v>
      </c>
      <c r="AK15" s="7">
        <f t="shared" si="6"/>
        <v>0</v>
      </c>
      <c r="AL15" s="7">
        <f t="shared" si="7"/>
        <v>-2.0500000000000682</v>
      </c>
      <c r="AM15" s="7"/>
      <c r="AN15" s="9">
        <f t="shared" si="8"/>
        <v>1619.6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2.09</v>
      </c>
      <c r="C16" s="222">
        <v>22.58</v>
      </c>
      <c r="D16" s="223">
        <f>IF(B16="mt",0,AN14)</f>
        <v>764.05</v>
      </c>
      <c r="E16" s="222"/>
      <c r="F16" s="224"/>
      <c r="G16" s="223">
        <f t="shared" ref="G16:G22" si="13">IF(D16&gt;=0,D16-F16," ")</f>
        <v>764.05</v>
      </c>
      <c r="H16" s="236">
        <v>35.5</v>
      </c>
      <c r="I16" s="237">
        <v>0.97689999999999999</v>
      </c>
      <c r="J16" s="226">
        <f>EXP(-(186.9696+0.4862*(I16*1000))/(I16*1000)^2*(H16-15)*(1+0.8*(186.9696+0.4862*(I16*1000))*(H16-15)/(I16*1000)^2))</f>
        <v>0.98572209405828848</v>
      </c>
      <c r="K16" s="227">
        <f t="shared" si="10"/>
        <v>753.14099999999996</v>
      </c>
      <c r="L16" s="228">
        <f t="shared" si="11"/>
        <v>734.91498779999995</v>
      </c>
      <c r="M16" s="228" t="s">
        <v>208</v>
      </c>
      <c r="N16" s="91"/>
      <c r="O16" s="151">
        <f t="shared" ref="O16" si="14">D16/829.8</f>
        <v>0.920764039527597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734.2149877999999</v>
      </c>
      <c r="U16" s="66"/>
      <c r="V16" s="14" t="s">
        <v>67</v>
      </c>
      <c r="W16" s="15"/>
      <c r="X16" s="13">
        <f>2258-B15*100</f>
        <v>1965</v>
      </c>
      <c r="Y16" s="7">
        <v>2</v>
      </c>
      <c r="Z16" s="8">
        <f>+VLOOKUP(X16,LSHFO_PS,trim2+4,TRUE)</f>
        <v>728.2</v>
      </c>
      <c r="AA16" s="8">
        <f>+VLOOKUP(X16+Y16,LSHFO_PS,trim2+4,TRUE)</f>
        <v>729.1</v>
      </c>
      <c r="AB16" s="6">
        <f>+X16-VLOOKUP(X16,LSHFO_PS,1,TRUE)</f>
        <v>1</v>
      </c>
      <c r="AC16" s="7">
        <f t="shared" si="0"/>
        <v>-0.44999999999998863</v>
      </c>
      <c r="AD16" s="7">
        <f t="shared" si="1"/>
        <v>-0.44999999999998863</v>
      </c>
      <c r="AE16" s="7">
        <f t="shared" si="2"/>
        <v>728.65000000000009</v>
      </c>
      <c r="AF16" s="8">
        <f>+VLOOKUP(X16,LSHFO_PS,trim2+5,TRUE)</f>
        <v>728</v>
      </c>
      <c r="AG16" s="8">
        <f>+VLOOKUP(X16+Y16,LSHFO_PS,trim2+5,TRUE)</f>
        <v>729</v>
      </c>
      <c r="AH16" s="7">
        <f t="shared" si="3"/>
        <v>-0.5</v>
      </c>
      <c r="AI16" s="7">
        <f t="shared" si="4"/>
        <v>-0.5</v>
      </c>
      <c r="AJ16" s="7">
        <f t="shared" si="5"/>
        <v>728.5</v>
      </c>
      <c r="AK16" s="7">
        <f t="shared" si="6"/>
        <v>0</v>
      </c>
      <c r="AL16" s="7">
        <f t="shared" si="7"/>
        <v>7.5000000000045475E-2</v>
      </c>
      <c r="AM16" s="7"/>
      <c r="AN16" s="9">
        <f t="shared" si="8"/>
        <v>728.65000000000009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3.08</v>
      </c>
      <c r="C17" s="246">
        <v>17.09</v>
      </c>
      <c r="D17" s="243">
        <f>IF(B17="mt",0,AN17)</f>
        <v>1028</v>
      </c>
      <c r="E17" s="246"/>
      <c r="F17" s="247"/>
      <c r="G17" s="243">
        <f t="shared" si="13"/>
        <v>1028</v>
      </c>
      <c r="H17" s="244">
        <v>52.6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0.97296357940340683</v>
      </c>
      <c r="K17" s="248">
        <f t="shared" si="10"/>
        <v>1000.207</v>
      </c>
      <c r="L17" s="249">
        <f t="shared" si="11"/>
        <v>954.5975608</v>
      </c>
      <c r="M17" s="249" t="s">
        <v>207</v>
      </c>
      <c r="N17" s="91"/>
      <c r="O17" s="151">
        <f>D17/1341.4</f>
        <v>0.76636350082003868</v>
      </c>
      <c r="P17" s="152">
        <f>0.9*1341.4</f>
        <v>1207.2600000000002</v>
      </c>
      <c r="Q17" s="152">
        <f t="shared" si="15"/>
        <v>179.26000000000022</v>
      </c>
      <c r="R17" s="153">
        <v>1.1000000000000001</v>
      </c>
      <c r="S17" s="154">
        <f t="shared" si="12"/>
        <v>953.49756079999997</v>
      </c>
      <c r="U17" s="66"/>
      <c r="V17" s="14" t="s">
        <v>68</v>
      </c>
      <c r="W17" s="15"/>
      <c r="X17" s="13">
        <f>1709-B17*100</f>
        <v>1401</v>
      </c>
      <c r="Y17" s="7">
        <v>2</v>
      </c>
      <c r="Z17" s="8">
        <f>+VLOOKUP(X17,HFO_2PS,trim2+4,TRUE)</f>
        <v>1026.5999999999999</v>
      </c>
      <c r="AA17" s="8">
        <f>+VLOOKUP(X17+Y17,HFO_2PS,trim2+4,TRUE)</f>
        <v>1029.4000000000001</v>
      </c>
      <c r="AB17" s="6">
        <f>+X17-VLOOKUP(X17,HFO_2PS,1,TRUE)</f>
        <v>1</v>
      </c>
      <c r="AC17" s="7">
        <f t="shared" si="0"/>
        <v>-1.4000000000000909</v>
      </c>
      <c r="AD17" s="7">
        <f t="shared" si="1"/>
        <v>-1.4000000000000909</v>
      </c>
      <c r="AE17" s="7">
        <f t="shared" si="2"/>
        <v>1028</v>
      </c>
      <c r="AF17" s="8">
        <f>+VLOOKUP(X17,HFO_2PS,trim2+5,TRUE)</f>
        <v>1028.5</v>
      </c>
      <c r="AG17" s="8">
        <f>+VLOOKUP(X17+Y17,HFO_2PS,trim2+5,TRUE)</f>
        <v>1031.3</v>
      </c>
      <c r="AH17" s="7">
        <f t="shared" si="3"/>
        <v>-1.3999999999999773</v>
      </c>
      <c r="AI17" s="7">
        <f t="shared" si="4"/>
        <v>-1.3999999999999773</v>
      </c>
      <c r="AJ17" s="7">
        <f t="shared" si="5"/>
        <v>1029.9000000000001</v>
      </c>
      <c r="AK17" s="7">
        <f t="shared" si="6"/>
        <v>0</v>
      </c>
      <c r="AL17" s="7">
        <f t="shared" si="7"/>
        <v>-0.95000000000004547</v>
      </c>
      <c r="AM17" s="7"/>
      <c r="AN17" s="9">
        <f t="shared" si="8"/>
        <v>1028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3.99</v>
      </c>
      <c r="C18" s="222">
        <v>17.100000000000001</v>
      </c>
      <c r="D18" s="223">
        <f>IF(B18="mt",0,AN15)</f>
        <v>1619.6</v>
      </c>
      <c r="E18" s="222"/>
      <c r="F18" s="224"/>
      <c r="G18" s="223">
        <f t="shared" si="13"/>
        <v>1619.6</v>
      </c>
      <c r="H18" s="236">
        <v>35.5</v>
      </c>
      <c r="I18" s="237">
        <v>0.97689999999999999</v>
      </c>
      <c r="J18" s="226">
        <f t="shared" si="16"/>
        <v>0.98572209405828848</v>
      </c>
      <c r="K18" s="227">
        <f t="shared" si="10"/>
        <v>1596.4760000000001</v>
      </c>
      <c r="L18" s="228">
        <f t="shared" si="11"/>
        <v>1557.8412808</v>
      </c>
      <c r="M18" s="228" t="s">
        <v>208</v>
      </c>
      <c r="N18" s="91"/>
      <c r="O18" s="221">
        <f>D18/2077.6</f>
        <v>0.77955333076626876</v>
      </c>
      <c r="P18" s="152">
        <f>0.9*2077.6</f>
        <v>1869.84</v>
      </c>
      <c r="Q18" s="152">
        <f t="shared" si="15"/>
        <v>250.24</v>
      </c>
      <c r="R18" s="153">
        <v>3.6</v>
      </c>
      <c r="S18" s="154">
        <f t="shared" si="12"/>
        <v>1554.2412808000001</v>
      </c>
      <c r="U18" s="66"/>
      <c r="V18" s="14" t="s">
        <v>69</v>
      </c>
      <c r="W18" s="15"/>
      <c r="X18" s="13">
        <f>1442-B19*100</f>
        <v>940</v>
      </c>
      <c r="Y18" s="7">
        <v>2</v>
      </c>
      <c r="Z18" s="8">
        <f>+VLOOKUP(X18,HFO_SETT,trim2+4,TRUE)</f>
        <v>128.9</v>
      </c>
      <c r="AA18" s="8">
        <f>+VLOOKUP(X18+Y18,HFO_SETT,trim2+4,TRUE)</f>
        <v>129.1</v>
      </c>
      <c r="AB18" s="6">
        <f>+X18-VLOOKUP(X18,HFO_SETT,1,TRUE)</f>
        <v>0</v>
      </c>
      <c r="AC18" s="7">
        <f t="shared" si="0"/>
        <v>-9.9999999999994316E-2</v>
      </c>
      <c r="AD18" s="7">
        <f t="shared" si="1"/>
        <v>0</v>
      </c>
      <c r="AE18" s="7">
        <f t="shared" si="2"/>
        <v>128.9</v>
      </c>
      <c r="AF18" s="8">
        <f>+VLOOKUP(X18,HFO_SETT,trim2+5,TRUE)</f>
        <v>128.80000000000001</v>
      </c>
      <c r="AG18" s="8">
        <f>+VLOOKUP(X18+Y18,HFO_SETT,trim2+5,TRUE)</f>
        <v>129.1</v>
      </c>
      <c r="AH18" s="7">
        <f t="shared" si="3"/>
        <v>-0.14999999999999147</v>
      </c>
      <c r="AI18" s="7">
        <f t="shared" si="4"/>
        <v>0</v>
      </c>
      <c r="AJ18" s="7">
        <f t="shared" si="5"/>
        <v>128.80000000000001</v>
      </c>
      <c r="AK18" s="7">
        <f t="shared" si="6"/>
        <v>0</v>
      </c>
      <c r="AL18" s="7">
        <f t="shared" si="7"/>
        <v>4.9999999999997158E-2</v>
      </c>
      <c r="AM18" s="7"/>
      <c r="AN18" s="9">
        <f t="shared" si="8"/>
        <v>128.9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5.0199999999999996</v>
      </c>
      <c r="C19" s="222">
        <v>14.42</v>
      </c>
      <c r="D19" s="223">
        <f>+AN18</f>
        <v>128.9</v>
      </c>
      <c r="E19" s="222"/>
      <c r="F19" s="224"/>
      <c r="G19" s="223">
        <f t="shared" si="13"/>
        <v>128.9</v>
      </c>
      <c r="H19" s="236">
        <v>74.3</v>
      </c>
      <c r="I19" s="237">
        <v>0.97689999999999999</v>
      </c>
      <c r="J19" s="226">
        <f t="shared" si="16"/>
        <v>0.95840514167894764</v>
      </c>
      <c r="K19" s="227">
        <f t="shared" si="10"/>
        <v>123.538</v>
      </c>
      <c r="L19" s="228">
        <f t="shared" si="11"/>
        <v>120.5483804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447.67000000000007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1054</v>
      </c>
      <c r="Y19" s="7">
        <v>2</v>
      </c>
      <c r="Z19" s="8">
        <f>+VLOOKUP(X19,HFO_SERV,trim2+4,TRUE)</f>
        <v>108.2</v>
      </c>
      <c r="AA19" s="8">
        <f>+VLOOKUP(X19+Y19,HFO_SERV,trim2+4,TRUE)</f>
        <v>108.4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108.2</v>
      </c>
      <c r="AF19" s="8">
        <f>+VLOOKUP(X19,HFO_SERV,trim2+5,TRUE)</f>
        <v>108.3</v>
      </c>
      <c r="AG19" s="8">
        <f>+VLOOKUP(X19+Y19,HFO_SERV,trim2+5,TRUE)</f>
        <v>108.5</v>
      </c>
      <c r="AH19" s="7">
        <f t="shared" si="3"/>
        <v>-0.10000000000000142</v>
      </c>
      <c r="AI19" s="7">
        <f t="shared" si="4"/>
        <v>0</v>
      </c>
      <c r="AJ19" s="7">
        <f t="shared" si="5"/>
        <v>108.3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108.2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3.88</v>
      </c>
      <c r="C20" s="222">
        <v>14.42</v>
      </c>
      <c r="D20" s="223">
        <f>+AN19</f>
        <v>108.2</v>
      </c>
      <c r="E20" s="222"/>
      <c r="F20" s="224"/>
      <c r="G20" s="223">
        <f t="shared" si="13"/>
        <v>108.2</v>
      </c>
      <c r="H20" s="236">
        <v>80</v>
      </c>
      <c r="I20" s="237">
        <v>0.97689999999999999</v>
      </c>
      <c r="J20" s="226">
        <f t="shared" si="16"/>
        <v>0.95436319458503893</v>
      </c>
      <c r="K20" s="227">
        <f t="shared" si="10"/>
        <v>103.262</v>
      </c>
      <c r="L20" s="228">
        <f>IF(B20="","",$K20*($I20-0.0011))</f>
        <v>100.76305960000001</v>
      </c>
      <c r="M20" s="228" t="s">
        <v>208</v>
      </c>
      <c r="N20" s="91"/>
      <c r="O20" s="197"/>
      <c r="P20" s="195" t="s">
        <v>149</v>
      </c>
      <c r="Q20" s="196">
        <f>+Q19*0.95</f>
        <v>425.28650000000005</v>
      </c>
      <c r="S20" s="183">
        <f>+SUM(S15:S18)</f>
        <v>3301.5608549999997</v>
      </c>
      <c r="U20" s="66"/>
      <c r="V20" s="14" t="s">
        <v>71</v>
      </c>
      <c r="W20" s="15"/>
      <c r="X20" s="13">
        <f>1494-B21*100</f>
        <v>650</v>
      </c>
      <c r="Y20" s="7">
        <v>2</v>
      </c>
      <c r="Z20" s="8">
        <f>+VLOOKUP(X20,LSHFO_SET,trim2+4,TRUE)</f>
        <v>53.3</v>
      </c>
      <c r="AA20" s="8">
        <f>+VLOOKUP(X20+Y20,LSHFO_SET,trim2+4,TRUE)</f>
        <v>53.5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53.3</v>
      </c>
      <c r="AF20" s="8">
        <f>+VLOOKUP(X20,LSHFO_SET,trim2+5,TRUE)</f>
        <v>53.4</v>
      </c>
      <c r="AG20" s="8">
        <f>+VLOOKUP(X20+Y20,LSHFO_SET,trim2+5,TRUE)</f>
        <v>53.5</v>
      </c>
      <c r="AH20" s="7">
        <f t="shared" si="3"/>
        <v>-5.0000000000000711E-2</v>
      </c>
      <c r="AI20" s="7">
        <f t="shared" si="4"/>
        <v>0</v>
      </c>
      <c r="AJ20" s="7">
        <f t="shared" si="5"/>
        <v>53.4</v>
      </c>
      <c r="AK20" s="7">
        <f t="shared" si="6"/>
        <v>0</v>
      </c>
      <c r="AL20" s="7">
        <f t="shared" si="7"/>
        <v>-5.0000000000000711E-2</v>
      </c>
      <c r="AM20" s="7"/>
      <c r="AN20" s="9">
        <f t="shared" si="8"/>
        <v>53.3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8.44</v>
      </c>
      <c r="C21" s="246">
        <v>14.94</v>
      </c>
      <c r="D21" s="243">
        <f>IF(B21="mt",0,AN20)</f>
        <v>53.3</v>
      </c>
      <c r="E21" s="246"/>
      <c r="F21" s="247"/>
      <c r="G21" s="243">
        <f t="shared" si="13"/>
        <v>53.3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50.313000000000002</v>
      </c>
      <c r="L21" s="249">
        <f t="shared" si="11"/>
        <v>48.018727200000001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1123</v>
      </c>
      <c r="Y21" s="7">
        <v>2</v>
      </c>
      <c r="Z21" s="8">
        <f>+VLOOKUP(X21,LSHFO_SERV,trim2+4,TRUE)</f>
        <v>92.8</v>
      </c>
      <c r="AA21" s="8">
        <f>+VLOOKUP(X21+Y21,LSHFO_SERV,trim2+4,TRUE)</f>
        <v>92.9</v>
      </c>
      <c r="AB21" s="6">
        <f>+X21-VLOOKUP(X21,LSHFO_SERV,1,TRUE)</f>
        <v>1</v>
      </c>
      <c r="AC21" s="7">
        <f t="shared" si="0"/>
        <v>-5.0000000000004263E-2</v>
      </c>
      <c r="AD21" s="7">
        <f t="shared" si="1"/>
        <v>-5.0000000000004263E-2</v>
      </c>
      <c r="AE21" s="7">
        <f t="shared" si="2"/>
        <v>92.85</v>
      </c>
      <c r="AF21" s="8">
        <f>+VLOOKUP(X21,LSHFO_SERV,trim2+5,TRUE)</f>
        <v>92.8</v>
      </c>
      <c r="AG21" s="8">
        <f>+VLOOKUP(X21+Y21,LSHFO_SERV,trim2+5,TRUE)</f>
        <v>93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92.9</v>
      </c>
      <c r="AK21" s="7">
        <f t="shared" si="6"/>
        <v>0</v>
      </c>
      <c r="AL21" s="7">
        <f t="shared" si="7"/>
        <v>-2.5000000000005684E-2</v>
      </c>
      <c r="AM21" s="7"/>
      <c r="AN21" s="9">
        <f t="shared" si="8"/>
        <v>92.85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4.0999999999999996</v>
      </c>
      <c r="C22" s="246">
        <v>15.33</v>
      </c>
      <c r="D22" s="243">
        <f>IF(B22="mt",0,AN21)</f>
        <v>92.85</v>
      </c>
      <c r="E22" s="246"/>
      <c r="F22" s="247"/>
      <c r="G22" s="243">
        <f t="shared" si="13"/>
        <v>92.85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87.694000000000003</v>
      </c>
      <c r="L22" s="249">
        <f t="shared" si="11"/>
        <v>83.695153600000012</v>
      </c>
      <c r="M22" s="249" t="s">
        <v>207</v>
      </c>
      <c r="N22" s="91"/>
      <c r="O22" s="131"/>
      <c r="P22" s="149">
        <v>1912.7</v>
      </c>
      <c r="Q22" s="149">
        <f>M26-P22</f>
        <v>2378.3144342000005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5</v>
      </c>
      <c r="E23" s="230"/>
      <c r="F23" s="231"/>
      <c r="G23" s="232">
        <v>5</v>
      </c>
      <c r="H23" s="238">
        <v>30</v>
      </c>
      <c r="I23" s="239">
        <v>0.97689999999999999</v>
      </c>
      <c r="J23" s="233">
        <f t="shared" si="16"/>
        <v>0.98956404074711524</v>
      </c>
      <c r="K23" s="234">
        <f t="shared" si="10"/>
        <v>4.9480000000000004</v>
      </c>
      <c r="L23" s="235">
        <f>IF(C23="","",$K23*($I23-0.0011))</f>
        <v>4.8282584000000002</v>
      </c>
      <c r="M23" s="228" t="s">
        <v>208</v>
      </c>
      <c r="N23" s="91"/>
      <c r="P23" s="150"/>
      <c r="Q23" s="150"/>
      <c r="R23" s="21"/>
      <c r="S23" s="18">
        <f>SUM(L16,L18)</f>
        <v>2292.7562686000001</v>
      </c>
      <c r="U23" s="66"/>
      <c r="V23" s="16" t="s">
        <v>73</v>
      </c>
      <c r="W23" s="15"/>
      <c r="X23" s="13">
        <f>+C37*100</f>
        <v>840</v>
      </c>
      <c r="Y23" s="7">
        <v>2</v>
      </c>
      <c r="Z23" s="8">
        <f>+VLOOKUP(X23,MGO_STOR_SB,trim2+4,TRUE)</f>
        <v>202.8</v>
      </c>
      <c r="AA23" s="8">
        <f>+VLOOKUP(X23+Y23,MGO_STOR_SB,trim2+4,TRUE)</f>
        <v>203.4</v>
      </c>
      <c r="AB23" s="6">
        <f>+X23-VLOOKUP(X23,MGO_STOR_SB,1,TRUE)</f>
        <v>0</v>
      </c>
      <c r="AC23" s="7">
        <f>+(Z23-AA23)/Y23</f>
        <v>-0.29999999999999716</v>
      </c>
      <c r="AD23" s="7">
        <f>+AC23*AB23</f>
        <v>0</v>
      </c>
      <c r="AE23" s="7">
        <f>+Z23-AD23</f>
        <v>202.8</v>
      </c>
      <c r="AF23" s="8">
        <f>+VLOOKUP(X23,MGO_STOR_SB,trim2+5,TRUE)</f>
        <v>203</v>
      </c>
      <c r="AG23" s="8">
        <f>+VLOOKUP(X23+Y23,MGO_STOR_SB,trim2+5,TRUE)</f>
        <v>203.5</v>
      </c>
      <c r="AH23" s="7">
        <f>+(AF23-AG23)/Y23</f>
        <v>-0.25</v>
      </c>
      <c r="AI23" s="7">
        <f>+AH23*AB23</f>
        <v>0</v>
      </c>
      <c r="AJ23" s="7">
        <f>+AF23-AI23</f>
        <v>203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202.8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4533.0499999999993</v>
      </c>
      <c r="E25" s="71"/>
      <c r="F25" s="90">
        <f>SUM(F15:F24)</f>
        <v>0</v>
      </c>
      <c r="G25" s="89">
        <f>SUM(G15:G24)</f>
        <v>4533.0499999999993</v>
      </c>
      <c r="H25" s="88">
        <f>IF(B15=0," ",AVERAGE(H15:H24))</f>
        <v>58.477777777777774</v>
      </c>
      <c r="I25" s="70" t="s">
        <v>4</v>
      </c>
      <c r="J25" s="70"/>
      <c r="K25" s="87">
        <f>SUM(K15:K24)</f>
        <v>4438.1530000000002</v>
      </c>
      <c r="L25" s="87">
        <f>SUM(L15:L24)</f>
        <v>4291.0144342000003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209</v>
      </c>
      <c r="Y25" s="7">
        <v>2</v>
      </c>
      <c r="Z25" s="8">
        <f>+VLOOKUP(X25,MGO_SERV_TK,trim2+4,TRUE)</f>
        <v>44.1</v>
      </c>
      <c r="AA25" s="8">
        <f>+VLOOKUP(X25+Y25,MGO_SERV_TK,trim2+4,TRUE)</f>
        <v>44.6</v>
      </c>
      <c r="AB25" s="6">
        <f>+X25-VLOOKUP(X25,MGO_SERV_TK,1,TRUE)</f>
        <v>1</v>
      </c>
      <c r="AC25" s="7">
        <f>+(Z25-AA25)/Y25</f>
        <v>-0.25</v>
      </c>
      <c r="AD25" s="7">
        <f>+AC25*AB25</f>
        <v>-0.25</v>
      </c>
      <c r="AE25" s="7">
        <f>+Z25-AD25</f>
        <v>44.35</v>
      </c>
      <c r="AF25" s="8">
        <f>+VLOOKUP(X25,MGO_SERV_TK,trim2+5,TRUE)</f>
        <v>44.1</v>
      </c>
      <c r="AG25" s="8">
        <f>+VLOOKUP(X25+Y25,MGO_SERV_TK,trim2+5,TRUE)</f>
        <v>44.5</v>
      </c>
      <c r="AH25" s="7">
        <f>+(AF25-AG25)/Y25</f>
        <v>-0.19999999999999929</v>
      </c>
      <c r="AI25" s="7">
        <f>+AH25*AB25</f>
        <v>-0.19999999999999929</v>
      </c>
      <c r="AJ25" s="7">
        <f>+AF25-AI25</f>
        <v>44.3</v>
      </c>
      <c r="AK25" s="7">
        <f t="shared" si="6"/>
        <v>0</v>
      </c>
      <c r="AL25" s="7">
        <f>+(AE25-AJ25)/Y25</f>
        <v>2.5000000000002132E-2</v>
      </c>
      <c r="AM25" s="7"/>
      <c r="AN25" s="9">
        <f>+AE25-AL25*AK25</f>
        <v>44.35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4291.0144342000003</v>
      </c>
      <c r="N26" s="66"/>
      <c r="O26" s="66"/>
      <c r="T26" s="66"/>
      <c r="U26" s="66"/>
      <c r="V26" s="120" t="s">
        <v>74</v>
      </c>
      <c r="W26" s="15"/>
      <c r="X26" s="13">
        <f>+C38*100</f>
        <v>756</v>
      </c>
      <c r="Y26" s="7">
        <v>3</v>
      </c>
      <c r="Z26" s="8">
        <f>+VLOOKUP(X26,MGO_STOR_PS,trim2+4,TRUE)</f>
        <v>288.7</v>
      </c>
      <c r="AA26" s="8">
        <f>+VLOOKUP(X26+Y26,MGO_STOR_PS,trim2+4,TRUE)</f>
        <v>289.39999999999998</v>
      </c>
      <c r="AB26" s="6">
        <f>+X26-VLOOKUP(X26,MGO_STOR_PS,1,TRUE)</f>
        <v>0</v>
      </c>
      <c r="AC26" s="7">
        <f>+(Z26-AA26)/Y26</f>
        <v>-0.23333333333332953</v>
      </c>
      <c r="AD26" s="7">
        <f>+AC26*AB26</f>
        <v>0</v>
      </c>
      <c r="AE26" s="7">
        <f>+Z26-AD26</f>
        <v>288.7</v>
      </c>
      <c r="AF26" s="8">
        <f>+VLOOKUP(X26,MGO_STOR_PS,trim2+5,TRUE)</f>
        <v>288.89999999999998</v>
      </c>
      <c r="AG26" s="8">
        <f>+VLOOKUP(X26+Y26,MGO_STOR_PS,trim2+5,TRUE)</f>
        <v>289.7</v>
      </c>
      <c r="AH26" s="7">
        <f>+(AF26-AG26)/Y26</f>
        <v>-0.26666666666667044</v>
      </c>
      <c r="AI26" s="7">
        <f>+AH26*AB26</f>
        <v>0</v>
      </c>
      <c r="AJ26" s="7">
        <f>+AF26-AI26</f>
        <v>288.89999999999998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288.7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1772.1184671999999</v>
      </c>
      <c r="O27" s="21">
        <v>1702.9</v>
      </c>
      <c r="P27" s="100">
        <f>M27-O27</f>
        <v>69.21846719999985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2518.8959669999999</v>
      </c>
      <c r="O28" s="21">
        <v>2536.1999999999998</v>
      </c>
      <c r="P28" s="100">
        <f>M28-O28</f>
        <v>-17.30403299999989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</v>
      </c>
      <c r="D37" s="95">
        <f>+AN23</f>
        <v>202.8</v>
      </c>
      <c r="E37" s="97"/>
      <c r="F37" s="96"/>
      <c r="G37" s="95">
        <f>IF(D37&gt;0,D37-F37," ")</f>
        <v>202.8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200.40299999999999</v>
      </c>
      <c r="L37" s="117"/>
      <c r="M37" s="123">
        <f t="shared" ref="M37:M38" si="20">IF(C37="","",$K37*($I37-0.0011))</f>
        <v>177.63721919999998</v>
      </c>
      <c r="O37" s="151">
        <f>D37/229</f>
        <v>0.88558951965065502</v>
      </c>
      <c r="P37" s="152">
        <f>0.9*229</f>
        <v>206.1</v>
      </c>
      <c r="Q37" s="152">
        <f t="shared" ref="Q37" si="21">IF(P37-G37&lt;0,0,P37-G37)</f>
        <v>3.2999999999999829</v>
      </c>
      <c r="R37" s="153">
        <v>176.7</v>
      </c>
      <c r="S37" s="154">
        <f>SUM(L37:M37)-R37</f>
        <v>0.93721919999998704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7.56</v>
      </c>
      <c r="D38" s="74">
        <f>+AN26</f>
        <v>288.7</v>
      </c>
      <c r="E38" s="76"/>
      <c r="F38" s="75"/>
      <c r="G38" s="74">
        <f>IF(D38&gt;0,D38-F38," ")</f>
        <v>288.7</v>
      </c>
      <c r="H38" s="73">
        <v>31.6</v>
      </c>
      <c r="I38" s="188">
        <v>0.88790000000000002</v>
      </c>
      <c r="J38" s="124">
        <f>EXP(-(186.9696+0.4862*(I38*1000))/(I38*1000)^2*(H38-15)*(1+0.8*(186.9696+0.4862*(I38*1000))*(H38-15)/(I38*1000)^2))</f>
        <v>0.98692372326222688</v>
      </c>
      <c r="K38" s="130">
        <f>IF(D38&gt;0,ROUND((G38*J38),3)," ")</f>
        <v>284.92500000000001</v>
      </c>
      <c r="L38" s="93"/>
      <c r="M38" s="92">
        <f t="shared" si="20"/>
        <v>252.67149000000001</v>
      </c>
      <c r="O38" s="151">
        <f>D38/411.3</f>
        <v>0.70192073911986375</v>
      </c>
      <c r="P38" s="152">
        <f>0.9*411.3</f>
        <v>370.17</v>
      </c>
      <c r="Q38" s="152">
        <f>IF(P38-G38&lt;0,0,P38-G38)</f>
        <v>81.470000000000027</v>
      </c>
      <c r="R38" s="153">
        <v>122.2</v>
      </c>
      <c r="S38" s="154">
        <f>SUM(L38:M38)-R38</f>
        <v>130.47149000000002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2.09</v>
      </c>
      <c r="D39" s="74">
        <f>+AN25</f>
        <v>44.35</v>
      </c>
      <c r="E39" s="76"/>
      <c r="F39" s="75"/>
      <c r="G39" s="74">
        <f>IF(D39&gt;0,D39-F39," ")</f>
        <v>44.35</v>
      </c>
      <c r="H39" s="73">
        <v>35</v>
      </c>
      <c r="I39" s="188">
        <v>0.88749999999999996</v>
      </c>
      <c r="J39" s="124">
        <f>EXP(-(186.9696+0.4862*(I39*1000))/(I39*1000)^2*(H39-15)*(1+0.8*(186.9696+0.4862*(I39*1000))*(H39-15)/(I39*1000)^2))</f>
        <v>0.9842243525596972</v>
      </c>
      <c r="K39" s="130">
        <f>IF(D39&gt;0,ROUND((G39*J39),3)," ")</f>
        <v>43.65</v>
      </c>
      <c r="L39" s="93"/>
      <c r="M39" s="92">
        <f>IF(C39="","",$K39*($I39-0.0011))</f>
        <v>38.691359999999996</v>
      </c>
      <c r="O39" s="151">
        <f>D39/99.8</f>
        <v>0.44438877755511025</v>
      </c>
      <c r="P39" s="151">
        <f ca="1">0.95*P39%</f>
        <v>0</v>
      </c>
      <c r="Q39" s="151"/>
      <c r="R39" s="153">
        <v>69.2</v>
      </c>
      <c r="S39" s="154">
        <f>SUM(L39:M39)-R39</f>
        <v>-30.508640000000007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0.88749999999999996</v>
      </c>
      <c r="J40" s="124">
        <f>EXP(-(186.9696+0.4862*(I40*1000))/(I40*1000)^2*(H40-15)*(1+0.8*(186.9696+0.4862*(I40*1000))*(H40-15)/(I40*1000)^2))</f>
        <v>0.98818133300794042</v>
      </c>
      <c r="K40" s="187">
        <f>IF(D40&gt;0,ROUND((G40*J40),3)," ")</f>
        <v>3.9529999999999998</v>
      </c>
      <c r="L40" s="143"/>
      <c r="M40" s="144">
        <f>+J40*G40*I40</f>
        <v>3.5080437321781881</v>
      </c>
      <c r="O40" s="21"/>
      <c r="P40" s="181">
        <f ca="1">SUM(P37:P39)</f>
        <v>608.28499999999997</v>
      </c>
      <c r="Q40" s="182">
        <f>SUM(Q37:Q38)</f>
        <v>84.77000000000001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539.85</v>
      </c>
      <c r="E41" s="71"/>
      <c r="F41" s="90">
        <f>SUM(F37:F40)</f>
        <v>0</v>
      </c>
      <c r="G41" s="89">
        <f>SUM(G37:G40)</f>
        <v>539.85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532.93099999999993</v>
      </c>
      <c r="L41" s="87">
        <f>SUM(L37:L40)</f>
        <v>0</v>
      </c>
      <c r="M41" s="86">
        <f>SUM(M37:M40)</f>
        <v>472.50811293217811</v>
      </c>
      <c r="O41" s="194"/>
      <c r="P41" s="195" t="s">
        <v>149</v>
      </c>
      <c r="Q41" s="196">
        <f>+Q40*0.85</f>
        <v>72.054500000000004</v>
      </c>
      <c r="R41" s="21"/>
      <c r="S41" s="183">
        <f>+SUM(S37:S39)</f>
        <v>100.90006919999999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472.50811293217811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235.50006919999996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482.1</v>
      </c>
      <c r="R45" s="100">
        <f>M42-P45</f>
        <v>-9.591887067821915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4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4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4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4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5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6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AV62"/>
  <sheetViews>
    <sheetView showGridLines="0" showZeros="0" topLeftCell="A10" zoomScaleSheetLayoutView="100" workbookViewId="0">
      <selection activeCell="P45" sqref="P45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46172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205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7.36</v>
      </c>
      <c r="D9" s="100"/>
      <c r="E9" s="103" t="s">
        <v>130</v>
      </c>
      <c r="F9" s="178">
        <v>11.41</v>
      </c>
      <c r="G9" s="105" t="s">
        <v>129</v>
      </c>
      <c r="H9" s="104">
        <f>SUM(F9-C9)</f>
        <v>4.05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2040</v>
      </c>
      <c r="Y14" s="3">
        <v>2</v>
      </c>
      <c r="Z14" s="4">
        <f>+VLOOKUP(X14,HFO_1sb,trim2+4,TRUE)</f>
        <v>763.4</v>
      </c>
      <c r="AA14" s="4">
        <f>+VLOOKUP(X14+Y14,HFO_1sb,trim2+4,TRUE)</f>
        <v>764.4</v>
      </c>
      <c r="AB14" s="2">
        <f>+X14-VLOOKUP(X14,HFO_1sb,1,TRUE)</f>
        <v>0</v>
      </c>
      <c r="AC14" s="3">
        <f t="shared" ref="AC14:AC21" si="0">+(Z14-AA14)/Y14</f>
        <v>-0.5</v>
      </c>
      <c r="AD14" s="3">
        <f t="shared" ref="AD14:AD21" si="1">+AC14*AB14</f>
        <v>0</v>
      </c>
      <c r="AE14" s="3">
        <f t="shared" ref="AE14:AE21" si="2">+Z14-AD14</f>
        <v>763.4</v>
      </c>
      <c r="AF14" s="4">
        <f>+VLOOKUP(X14,HFO_1sb,trim2+5,TRUE)</f>
        <v>763.3</v>
      </c>
      <c r="AG14" s="4">
        <f>+VLOOKUP(X14+Y14,HFO_1sb,trim2+5,TRUE)</f>
        <v>764.3</v>
      </c>
      <c r="AH14" s="3">
        <f t="shared" ref="AH14:AH21" si="3">+(AF14-AG14)/Y14</f>
        <v>-0.5</v>
      </c>
      <c r="AI14" s="3">
        <f t="shared" ref="AI14:AI21" si="4">+AH14*AB14</f>
        <v>0</v>
      </c>
      <c r="AJ14" s="3">
        <f t="shared" ref="AJ14:AJ21" si="5">+AF14-AI14</f>
        <v>763.3</v>
      </c>
      <c r="AK14" s="3">
        <f t="shared" ref="AK14:AK27" si="6">(trim2-INT(trim2))*10</f>
        <v>0</v>
      </c>
      <c r="AL14" s="7">
        <f t="shared" ref="AL14:AL24" si="7">+(AE14-AJ14)/Y14</f>
        <v>5.0000000000011369E-2</v>
      </c>
      <c r="AM14" s="3"/>
      <c r="AN14" s="5">
        <f t="shared" ref="AN14:AN21" si="8">+AE14-AL14*AK14</f>
        <v>763.4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2.95</v>
      </c>
      <c r="C15" s="250">
        <v>22.58</v>
      </c>
      <c r="D15" s="240">
        <f>+IF(B15="mt",0,AN16)</f>
        <v>727.55</v>
      </c>
      <c r="E15" s="250"/>
      <c r="F15" s="251"/>
      <c r="G15" s="240">
        <f>IF(D15&gt;=0,D15-F15," ")</f>
        <v>727.55</v>
      </c>
      <c r="H15" s="241">
        <v>34.299999999999997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0.98617160830110839</v>
      </c>
      <c r="K15" s="253">
        <f t="shared" ref="K15:K24" si="10">IF(D15&gt;0,ROUND((G15*J15),3)," ")</f>
        <v>717.48900000000003</v>
      </c>
      <c r="L15" s="254">
        <f t="shared" ref="L15:L22" si="11">IF(B15="","",$K15*($I15-0.0011))</f>
        <v>684.77150160000008</v>
      </c>
      <c r="M15" s="254" t="s">
        <v>207</v>
      </c>
      <c r="N15" s="91"/>
      <c r="O15" s="151">
        <f>D15/829.8</f>
        <v>0.8767775367558448</v>
      </c>
      <c r="P15" s="152">
        <f>0.9*829.8</f>
        <v>746.81999999999994</v>
      </c>
      <c r="Q15" s="152">
        <f>IF(P15-G15&lt;0,0,P15-G15)</f>
        <v>19.269999999999982</v>
      </c>
      <c r="R15" s="153">
        <v>626.20000000000005</v>
      </c>
      <c r="S15" s="154">
        <f t="shared" ref="S15:S18" si="12">SUM(L15:M15)-R15</f>
        <v>58.571501600000033</v>
      </c>
      <c r="U15" s="66"/>
      <c r="V15" s="16" t="s">
        <v>66</v>
      </c>
      <c r="W15" s="15"/>
      <c r="X15" s="13">
        <f>1710-B18*100</f>
        <v>1408</v>
      </c>
      <c r="Y15" s="7">
        <v>2</v>
      </c>
      <c r="Z15" s="8">
        <f>+VLOOKUP(X15,HFO_2SB,trim2+4,TRUE)</f>
        <v>1774.6</v>
      </c>
      <c r="AA15" s="8">
        <f>+VLOOKUP(X15+Y15,HFO_2SB,trim2+4,TRUE)</f>
        <v>1777.3</v>
      </c>
      <c r="AB15" s="6">
        <f>+X15-VLOOKUP(X15,HFO_2SB,1,TRUE)</f>
        <v>0</v>
      </c>
      <c r="AC15" s="7">
        <f t="shared" si="0"/>
        <v>-1.3500000000000227</v>
      </c>
      <c r="AD15" s="7">
        <f t="shared" si="1"/>
        <v>0</v>
      </c>
      <c r="AE15" s="7">
        <f t="shared" si="2"/>
        <v>1774.6</v>
      </c>
      <c r="AF15" s="8">
        <f>+VLOOKUP(X15,HFO_2SB,trim2+5,TRUE)</f>
        <v>1777</v>
      </c>
      <c r="AG15" s="8">
        <f>+VLOOKUP(X15+Y15,HFO_2SB,trim2+5,TRUE)</f>
        <v>1779.8</v>
      </c>
      <c r="AH15" s="7">
        <f t="shared" si="3"/>
        <v>-1.3999999999999773</v>
      </c>
      <c r="AI15" s="7">
        <f t="shared" si="4"/>
        <v>0</v>
      </c>
      <c r="AJ15" s="7">
        <f t="shared" si="5"/>
        <v>1777</v>
      </c>
      <c r="AK15" s="7">
        <f t="shared" si="6"/>
        <v>0</v>
      </c>
      <c r="AL15" s="7">
        <f t="shared" si="7"/>
        <v>-1.2000000000000455</v>
      </c>
      <c r="AM15" s="7"/>
      <c r="AN15" s="9">
        <f t="shared" si="8"/>
        <v>1774.6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2.1</v>
      </c>
      <c r="C16" s="222">
        <v>22.58</v>
      </c>
      <c r="D16" s="223">
        <f>IF(B16="mt",0,AN14)</f>
        <v>763.4</v>
      </c>
      <c r="E16" s="222"/>
      <c r="F16" s="224"/>
      <c r="G16" s="223">
        <f t="shared" ref="G16:G22" si="13">IF(D16&gt;=0,D16-F16," ")</f>
        <v>763.4</v>
      </c>
      <c r="H16" s="236">
        <v>35.5</v>
      </c>
      <c r="I16" s="237">
        <v>0.97599999999999998</v>
      </c>
      <c r="J16" s="226">
        <f>EXP(-(186.9696+0.4862*(I16*1000))/(I16*1000)^2*(H16-15)*(1+0.8*(186.9696+0.4862*(I16*1000))*(H16-15)/(I16*1000)^2))</f>
        <v>0.9857051381398223</v>
      </c>
      <c r="K16" s="227">
        <f t="shared" si="10"/>
        <v>752.48699999999997</v>
      </c>
      <c r="L16" s="228">
        <f t="shared" si="11"/>
        <v>733.59957629999997</v>
      </c>
      <c r="M16" s="228" t="s">
        <v>208</v>
      </c>
      <c r="N16" s="91"/>
      <c r="O16" s="151">
        <f t="shared" ref="O16" si="14">D16/829.8</f>
        <v>0.91998071824536032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732.89957629999992</v>
      </c>
      <c r="U16" s="66"/>
      <c r="V16" s="14" t="s">
        <v>67</v>
      </c>
      <c r="W16" s="15"/>
      <c r="X16" s="13">
        <f>2258-B15*100</f>
        <v>1963</v>
      </c>
      <c r="Y16" s="7">
        <v>2</v>
      </c>
      <c r="Z16" s="8">
        <f>+VLOOKUP(X16,LSHFO_PS,trim2+4,TRUE)</f>
        <v>727.1</v>
      </c>
      <c r="AA16" s="8">
        <f>+VLOOKUP(X16+Y16,LSHFO_PS,trim2+4,TRUE)</f>
        <v>728</v>
      </c>
      <c r="AB16" s="6">
        <f>+X16-VLOOKUP(X16,LSHFO_PS,1,TRUE)</f>
        <v>1</v>
      </c>
      <c r="AC16" s="7">
        <f t="shared" si="0"/>
        <v>-0.44999999999998863</v>
      </c>
      <c r="AD16" s="7">
        <f t="shared" si="1"/>
        <v>-0.44999999999998863</v>
      </c>
      <c r="AE16" s="7">
        <f t="shared" si="2"/>
        <v>727.55</v>
      </c>
      <c r="AF16" s="8">
        <f>+VLOOKUP(X16,LSHFO_PS,trim2+5,TRUE)</f>
        <v>727</v>
      </c>
      <c r="AG16" s="8">
        <f>+VLOOKUP(X16+Y16,LSHFO_PS,trim2+5,TRUE)</f>
        <v>727.9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727.45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727.55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3.1</v>
      </c>
      <c r="C17" s="246">
        <v>17.09</v>
      </c>
      <c r="D17" s="243">
        <f>IF(B17="mt",0,AN17)</f>
        <v>1027.0999999999999</v>
      </c>
      <c r="E17" s="246"/>
      <c r="F17" s="247"/>
      <c r="G17" s="243">
        <f t="shared" si="13"/>
        <v>1027.0999999999999</v>
      </c>
      <c r="H17" s="244">
        <v>52.6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0.97296357940340683</v>
      </c>
      <c r="K17" s="248">
        <f t="shared" si="10"/>
        <v>999.33100000000002</v>
      </c>
      <c r="L17" s="249">
        <f t="shared" si="11"/>
        <v>953.76150640000003</v>
      </c>
      <c r="M17" s="249" t="s">
        <v>207</v>
      </c>
      <c r="N17" s="91"/>
      <c r="O17" s="151">
        <f>D17/1341.4</f>
        <v>0.76569256001192776</v>
      </c>
      <c r="P17" s="152">
        <f>0.9*1341.4</f>
        <v>1207.2600000000002</v>
      </c>
      <c r="Q17" s="152">
        <f t="shared" si="15"/>
        <v>180.16000000000031</v>
      </c>
      <c r="R17" s="153">
        <v>1.1000000000000001</v>
      </c>
      <c r="S17" s="154">
        <f t="shared" si="12"/>
        <v>952.66150640000001</v>
      </c>
      <c r="U17" s="66"/>
      <c r="V17" s="14" t="s">
        <v>68</v>
      </c>
      <c r="W17" s="15"/>
      <c r="X17" s="13">
        <f>1709-B17*100</f>
        <v>1399</v>
      </c>
      <c r="Y17" s="7">
        <v>2</v>
      </c>
      <c r="Z17" s="8">
        <f>+VLOOKUP(X17,HFO_2PS,trim2+4,TRUE)</f>
        <v>1025.7</v>
      </c>
      <c r="AA17" s="8">
        <f>+VLOOKUP(X17+Y17,HFO_2PS,trim2+4,TRUE)</f>
        <v>1028.5</v>
      </c>
      <c r="AB17" s="6">
        <f>+X17-VLOOKUP(X17,HFO_2PS,1,TRUE)</f>
        <v>1</v>
      </c>
      <c r="AC17" s="7">
        <f t="shared" si="0"/>
        <v>-1.3999999999999773</v>
      </c>
      <c r="AD17" s="7">
        <f t="shared" si="1"/>
        <v>-1.3999999999999773</v>
      </c>
      <c r="AE17" s="7">
        <f t="shared" si="2"/>
        <v>1027.0999999999999</v>
      </c>
      <c r="AF17" s="8">
        <f>+VLOOKUP(X17,HFO_2PS,trim2+5,TRUE)</f>
        <v>1027.5999999999999</v>
      </c>
      <c r="AG17" s="8">
        <f>+VLOOKUP(X17+Y17,HFO_2PS,trim2+5,TRUE)</f>
        <v>1030.3</v>
      </c>
      <c r="AH17" s="7">
        <f t="shared" si="3"/>
        <v>-1.3500000000000227</v>
      </c>
      <c r="AI17" s="7">
        <f t="shared" si="4"/>
        <v>-1.3500000000000227</v>
      </c>
      <c r="AJ17" s="7">
        <f t="shared" si="5"/>
        <v>1028.9499999999998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1027.0999999999999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3.02</v>
      </c>
      <c r="C18" s="222">
        <v>17.100000000000001</v>
      </c>
      <c r="D18" s="223">
        <f>IF(B18="mt",0,AN15)</f>
        <v>1774.6</v>
      </c>
      <c r="E18" s="222"/>
      <c r="F18" s="224"/>
      <c r="G18" s="223">
        <f t="shared" si="13"/>
        <v>1774.6</v>
      </c>
      <c r="H18" s="236">
        <v>35.5</v>
      </c>
      <c r="I18" s="237">
        <v>0.97599999999999998</v>
      </c>
      <c r="J18" s="226">
        <f t="shared" si="16"/>
        <v>0.9857051381398223</v>
      </c>
      <c r="K18" s="227">
        <f t="shared" si="10"/>
        <v>1749.232</v>
      </c>
      <c r="L18" s="228">
        <f t="shared" si="11"/>
        <v>1705.3262768</v>
      </c>
      <c r="M18" s="228" t="s">
        <v>208</v>
      </c>
      <c r="N18" s="91"/>
      <c r="O18" s="221">
        <f>D18/2077.6</f>
        <v>0.85415864458991142</v>
      </c>
      <c r="P18" s="152">
        <f>0.9*2077.6</f>
        <v>1869.84</v>
      </c>
      <c r="Q18" s="152">
        <f t="shared" si="15"/>
        <v>95.240000000000009</v>
      </c>
      <c r="R18" s="153">
        <v>3.6</v>
      </c>
      <c r="S18" s="154">
        <f t="shared" si="12"/>
        <v>1701.7262768000001</v>
      </c>
      <c r="U18" s="66"/>
      <c r="V18" s="14" t="s">
        <v>69</v>
      </c>
      <c r="W18" s="15"/>
      <c r="X18" s="13">
        <f>1442-B19*100</f>
        <v>890</v>
      </c>
      <c r="Y18" s="7">
        <v>2</v>
      </c>
      <c r="Z18" s="8">
        <f>+VLOOKUP(X18,HFO_SETT,trim2+4,TRUE)</f>
        <v>122.2</v>
      </c>
      <c r="AA18" s="8">
        <f>+VLOOKUP(X18+Y18,HFO_SETT,trim2+4,TRUE)</f>
        <v>122.4</v>
      </c>
      <c r="AB18" s="6">
        <f>+X18-VLOOKUP(X18,HFO_SETT,1,TRUE)</f>
        <v>0</v>
      </c>
      <c r="AC18" s="7">
        <f t="shared" si="0"/>
        <v>-0.10000000000000142</v>
      </c>
      <c r="AD18" s="7">
        <f t="shared" si="1"/>
        <v>0</v>
      </c>
      <c r="AE18" s="7">
        <f t="shared" si="2"/>
        <v>122.2</v>
      </c>
      <c r="AF18" s="8">
        <f>+VLOOKUP(X18,HFO_SETT,trim2+5,TRUE)</f>
        <v>122.2</v>
      </c>
      <c r="AG18" s="8">
        <f>+VLOOKUP(X18+Y18,HFO_SETT,trim2+5,TRUE)</f>
        <v>122.4</v>
      </c>
      <c r="AH18" s="7">
        <f t="shared" si="3"/>
        <v>-0.10000000000000142</v>
      </c>
      <c r="AI18" s="7">
        <f t="shared" si="4"/>
        <v>0</v>
      </c>
      <c r="AJ18" s="7">
        <f t="shared" si="5"/>
        <v>122.2</v>
      </c>
      <c r="AK18" s="7">
        <f t="shared" si="6"/>
        <v>0</v>
      </c>
      <c r="AL18" s="7">
        <f t="shared" si="7"/>
        <v>0</v>
      </c>
      <c r="AM18" s="7"/>
      <c r="AN18" s="9">
        <f t="shared" si="8"/>
        <v>122.2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5.52</v>
      </c>
      <c r="C19" s="222">
        <v>14.42</v>
      </c>
      <c r="D19" s="223">
        <f>+AN18</f>
        <v>122.2</v>
      </c>
      <c r="E19" s="222"/>
      <c r="F19" s="224"/>
      <c r="G19" s="223">
        <f t="shared" si="13"/>
        <v>122.2</v>
      </c>
      <c r="H19" s="236">
        <v>74.3</v>
      </c>
      <c r="I19" s="237">
        <v>0.97599999999999998</v>
      </c>
      <c r="J19" s="226">
        <f t="shared" si="16"/>
        <v>0.95835544475485712</v>
      </c>
      <c r="K19" s="227">
        <f t="shared" si="10"/>
        <v>117.111</v>
      </c>
      <c r="L19" s="228">
        <f t="shared" si="11"/>
        <v>114.17151390000001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294.6700000000003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1052</v>
      </c>
      <c r="Y19" s="7">
        <v>2</v>
      </c>
      <c r="Z19" s="8">
        <f>+VLOOKUP(X19,HFO_SERV,trim2+4,TRUE)</f>
        <v>108.1</v>
      </c>
      <c r="AA19" s="8">
        <f>+VLOOKUP(X19+Y19,HFO_SERV,trim2+4,TRUE)</f>
        <v>108.3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108.1</v>
      </c>
      <c r="AF19" s="8">
        <f>+VLOOKUP(X19,HFO_SERV,trim2+5,TRUE)</f>
        <v>108.1</v>
      </c>
      <c r="AG19" s="8">
        <f>+VLOOKUP(X19+Y19,HFO_SERV,trim2+5,TRUE)</f>
        <v>108.3</v>
      </c>
      <c r="AH19" s="7">
        <f t="shared" si="3"/>
        <v>-0.10000000000000142</v>
      </c>
      <c r="AI19" s="7">
        <f t="shared" si="4"/>
        <v>0</v>
      </c>
      <c r="AJ19" s="7">
        <f t="shared" si="5"/>
        <v>108.1</v>
      </c>
      <c r="AK19" s="7">
        <f t="shared" si="6"/>
        <v>0</v>
      </c>
      <c r="AL19" s="7">
        <f t="shared" si="7"/>
        <v>0</v>
      </c>
      <c r="AM19" s="7"/>
      <c r="AN19" s="9">
        <f t="shared" si="8"/>
        <v>108.1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3.9</v>
      </c>
      <c r="C20" s="222">
        <v>14.42</v>
      </c>
      <c r="D20" s="223">
        <f>+AN19</f>
        <v>108.1</v>
      </c>
      <c r="E20" s="222"/>
      <c r="F20" s="224"/>
      <c r="G20" s="223">
        <f t="shared" si="13"/>
        <v>108.1</v>
      </c>
      <c r="H20" s="236">
        <v>80</v>
      </c>
      <c r="I20" s="237">
        <v>0.97599999999999998</v>
      </c>
      <c r="J20" s="226">
        <f t="shared" si="16"/>
        <v>0.95430862847755016</v>
      </c>
      <c r="K20" s="227">
        <f t="shared" si="10"/>
        <v>103.161</v>
      </c>
      <c r="L20" s="228">
        <f>IF(B20="","",$K20*($I20-0.0011))</f>
        <v>100.5716589</v>
      </c>
      <c r="M20" s="228" t="s">
        <v>208</v>
      </c>
      <c r="N20" s="91"/>
      <c r="O20" s="197"/>
      <c r="P20" s="195" t="s">
        <v>149</v>
      </c>
      <c r="Q20" s="196">
        <f>+Q19*0.95</f>
        <v>279.93650000000025</v>
      </c>
      <c r="S20" s="183">
        <f>+SUM(S15:S18)</f>
        <v>3445.8588611</v>
      </c>
      <c r="U20" s="66"/>
      <c r="V20" s="14" t="s">
        <v>71</v>
      </c>
      <c r="W20" s="15"/>
      <c r="X20" s="13">
        <f>1494-B21*100</f>
        <v>941</v>
      </c>
      <c r="Y20" s="7">
        <v>2</v>
      </c>
      <c r="Z20" s="8">
        <f>+VLOOKUP(X20,LSHFO_SET,trim2+4,TRUE)</f>
        <v>77.5</v>
      </c>
      <c r="AA20" s="8">
        <f>+VLOOKUP(X20+Y20,LSHFO_SET,trim2+4,TRUE)</f>
        <v>77.7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77.599999999999994</v>
      </c>
      <c r="AF20" s="8">
        <f>+VLOOKUP(X20,LSHFO_SET,trim2+5,TRUE)</f>
        <v>77.599999999999994</v>
      </c>
      <c r="AG20" s="8">
        <f>+VLOOKUP(X20+Y20,LSHFO_SET,trim2+5,TRUE)</f>
        <v>77.7</v>
      </c>
      <c r="AH20" s="7">
        <f t="shared" si="3"/>
        <v>-5.0000000000004263E-2</v>
      </c>
      <c r="AI20" s="7">
        <f t="shared" si="4"/>
        <v>-5.0000000000004263E-2</v>
      </c>
      <c r="AJ20" s="7">
        <f t="shared" si="5"/>
        <v>77.650000000000006</v>
      </c>
      <c r="AK20" s="7">
        <f t="shared" si="6"/>
        <v>0</v>
      </c>
      <c r="AL20" s="7">
        <f t="shared" si="7"/>
        <v>-2.5000000000005684E-2</v>
      </c>
      <c r="AM20" s="7"/>
      <c r="AN20" s="9">
        <f t="shared" si="8"/>
        <v>77.599999999999994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5.53</v>
      </c>
      <c r="C21" s="246">
        <v>14.94</v>
      </c>
      <c r="D21" s="243">
        <f>IF(B21="mt",0,AN20)</f>
        <v>77.599999999999994</v>
      </c>
      <c r="E21" s="246"/>
      <c r="F21" s="247"/>
      <c r="G21" s="243">
        <f t="shared" si="13"/>
        <v>77.599999999999994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73.251000000000005</v>
      </c>
      <c r="L21" s="249">
        <f t="shared" si="11"/>
        <v>69.910754400000002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1127</v>
      </c>
      <c r="Y21" s="7">
        <v>2</v>
      </c>
      <c r="Z21" s="8">
        <f>+VLOOKUP(X21,LSHFO_SERV,trim2+4,TRUE)</f>
        <v>93.1</v>
      </c>
      <c r="AA21" s="8">
        <f>+VLOOKUP(X21+Y21,LSHFO_SERV,trim2+4,TRUE)</f>
        <v>93.3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93.199999999999989</v>
      </c>
      <c r="AF21" s="8">
        <f>+VLOOKUP(X21,LSHFO_SERV,trim2+5,TRUE)</f>
        <v>93.1</v>
      </c>
      <c r="AG21" s="8">
        <f>+VLOOKUP(X21+Y21,LSHFO_SERV,trim2+5,TRUE)</f>
        <v>93.3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93.199999999999989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93.199999999999989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4.0599999999999996</v>
      </c>
      <c r="C22" s="246">
        <v>15.33</v>
      </c>
      <c r="D22" s="243">
        <f>IF(B22="mt",0,AN21)</f>
        <v>93.199999999999989</v>
      </c>
      <c r="E22" s="246"/>
      <c r="F22" s="247"/>
      <c r="G22" s="243">
        <f t="shared" si="13"/>
        <v>93.199999999999989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88.025000000000006</v>
      </c>
      <c r="L22" s="249">
        <f t="shared" si="11"/>
        <v>84.011060000000015</v>
      </c>
      <c r="M22" s="249" t="s">
        <v>207</v>
      </c>
      <c r="N22" s="91"/>
      <c r="O22" s="131"/>
      <c r="P22" s="149">
        <v>1912.7</v>
      </c>
      <c r="Q22" s="149">
        <f>M26-P22</f>
        <v>2538.1443106999996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5</v>
      </c>
      <c r="E23" s="230"/>
      <c r="F23" s="231"/>
      <c r="G23" s="232">
        <v>5</v>
      </c>
      <c r="H23" s="238">
        <v>30</v>
      </c>
      <c r="I23" s="239">
        <v>0.95550000000000002</v>
      </c>
      <c r="J23" s="233">
        <f t="shared" si="16"/>
        <v>0.9892618911401122</v>
      </c>
      <c r="K23" s="234">
        <f t="shared" si="10"/>
        <v>4.9459999999999997</v>
      </c>
      <c r="L23" s="235">
        <f>IF(C23="","",$K23*($I23-0.0011))</f>
        <v>4.7204623999999997</v>
      </c>
      <c r="M23" s="228" t="s">
        <v>208</v>
      </c>
      <c r="N23" s="91"/>
      <c r="P23" s="150"/>
      <c r="Q23" s="150"/>
      <c r="R23" s="21"/>
      <c r="S23" s="18">
        <f>SUM(L16,L18)</f>
        <v>2438.9258531</v>
      </c>
      <c r="U23" s="66"/>
      <c r="V23" s="16" t="s">
        <v>73</v>
      </c>
      <c r="W23" s="15"/>
      <c r="X23" s="13">
        <f>+C37*100</f>
        <v>840</v>
      </c>
      <c r="Y23" s="7">
        <v>2</v>
      </c>
      <c r="Z23" s="8">
        <f>+VLOOKUP(X23,MGO_STOR_SB,trim2+4,TRUE)</f>
        <v>203</v>
      </c>
      <c r="AA23" s="8">
        <f>+VLOOKUP(X23+Y23,MGO_STOR_SB,trim2+4,TRUE)</f>
        <v>203.5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</v>
      </c>
      <c r="AF23" s="8">
        <f>+VLOOKUP(X23,MGO_STOR_SB,trim2+5,TRUE)</f>
        <v>203.1</v>
      </c>
      <c r="AG23" s="8">
        <f>+VLOOKUP(X23+Y23,MGO_STOR_SB,trim2+5,TRUE)</f>
        <v>203.7</v>
      </c>
      <c r="AH23" s="7">
        <f>+(AF23-AG23)/Y23</f>
        <v>-0.29999999999999716</v>
      </c>
      <c r="AI23" s="7">
        <f>+AH23*AB23</f>
        <v>0</v>
      </c>
      <c r="AJ23" s="7">
        <f>+AF23-AI23</f>
        <v>203.1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4703.25</v>
      </c>
      <c r="E25" s="71"/>
      <c r="F25" s="90">
        <f>SUM(F15:F24)</f>
        <v>0</v>
      </c>
      <c r="G25" s="89">
        <f>SUM(G15:G24)</f>
        <v>4703.25</v>
      </c>
      <c r="H25" s="88">
        <f>IF(B15=0," ",AVERAGE(H15:H24))</f>
        <v>58.477777777777774</v>
      </c>
      <c r="I25" s="70" t="s">
        <v>4</v>
      </c>
      <c r="J25" s="70"/>
      <c r="K25" s="87">
        <f>SUM(K15:K24)</f>
        <v>4605.0330000000004</v>
      </c>
      <c r="L25" s="87">
        <f>SUM(L15:L24)</f>
        <v>4450.8443106999994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210</v>
      </c>
      <c r="Y25" s="7">
        <v>2</v>
      </c>
      <c r="Z25" s="8">
        <f>+VLOOKUP(X25,MGO_SERV_TK,trim2+4,TRUE)</f>
        <v>44.5</v>
      </c>
      <c r="AA25" s="8">
        <f>+VLOOKUP(X25+Y25,MGO_SERV_TK,trim2+4,TRUE)</f>
        <v>44.9</v>
      </c>
      <c r="AB25" s="6">
        <f>+X25-VLOOKUP(X25,MGO_SERV_TK,1,TRUE)</f>
        <v>0</v>
      </c>
      <c r="AC25" s="7">
        <f>+(Z25-AA25)/Y25</f>
        <v>-0.19999999999999929</v>
      </c>
      <c r="AD25" s="7">
        <f>+AC25*AB25</f>
        <v>0</v>
      </c>
      <c r="AE25" s="7">
        <f>+Z25-AD25</f>
        <v>44.5</v>
      </c>
      <c r="AF25" s="8">
        <f>+VLOOKUP(X25,MGO_SERV_TK,trim2+5,TRUE)</f>
        <v>44.4</v>
      </c>
      <c r="AG25" s="8">
        <f>+VLOOKUP(X25+Y25,MGO_SERV_TK,trim2+5,TRUE)</f>
        <v>44.8</v>
      </c>
      <c r="AH25" s="7">
        <f>+(AF25-AG25)/Y25</f>
        <v>-0.19999999999999929</v>
      </c>
      <c r="AI25" s="7">
        <f>+AH25*AB25</f>
        <v>0</v>
      </c>
      <c r="AJ25" s="7">
        <f>+AF25-AI25</f>
        <v>44.4</v>
      </c>
      <c r="AK25" s="7">
        <f t="shared" si="6"/>
        <v>0</v>
      </c>
      <c r="AL25" s="7">
        <f>+(AE25-AJ25)/Y25</f>
        <v>5.0000000000000711E-2</v>
      </c>
      <c r="AM25" s="7"/>
      <c r="AN25" s="9">
        <f>+AE25-AL25*AK25</f>
        <v>44.5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4450.8443106999994</v>
      </c>
      <c r="N26" s="66"/>
      <c r="O26" s="66"/>
      <c r="T26" s="66"/>
      <c r="U26" s="66"/>
      <c r="V26" s="120" t="s">
        <v>74</v>
      </c>
      <c r="W26" s="15"/>
      <c r="X26" s="13">
        <f>+C38*100</f>
        <v>755</v>
      </c>
      <c r="Y26" s="7">
        <v>3</v>
      </c>
      <c r="Z26" s="8">
        <f>+VLOOKUP(X26,MGO_STOR_PS,trim2+4,TRUE)</f>
        <v>288.2</v>
      </c>
      <c r="AA26" s="8">
        <f>+VLOOKUP(X26+Y26,MGO_STOR_PS,trim2+4,TRUE)</f>
        <v>289.7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288.7</v>
      </c>
      <c r="AF26" s="8">
        <f>+VLOOKUP(X26,MGO_STOR_PS,trim2+5,TRUE)</f>
        <v>288.39999999999998</v>
      </c>
      <c r="AG26" s="8">
        <f>+VLOOKUP(X26+Y26,MGO_STOR_PS,trim2+5,TRUE)</f>
        <v>289.89999999999998</v>
      </c>
      <c r="AH26" s="7">
        <f>+(AF26-AG26)/Y26</f>
        <v>-0.5</v>
      </c>
      <c r="AI26" s="7">
        <f>+AH26*AB26</f>
        <v>-0.5</v>
      </c>
      <c r="AJ26" s="7">
        <f>+AF26-AI26</f>
        <v>288.89999999999998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288.7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1792.4548224000002</v>
      </c>
      <c r="O27" s="21">
        <v>1720.6</v>
      </c>
      <c r="P27" s="100">
        <f>M27-O27</f>
        <v>71.85482240000033</v>
      </c>
      <c r="V27" s="120" t="s">
        <v>142</v>
      </c>
      <c r="W27" s="15"/>
      <c r="X27" s="13">
        <f>+C40*100</f>
        <v>134</v>
      </c>
      <c r="Y27" s="7">
        <v>4</v>
      </c>
      <c r="Z27" s="8">
        <f>+VLOOKUP(X27,mgodrain,trim2+4,TRUE)</f>
        <v>3.6</v>
      </c>
      <c r="AA27" s="8">
        <f>+VLOOKUP(X27+Y27,mgodrain,trim2+4,TRUE)</f>
        <v>3.8</v>
      </c>
      <c r="AB27" s="6">
        <f>+X27-VLOOKUP(X27,mgodrain,1,TRUE)</f>
        <v>0</v>
      </c>
      <c r="AC27" s="7">
        <f>+(Z27-AA27)/Y27</f>
        <v>-4.9999999999999933E-2</v>
      </c>
      <c r="AD27" s="7">
        <f>+AC27*AB27</f>
        <v>0</v>
      </c>
      <c r="AE27" s="7">
        <f>+Z27-AD27</f>
        <v>3.6</v>
      </c>
      <c r="AF27" s="8">
        <f>+VLOOKUP(X27,mgodrain,trim2+5,TRUE)</f>
        <v>3.6</v>
      </c>
      <c r="AG27" s="8">
        <f>+VLOOKUP(X27+Y27,mgodrain,trim2+5,TRUE)</f>
        <v>3.8</v>
      </c>
      <c r="AH27" s="7">
        <f>+(AF27-AG27)/Y27</f>
        <v>-4.9999999999999933E-2</v>
      </c>
      <c r="AI27" s="7">
        <f>+AH27*AB27</f>
        <v>0</v>
      </c>
      <c r="AJ27" s="7">
        <f>+AF27-AI27</f>
        <v>3.6</v>
      </c>
      <c r="AK27" s="7">
        <f t="shared" si="6"/>
        <v>0</v>
      </c>
      <c r="AL27" s="7">
        <f t="shared" si="18"/>
        <v>0</v>
      </c>
      <c r="AM27" s="7"/>
      <c r="AN27" s="9">
        <f>+AE27-AL27*AK27</f>
        <v>3.6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2658.3894882999998</v>
      </c>
      <c r="O28" s="21">
        <v>2665.3</v>
      </c>
      <c r="P28" s="100">
        <f>M28-O28</f>
        <v>-6.9105117000003702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</v>
      </c>
      <c r="D37" s="95">
        <f>+AN23</f>
        <v>203</v>
      </c>
      <c r="E37" s="97"/>
      <c r="F37" s="96"/>
      <c r="G37" s="95">
        <f>IF(D37&gt;0,D37-F37," ")</f>
        <v>203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200.601</v>
      </c>
      <c r="L37" s="117"/>
      <c r="M37" s="123">
        <f t="shared" ref="M37:M38" si="20">IF(C37="","",$K37*($I37-0.0011))</f>
        <v>177.8127264</v>
      </c>
      <c r="O37" s="151">
        <f>D37/229</f>
        <v>0.88646288209606983</v>
      </c>
      <c r="P37" s="152">
        <f>0.9*229</f>
        <v>206.1</v>
      </c>
      <c r="Q37" s="152">
        <f t="shared" ref="Q37" si="21">IF(P37-G37&lt;0,0,P37-G37)</f>
        <v>3.0999999999999943</v>
      </c>
      <c r="R37" s="153">
        <v>176.7</v>
      </c>
      <c r="S37" s="154">
        <f>SUM(L37:M37)-R37</f>
        <v>1.1127264000000139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7.55</v>
      </c>
      <c r="D38" s="74">
        <f>+AN26</f>
        <v>288.7</v>
      </c>
      <c r="E38" s="76"/>
      <c r="F38" s="75"/>
      <c r="G38" s="74">
        <f>IF(D38&gt;0,D38-F38," ")</f>
        <v>288.7</v>
      </c>
      <c r="H38" s="73">
        <v>31.6</v>
      </c>
      <c r="I38" s="188">
        <v>0.88660000000000005</v>
      </c>
      <c r="J38" s="124">
        <f>EXP(-(186.9696+0.4862*(I38*1000))/(I38*1000)^2*(H38-15)*(1+0.8*(186.9696+0.4862*(I38*1000))*(H38-15)/(I38*1000)^2))</f>
        <v>0.98689865479700711</v>
      </c>
      <c r="K38" s="130">
        <f>IF(D38&gt;0,ROUND((G38*J38),3)," ")</f>
        <v>284.91800000000001</v>
      </c>
      <c r="L38" s="93"/>
      <c r="M38" s="92">
        <f t="shared" si="20"/>
        <v>252.29488900000001</v>
      </c>
      <c r="O38" s="151">
        <f>D38/411.3</f>
        <v>0.70192073911986375</v>
      </c>
      <c r="P38" s="152">
        <f>0.9*411.3</f>
        <v>370.17</v>
      </c>
      <c r="Q38" s="152">
        <f>IF(P38-G38&lt;0,0,P38-G38)</f>
        <v>81.470000000000027</v>
      </c>
      <c r="R38" s="153">
        <v>122.2</v>
      </c>
      <c r="S38" s="154">
        <f>SUM(L38:M38)-R38</f>
        <v>130.09488900000002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2.1</v>
      </c>
      <c r="D39" s="74">
        <f>+AN25</f>
        <v>44.5</v>
      </c>
      <c r="E39" s="76"/>
      <c r="F39" s="75"/>
      <c r="G39" s="74">
        <f>IF(D39&gt;0,D39-F39," ")</f>
        <v>44.5</v>
      </c>
      <c r="H39" s="73">
        <v>35</v>
      </c>
      <c r="I39" s="188">
        <v>0.87739999999999996</v>
      </c>
      <c r="J39" s="124">
        <f>EXP(-(186.9696+0.4862*(I39*1000))/(I39*1000)^2*(H39-15)*(1+0.8*(186.9696+0.4862*(I39*1000))*(H39-15)/(I39*1000)^2))</f>
        <v>0.98398617045998982</v>
      </c>
      <c r="K39" s="130">
        <f>IF(D39&gt;0,ROUND((G39*J39),3)," ")</f>
        <v>43.786999999999999</v>
      </c>
      <c r="L39" s="93"/>
      <c r="M39" s="92">
        <f>IF(C39="","",$K39*($I39-0.0011))</f>
        <v>38.370548100000001</v>
      </c>
      <c r="O39" s="151">
        <f>D39/99.8</f>
        <v>0.44589178356713427</v>
      </c>
      <c r="P39" s="151">
        <f ca="1">0.95*P39%</f>
        <v>0</v>
      </c>
      <c r="Q39" s="151"/>
      <c r="R39" s="153">
        <v>69.2</v>
      </c>
      <c r="S39" s="154">
        <f>SUM(L39:M39)-R39</f>
        <v>-30.829451900000002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1.34</v>
      </c>
      <c r="D40" s="140">
        <v>4</v>
      </c>
      <c r="E40" s="138"/>
      <c r="F40" s="139"/>
      <c r="G40" s="140">
        <v>4</v>
      </c>
      <c r="H40" s="141">
        <v>30</v>
      </c>
      <c r="I40" s="188">
        <v>0.87739999999999996</v>
      </c>
      <c r="J40" s="124">
        <f>EXP(-(186.9696+0.4862*(I40*1000))/(I40*1000)^2*(H40-15)*(1+0.8*(186.9696+0.4862*(I40*1000))*(H40-15)/(I40*1000)^2))</f>
        <v>0.98800307983349389</v>
      </c>
      <c r="K40" s="187">
        <f>IF(D40&gt;0,ROUND((G40*J40),3)," ")</f>
        <v>3.952</v>
      </c>
      <c r="L40" s="143"/>
      <c r="M40" s="144">
        <f>+J40*G40*I40</f>
        <v>3.4674956089836302</v>
      </c>
      <c r="O40" s="21"/>
      <c r="P40" s="181">
        <f ca="1">SUM(P37:P39)</f>
        <v>608.28499999999997</v>
      </c>
      <c r="Q40" s="182">
        <f>SUM(Q37:Q38)</f>
        <v>84.570000000000022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540.20000000000005</v>
      </c>
      <c r="E41" s="71"/>
      <c r="F41" s="90">
        <f>SUM(F37:F40)</f>
        <v>0</v>
      </c>
      <c r="G41" s="89">
        <f>SUM(G37:G40)</f>
        <v>540.20000000000005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533.25800000000004</v>
      </c>
      <c r="L41" s="87">
        <f>SUM(L37:L40)</f>
        <v>0</v>
      </c>
      <c r="M41" s="86">
        <f>SUM(M37:M40)</f>
        <v>471.94565910898365</v>
      </c>
      <c r="O41" s="194"/>
      <c r="P41" s="195" t="s">
        <v>149</v>
      </c>
      <c r="Q41" s="196">
        <f>+Q40*0.85</f>
        <v>71.884500000000017</v>
      </c>
      <c r="R41" s="21"/>
      <c r="S41" s="183">
        <f>+SUM(S37:S39)</f>
        <v>100.37816350000003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471.94565910898365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234.97816350000002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482.7</v>
      </c>
      <c r="R45" s="100">
        <f>M42-P45</f>
        <v>-10.754340891016341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  <mergeCell ref="V13:W13"/>
    <mergeCell ref="B25:C25"/>
    <mergeCell ref="K27:L27"/>
    <mergeCell ref="K35:K36"/>
    <mergeCell ref="L35:L36"/>
    <mergeCell ref="M35:M36"/>
    <mergeCell ref="K28:L28"/>
    <mergeCell ref="J57:K57"/>
    <mergeCell ref="A35:A36"/>
    <mergeCell ref="B35:C35"/>
    <mergeCell ref="E35:F35"/>
    <mergeCell ref="G35:G36"/>
    <mergeCell ref="I35:I36"/>
    <mergeCell ref="J35:J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20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1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2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3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3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423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AV62"/>
  <sheetViews>
    <sheetView showGridLines="0" showZeros="0" topLeftCell="A7" zoomScaleSheetLayoutView="100" workbookViewId="0">
      <selection activeCell="J26" sqref="J26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46168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205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7.46</v>
      </c>
      <c r="D9" s="100"/>
      <c r="E9" s="103" t="s">
        <v>130</v>
      </c>
      <c r="F9" s="178">
        <v>11.48</v>
      </c>
      <c r="G9" s="105" t="s">
        <v>129</v>
      </c>
      <c r="H9" s="104">
        <f>SUM(F9-C9)</f>
        <v>4.0200000000000005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2041</v>
      </c>
      <c r="Y14" s="3">
        <v>2</v>
      </c>
      <c r="Z14" s="4">
        <f>+VLOOKUP(X14,HFO_1sb,trim2+4,TRUE)</f>
        <v>763.4</v>
      </c>
      <c r="AA14" s="4">
        <f>+VLOOKUP(X14+Y14,HFO_1sb,trim2+4,TRUE)</f>
        <v>764.4</v>
      </c>
      <c r="AB14" s="2">
        <f>+X14-VLOOKUP(X14,HFO_1sb,1,TRUE)</f>
        <v>1</v>
      </c>
      <c r="AC14" s="3">
        <f t="shared" ref="AC14:AC21" si="0">+(Z14-AA14)/Y14</f>
        <v>-0.5</v>
      </c>
      <c r="AD14" s="3">
        <f t="shared" ref="AD14:AD21" si="1">+AC14*AB14</f>
        <v>-0.5</v>
      </c>
      <c r="AE14" s="3">
        <f t="shared" ref="AE14:AE21" si="2">+Z14-AD14</f>
        <v>763.9</v>
      </c>
      <c r="AF14" s="4">
        <f>+VLOOKUP(X14,HFO_1sb,trim2+5,TRUE)</f>
        <v>763.3</v>
      </c>
      <c r="AG14" s="4">
        <f>+VLOOKUP(X14+Y14,HFO_1sb,trim2+5,TRUE)</f>
        <v>764.3</v>
      </c>
      <c r="AH14" s="3">
        <f t="shared" ref="AH14:AH21" si="3">+(AF14-AG14)/Y14</f>
        <v>-0.5</v>
      </c>
      <c r="AI14" s="3">
        <f t="shared" ref="AI14:AI21" si="4">+AH14*AB14</f>
        <v>-0.5</v>
      </c>
      <c r="AJ14" s="3">
        <f t="shared" ref="AJ14:AJ21" si="5">+AF14-AI14</f>
        <v>763.8</v>
      </c>
      <c r="AK14" s="3">
        <f t="shared" ref="AK14:AK27" si="6">(trim2-INT(trim2))*10</f>
        <v>0</v>
      </c>
      <c r="AL14" s="7">
        <f t="shared" ref="AL14:AL24" si="7">+(AE14-AJ14)/Y14</f>
        <v>5.0000000000011369E-2</v>
      </c>
      <c r="AM14" s="3"/>
      <c r="AN14" s="5">
        <f t="shared" ref="AN14:AN21" si="8">+AE14-AL14*AK14</f>
        <v>763.9</v>
      </c>
      <c r="AO14"/>
      <c r="AP14" s="169" t="s">
        <v>152</v>
      </c>
      <c r="AQ14" s="169"/>
    </row>
    <row r="15" spans="1:47" s="17" customFormat="1" ht="15.95" customHeight="1">
      <c r="A15" s="257" t="s">
        <v>138</v>
      </c>
      <c r="B15" s="175">
        <v>2.93</v>
      </c>
      <c r="C15" s="250">
        <v>22.58</v>
      </c>
      <c r="D15" s="240">
        <f>+IF(B15="mt",0,AN16)</f>
        <v>728.5</v>
      </c>
      <c r="E15" s="250"/>
      <c r="F15" s="251"/>
      <c r="G15" s="240">
        <f>IF(D15&gt;=0,D15-F15," ")</f>
        <v>728.5</v>
      </c>
      <c r="H15" s="241">
        <v>34.299999999999997</v>
      </c>
      <c r="I15" s="242">
        <v>0.95550000000000002</v>
      </c>
      <c r="J15" s="252">
        <f t="shared" ref="J15" si="9">EXP(-(186.9696+0.4862*(I15*1000))/(I15*1000)^2*(H15-15)*(1+0.8*(186.9696+0.4862*(I15*1000))*(H15-15)/(I15*1000)^2))</f>
        <v>0.98617160830110839</v>
      </c>
      <c r="K15" s="253">
        <f t="shared" ref="K15:K24" si="10">IF(D15&gt;0,ROUND((G15*J15),3)," ")</f>
        <v>718.42600000000004</v>
      </c>
      <c r="L15" s="254">
        <f t="shared" ref="L15:L22" si="11">IF(B15="","",$K15*($I15-0.0011))</f>
        <v>685.66577440000003</v>
      </c>
      <c r="M15" s="254" t="s">
        <v>207</v>
      </c>
      <c r="N15" s="91"/>
      <c r="O15" s="151">
        <f>D15/829.8</f>
        <v>0.8779223909375754</v>
      </c>
      <c r="P15" s="152">
        <f>0.9*829.8</f>
        <v>746.81999999999994</v>
      </c>
      <c r="Q15" s="152">
        <f>IF(P15-G15&lt;0,0,P15-G15)</f>
        <v>18.319999999999936</v>
      </c>
      <c r="R15" s="153">
        <v>626.20000000000005</v>
      </c>
      <c r="S15" s="154">
        <f t="shared" ref="S15:S18" si="12">SUM(L15:M15)-R15</f>
        <v>59.465774399999987</v>
      </c>
      <c r="U15" s="66"/>
      <c r="V15" s="16" t="s">
        <v>66</v>
      </c>
      <c r="W15" s="15"/>
      <c r="X15" s="13">
        <f>1710-B18*100</f>
        <v>1483</v>
      </c>
      <c r="Y15" s="7">
        <v>2</v>
      </c>
      <c r="Z15" s="8">
        <f>+VLOOKUP(X15,HFO_2SB,trim2+4,TRUE)</f>
        <v>1877.4</v>
      </c>
      <c r="AA15" s="8">
        <f>+VLOOKUP(X15+Y15,HFO_2SB,trim2+4,TRUE)</f>
        <v>1880.2</v>
      </c>
      <c r="AB15" s="6">
        <f>+X15-VLOOKUP(X15,HFO_2SB,1,TRUE)</f>
        <v>1</v>
      </c>
      <c r="AC15" s="7">
        <f t="shared" si="0"/>
        <v>-1.3999999999999773</v>
      </c>
      <c r="AD15" s="7">
        <f t="shared" si="1"/>
        <v>-1.3999999999999773</v>
      </c>
      <c r="AE15" s="7">
        <f t="shared" si="2"/>
        <v>1878.8000000000002</v>
      </c>
      <c r="AF15" s="8">
        <f>+VLOOKUP(X15,HFO_2SB,trim2+5,TRUE)</f>
        <v>1879.9</v>
      </c>
      <c r="AG15" s="8">
        <f>+VLOOKUP(X15+Y15,HFO_2SB,trim2+5,TRUE)</f>
        <v>1882.6</v>
      </c>
      <c r="AH15" s="7">
        <f t="shared" si="3"/>
        <v>-1.3499999999999091</v>
      </c>
      <c r="AI15" s="7">
        <f t="shared" si="4"/>
        <v>-1.3499999999999091</v>
      </c>
      <c r="AJ15" s="7">
        <f t="shared" si="5"/>
        <v>1881.25</v>
      </c>
      <c r="AK15" s="7">
        <f t="shared" si="6"/>
        <v>0</v>
      </c>
      <c r="AL15" s="7">
        <f t="shared" si="7"/>
        <v>-1.2249999999999091</v>
      </c>
      <c r="AM15" s="7"/>
      <c r="AN15" s="9">
        <f t="shared" si="8"/>
        <v>1878.8000000000002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5" t="s">
        <v>119</v>
      </c>
      <c r="B16" s="167">
        <v>2.09</v>
      </c>
      <c r="C16" s="222">
        <v>22.58</v>
      </c>
      <c r="D16" s="223">
        <f>IF(B16="mt",0,AN14)</f>
        <v>763.9</v>
      </c>
      <c r="E16" s="222"/>
      <c r="F16" s="224"/>
      <c r="G16" s="223">
        <f t="shared" ref="G16:G22" si="13">IF(D16&gt;=0,D16-F16," ")</f>
        <v>763.9</v>
      </c>
      <c r="H16" s="236">
        <v>35.5</v>
      </c>
      <c r="I16" s="237">
        <v>0.97599999999999998</v>
      </c>
      <c r="J16" s="226">
        <f>EXP(-(186.9696+0.4862*(I16*1000))/(I16*1000)^2*(H16-15)*(1+0.8*(186.9696+0.4862*(I16*1000))*(H16-15)/(I16*1000)^2))</f>
        <v>0.9857051381398223</v>
      </c>
      <c r="K16" s="227">
        <f t="shared" si="10"/>
        <v>752.98</v>
      </c>
      <c r="L16" s="228">
        <f t="shared" si="11"/>
        <v>734.08020199999999</v>
      </c>
      <c r="M16" s="228" t="s">
        <v>208</v>
      </c>
      <c r="N16" s="91"/>
      <c r="O16" s="151">
        <f t="shared" ref="O16" si="14">D16/829.8</f>
        <v>0.92058327307785015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733.38020199999994</v>
      </c>
      <c r="U16" s="66"/>
      <c r="V16" s="14" t="s">
        <v>67</v>
      </c>
      <c r="W16" s="15"/>
      <c r="X16" s="13">
        <f>2258-B15*100</f>
        <v>1965</v>
      </c>
      <c r="Y16" s="7">
        <v>2</v>
      </c>
      <c r="Z16" s="8">
        <f>+VLOOKUP(X16,LSHFO_PS,trim2+4,TRUE)</f>
        <v>728</v>
      </c>
      <c r="AA16" s="8">
        <f>+VLOOKUP(X16+Y16,LSHFO_PS,trim2+4,TRUE)</f>
        <v>729</v>
      </c>
      <c r="AB16" s="6">
        <f>+X16-VLOOKUP(X16,LSHFO_PS,1,TRUE)</f>
        <v>1</v>
      </c>
      <c r="AC16" s="7">
        <f t="shared" si="0"/>
        <v>-0.5</v>
      </c>
      <c r="AD16" s="7">
        <f t="shared" si="1"/>
        <v>-0.5</v>
      </c>
      <c r="AE16" s="7">
        <f t="shared" si="2"/>
        <v>728.5</v>
      </c>
      <c r="AF16" s="8">
        <f>+VLOOKUP(X16,LSHFO_PS,trim2+5,TRUE)</f>
        <v>727.9</v>
      </c>
      <c r="AG16" s="8">
        <f>+VLOOKUP(X16+Y16,LSHFO_PS,trim2+5,TRUE)</f>
        <v>728.8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728.34999999999991</v>
      </c>
      <c r="AK16" s="7">
        <f t="shared" si="6"/>
        <v>0</v>
      </c>
      <c r="AL16" s="7">
        <f t="shared" si="7"/>
        <v>7.5000000000045475E-2</v>
      </c>
      <c r="AM16" s="7"/>
      <c r="AN16" s="9">
        <f t="shared" si="8"/>
        <v>728.5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255" t="s">
        <v>118</v>
      </c>
      <c r="B17" s="167">
        <v>3.3</v>
      </c>
      <c r="C17" s="246">
        <v>17.09</v>
      </c>
      <c r="D17" s="243">
        <f>IF(B17="mt",0,AN17)</f>
        <v>1000.5</v>
      </c>
      <c r="E17" s="246"/>
      <c r="F17" s="247"/>
      <c r="G17" s="243">
        <f t="shared" si="13"/>
        <v>1000.5</v>
      </c>
      <c r="H17" s="244">
        <v>52.6</v>
      </c>
      <c r="I17" s="242">
        <v>0.95550000000000002</v>
      </c>
      <c r="J17" s="245">
        <f t="shared" ref="J17:J23" si="16">EXP(-(186.9696+0.4862*(I17*1000))/(I17*1000)^2*(H17-15)*(1+0.8*(186.9696+0.4862*(I17*1000))*(H17-15)/(I17*1000)^2))</f>
        <v>0.97296357940340683</v>
      </c>
      <c r="K17" s="248">
        <f t="shared" si="10"/>
        <v>973.45</v>
      </c>
      <c r="L17" s="249">
        <f t="shared" si="11"/>
        <v>929.06068000000005</v>
      </c>
      <c r="M17" s="249" t="s">
        <v>207</v>
      </c>
      <c r="N17" s="91"/>
      <c r="O17" s="151">
        <f>D17/1341.4</f>
        <v>0.74586253168331584</v>
      </c>
      <c r="P17" s="152">
        <f>0.9*1341.4</f>
        <v>1207.2600000000002</v>
      </c>
      <c r="Q17" s="152">
        <f t="shared" si="15"/>
        <v>206.76000000000022</v>
      </c>
      <c r="R17" s="153">
        <v>1.1000000000000001</v>
      </c>
      <c r="S17" s="154">
        <f t="shared" si="12"/>
        <v>927.96068000000002</v>
      </c>
      <c r="U17" s="66"/>
      <c r="V17" s="14" t="s">
        <v>68</v>
      </c>
      <c r="W17" s="15"/>
      <c r="X17" s="13">
        <f>1709-B17*100</f>
        <v>1379</v>
      </c>
      <c r="Y17" s="7">
        <v>2</v>
      </c>
      <c r="Z17" s="8">
        <f>+VLOOKUP(X17,HFO_2PS,trim2+4,TRUE)</f>
        <v>999.4</v>
      </c>
      <c r="AA17" s="8">
        <f>+VLOOKUP(X17+Y17,HFO_2PS,trim2+4,TRUE)</f>
        <v>1001.6</v>
      </c>
      <c r="AB17" s="6">
        <f>+X17-VLOOKUP(X17,HFO_2PS,1,TRUE)</f>
        <v>1</v>
      </c>
      <c r="AC17" s="7">
        <f t="shared" si="0"/>
        <v>-1.1000000000000227</v>
      </c>
      <c r="AD17" s="7">
        <f t="shared" si="1"/>
        <v>-1.1000000000000227</v>
      </c>
      <c r="AE17" s="7">
        <f t="shared" si="2"/>
        <v>1000.5</v>
      </c>
      <c r="AF17" s="8">
        <f>+VLOOKUP(X17,HFO_2PS,trim2+5,TRUE)</f>
        <v>1001.2</v>
      </c>
      <c r="AG17" s="8">
        <f>+VLOOKUP(X17+Y17,HFO_2PS,trim2+5,TRUE)</f>
        <v>1003.5</v>
      </c>
      <c r="AH17" s="7">
        <f t="shared" si="3"/>
        <v>-1.1499999999999773</v>
      </c>
      <c r="AI17" s="7">
        <f t="shared" si="4"/>
        <v>-1.1499999999999773</v>
      </c>
      <c r="AJ17" s="7">
        <f t="shared" si="5"/>
        <v>1002.35</v>
      </c>
      <c r="AK17" s="7">
        <f t="shared" si="6"/>
        <v>0</v>
      </c>
      <c r="AL17" s="7">
        <f t="shared" si="7"/>
        <v>-0.92500000000001137</v>
      </c>
      <c r="AM17" s="7"/>
      <c r="AN17" s="9">
        <f t="shared" si="8"/>
        <v>1000.5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25" t="s">
        <v>117</v>
      </c>
      <c r="B18" s="167">
        <v>2.27</v>
      </c>
      <c r="C18" s="222">
        <v>17.100000000000001</v>
      </c>
      <c r="D18" s="223">
        <f>IF(B18="mt",0,AN15)</f>
        <v>1878.8000000000002</v>
      </c>
      <c r="E18" s="222"/>
      <c r="F18" s="224"/>
      <c r="G18" s="223">
        <f t="shared" si="13"/>
        <v>1878.8000000000002</v>
      </c>
      <c r="H18" s="236">
        <v>35.5</v>
      </c>
      <c r="I18" s="237">
        <v>0.97599999999999998</v>
      </c>
      <c r="J18" s="226">
        <f t="shared" si="16"/>
        <v>0.9857051381398223</v>
      </c>
      <c r="K18" s="227">
        <f t="shared" si="10"/>
        <v>1851.943</v>
      </c>
      <c r="L18" s="228">
        <f t="shared" si="11"/>
        <v>1805.4592307</v>
      </c>
      <c r="M18" s="228" t="s">
        <v>208</v>
      </c>
      <c r="N18" s="91"/>
      <c r="O18" s="221">
        <f>D18/2077.6</f>
        <v>0.90431266846361202</v>
      </c>
      <c r="P18" s="152">
        <f>0.9*2077.6</f>
        <v>1869.84</v>
      </c>
      <c r="Q18" s="152">
        <f t="shared" si="15"/>
        <v>0</v>
      </c>
      <c r="R18" s="153">
        <v>3.6</v>
      </c>
      <c r="S18" s="154">
        <f t="shared" si="12"/>
        <v>1801.8592307000001</v>
      </c>
      <c r="U18" s="66"/>
      <c r="V18" s="14" t="s">
        <v>69</v>
      </c>
      <c r="W18" s="15"/>
      <c r="X18" s="13">
        <f>1442-B19*100</f>
        <v>603.99999999999989</v>
      </c>
      <c r="Y18" s="7">
        <v>2</v>
      </c>
      <c r="Z18" s="8">
        <f>+VLOOKUP(X18,HFO_SETT,trim2+4,TRUE)</f>
        <v>83.8</v>
      </c>
      <c r="AA18" s="8">
        <f>+VLOOKUP(X18+Y18,HFO_SETT,trim2+4,TRUE)</f>
        <v>84</v>
      </c>
      <c r="AB18" s="6">
        <f>+X18-VLOOKUP(X18,HFO_SETT,1,TRUE)</f>
        <v>1.9999999999998863</v>
      </c>
      <c r="AC18" s="7">
        <f t="shared" si="0"/>
        <v>-0.10000000000000142</v>
      </c>
      <c r="AD18" s="7">
        <f t="shared" si="1"/>
        <v>-0.19999999999999146</v>
      </c>
      <c r="AE18" s="7">
        <f t="shared" si="2"/>
        <v>83.999999999999986</v>
      </c>
      <c r="AF18" s="8">
        <f>+VLOOKUP(X18,HFO_SETT,trim2+5,TRUE)</f>
        <v>83.7</v>
      </c>
      <c r="AG18" s="8">
        <f>+VLOOKUP(X18+Y18,HFO_SETT,trim2+5,TRUE)</f>
        <v>84</v>
      </c>
      <c r="AH18" s="7">
        <f t="shared" si="3"/>
        <v>-0.14999999999999858</v>
      </c>
      <c r="AI18" s="7">
        <f t="shared" si="4"/>
        <v>-0.29999999999998012</v>
      </c>
      <c r="AJ18" s="7">
        <f t="shared" si="5"/>
        <v>83.999999999999986</v>
      </c>
      <c r="AK18" s="7">
        <f t="shared" si="6"/>
        <v>0</v>
      </c>
      <c r="AL18" s="7">
        <f t="shared" si="7"/>
        <v>0</v>
      </c>
      <c r="AM18" s="7"/>
      <c r="AN18" s="9">
        <f t="shared" si="8"/>
        <v>83.999999999999986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5" t="s">
        <v>116</v>
      </c>
      <c r="B19" s="167">
        <v>8.3800000000000008</v>
      </c>
      <c r="C19" s="222">
        <v>14.42</v>
      </c>
      <c r="D19" s="223">
        <f>+AN18</f>
        <v>83.999999999999986</v>
      </c>
      <c r="E19" s="222"/>
      <c r="F19" s="224"/>
      <c r="G19" s="223">
        <f t="shared" si="13"/>
        <v>83.999999999999986</v>
      </c>
      <c r="H19" s="236">
        <v>74.3</v>
      </c>
      <c r="I19" s="237">
        <v>0.97599999999999998</v>
      </c>
      <c r="J19" s="226">
        <f t="shared" si="16"/>
        <v>0.95835544475485712</v>
      </c>
      <c r="K19" s="227">
        <f t="shared" si="10"/>
        <v>80.501999999999995</v>
      </c>
      <c r="L19" s="228">
        <f t="shared" si="11"/>
        <v>78.481399799999991</v>
      </c>
      <c r="M19" s="228" t="s">
        <v>208</v>
      </c>
      <c r="N19" s="91"/>
      <c r="O19" s="131"/>
      <c r="P19" s="181">
        <f>SUM(P15:P18)</f>
        <v>4570.74</v>
      </c>
      <c r="Q19" s="182">
        <f>SUM(Q15:Q18)</f>
        <v>225.08000000000015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890</v>
      </c>
      <c r="Y19" s="7">
        <v>2</v>
      </c>
      <c r="Z19" s="8">
        <f>+VLOOKUP(X19,HFO_SERV,trim2+4,TRUE)</f>
        <v>91.9</v>
      </c>
      <c r="AA19" s="8">
        <f>+VLOOKUP(X19+Y19,HFO_SERV,trim2+4,TRUE)</f>
        <v>92.1</v>
      </c>
      <c r="AB19" s="6">
        <f>+X19-VLOOKUP(X19,HFO_SERV,1,TRUE)</f>
        <v>0</v>
      </c>
      <c r="AC19" s="7">
        <f t="shared" si="0"/>
        <v>-9.9999999999994316E-2</v>
      </c>
      <c r="AD19" s="7">
        <f t="shared" si="1"/>
        <v>0</v>
      </c>
      <c r="AE19" s="7">
        <f t="shared" si="2"/>
        <v>91.9</v>
      </c>
      <c r="AF19" s="8">
        <f>+VLOOKUP(X19,HFO_SERV,trim2+5,TRUE)</f>
        <v>91.9</v>
      </c>
      <c r="AG19" s="8">
        <f>+VLOOKUP(X19+Y19,HFO_SERV,trim2+5,TRUE)</f>
        <v>92.1</v>
      </c>
      <c r="AH19" s="7">
        <f t="shared" si="3"/>
        <v>-9.9999999999994316E-2</v>
      </c>
      <c r="AI19" s="7">
        <f t="shared" si="4"/>
        <v>0</v>
      </c>
      <c r="AJ19" s="7">
        <f t="shared" si="5"/>
        <v>91.9</v>
      </c>
      <c r="AK19" s="7">
        <f t="shared" si="6"/>
        <v>0</v>
      </c>
      <c r="AL19" s="7">
        <f t="shared" si="7"/>
        <v>0</v>
      </c>
      <c r="AM19" s="7"/>
      <c r="AN19" s="9">
        <f t="shared" si="8"/>
        <v>91.9</v>
      </c>
      <c r="AO19"/>
      <c r="AP19" s="170"/>
      <c r="AQ19" s="170"/>
      <c r="AS19" s="180"/>
    </row>
    <row r="20" spans="1:47" s="17" customFormat="1" ht="15.95" customHeight="1">
      <c r="A20" s="225" t="s">
        <v>115</v>
      </c>
      <c r="B20" s="167">
        <v>5.52</v>
      </c>
      <c r="C20" s="222">
        <v>14.42</v>
      </c>
      <c r="D20" s="223">
        <f>+AN19</f>
        <v>91.9</v>
      </c>
      <c r="E20" s="222"/>
      <c r="F20" s="224"/>
      <c r="G20" s="223">
        <f t="shared" si="13"/>
        <v>91.9</v>
      </c>
      <c r="H20" s="236">
        <v>80</v>
      </c>
      <c r="I20" s="237">
        <v>0.97599999999999998</v>
      </c>
      <c r="J20" s="226">
        <f t="shared" si="16"/>
        <v>0.95430862847755016</v>
      </c>
      <c r="K20" s="227">
        <f t="shared" si="10"/>
        <v>87.700999999999993</v>
      </c>
      <c r="L20" s="228">
        <f>IF(B20="","",$K20*($I20-0.0011))</f>
        <v>85.499704899999998</v>
      </c>
      <c r="M20" s="228" t="s">
        <v>208</v>
      </c>
      <c r="N20" s="91"/>
      <c r="O20" s="197"/>
      <c r="P20" s="195" t="s">
        <v>149</v>
      </c>
      <c r="Q20" s="196">
        <f>+Q19*0.95</f>
        <v>213.82600000000014</v>
      </c>
      <c r="S20" s="183">
        <f>+SUM(S15:S18)</f>
        <v>3522.6658871</v>
      </c>
      <c r="U20" s="66"/>
      <c r="V20" s="14" t="s">
        <v>71</v>
      </c>
      <c r="W20" s="15"/>
      <c r="X20" s="13">
        <f>1494-B21*100</f>
        <v>1011</v>
      </c>
      <c r="Y20" s="7">
        <v>2</v>
      </c>
      <c r="Z20" s="8">
        <f>+VLOOKUP(X20,LSHFO_SET,trim2+4,TRUE)</f>
        <v>83.4</v>
      </c>
      <c r="AA20" s="8">
        <f>+VLOOKUP(X20+Y20,LSHFO_SET,trim2+4,TRUE)</f>
        <v>83.5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83.45</v>
      </c>
      <c r="AF20" s="8">
        <f>+VLOOKUP(X20,LSHFO_SET,trim2+5,TRUE)</f>
        <v>83.4</v>
      </c>
      <c r="AG20" s="8">
        <f>+VLOOKUP(X20+Y20,LSHFO_SET,trim2+5,TRUE)</f>
        <v>83.6</v>
      </c>
      <c r="AH20" s="7">
        <f t="shared" si="3"/>
        <v>-9.9999999999994316E-2</v>
      </c>
      <c r="AI20" s="7">
        <f t="shared" si="4"/>
        <v>-9.9999999999994316E-2</v>
      </c>
      <c r="AJ20" s="7">
        <f t="shared" si="5"/>
        <v>83.5</v>
      </c>
      <c r="AK20" s="7">
        <f t="shared" si="6"/>
        <v>0</v>
      </c>
      <c r="AL20" s="7">
        <f t="shared" si="7"/>
        <v>-2.4999999999998579E-2</v>
      </c>
      <c r="AM20" s="7"/>
      <c r="AN20" s="9">
        <f t="shared" si="8"/>
        <v>83.45</v>
      </c>
      <c r="AO20"/>
      <c r="AP20" s="170"/>
      <c r="AQ20" s="170"/>
      <c r="AS20" s="180"/>
    </row>
    <row r="21" spans="1:47" s="17" customFormat="1" ht="15.95" customHeight="1">
      <c r="A21" s="255" t="s">
        <v>114</v>
      </c>
      <c r="B21" s="167">
        <v>4.83</v>
      </c>
      <c r="C21" s="246">
        <v>14.94</v>
      </c>
      <c r="D21" s="243">
        <f>IF(B21="mt",0,AN20)</f>
        <v>83.45</v>
      </c>
      <c r="E21" s="246"/>
      <c r="F21" s="247"/>
      <c r="G21" s="243">
        <f t="shared" si="13"/>
        <v>83.45</v>
      </c>
      <c r="H21" s="244">
        <v>92.4</v>
      </c>
      <c r="I21" s="242">
        <v>0.95550000000000002</v>
      </c>
      <c r="J21" s="245">
        <f t="shared" si="16"/>
        <v>0.94395572503823577</v>
      </c>
      <c r="K21" s="248">
        <f t="shared" si="10"/>
        <v>78.772999999999996</v>
      </c>
      <c r="L21" s="249">
        <f t="shared" si="11"/>
        <v>75.180951199999996</v>
      </c>
      <c r="M21" s="249" t="s">
        <v>207</v>
      </c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908</v>
      </c>
      <c r="Y21" s="7">
        <v>2</v>
      </c>
      <c r="Z21" s="8">
        <f>+VLOOKUP(X21,LSHFO_SERV,trim2+4,TRUE)</f>
        <v>74.900000000000006</v>
      </c>
      <c r="AA21" s="8">
        <f>+VLOOKUP(X21+Y21,LSHFO_SERV,trim2+4,TRUE)</f>
        <v>75.099999999999994</v>
      </c>
      <c r="AB21" s="6">
        <f>+X21-VLOOKUP(X21,LSHFO_SERV,1,TRUE)</f>
        <v>0</v>
      </c>
      <c r="AC21" s="7">
        <f t="shared" si="0"/>
        <v>-9.9999999999994316E-2</v>
      </c>
      <c r="AD21" s="7">
        <f t="shared" si="1"/>
        <v>0</v>
      </c>
      <c r="AE21" s="7">
        <f t="shared" si="2"/>
        <v>74.900000000000006</v>
      </c>
      <c r="AF21" s="8">
        <f>+VLOOKUP(X21,LSHFO_SERV,trim2+5,TRUE)</f>
        <v>75</v>
      </c>
      <c r="AG21" s="8">
        <f>+VLOOKUP(X21+Y21,LSHFO_SERV,trim2+5,TRUE)</f>
        <v>75.099999999999994</v>
      </c>
      <c r="AH21" s="7">
        <f t="shared" si="3"/>
        <v>-4.9999999999997158E-2</v>
      </c>
      <c r="AI21" s="7">
        <f t="shared" si="4"/>
        <v>0</v>
      </c>
      <c r="AJ21" s="7">
        <f t="shared" si="5"/>
        <v>75</v>
      </c>
      <c r="AK21" s="7">
        <f t="shared" si="6"/>
        <v>0</v>
      </c>
      <c r="AL21" s="7">
        <f t="shared" si="7"/>
        <v>-4.9999999999997158E-2</v>
      </c>
      <c r="AM21" s="7"/>
      <c r="AN21" s="9">
        <f t="shared" si="8"/>
        <v>74.900000000000006</v>
      </c>
      <c r="AO21"/>
      <c r="AP21" s="170"/>
      <c r="AQ21" s="170"/>
      <c r="AS21" s="180"/>
    </row>
    <row r="22" spans="1:47" s="17" customFormat="1" ht="15.95" customHeight="1">
      <c r="A22" s="256" t="s">
        <v>113</v>
      </c>
      <c r="B22" s="118">
        <v>6.25</v>
      </c>
      <c r="C22" s="246">
        <v>15.33</v>
      </c>
      <c r="D22" s="243">
        <f>IF(B22="mt",0,AN21)</f>
        <v>74.900000000000006</v>
      </c>
      <c r="E22" s="246"/>
      <c r="F22" s="247"/>
      <c r="G22" s="243">
        <f t="shared" si="13"/>
        <v>74.900000000000006</v>
      </c>
      <c r="H22" s="244">
        <v>91.7</v>
      </c>
      <c r="I22" s="242">
        <v>0.95550000000000002</v>
      </c>
      <c r="J22" s="245">
        <f t="shared" si="16"/>
        <v>0.94446889688341218</v>
      </c>
      <c r="K22" s="248">
        <f t="shared" si="10"/>
        <v>70.741</v>
      </c>
      <c r="L22" s="249">
        <f t="shared" si="11"/>
        <v>67.515210400000001</v>
      </c>
      <c r="M22" s="249" t="s">
        <v>207</v>
      </c>
      <c r="N22" s="91"/>
      <c r="O22" s="131"/>
      <c r="P22" s="149">
        <v>1912.7</v>
      </c>
      <c r="Q22" s="149">
        <f>M26-P22</f>
        <v>2554.0020030000005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258" t="s">
        <v>112</v>
      </c>
      <c r="B23" s="176">
        <v>0</v>
      </c>
      <c r="C23" s="177" t="s">
        <v>206</v>
      </c>
      <c r="D23" s="229">
        <v>6.1</v>
      </c>
      <c r="E23" s="230"/>
      <c r="F23" s="231"/>
      <c r="G23" s="232">
        <v>6.1</v>
      </c>
      <c r="H23" s="238">
        <v>30</v>
      </c>
      <c r="I23" s="239">
        <v>0.95550000000000002</v>
      </c>
      <c r="J23" s="233">
        <f t="shared" si="16"/>
        <v>0.9892618911401122</v>
      </c>
      <c r="K23" s="234">
        <f t="shared" si="10"/>
        <v>6.0339999999999998</v>
      </c>
      <c r="L23" s="235">
        <f>IF(C23="","",$K23*($I23-0.0011))</f>
        <v>5.7588495999999996</v>
      </c>
      <c r="M23" s="228" t="s">
        <v>208</v>
      </c>
      <c r="N23" s="91"/>
      <c r="P23" s="150"/>
      <c r="Q23" s="150"/>
      <c r="R23" s="21"/>
      <c r="S23" s="18">
        <f>SUM(L16,L18)</f>
        <v>2539.5394326999999</v>
      </c>
      <c r="U23" s="66"/>
      <c r="V23" s="16" t="s">
        <v>73</v>
      </c>
      <c r="W23" s="15"/>
      <c r="X23" s="13">
        <f>+C37*100</f>
        <v>840</v>
      </c>
      <c r="Y23" s="7">
        <v>2</v>
      </c>
      <c r="Z23" s="8">
        <f>+VLOOKUP(X23,MGO_STOR_SB,trim2+4,TRUE)</f>
        <v>203</v>
      </c>
      <c r="AA23" s="8">
        <f>+VLOOKUP(X23+Y23,MGO_STOR_SB,trim2+4,TRUE)</f>
        <v>203.5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203</v>
      </c>
      <c r="AF23" s="8">
        <f>+VLOOKUP(X23,MGO_STOR_SB,trim2+5,TRUE)</f>
        <v>203.1</v>
      </c>
      <c r="AG23" s="8">
        <f>+VLOOKUP(X23+Y23,MGO_STOR_SB,trim2+5,TRUE)</f>
        <v>203.7</v>
      </c>
      <c r="AH23" s="7">
        <f>+(AF23-AG23)/Y23</f>
        <v>-0.29999999999999716</v>
      </c>
      <c r="AI23" s="7">
        <f>+AH23*AB23</f>
        <v>0</v>
      </c>
      <c r="AJ23" s="7">
        <f>+AF23-AI23</f>
        <v>203.1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4716.55</v>
      </c>
      <c r="E25" s="71"/>
      <c r="F25" s="90">
        <f>SUM(F15:F24)</f>
        <v>0</v>
      </c>
      <c r="G25" s="89">
        <f>SUM(G15:G24)</f>
        <v>4716.55</v>
      </c>
      <c r="H25" s="88">
        <f>IF(B15=0," ",AVERAGE(H15:H24))</f>
        <v>58.477777777777774</v>
      </c>
      <c r="I25" s="70" t="s">
        <v>4</v>
      </c>
      <c r="J25" s="70"/>
      <c r="K25" s="87">
        <f>SUM(K15:K24)</f>
        <v>4620.55</v>
      </c>
      <c r="L25" s="87">
        <f>SUM(L15:L24)</f>
        <v>4466.7020030000003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318</v>
      </c>
      <c r="Y25" s="7">
        <v>2</v>
      </c>
      <c r="Z25" s="8">
        <f>+VLOOKUP(X25,MGO_SERV_TK,trim2+4,TRUE)</f>
        <v>67</v>
      </c>
      <c r="AA25" s="8">
        <f>+VLOOKUP(X25+Y25,MGO_SERV_TK,trim2+4,TRUE)</f>
        <v>67.400000000000006</v>
      </c>
      <c r="AB25" s="6">
        <f>+X25-VLOOKUP(X25,MGO_SERV_TK,1,TRUE)</f>
        <v>0</v>
      </c>
      <c r="AC25" s="7">
        <f>+(Z25-AA25)/Y25</f>
        <v>-0.20000000000000284</v>
      </c>
      <c r="AD25" s="7">
        <f>+AC25*AB25</f>
        <v>0</v>
      </c>
      <c r="AE25" s="7">
        <f>+Z25-AD25</f>
        <v>67</v>
      </c>
      <c r="AF25" s="8">
        <f>+VLOOKUP(X25,MGO_SERV_TK,trim2+5,TRUE)</f>
        <v>66.900000000000006</v>
      </c>
      <c r="AG25" s="8">
        <f>+VLOOKUP(X25+Y25,MGO_SERV_TK,trim2+5,TRUE)</f>
        <v>67.3</v>
      </c>
      <c r="AH25" s="7">
        <f>+(AF25-AG25)/Y25</f>
        <v>-0.19999999999999574</v>
      </c>
      <c r="AI25" s="7">
        <f>+AH25*AB25</f>
        <v>0</v>
      </c>
      <c r="AJ25" s="7">
        <f>+AF25-AI25</f>
        <v>66.900000000000006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67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4466.7020030000003</v>
      </c>
      <c r="N26" s="66"/>
      <c r="O26" s="66"/>
      <c r="T26" s="66"/>
      <c r="U26" s="66"/>
      <c r="V26" s="120" t="s">
        <v>74</v>
      </c>
      <c r="W26" s="15"/>
      <c r="X26" s="13">
        <f>+C38*100</f>
        <v>751</v>
      </c>
      <c r="Y26" s="7">
        <v>3</v>
      </c>
      <c r="Z26" s="8">
        <f>+VLOOKUP(X26,MGO_STOR_PS,trim2+4,TRUE)</f>
        <v>286.7</v>
      </c>
      <c r="AA26" s="8">
        <f>+VLOOKUP(X26+Y26,MGO_STOR_PS,trim2+4,TRUE)</f>
        <v>288.2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287.2</v>
      </c>
      <c r="AF26" s="8">
        <f>+VLOOKUP(X26,MGO_STOR_PS,trim2+5,TRUE)</f>
        <v>286.89999999999998</v>
      </c>
      <c r="AG26" s="8">
        <f>+VLOOKUP(X26+Y26,MGO_STOR_PS,trim2+5,TRUE)</f>
        <v>288.39999999999998</v>
      </c>
      <c r="AH26" s="7">
        <f>+(AF26-AG26)/Y26</f>
        <v>-0.5</v>
      </c>
      <c r="AI26" s="7">
        <f>+AH26*AB26</f>
        <v>-0.5</v>
      </c>
      <c r="AJ26" s="7">
        <f>+AF26-AI26</f>
        <v>287.39999999999998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287.2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312" t="s">
        <v>209</v>
      </c>
      <c r="L27" s="312"/>
      <c r="M27" s="61">
        <f>SUM(L15,L17,L21,L22)</f>
        <v>1757.4226159999998</v>
      </c>
      <c r="O27" s="21">
        <v>1757.4</v>
      </c>
      <c r="P27" s="100">
        <f>M27-O27</f>
        <v>2.2615999999743508E-2</v>
      </c>
      <c r="V27" s="120" t="s">
        <v>142</v>
      </c>
      <c r="W27" s="15"/>
      <c r="X27" s="13">
        <f>+C40*100</f>
        <v>27</v>
      </c>
      <c r="Y27" s="7">
        <v>4</v>
      </c>
      <c r="Z27" s="8">
        <f>+VLOOKUP(X27,mgodrain,trim2+4,TRUE)</f>
        <v>0.2</v>
      </c>
      <c r="AA27" s="8">
        <f>+VLOOKUP(X27+Y27,mgodrain,trim2+4,TRUE)</f>
        <v>0.2</v>
      </c>
      <c r="AB27" s="6">
        <f>+X27-VLOOKUP(X27,mgodrain,1,TRUE)</f>
        <v>1</v>
      </c>
      <c r="AC27" s="7">
        <f>+(Z27-AA27)/Y27</f>
        <v>0</v>
      </c>
      <c r="AD27" s="7">
        <f>+AC27*AB27</f>
        <v>0</v>
      </c>
      <c r="AE27" s="7">
        <f>+Z27-AD27</f>
        <v>0.2</v>
      </c>
      <c r="AF27" s="8">
        <f>+VLOOKUP(X27,mgodrain,trim2+5,TRUE)</f>
        <v>0.2</v>
      </c>
      <c r="AG27" s="8">
        <f>+VLOOKUP(X27+Y27,mgodrain,trim2+5,TRUE)</f>
        <v>0.2</v>
      </c>
      <c r="AH27" s="7">
        <f>+(AF27-AG27)/Y27</f>
        <v>0</v>
      </c>
      <c r="AI27" s="7">
        <f>+AH27*AB27</f>
        <v>0</v>
      </c>
      <c r="AJ27" s="7">
        <f>+AF27-AI27</f>
        <v>0.2</v>
      </c>
      <c r="AK27" s="7">
        <f t="shared" si="6"/>
        <v>0</v>
      </c>
      <c r="AL27" s="7">
        <f t="shared" si="18"/>
        <v>0</v>
      </c>
      <c r="AM27" s="7"/>
      <c r="AN27" s="9">
        <f>+AE27-AL27*AK27</f>
        <v>0.2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312" t="s">
        <v>210</v>
      </c>
      <c r="L28" s="312"/>
      <c r="M28" s="24">
        <f>SUM(L16,L18,L19,L20,L23)</f>
        <v>2709.2793869999996</v>
      </c>
      <c r="O28" s="21">
        <v>2709.3</v>
      </c>
      <c r="P28" s="100">
        <f>M28-O28</f>
        <v>-2.0613000000594184E-2</v>
      </c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</v>
      </c>
      <c r="D37" s="95">
        <f>+AN23</f>
        <v>203</v>
      </c>
      <c r="E37" s="97"/>
      <c r="F37" s="96"/>
      <c r="G37" s="95">
        <f>IF(D37&gt;0,D37-F37," ")</f>
        <v>203</v>
      </c>
      <c r="H37" s="94">
        <v>30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0.98818133300794042</v>
      </c>
      <c r="K37" s="129">
        <f>IF(D37&gt;0,ROUND((G37*J37),3)," ")</f>
        <v>200.601</v>
      </c>
      <c r="L37" s="117"/>
      <c r="M37" s="123">
        <f t="shared" ref="M37:M38" si="20">IF(C37="","",$K37*($I37-0.0011))</f>
        <v>177.8127264</v>
      </c>
      <c r="O37" s="151">
        <f>D37/229</f>
        <v>0.88646288209606983</v>
      </c>
      <c r="P37" s="152">
        <f>0.9*229</f>
        <v>206.1</v>
      </c>
      <c r="Q37" s="152">
        <f t="shared" ref="Q37" si="21">IF(P37-G37&lt;0,0,P37-G37)</f>
        <v>3.0999999999999943</v>
      </c>
      <c r="R37" s="153">
        <v>176.7</v>
      </c>
      <c r="S37" s="154">
        <f>SUM(L37:M37)-R37</f>
        <v>1.1127264000000139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59" t="s">
        <v>150</v>
      </c>
      <c r="B38" s="76"/>
      <c r="C38" s="118">
        <v>7.51</v>
      </c>
      <c r="D38" s="74">
        <f>+AN26</f>
        <v>287.2</v>
      </c>
      <c r="E38" s="76"/>
      <c r="F38" s="75"/>
      <c r="G38" s="74">
        <f>IF(D38&gt;0,D38-F38," ")</f>
        <v>287.2</v>
      </c>
      <c r="H38" s="73">
        <v>31.6</v>
      </c>
      <c r="I38" s="188">
        <v>0.88660000000000005</v>
      </c>
      <c r="J38" s="124">
        <f>EXP(-(186.9696+0.4862*(I38*1000))/(I38*1000)^2*(H38-15)*(1+0.8*(186.9696+0.4862*(I38*1000))*(H38-15)/(I38*1000)^2))</f>
        <v>0.98689865479700711</v>
      </c>
      <c r="K38" s="130">
        <f>IF(D38&gt;0,ROUND((G38*J38),3)," ")</f>
        <v>283.43700000000001</v>
      </c>
      <c r="L38" s="93"/>
      <c r="M38" s="92">
        <f t="shared" si="20"/>
        <v>250.98346350000003</v>
      </c>
      <c r="O38" s="151">
        <f>D38/411.3</f>
        <v>0.69827376610746406</v>
      </c>
      <c r="P38" s="152">
        <f>0.9*411.3</f>
        <v>370.17</v>
      </c>
      <c r="Q38" s="152">
        <f>IF(P38-G38&lt;0,0,P38-G38)</f>
        <v>82.970000000000027</v>
      </c>
      <c r="R38" s="153">
        <v>122.2</v>
      </c>
      <c r="S38" s="154">
        <f>SUM(L38:M38)-R38</f>
        <v>128.78346350000004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3.18</v>
      </c>
      <c r="D39" s="74">
        <f>+AN25</f>
        <v>67</v>
      </c>
      <c r="E39" s="76"/>
      <c r="F39" s="75"/>
      <c r="G39" s="74">
        <f>IF(D39&gt;0,D39-F39," ")</f>
        <v>67</v>
      </c>
      <c r="H39" s="73">
        <v>35</v>
      </c>
      <c r="I39" s="188">
        <v>0.87739999999999996</v>
      </c>
      <c r="J39" s="124">
        <f>EXP(-(186.9696+0.4862*(I39*1000))/(I39*1000)^2*(H39-15)*(1+0.8*(186.9696+0.4862*(I39*1000))*(H39-15)/(I39*1000)^2))</f>
        <v>0.98398617045998982</v>
      </c>
      <c r="K39" s="130">
        <f>IF(D39&gt;0,ROUND((G39*J39),3)," ")</f>
        <v>65.927000000000007</v>
      </c>
      <c r="L39" s="93"/>
      <c r="M39" s="92">
        <f>IF(C39="","",$K39*($I39-0.0011))</f>
        <v>57.771830100000003</v>
      </c>
      <c r="O39" s="151">
        <f>D39/99.8</f>
        <v>0.67134268537074149</v>
      </c>
      <c r="P39" s="151">
        <f ca="1">0.95*P39%</f>
        <v>0</v>
      </c>
      <c r="Q39" s="151"/>
      <c r="R39" s="153">
        <v>69.2</v>
      </c>
      <c r="S39" s="154">
        <f>SUM(L39:M39)-R39</f>
        <v>-11.4281699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0.27</v>
      </c>
      <c r="D40" s="140">
        <v>3</v>
      </c>
      <c r="E40" s="138"/>
      <c r="F40" s="139"/>
      <c r="G40" s="140">
        <v>3</v>
      </c>
      <c r="H40" s="141">
        <v>30</v>
      </c>
      <c r="I40" s="188">
        <v>0.87739999999999996</v>
      </c>
      <c r="J40" s="124">
        <f>EXP(-(186.9696+0.4862*(I40*1000))/(I40*1000)^2*(H40-15)*(1+0.8*(186.9696+0.4862*(I40*1000))*(H40-15)/(I40*1000)^2))</f>
        <v>0.98800307983349389</v>
      </c>
      <c r="K40" s="187">
        <f>IF(D40&gt;0,ROUND((G40*J40),3)," ")</f>
        <v>2.964</v>
      </c>
      <c r="L40" s="143"/>
      <c r="M40" s="144">
        <f>+J40*G40*I40</f>
        <v>2.6006217067377224</v>
      </c>
      <c r="O40" s="21"/>
      <c r="P40" s="181">
        <f ca="1">SUM(P37:P39)</f>
        <v>608.28499999999997</v>
      </c>
      <c r="Q40" s="182">
        <f>SUM(Q37:Q38)</f>
        <v>86.070000000000022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560.20000000000005</v>
      </c>
      <c r="E41" s="71"/>
      <c r="F41" s="90">
        <f>SUM(F37:F40)</f>
        <v>0</v>
      </c>
      <c r="G41" s="89">
        <f>SUM(G37:G40)</f>
        <v>560.20000000000005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552.92900000000009</v>
      </c>
      <c r="L41" s="87">
        <f>SUM(L37:L40)</f>
        <v>0</v>
      </c>
      <c r="M41" s="86">
        <f>SUM(M37:M40)</f>
        <v>489.16864170673779</v>
      </c>
      <c r="O41" s="194"/>
      <c r="P41" s="195" t="s">
        <v>149</v>
      </c>
      <c r="Q41" s="196">
        <f>+Q40*0.85</f>
        <v>73.159500000000023</v>
      </c>
      <c r="R41" s="21"/>
      <c r="S41" s="183">
        <f>+SUM(S37:S39)</f>
        <v>118.46802000000005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489.16864170673779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253.06802000000008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489.2</v>
      </c>
      <c r="R45" s="100">
        <f>M42-P45</f>
        <v>-3.1358293262201187E-2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6">
    <mergeCell ref="J57:K57"/>
    <mergeCell ref="K27:L27"/>
    <mergeCell ref="K28:L28"/>
    <mergeCell ref="V13:W13"/>
    <mergeCell ref="B25:C25"/>
    <mergeCell ref="J35:J36"/>
    <mergeCell ref="K35:K36"/>
    <mergeCell ref="L35:L36"/>
    <mergeCell ref="M35:M36"/>
    <mergeCell ref="A35:A36"/>
    <mergeCell ref="B35:C35"/>
    <mergeCell ref="E35:F35"/>
    <mergeCell ref="G35:G36"/>
    <mergeCell ref="I35:I36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L13:L14"/>
    <mergeCell ref="M13:M14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62"/>
  <sheetViews>
    <sheetView showGridLines="0" showZeros="0" topLeftCell="A7" zoomScaleSheetLayoutView="85" workbookViewId="0">
      <selection activeCell="I9" sqref="I9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46165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7.33</v>
      </c>
      <c r="D9" s="100"/>
      <c r="E9" s="103" t="s">
        <v>130</v>
      </c>
      <c r="F9" s="178">
        <v>11.33</v>
      </c>
      <c r="G9" s="105" t="s">
        <v>129</v>
      </c>
      <c r="H9" s="104">
        <f>SUM(F9-C9)</f>
        <v>4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2250</v>
      </c>
      <c r="Y14" s="3">
        <v>2</v>
      </c>
      <c r="Z14" s="4">
        <f>+VLOOKUP(X14,HFO_1sb,trim2+4,TRUE)</f>
        <v>829.8</v>
      </c>
      <c r="AA14" s="4">
        <f>+VLOOKUP(X14+Y14,HFO_1sb,trim2+4,TRUE)</f>
        <v>829.8</v>
      </c>
      <c r="AB14" s="2">
        <f>+X14-VLOOKUP(X14,HFO_1sb,1,TRUE)</f>
        <v>0</v>
      </c>
      <c r="AC14" s="3">
        <f t="shared" ref="AC14:AC21" si="0">+(Z14-AA14)/Y14</f>
        <v>0</v>
      </c>
      <c r="AD14" s="3">
        <f t="shared" ref="AD14:AD21" si="1">+AC14*AB14</f>
        <v>0</v>
      </c>
      <c r="AE14" s="3">
        <f t="shared" ref="AE14:AE21" si="2">+Z14-AD14</f>
        <v>829.8</v>
      </c>
      <c r="AF14" s="4">
        <f>+VLOOKUP(X14,HFO_1sb,trim2+5,TRUE)</f>
        <v>829.8</v>
      </c>
      <c r="AG14" s="4">
        <f>+VLOOKUP(X14+Y14,HFO_1sb,trim2+5,TRUE)</f>
        <v>829.8</v>
      </c>
      <c r="AH14" s="3">
        <f t="shared" ref="AH14:AH21" si="3">+(AF14-AG14)/Y14</f>
        <v>0</v>
      </c>
      <c r="AI14" s="3">
        <f t="shared" ref="AI14:AI21" si="4">+AH14*AB14</f>
        <v>0</v>
      </c>
      <c r="AJ14" s="3">
        <f t="shared" ref="AJ14:AJ21" si="5">+AF14-AI14</f>
        <v>829.8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829.8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1.98</v>
      </c>
      <c r="C15" s="97"/>
      <c r="D15" s="95">
        <f>+IF(B15="mt",0,AN16)</f>
        <v>772.9</v>
      </c>
      <c r="E15" s="97"/>
      <c r="F15" s="96"/>
      <c r="G15" s="95">
        <f>IF(D15&gt;=0,D15-F15," ")</f>
        <v>772.9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762.97500000000002</v>
      </c>
      <c r="L15" s="123">
        <f t="shared" ref="L15:L22" si="11">IF(B15="","",$K15*($I15-0.0011))</f>
        <v>730.47226499999999</v>
      </c>
      <c r="M15" s="123"/>
      <c r="N15" s="91"/>
      <c r="O15" s="151">
        <f>D15/829.8</f>
        <v>0.93142926006266569</v>
      </c>
      <c r="P15" s="152">
        <f>0.9*829.8</f>
        <v>746.81999999999994</v>
      </c>
      <c r="Q15" s="152">
        <f>IF(P15-G15&lt;0,0,P15-G15)</f>
        <v>0</v>
      </c>
      <c r="R15" s="153">
        <v>626.20000000000005</v>
      </c>
      <c r="S15" s="154">
        <f t="shared" ref="S15:S18" si="12">SUM(L15:M15)-R15</f>
        <v>104.27226499999995</v>
      </c>
      <c r="U15" s="66"/>
      <c r="V15" s="16" t="s">
        <v>66</v>
      </c>
      <c r="W15" s="15"/>
      <c r="X15" s="13">
        <f>1710-B18*100</f>
        <v>1710</v>
      </c>
      <c r="Y15" s="7">
        <v>2</v>
      </c>
      <c r="Z15" s="8">
        <f>+VLOOKUP(X15,HFO_2SB,trim2+4,TRUE)</f>
        <v>2077.6</v>
      </c>
      <c r="AA15" s="8">
        <f>+VLOOKUP(X15+Y15,HFO_2SB,trim2+4,TRUE)</f>
        <v>2077.6</v>
      </c>
      <c r="AB15" s="6">
        <f>+X15-VLOOKUP(X15,HFO_2SB,1,TRUE)</f>
        <v>30</v>
      </c>
      <c r="AC15" s="7">
        <f t="shared" si="0"/>
        <v>0</v>
      </c>
      <c r="AD15" s="7">
        <f t="shared" si="1"/>
        <v>0</v>
      </c>
      <c r="AE15" s="7">
        <f t="shared" si="2"/>
        <v>2077.6</v>
      </c>
      <c r="AF15" s="8">
        <f>+VLOOKUP(X15,HFO_2SB,trim2+5,TRUE)</f>
        <v>2077.6</v>
      </c>
      <c r="AG15" s="8">
        <f>+VLOOKUP(X15+Y15,HFO_2SB,trim2+5,TRUE)</f>
        <v>2077.6</v>
      </c>
      <c r="AH15" s="7">
        <f t="shared" si="3"/>
        <v>0</v>
      </c>
      <c r="AI15" s="7">
        <f t="shared" si="4"/>
        <v>0</v>
      </c>
      <c r="AJ15" s="7">
        <f t="shared" si="5"/>
        <v>2077.6</v>
      </c>
      <c r="AK15" s="7">
        <f t="shared" si="6"/>
        <v>0</v>
      </c>
      <c r="AL15" s="7">
        <f t="shared" si="7"/>
        <v>0</v>
      </c>
      <c r="AM15" s="7"/>
      <c r="AN15" s="9">
        <f t="shared" si="8"/>
        <v>2077.6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0" t="s">
        <v>119</v>
      </c>
      <c r="B16" s="167"/>
      <c r="C16" s="76"/>
      <c r="D16" s="74">
        <f>IF(B16="mt",0,AN14)</f>
        <v>829.8</v>
      </c>
      <c r="E16" s="76"/>
      <c r="F16" s="75"/>
      <c r="G16" s="74"/>
      <c r="H16" s="73"/>
      <c r="I16" s="203">
        <v>0.97799999999999998</v>
      </c>
      <c r="J16" s="124"/>
      <c r="K16" s="130">
        <f t="shared" si="10"/>
        <v>0</v>
      </c>
      <c r="L16" s="92" t="str">
        <f t="shared" si="11"/>
        <v/>
      </c>
      <c r="M16" s="92" t="s">
        <v>93</v>
      </c>
      <c r="N16" s="91"/>
      <c r="O16" s="151">
        <f t="shared" ref="O16" si="13">D16/829.8</f>
        <v>1</v>
      </c>
      <c r="P16" s="152">
        <f>0.9*829.8</f>
        <v>746.81999999999994</v>
      </c>
      <c r="Q16" s="152">
        <f t="shared" ref="Q16:Q18" si="14">IF(P16-G16&lt;0,0,P16-G16)</f>
        <v>746.81999999999994</v>
      </c>
      <c r="R16" s="153">
        <v>0.7</v>
      </c>
      <c r="S16" s="154">
        <f t="shared" si="12"/>
        <v>-0.7</v>
      </c>
      <c r="U16" s="66"/>
      <c r="V16" s="14" t="s">
        <v>67</v>
      </c>
      <c r="W16" s="15"/>
      <c r="X16" s="13">
        <f>2258-B15*100</f>
        <v>2060</v>
      </c>
      <c r="Y16" s="7">
        <v>2</v>
      </c>
      <c r="Z16" s="8">
        <f>+VLOOKUP(X16,LSHFO_PS,trim2+4,TRUE)</f>
        <v>772.9</v>
      </c>
      <c r="AA16" s="8">
        <f>+VLOOKUP(X16+Y16,LSHFO_PS,trim2+4,TRUE)</f>
        <v>773.9</v>
      </c>
      <c r="AB16" s="6">
        <f>+X16-VLOOKUP(X16,LSHFO_PS,1,TRUE)</f>
        <v>0</v>
      </c>
      <c r="AC16" s="7">
        <f t="shared" si="0"/>
        <v>-0.5</v>
      </c>
      <c r="AD16" s="7">
        <f t="shared" si="1"/>
        <v>0</v>
      </c>
      <c r="AE16" s="7">
        <f t="shared" si="2"/>
        <v>772.9</v>
      </c>
      <c r="AF16" s="8">
        <f>+VLOOKUP(X16,LSHFO_PS,trim2+5,TRUE)</f>
        <v>772.8</v>
      </c>
      <c r="AG16" s="8">
        <f>+VLOOKUP(X16+Y16,LSHFO_PS,trim2+5,TRUE)</f>
        <v>773.8</v>
      </c>
      <c r="AH16" s="7">
        <f t="shared" si="3"/>
        <v>-0.5</v>
      </c>
      <c r="AI16" s="7">
        <f t="shared" si="4"/>
        <v>0</v>
      </c>
      <c r="AJ16" s="7">
        <f t="shared" si="5"/>
        <v>772.8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772.9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2.71</v>
      </c>
      <c r="C17" s="76"/>
      <c r="D17" s="74">
        <f>IF(B17="mt",0,AN17)</f>
        <v>1081.3</v>
      </c>
      <c r="E17" s="76"/>
      <c r="F17" s="75"/>
      <c r="G17" s="74">
        <f t="shared" ref="G17:G22" si="15">IF(D17&gt;=0,D17-F17," ")</f>
        <v>1081.3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1054.0999999999999</v>
      </c>
      <c r="L17" s="92">
        <f t="shared" si="11"/>
        <v>1006.0330399999999</v>
      </c>
      <c r="M17" s="92" t="s">
        <v>93</v>
      </c>
      <c r="N17" s="91"/>
      <c r="O17" s="151">
        <f>D17/1341.4</f>
        <v>0.80609810645594149</v>
      </c>
      <c r="P17" s="152">
        <f>0.9*1341.4</f>
        <v>1207.2600000000002</v>
      </c>
      <c r="Q17" s="152">
        <f t="shared" si="14"/>
        <v>125.96000000000026</v>
      </c>
      <c r="R17" s="153">
        <v>1.1000000000000001</v>
      </c>
      <c r="S17" s="154">
        <f t="shared" si="12"/>
        <v>1004.9330399999999</v>
      </c>
      <c r="U17" s="66"/>
      <c r="V17" s="14" t="s">
        <v>68</v>
      </c>
      <c r="W17" s="15"/>
      <c r="X17" s="13">
        <f>1709-B17*100</f>
        <v>1438</v>
      </c>
      <c r="Y17" s="7">
        <v>2</v>
      </c>
      <c r="Z17" s="8">
        <f>+VLOOKUP(X17,HFO_2PS,trim2+4,TRUE)</f>
        <v>1081.3</v>
      </c>
      <c r="AA17" s="8">
        <f>+VLOOKUP(X17+Y17,HFO_2PS,trim2+4,TRUE)</f>
        <v>1084.0999999999999</v>
      </c>
      <c r="AB17" s="6">
        <f>+X17-VLOOKUP(X17,HFO_2PS,1,TRUE)</f>
        <v>0</v>
      </c>
      <c r="AC17" s="7">
        <f t="shared" si="0"/>
        <v>-1.3999999999999773</v>
      </c>
      <c r="AD17" s="7">
        <f t="shared" si="1"/>
        <v>0</v>
      </c>
      <c r="AE17" s="7">
        <f t="shared" si="2"/>
        <v>1081.3</v>
      </c>
      <c r="AF17" s="8">
        <f>+VLOOKUP(X17,HFO_2PS,trim2+5,TRUE)</f>
        <v>1083.0999999999999</v>
      </c>
      <c r="AG17" s="8">
        <f>+VLOOKUP(X17+Y17,HFO_2PS,trim2+5,TRUE)</f>
        <v>1085.9000000000001</v>
      </c>
      <c r="AH17" s="7">
        <f t="shared" si="3"/>
        <v>-1.4000000000000909</v>
      </c>
      <c r="AI17" s="7">
        <f t="shared" si="4"/>
        <v>0</v>
      </c>
      <c r="AJ17" s="7">
        <f t="shared" si="5"/>
        <v>1083.0999999999999</v>
      </c>
      <c r="AK17" s="7">
        <f t="shared" si="6"/>
        <v>0</v>
      </c>
      <c r="AL17" s="7">
        <f t="shared" si="7"/>
        <v>-0.89999999999997726</v>
      </c>
      <c r="AM17" s="7"/>
      <c r="AN17" s="9">
        <f t="shared" si="8"/>
        <v>1081.3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/>
      <c r="C18" s="76"/>
      <c r="D18" s="74"/>
      <c r="E18" s="76"/>
      <c r="F18" s="75"/>
      <c r="G18" s="74">
        <f t="shared" si="15"/>
        <v>0</v>
      </c>
      <c r="H18" s="165">
        <v>26</v>
      </c>
      <c r="I18" s="203">
        <v>0.95550000000000002</v>
      </c>
      <c r="J18" s="124">
        <f t="shared" si="16"/>
        <v>0.99213184616227557</v>
      </c>
      <c r="K18" s="130" t="str">
        <f t="shared" si="10"/>
        <v xml:space="preserve"> </v>
      </c>
      <c r="L18" s="92" t="str">
        <f t="shared" si="11"/>
        <v/>
      </c>
      <c r="M18" s="92"/>
      <c r="N18" s="91"/>
      <c r="O18" s="151">
        <f>D18/2077.6</f>
        <v>0</v>
      </c>
      <c r="P18" s="152">
        <f>0.9*2077.6</f>
        <v>1869.84</v>
      </c>
      <c r="Q18" s="152">
        <f t="shared" si="14"/>
        <v>1869.84</v>
      </c>
      <c r="R18" s="153">
        <v>3.6</v>
      </c>
      <c r="S18" s="154">
        <f t="shared" si="12"/>
        <v>-3.6</v>
      </c>
      <c r="U18" s="66"/>
      <c r="V18" s="14" t="s">
        <v>69</v>
      </c>
      <c r="W18" s="15"/>
      <c r="X18" s="13">
        <f>1442-B19*100</f>
        <v>605.00000000000011</v>
      </c>
      <c r="Y18" s="7">
        <v>2</v>
      </c>
      <c r="Z18" s="8">
        <f>+VLOOKUP(X18,HFO_SETT,trim2+4,TRUE)</f>
        <v>84</v>
      </c>
      <c r="AA18" s="8">
        <f>+VLOOKUP(X18+Y18,HFO_SETT,trim2+4,TRUE)</f>
        <v>84.3</v>
      </c>
      <c r="AB18" s="6">
        <f>+X18-VLOOKUP(X18,HFO_SETT,1,TRUE)</f>
        <v>1.0000000000001137</v>
      </c>
      <c r="AC18" s="7">
        <f t="shared" si="0"/>
        <v>-0.14999999999999858</v>
      </c>
      <c r="AD18" s="7">
        <f t="shared" si="1"/>
        <v>-0.15000000000001562</v>
      </c>
      <c r="AE18" s="7">
        <f t="shared" si="2"/>
        <v>84.15000000000002</v>
      </c>
      <c r="AF18" s="8">
        <f>+VLOOKUP(X18,HFO_SETT,trim2+5,TRUE)</f>
        <v>84</v>
      </c>
      <c r="AG18" s="8">
        <f>+VLOOKUP(X18+Y18,HFO_SETT,trim2+5,TRUE)</f>
        <v>84.3</v>
      </c>
      <c r="AH18" s="7">
        <f t="shared" si="3"/>
        <v>-0.14999999999999858</v>
      </c>
      <c r="AI18" s="7">
        <f t="shared" si="4"/>
        <v>-0.15000000000001562</v>
      </c>
      <c r="AJ18" s="7">
        <f t="shared" si="5"/>
        <v>84.15000000000002</v>
      </c>
      <c r="AK18" s="7">
        <f t="shared" si="6"/>
        <v>0</v>
      </c>
      <c r="AL18" s="7">
        <f t="shared" si="7"/>
        <v>0</v>
      </c>
      <c r="AM18" s="7"/>
      <c r="AN18" s="9">
        <f t="shared" si="8"/>
        <v>84.15000000000002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0" t="s">
        <v>116</v>
      </c>
      <c r="B19" s="167">
        <v>8.3699999999999992</v>
      </c>
      <c r="C19" s="159"/>
      <c r="D19" s="160">
        <f>+AN18</f>
        <v>84.15000000000002</v>
      </c>
      <c r="E19" s="159"/>
      <c r="F19" s="161"/>
      <c r="G19" s="160">
        <f t="shared" si="15"/>
        <v>84.15000000000002</v>
      </c>
      <c r="H19" s="165">
        <v>79</v>
      </c>
      <c r="I19" s="203">
        <v>0.97599999999999998</v>
      </c>
      <c r="J19" s="162">
        <f t="shared" si="16"/>
        <v>0.95501908984915718</v>
      </c>
      <c r="K19" s="163">
        <f t="shared" si="10"/>
        <v>80.364999999999995</v>
      </c>
      <c r="L19" s="164">
        <f t="shared" si="11"/>
        <v>78.347838499999995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2742.62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958</v>
      </c>
      <c r="Y19" s="7">
        <v>2</v>
      </c>
      <c r="Z19" s="8">
        <f>+VLOOKUP(X19,HFO_SERV,trim2+4,TRUE)</f>
        <v>98.7</v>
      </c>
      <c r="AA19" s="8">
        <f>+VLOOKUP(X19+Y19,HFO_SERV,trim2+4,TRUE)</f>
        <v>98.9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98.7</v>
      </c>
      <c r="AF19" s="8">
        <f>+VLOOKUP(X19,HFO_SERV,trim2+5,TRUE)</f>
        <v>98.7</v>
      </c>
      <c r="AG19" s="8">
        <f>+VLOOKUP(X19+Y19,HFO_SERV,trim2+5,TRUE)</f>
        <v>98.9</v>
      </c>
      <c r="AH19" s="7">
        <f t="shared" si="3"/>
        <v>-0.10000000000000142</v>
      </c>
      <c r="AI19" s="7">
        <f t="shared" si="4"/>
        <v>0</v>
      </c>
      <c r="AJ19" s="7">
        <f t="shared" si="5"/>
        <v>98.7</v>
      </c>
      <c r="AK19" s="7">
        <f t="shared" si="6"/>
        <v>0</v>
      </c>
      <c r="AL19" s="7">
        <f t="shared" si="7"/>
        <v>0</v>
      </c>
      <c r="AM19" s="7"/>
      <c r="AN19" s="9">
        <f t="shared" si="8"/>
        <v>98.7</v>
      </c>
      <c r="AO19"/>
      <c r="AP19" s="170"/>
      <c r="AQ19" s="170"/>
      <c r="AS19" s="180"/>
    </row>
    <row r="20" spans="1:47" s="17" customFormat="1" ht="15.95" customHeight="1">
      <c r="A20" s="220" t="s">
        <v>115</v>
      </c>
      <c r="B20" s="167">
        <v>4.84</v>
      </c>
      <c r="C20" s="159"/>
      <c r="D20" s="160">
        <f>+AN19</f>
        <v>98.7</v>
      </c>
      <c r="E20" s="159"/>
      <c r="F20" s="161"/>
      <c r="G20" s="160">
        <f t="shared" si="15"/>
        <v>98.7</v>
      </c>
      <c r="H20" s="165">
        <v>90</v>
      </c>
      <c r="I20" s="203">
        <v>0.97599999999999998</v>
      </c>
      <c r="J20" s="162">
        <f t="shared" si="16"/>
        <v>0.94719282225565515</v>
      </c>
      <c r="K20" s="163">
        <f t="shared" si="10"/>
        <v>93.488</v>
      </c>
      <c r="L20" s="164">
        <f>IF(B20="","",$K20*($I20-0.0011))</f>
        <v>91.141451199999992</v>
      </c>
      <c r="M20" s="164" t="s">
        <v>93</v>
      </c>
      <c r="N20" s="91"/>
      <c r="O20" s="197"/>
      <c r="P20" s="195" t="s">
        <v>149</v>
      </c>
      <c r="Q20" s="196">
        <f>+Q19*0.95</f>
        <v>2605.4889999999996</v>
      </c>
      <c r="S20" s="183">
        <f>+SUM(S15:S18)</f>
        <v>1104.905305</v>
      </c>
      <c r="U20" s="66"/>
      <c r="V20" s="14" t="s">
        <v>71</v>
      </c>
      <c r="W20" s="15"/>
      <c r="X20" s="13">
        <f>1494-B21*100</f>
        <v>1013</v>
      </c>
      <c r="Y20" s="7">
        <v>2</v>
      </c>
      <c r="Z20" s="8">
        <f>+VLOOKUP(X20,LSHFO_SET,trim2+4,TRUE)</f>
        <v>83.5</v>
      </c>
      <c r="AA20" s="8">
        <f>+VLOOKUP(X20+Y20,LSHFO_SET,trim2+4,TRUE)</f>
        <v>83.7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83.6</v>
      </c>
      <c r="AF20" s="8">
        <f>+VLOOKUP(X20,LSHFO_SET,trim2+5,TRUE)</f>
        <v>83.6</v>
      </c>
      <c r="AG20" s="8">
        <f>+VLOOKUP(X20+Y20,LSHFO_SET,trim2+5,TRUE)</f>
        <v>83.7</v>
      </c>
      <c r="AH20" s="7">
        <f t="shared" si="3"/>
        <v>-5.0000000000004263E-2</v>
      </c>
      <c r="AI20" s="7">
        <f t="shared" si="4"/>
        <v>-5.0000000000004263E-2</v>
      </c>
      <c r="AJ20" s="7">
        <f t="shared" si="5"/>
        <v>83.65</v>
      </c>
      <c r="AK20" s="7">
        <f t="shared" si="6"/>
        <v>0</v>
      </c>
      <c r="AL20" s="7">
        <f t="shared" si="7"/>
        <v>-2.5000000000005684E-2</v>
      </c>
      <c r="AM20" s="7"/>
      <c r="AN20" s="9">
        <f t="shared" si="8"/>
        <v>83.6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4.8099999999999996</v>
      </c>
      <c r="C21" s="76"/>
      <c r="D21" s="74">
        <f>IF(B21="mt",0,AN20)</f>
        <v>83.6</v>
      </c>
      <c r="E21" s="76"/>
      <c r="F21" s="75"/>
      <c r="G21" s="74">
        <f t="shared" si="15"/>
        <v>83.6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80.572000000000003</v>
      </c>
      <c r="L21" s="92">
        <f t="shared" si="11"/>
        <v>76.599800400000007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1142</v>
      </c>
      <c r="Y21" s="7">
        <v>2</v>
      </c>
      <c r="Z21" s="8">
        <f>+VLOOKUP(X21,LSHFO_SERV,trim2+4,TRUE)</f>
        <v>94.5</v>
      </c>
      <c r="AA21" s="8">
        <f>+VLOOKUP(X21+Y21,LSHFO_SERV,trim2+4,TRUE)</f>
        <v>94.6</v>
      </c>
      <c r="AB21" s="6">
        <f>+X21-VLOOKUP(X21,LSHFO_SERV,1,TRUE)</f>
        <v>0</v>
      </c>
      <c r="AC21" s="7">
        <f t="shared" si="0"/>
        <v>-4.9999999999997158E-2</v>
      </c>
      <c r="AD21" s="7">
        <f t="shared" si="1"/>
        <v>0</v>
      </c>
      <c r="AE21" s="7">
        <f t="shared" si="2"/>
        <v>94.5</v>
      </c>
      <c r="AF21" s="8">
        <f>+VLOOKUP(X21,LSHFO_SERV,trim2+5,TRUE)</f>
        <v>94.5</v>
      </c>
      <c r="AG21" s="8">
        <f>+VLOOKUP(X21+Y21,LSHFO_SERV,trim2+5,TRUE)</f>
        <v>94.6</v>
      </c>
      <c r="AH21" s="7">
        <f t="shared" si="3"/>
        <v>-4.9999999999997158E-2</v>
      </c>
      <c r="AI21" s="7">
        <f t="shared" si="4"/>
        <v>0</v>
      </c>
      <c r="AJ21" s="7">
        <f t="shared" si="5"/>
        <v>94.5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94.5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3.91</v>
      </c>
      <c r="C22" s="76"/>
      <c r="D22" s="74">
        <f>IF(B22="mt",0,AN21)</f>
        <v>94.5</v>
      </c>
      <c r="E22" s="76"/>
      <c r="F22" s="75"/>
      <c r="G22" s="74">
        <f t="shared" si="15"/>
        <v>94.5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91.076999999999998</v>
      </c>
      <c r="L22" s="92">
        <f t="shared" si="11"/>
        <v>86.586903899999996</v>
      </c>
      <c r="M22" s="92"/>
      <c r="N22" s="91"/>
      <c r="O22" s="131"/>
      <c r="P22" s="219">
        <v>2066.4</v>
      </c>
      <c r="Q22" s="149">
        <f>M26-P22</f>
        <v>2.7812989999997626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6</v>
      </c>
      <c r="E23" s="138"/>
      <c r="F23" s="139"/>
      <c r="G23" s="74">
        <v>6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5.8579999999999997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841</v>
      </c>
      <c r="Y23" s="7">
        <v>2</v>
      </c>
      <c r="Z23" s="8">
        <f>+VLOOKUP(X23,MGO_STOR_SB,trim2+4,TRUE)</f>
        <v>203</v>
      </c>
      <c r="AA23" s="8">
        <f>+VLOOKUP(X23+Y23,MGO_STOR_SB,trim2+4,TRUE)</f>
        <v>203.5</v>
      </c>
      <c r="AB23" s="6">
        <f>+X23-VLOOKUP(X23,MGO_STOR_SB,1,TRUE)</f>
        <v>1</v>
      </c>
      <c r="AC23" s="7">
        <f>+(Z23-AA23)/Y23</f>
        <v>-0.25</v>
      </c>
      <c r="AD23" s="7">
        <f>+AC23*AB23</f>
        <v>-0.25</v>
      </c>
      <c r="AE23" s="7">
        <f>+Z23-AD23</f>
        <v>203.25</v>
      </c>
      <c r="AF23" s="8">
        <f>+VLOOKUP(X23,MGO_STOR_SB,trim2+5,TRUE)</f>
        <v>203.1</v>
      </c>
      <c r="AG23" s="8">
        <f>+VLOOKUP(X23+Y23,MGO_STOR_SB,trim2+5,TRUE)</f>
        <v>203.7</v>
      </c>
      <c r="AH23" s="7">
        <f>+(AF23-AG23)/Y23</f>
        <v>-0.29999999999999716</v>
      </c>
      <c r="AI23" s="7">
        <f>+AH23*AB23</f>
        <v>-0.29999999999999716</v>
      </c>
      <c r="AJ23" s="7">
        <f>+AF23-AI23</f>
        <v>203.39999999999998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203.25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3055.45</v>
      </c>
      <c r="E25" s="71"/>
      <c r="F25" s="90">
        <f>SUM(F15:F24)</f>
        <v>0</v>
      </c>
      <c r="G25" s="89">
        <f>SUM(G15:G24)</f>
        <v>2225.65</v>
      </c>
      <c r="H25" s="88">
        <f>IF(B15=0," ",AVERAGE(H15:H24))</f>
        <v>57</v>
      </c>
      <c r="I25" s="70" t="s">
        <v>4</v>
      </c>
      <c r="J25" s="70"/>
      <c r="K25" s="87">
        <f>SUM(K15:K24)</f>
        <v>2168.4350000000004</v>
      </c>
      <c r="L25" s="87">
        <f>SUM(L15:L24)</f>
        <v>2069.1812989999999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323</v>
      </c>
      <c r="Y25" s="7">
        <v>2</v>
      </c>
      <c r="Z25" s="8">
        <f>+VLOOKUP(X25,MGO_SERV_TK,trim2+4,TRUE)</f>
        <v>67.8</v>
      </c>
      <c r="AA25" s="8">
        <f>+VLOOKUP(X25+Y25,MGO_SERV_TK,trim2+4,TRUE)</f>
        <v>68.2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68</v>
      </c>
      <c r="AF25" s="8">
        <f>+VLOOKUP(X25,MGO_SERV_TK,trim2+5,TRUE)</f>
        <v>67.7</v>
      </c>
      <c r="AG25" s="8">
        <f>+VLOOKUP(X25+Y25,MGO_SERV_TK,trim2+5,TRUE)</f>
        <v>68.2</v>
      </c>
      <c r="AH25" s="7">
        <f>+(AF25-AG25)/Y25</f>
        <v>-0.25</v>
      </c>
      <c r="AI25" s="7">
        <f>+AH25*AB25</f>
        <v>-0.25</v>
      </c>
      <c r="AJ25" s="7">
        <f>+AF25-AI25</f>
        <v>67.95</v>
      </c>
      <c r="AK25" s="7">
        <f t="shared" si="6"/>
        <v>0</v>
      </c>
      <c r="AL25" s="7">
        <f>+(AE25-AJ25)/Y25</f>
        <v>2.4999999999998579E-2</v>
      </c>
      <c r="AM25" s="7"/>
      <c r="AN25" s="9">
        <f>+AE25-AL25*AK25</f>
        <v>68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2069.1812989999999</v>
      </c>
      <c r="N26" s="66"/>
      <c r="O26" s="66"/>
      <c r="T26" s="66"/>
      <c r="U26" s="66"/>
      <c r="V26" s="120" t="s">
        <v>74</v>
      </c>
      <c r="W26" s="15"/>
      <c r="X26" s="13">
        <f>+C38*100</f>
        <v>157</v>
      </c>
      <c r="Y26" s="7">
        <v>3</v>
      </c>
      <c r="Z26" s="8">
        <f>+VLOOKUP(X26,MGO_STOR_PS,trim2+4,TRUE)</f>
        <v>36.1</v>
      </c>
      <c r="AA26" s="8">
        <f>+VLOOKUP(X26+Y26,MGO_STOR_PS,trim2+4,TRUE)</f>
        <v>37.6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36.6</v>
      </c>
      <c r="AF26" s="8">
        <f>+VLOOKUP(X26,MGO_STOR_PS,trim2+5,TRUE)</f>
        <v>36.5</v>
      </c>
      <c r="AG26" s="8">
        <f>+VLOOKUP(X26+Y26,MGO_STOR_PS,trim2+5,TRUE)</f>
        <v>38.1</v>
      </c>
      <c r="AH26" s="7">
        <f>+(AF26-AG26)/Y26</f>
        <v>-0.53333333333333377</v>
      </c>
      <c r="AI26" s="7">
        <f>+AH26*AB26</f>
        <v>-0.53333333333333377</v>
      </c>
      <c r="AJ26" s="7">
        <f>+AF26-AI26</f>
        <v>37.033333333333331</v>
      </c>
      <c r="AK26" s="7">
        <f t="shared" si="6"/>
        <v>0</v>
      </c>
      <c r="AL26" s="7">
        <f t="shared" ref="AL26:AL27" si="18">+(AE26-AJ26)/Y26</f>
        <v>-0.14444444444444335</v>
      </c>
      <c r="AM26" s="7"/>
      <c r="AN26" s="9">
        <f>+AE26-AL26*AK26</f>
        <v>36.6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0</v>
      </c>
      <c r="Y27" s="7">
        <v>4</v>
      </c>
      <c r="Z27" s="8">
        <f>+VLOOKUP(X27,mgodrain,trim2+4,TRUE)</f>
        <v>0</v>
      </c>
      <c r="AA27" s="8">
        <f>+VLOOKUP(X27+Y27,mgodrain,trim2+4,TRUE)</f>
        <v>0</v>
      </c>
      <c r="AB27" s="6">
        <f>+X27-VLOOKUP(X27,mgodrain,1,TRUE)</f>
        <v>0</v>
      </c>
      <c r="AC27" s="7">
        <f>+(Z27-AA27)/Y27</f>
        <v>0</v>
      </c>
      <c r="AD27" s="7">
        <f>+AC27*AB27</f>
        <v>0</v>
      </c>
      <c r="AE27" s="7">
        <f>+Z27-AD27</f>
        <v>0</v>
      </c>
      <c r="AF27" s="8">
        <f>+VLOOKUP(X27,mgodrain,trim2+5,TRUE)</f>
        <v>0</v>
      </c>
      <c r="AG27" s="8">
        <f>+VLOOKUP(X27+Y27,mgodrain,trim2+5,TRUE)</f>
        <v>0</v>
      </c>
      <c r="AH27" s="7">
        <f>+(AF27-AG27)/Y27</f>
        <v>0</v>
      </c>
      <c r="AI27" s="7">
        <f>+AH27*AB27</f>
        <v>0</v>
      </c>
      <c r="AJ27" s="7">
        <f>+AF27-AI27</f>
        <v>0</v>
      </c>
      <c r="AK27" s="7">
        <f t="shared" si="6"/>
        <v>0</v>
      </c>
      <c r="AL27" s="7">
        <f t="shared" si="18"/>
        <v>0</v>
      </c>
      <c r="AM27" s="7"/>
      <c r="AN27" s="9">
        <f>+AE27-AL27*AK27</f>
        <v>0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8.41</v>
      </c>
      <c r="D37" s="95">
        <f>+AN23</f>
        <v>203.25</v>
      </c>
      <c r="E37" s="97"/>
      <c r="F37" s="96"/>
      <c r="G37" s="95">
        <f>IF(D37&gt;0,D37-F37," ")</f>
        <v>203.25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201.16900000000001</v>
      </c>
      <c r="L37" s="117"/>
      <c r="M37" s="123">
        <f t="shared" ref="M37:M38" si="20">IF(C37="","",$K37*($I37-0.0011))</f>
        <v>178.3162016</v>
      </c>
      <c r="O37" s="151">
        <f>D37/229</f>
        <v>0.88755458515283847</v>
      </c>
      <c r="P37" s="152">
        <f>0.9*229</f>
        <v>206.1</v>
      </c>
      <c r="Q37" s="152">
        <f t="shared" ref="Q37" si="21">IF(P37-G37&lt;0,0,P37-G37)</f>
        <v>2.8499999999999943</v>
      </c>
      <c r="R37" s="153">
        <v>176.7</v>
      </c>
      <c r="S37" s="154">
        <f>SUM(L37:M37)-R37</f>
        <v>1.6162016000000108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1.57</v>
      </c>
      <c r="D38" s="74">
        <f>+AN26</f>
        <v>36.6</v>
      </c>
      <c r="E38" s="76"/>
      <c r="F38" s="75"/>
      <c r="G38" s="74">
        <f>IF(D38&gt;0,D38-F38," ")</f>
        <v>36.6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36.22</v>
      </c>
      <c r="L38" s="93"/>
      <c r="M38" s="92">
        <f t="shared" si="20"/>
        <v>31.739585999999999</v>
      </c>
      <c r="O38" s="151">
        <f>D38/411.3</f>
        <v>8.8986141502552879E-2</v>
      </c>
      <c r="P38" s="152">
        <f>0.9*411.3</f>
        <v>370.17</v>
      </c>
      <c r="Q38" s="152">
        <f>IF(P38-G38&lt;0,0,P38-G38)</f>
        <v>333.57</v>
      </c>
      <c r="R38" s="153">
        <v>122.2</v>
      </c>
      <c r="S38" s="154">
        <f>SUM(L38:M38)-R38</f>
        <v>-90.460414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3.23</v>
      </c>
      <c r="D39" s="74">
        <f>+AN25</f>
        <v>68</v>
      </c>
      <c r="E39" s="76"/>
      <c r="F39" s="75"/>
      <c r="G39" s="74">
        <f>IF(D39&gt;0,D39-F39," ")</f>
        <v>68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67.566000000000003</v>
      </c>
      <c r="L39" s="93"/>
      <c r="M39" s="92">
        <f>IF(C39="","",$K39*($I39-0.0011))</f>
        <v>59.208085799999999</v>
      </c>
      <c r="O39" s="151">
        <f>D39/99.8</f>
        <v>0.68136272545090182</v>
      </c>
      <c r="P39" s="151">
        <f ca="1">0.95*P39%</f>
        <v>0</v>
      </c>
      <c r="Q39" s="151"/>
      <c r="R39" s="153">
        <v>69.2</v>
      </c>
      <c r="S39" s="154">
        <f>SUM(L39:M39)-R39</f>
        <v>-9.9919142000000036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/>
      <c r="D40" s="140">
        <v>3</v>
      </c>
      <c r="E40" s="138"/>
      <c r="F40" s="139"/>
      <c r="G40" s="140">
        <v>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3</v>
      </c>
      <c r="L40" s="143"/>
      <c r="M40" s="144">
        <f>+J40*G40*I40</f>
        <v>2.6322000000000001</v>
      </c>
      <c r="O40" s="21"/>
      <c r="P40" s="181">
        <f ca="1">SUM(P37:P39)</f>
        <v>608.28499999999997</v>
      </c>
      <c r="Q40" s="182">
        <f>SUM(Q37:Q38)</f>
        <v>336.41999999999996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310.85000000000002</v>
      </c>
      <c r="E41" s="71"/>
      <c r="F41" s="90">
        <f>SUM(F37:F40)</f>
        <v>0</v>
      </c>
      <c r="G41" s="89">
        <f>SUM(G37:G40)</f>
        <v>310.85000000000002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307.95500000000004</v>
      </c>
      <c r="L41" s="87">
        <f>SUM(L37:L40)</f>
        <v>0</v>
      </c>
      <c r="M41" s="86">
        <f>SUM(M37:M40)</f>
        <v>271.89607340000003</v>
      </c>
      <c r="O41" s="194"/>
      <c r="P41" s="195" t="s">
        <v>149</v>
      </c>
      <c r="Q41" s="196">
        <f>+Q40*0.85</f>
        <v>285.95699999999994</v>
      </c>
      <c r="R41" s="21"/>
      <c r="S41" s="183">
        <f>+SUM(S37:S39)</f>
        <v>-98.8361266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271.89607340000003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35.763873400000044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282.5</v>
      </c>
      <c r="R45" s="100">
        <f>M42-P45</f>
        <v>-10.603926599999966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7" right="0.7" top="0.75" bottom="0.75" header="0.3" footer="0.3"/>
  <pageSetup paperSize="9" scale="78" orientation="portrait" blackAndWhite="1" r:id="rId1"/>
  <headerFooter alignWithMargins="0"/>
  <colBreaks count="1" manualBreakCount="1">
    <brk id="13" max="5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860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1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2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3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3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863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V62"/>
  <sheetViews>
    <sheetView showGridLines="0" showZeros="0" view="pageBreakPreview" topLeftCell="A7" zoomScale="85" zoomScaleSheetLayoutView="85" workbookViewId="0">
      <selection activeCell="L20" activeCellId="2" sqref="L16 L19 L20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46158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7.48</v>
      </c>
      <c r="D9" s="100"/>
      <c r="E9" s="103" t="s">
        <v>130</v>
      </c>
      <c r="F9" s="178">
        <v>11.38</v>
      </c>
      <c r="G9" s="105" t="s">
        <v>129</v>
      </c>
      <c r="H9" s="104">
        <f>SUM(F9-C9)</f>
        <v>3.9000000000000004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44</v>
      </c>
      <c r="Y14" s="3">
        <v>2</v>
      </c>
      <c r="Z14" s="4">
        <f>+VLOOKUP(X14,HFO_1sb,trim2+4,TRUE)</f>
        <v>7.9</v>
      </c>
      <c r="AA14" s="4">
        <f>+VLOOKUP(X14+Y14,HFO_1sb,trim2+4,TRUE)</f>
        <v>8.3000000000000007</v>
      </c>
      <c r="AB14" s="2">
        <f>+X14-VLOOKUP(X14,HFO_1sb,1,TRUE)</f>
        <v>0</v>
      </c>
      <c r="AC14" s="3">
        <f t="shared" ref="AC14:AC21" si="0">+(Z14-AA14)/Y14</f>
        <v>-0.20000000000000018</v>
      </c>
      <c r="AD14" s="3">
        <f t="shared" ref="AD14:AD21" si="1">+AC14*AB14</f>
        <v>0</v>
      </c>
      <c r="AE14" s="3">
        <f t="shared" ref="AE14:AE21" si="2">+Z14-AD14</f>
        <v>7.9</v>
      </c>
      <c r="AF14" s="4">
        <f>+VLOOKUP(X14,HFO_1sb,trim2+5,TRUE)</f>
        <v>7.9</v>
      </c>
      <c r="AG14" s="4">
        <f>+VLOOKUP(X14+Y14,HFO_1sb,trim2+5,TRUE)</f>
        <v>8.1999999999999993</v>
      </c>
      <c r="AH14" s="3">
        <f t="shared" ref="AH14:AH21" si="3">+(AF14-AG14)/Y14</f>
        <v>-0.14999999999999947</v>
      </c>
      <c r="AI14" s="3">
        <f t="shared" ref="AI14:AI21" si="4">+AH14*AB14</f>
        <v>0</v>
      </c>
      <c r="AJ14" s="3">
        <f t="shared" ref="AJ14:AJ21" si="5">+AF14-AI14</f>
        <v>7.9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7.9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2.97</v>
      </c>
      <c r="C15" s="97"/>
      <c r="D15" s="95">
        <f>+IF(B15="mt",0,AN16)</f>
        <v>726.75</v>
      </c>
      <c r="E15" s="97"/>
      <c r="F15" s="96"/>
      <c r="G15" s="95">
        <f>IF(D15&gt;=0,D15-F15," ")</f>
        <v>726.75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717.41700000000003</v>
      </c>
      <c r="L15" s="123">
        <f t="shared" ref="L15:L22" si="11">IF(B15="","",$K15*($I15-0.0011))</f>
        <v>686.8550358</v>
      </c>
      <c r="M15" s="123"/>
      <c r="N15" s="91"/>
      <c r="O15" s="151">
        <f>D15/829.8</f>
        <v>0.87581344902386127</v>
      </c>
      <c r="P15" s="152">
        <f>0.9*829.8</f>
        <v>746.81999999999994</v>
      </c>
      <c r="Q15" s="152">
        <f>IF(P15-G15&lt;0,0,P15-G15)</f>
        <v>20.069999999999936</v>
      </c>
      <c r="R15" s="153">
        <v>626.20000000000005</v>
      </c>
      <c r="S15" s="154">
        <f t="shared" ref="S15:S18" si="12">SUM(L15:M15)-R15</f>
        <v>60.655035799999951</v>
      </c>
      <c r="U15" s="66"/>
      <c r="V15" s="16" t="s">
        <v>66</v>
      </c>
      <c r="W15" s="15"/>
      <c r="X15" s="13">
        <f>1710-B18*100</f>
        <v>1710</v>
      </c>
      <c r="Y15" s="7">
        <v>2</v>
      </c>
      <c r="Z15" s="8">
        <f>+VLOOKUP(X15,HFO_2SB,trim2+4,TRUE)</f>
        <v>2077.6</v>
      </c>
      <c r="AA15" s="8">
        <f>+VLOOKUP(X15+Y15,HFO_2SB,trim2+4,TRUE)</f>
        <v>2077.6</v>
      </c>
      <c r="AB15" s="6">
        <f>+X15-VLOOKUP(X15,HFO_2SB,1,TRUE)</f>
        <v>30</v>
      </c>
      <c r="AC15" s="7">
        <f t="shared" si="0"/>
        <v>0</v>
      </c>
      <c r="AD15" s="7">
        <f t="shared" si="1"/>
        <v>0</v>
      </c>
      <c r="AE15" s="7">
        <f t="shared" si="2"/>
        <v>2077.6</v>
      </c>
      <c r="AF15" s="8">
        <f>+VLOOKUP(X15,HFO_2SB,trim2+5,TRUE)</f>
        <v>2077.6</v>
      </c>
      <c r="AG15" s="8">
        <f>+VLOOKUP(X15+Y15,HFO_2SB,trim2+5,TRUE)</f>
        <v>2077.6</v>
      </c>
      <c r="AH15" s="7">
        <f t="shared" si="3"/>
        <v>0</v>
      </c>
      <c r="AI15" s="7">
        <f t="shared" si="4"/>
        <v>0</v>
      </c>
      <c r="AJ15" s="7">
        <f t="shared" si="5"/>
        <v>2077.6</v>
      </c>
      <c r="AK15" s="7">
        <f t="shared" si="6"/>
        <v>0</v>
      </c>
      <c r="AL15" s="7">
        <f t="shared" si="7"/>
        <v>0</v>
      </c>
      <c r="AM15" s="7"/>
      <c r="AN15" s="9">
        <f t="shared" si="8"/>
        <v>2077.6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0" t="s">
        <v>119</v>
      </c>
      <c r="B16" s="167">
        <v>22.06</v>
      </c>
      <c r="C16" s="76"/>
      <c r="D16" s="74">
        <f>IF(B16="mt",0,AN14)</f>
        <v>7.9</v>
      </c>
      <c r="E16" s="76"/>
      <c r="F16" s="75"/>
      <c r="G16" s="74">
        <f t="shared" ref="G16:G22" si="13">IF(D16&gt;=0,D16-F16," ")</f>
        <v>7.9</v>
      </c>
      <c r="H16" s="73">
        <v>47</v>
      </c>
      <c r="I16" s="203">
        <v>0.97799999999999998</v>
      </c>
      <c r="J16" s="124">
        <f>EXP(-(186.9696+0.4862*(I16*1000))/(I16*1000)^2*(H16-15)*(1+0.8*(186.9696+0.4862*(I16*1000))*(H16-15)/(I16*1000)^2))</f>
        <v>0.9776959030511071</v>
      </c>
      <c r="K16" s="130">
        <f t="shared" si="10"/>
        <v>7.7240000000000002</v>
      </c>
      <c r="L16" s="92">
        <f t="shared" si="11"/>
        <v>7.5455756000000003</v>
      </c>
      <c r="M16" s="92" t="s">
        <v>93</v>
      </c>
      <c r="N16" s="91"/>
      <c r="O16" s="151">
        <f t="shared" ref="O16" si="14">D16/829.8</f>
        <v>9.5203663533381545E-3</v>
      </c>
      <c r="P16" s="152">
        <f>0.9*829.8</f>
        <v>746.81999999999994</v>
      </c>
      <c r="Q16" s="152">
        <f t="shared" ref="Q16:Q18" si="15">IF(P16-G16&lt;0,0,P16-G16)</f>
        <v>738.92</v>
      </c>
      <c r="R16" s="153">
        <v>0.7</v>
      </c>
      <c r="S16" s="154">
        <f t="shared" si="12"/>
        <v>6.8455756000000001</v>
      </c>
      <c r="U16" s="66"/>
      <c r="V16" s="14" t="s">
        <v>67</v>
      </c>
      <c r="W16" s="15"/>
      <c r="X16" s="13">
        <f>2258-B15*100</f>
        <v>1961</v>
      </c>
      <c r="Y16" s="7">
        <v>2</v>
      </c>
      <c r="Z16" s="8">
        <f>+VLOOKUP(X16,LSHFO_PS,trim2+4,TRUE)</f>
        <v>726.3</v>
      </c>
      <c r="AA16" s="8">
        <f>+VLOOKUP(X16+Y16,LSHFO_PS,trim2+4,TRUE)</f>
        <v>727.2</v>
      </c>
      <c r="AB16" s="6">
        <f>+X16-VLOOKUP(X16,LSHFO_PS,1,TRUE)</f>
        <v>1</v>
      </c>
      <c r="AC16" s="7">
        <f t="shared" si="0"/>
        <v>-0.45000000000004547</v>
      </c>
      <c r="AD16" s="7">
        <f t="shared" si="1"/>
        <v>-0.45000000000004547</v>
      </c>
      <c r="AE16" s="7">
        <f t="shared" si="2"/>
        <v>726.75</v>
      </c>
      <c r="AF16" s="8">
        <f>+VLOOKUP(X16,LSHFO_PS,trim2+5,TRUE)</f>
        <v>726.2</v>
      </c>
      <c r="AG16" s="8">
        <f>+VLOOKUP(X16+Y16,LSHFO_PS,trim2+5,TRUE)</f>
        <v>727.1</v>
      </c>
      <c r="AH16" s="7">
        <f t="shared" si="3"/>
        <v>-0.44999999999998863</v>
      </c>
      <c r="AI16" s="7">
        <f t="shared" si="4"/>
        <v>-0.44999999999998863</v>
      </c>
      <c r="AJ16" s="7">
        <f t="shared" si="5"/>
        <v>726.65000000000009</v>
      </c>
      <c r="AK16" s="7">
        <f t="shared" si="6"/>
        <v>0</v>
      </c>
      <c r="AL16" s="7">
        <f t="shared" si="7"/>
        <v>4.9999999999954525E-2</v>
      </c>
      <c r="AM16" s="7"/>
      <c r="AN16" s="9">
        <f t="shared" si="8"/>
        <v>726.75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2.16</v>
      </c>
      <c r="C17" s="76"/>
      <c r="D17" s="74">
        <f>IF(B17="mt",0,AN17)</f>
        <v>1155.8499999999999</v>
      </c>
      <c r="E17" s="76"/>
      <c r="F17" s="75"/>
      <c r="G17" s="74">
        <f t="shared" si="13"/>
        <v>1155.8499999999999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1126.7750000000001</v>
      </c>
      <c r="L17" s="92">
        <f t="shared" si="11"/>
        <v>1075.3940600000001</v>
      </c>
      <c r="M17" s="92" t="s">
        <v>93</v>
      </c>
      <c r="N17" s="91"/>
      <c r="O17" s="151">
        <f>D17/1341.4</f>
        <v>0.86167437006113001</v>
      </c>
      <c r="P17" s="152">
        <f>0.9*1341.4</f>
        <v>1207.2600000000002</v>
      </c>
      <c r="Q17" s="152">
        <f t="shared" si="15"/>
        <v>51.410000000000309</v>
      </c>
      <c r="R17" s="153">
        <v>1.1000000000000001</v>
      </c>
      <c r="S17" s="154">
        <f t="shared" si="12"/>
        <v>1074.2940600000002</v>
      </c>
      <c r="U17" s="66"/>
      <c r="V17" s="14" t="s">
        <v>68</v>
      </c>
      <c r="W17" s="15"/>
      <c r="X17" s="13">
        <f>1709-B17*100</f>
        <v>1493</v>
      </c>
      <c r="Y17" s="7">
        <v>2</v>
      </c>
      <c r="Z17" s="8">
        <f>+VLOOKUP(X17,HFO_2PS,trim2+4,TRUE)</f>
        <v>1154.5</v>
      </c>
      <c r="AA17" s="8">
        <f>+VLOOKUP(X17+Y17,HFO_2PS,trim2+4,TRUE)</f>
        <v>1157.2</v>
      </c>
      <c r="AB17" s="6">
        <f>+X17-VLOOKUP(X17,HFO_2PS,1,TRUE)</f>
        <v>1</v>
      </c>
      <c r="AC17" s="7">
        <f t="shared" si="0"/>
        <v>-1.3500000000000227</v>
      </c>
      <c r="AD17" s="7">
        <f t="shared" si="1"/>
        <v>-1.3500000000000227</v>
      </c>
      <c r="AE17" s="7">
        <f t="shared" si="2"/>
        <v>1155.8499999999999</v>
      </c>
      <c r="AF17" s="8">
        <f>+VLOOKUP(X17,HFO_2PS,trim2+5,TRUE)</f>
        <v>1156.3</v>
      </c>
      <c r="AG17" s="8">
        <f>+VLOOKUP(X17+Y17,HFO_2PS,trim2+5,TRUE)</f>
        <v>1159.0999999999999</v>
      </c>
      <c r="AH17" s="7">
        <f t="shared" si="3"/>
        <v>-1.3999999999999773</v>
      </c>
      <c r="AI17" s="7">
        <f t="shared" si="4"/>
        <v>-1.3999999999999773</v>
      </c>
      <c r="AJ17" s="7">
        <f t="shared" si="5"/>
        <v>1157.6999999999998</v>
      </c>
      <c r="AK17" s="7">
        <f t="shared" si="6"/>
        <v>0</v>
      </c>
      <c r="AL17" s="7">
        <f t="shared" si="7"/>
        <v>-0.92499999999995453</v>
      </c>
      <c r="AM17" s="7"/>
      <c r="AN17" s="9">
        <f t="shared" si="8"/>
        <v>1155.8499999999999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/>
      <c r="C18" s="76"/>
      <c r="D18" s="74"/>
      <c r="E18" s="76"/>
      <c r="F18" s="75"/>
      <c r="G18" s="74">
        <f t="shared" si="13"/>
        <v>0</v>
      </c>
      <c r="H18" s="165">
        <v>26</v>
      </c>
      <c r="I18" s="203">
        <v>0.95550000000000002</v>
      </c>
      <c r="J18" s="124">
        <f t="shared" si="16"/>
        <v>0.99213184616227557</v>
      </c>
      <c r="K18" s="130" t="str">
        <f t="shared" si="10"/>
        <v xml:space="preserve"> </v>
      </c>
      <c r="L18" s="92" t="str">
        <f t="shared" si="11"/>
        <v/>
      </c>
      <c r="M18" s="92"/>
      <c r="N18" s="91"/>
      <c r="O18" s="151">
        <f>D18/2077.6</f>
        <v>0</v>
      </c>
      <c r="P18" s="152">
        <f>0.9*2077.6</f>
        <v>1869.84</v>
      </c>
      <c r="Q18" s="152">
        <f t="shared" si="15"/>
        <v>1869.84</v>
      </c>
      <c r="R18" s="153">
        <v>3.6</v>
      </c>
      <c r="S18" s="154">
        <f t="shared" si="12"/>
        <v>-3.6</v>
      </c>
      <c r="U18" s="66"/>
      <c r="V18" s="14" t="s">
        <v>69</v>
      </c>
      <c r="W18" s="15"/>
      <c r="X18" s="13">
        <f>1442-B19*100</f>
        <v>968</v>
      </c>
      <c r="Y18" s="7">
        <v>2</v>
      </c>
      <c r="Z18" s="8">
        <f>+VLOOKUP(X18,HFO_SETT,trim2+4,TRUE)</f>
        <v>132.6</v>
      </c>
      <c r="AA18" s="8">
        <f>+VLOOKUP(X18+Y18,HFO_SETT,trim2+4,TRUE)</f>
        <v>132.9</v>
      </c>
      <c r="AB18" s="6">
        <f>+X18-VLOOKUP(X18,HFO_SETT,1,TRUE)</f>
        <v>0</v>
      </c>
      <c r="AC18" s="7">
        <f t="shared" si="0"/>
        <v>-0.15000000000000568</v>
      </c>
      <c r="AD18" s="7">
        <f t="shared" si="1"/>
        <v>0</v>
      </c>
      <c r="AE18" s="7">
        <f t="shared" si="2"/>
        <v>132.6</v>
      </c>
      <c r="AF18" s="8">
        <f>+VLOOKUP(X18,HFO_SETT,trim2+5,TRUE)</f>
        <v>132.6</v>
      </c>
      <c r="AG18" s="8">
        <f>+VLOOKUP(X18+Y18,HFO_SETT,trim2+5,TRUE)</f>
        <v>132.80000000000001</v>
      </c>
      <c r="AH18" s="7">
        <f t="shared" si="3"/>
        <v>-0.10000000000000853</v>
      </c>
      <c r="AI18" s="7">
        <f t="shared" si="4"/>
        <v>0</v>
      </c>
      <c r="AJ18" s="7">
        <f t="shared" si="5"/>
        <v>132.6</v>
      </c>
      <c r="AK18" s="7">
        <f t="shared" si="6"/>
        <v>0</v>
      </c>
      <c r="AL18" s="7">
        <f t="shared" si="7"/>
        <v>0</v>
      </c>
      <c r="AM18" s="7"/>
      <c r="AN18" s="9">
        <f t="shared" si="8"/>
        <v>132.6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0" t="s">
        <v>116</v>
      </c>
      <c r="B19" s="167">
        <v>4.74</v>
      </c>
      <c r="C19" s="159"/>
      <c r="D19" s="160">
        <f>+AN18</f>
        <v>132.6</v>
      </c>
      <c r="E19" s="159"/>
      <c r="F19" s="161"/>
      <c r="G19" s="160">
        <f t="shared" si="13"/>
        <v>132.6</v>
      </c>
      <c r="H19" s="165">
        <v>79</v>
      </c>
      <c r="I19" s="203">
        <v>0.97599999999999998</v>
      </c>
      <c r="J19" s="162">
        <f t="shared" si="16"/>
        <v>0.95501908984915718</v>
      </c>
      <c r="K19" s="163">
        <f t="shared" si="10"/>
        <v>126.636</v>
      </c>
      <c r="L19" s="164">
        <f t="shared" si="11"/>
        <v>123.45743639999999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2680.2400000000002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1052</v>
      </c>
      <c r="Y19" s="7">
        <v>2</v>
      </c>
      <c r="Z19" s="8">
        <f>+VLOOKUP(X19,HFO_SERV,trim2+4,TRUE)</f>
        <v>108</v>
      </c>
      <c r="AA19" s="8">
        <f>+VLOOKUP(X19+Y19,HFO_SERV,trim2+4,TRUE)</f>
        <v>108.2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108</v>
      </c>
      <c r="AF19" s="8">
        <f>+VLOOKUP(X19,HFO_SERV,trim2+5,TRUE)</f>
        <v>108.1</v>
      </c>
      <c r="AG19" s="8">
        <f>+VLOOKUP(X19+Y19,HFO_SERV,trim2+5,TRUE)</f>
        <v>108.3</v>
      </c>
      <c r="AH19" s="7">
        <f t="shared" si="3"/>
        <v>-0.10000000000000142</v>
      </c>
      <c r="AI19" s="7">
        <f t="shared" si="4"/>
        <v>0</v>
      </c>
      <c r="AJ19" s="7">
        <f t="shared" si="5"/>
        <v>108.1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108</v>
      </c>
      <c r="AO19"/>
      <c r="AP19" s="170"/>
      <c r="AQ19" s="170"/>
      <c r="AS19" s="180"/>
    </row>
    <row r="20" spans="1:47" s="17" customFormat="1" ht="15.95" customHeight="1">
      <c r="A20" s="220" t="s">
        <v>115</v>
      </c>
      <c r="B20" s="167">
        <v>3.9</v>
      </c>
      <c r="C20" s="159"/>
      <c r="D20" s="160">
        <f>+AN19</f>
        <v>108</v>
      </c>
      <c r="E20" s="159"/>
      <c r="F20" s="161"/>
      <c r="G20" s="160">
        <f t="shared" si="13"/>
        <v>108</v>
      </c>
      <c r="H20" s="165">
        <v>90</v>
      </c>
      <c r="I20" s="203">
        <v>0.97599999999999998</v>
      </c>
      <c r="J20" s="162">
        <f t="shared" si="16"/>
        <v>0.94719282225565515</v>
      </c>
      <c r="K20" s="163">
        <f t="shared" si="10"/>
        <v>102.297</v>
      </c>
      <c r="L20" s="164">
        <f>IF(B20="","",$K20*($I20-0.0011))</f>
        <v>99.729345299999991</v>
      </c>
      <c r="M20" s="164" t="s">
        <v>93</v>
      </c>
      <c r="N20" s="91"/>
      <c r="O20" s="197"/>
      <c r="P20" s="195" t="s">
        <v>149</v>
      </c>
      <c r="Q20" s="196">
        <f>+Q19*0.95</f>
        <v>2546.2280000000001</v>
      </c>
      <c r="S20" s="183">
        <f>+SUM(S15:S18)</f>
        <v>1138.1946714000003</v>
      </c>
      <c r="U20" s="66"/>
      <c r="V20" s="14" t="s">
        <v>71</v>
      </c>
      <c r="W20" s="15"/>
      <c r="X20" s="13">
        <f>1494-B21*100</f>
        <v>885</v>
      </c>
      <c r="Y20" s="7">
        <v>2</v>
      </c>
      <c r="Z20" s="8">
        <f>+VLOOKUP(X20,LSHFO_SET,trim2+4,TRUE)</f>
        <v>72.8</v>
      </c>
      <c r="AA20" s="8">
        <f>+VLOOKUP(X20+Y20,LSHFO_SET,trim2+4,TRUE)</f>
        <v>73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72.900000000000006</v>
      </c>
      <c r="AF20" s="8">
        <f>+VLOOKUP(X20,LSHFO_SET,trim2+5,TRUE)</f>
        <v>72.900000000000006</v>
      </c>
      <c r="AG20" s="8">
        <f>+VLOOKUP(X20+Y20,LSHFO_SET,trim2+5,TRUE)</f>
        <v>73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72.95</v>
      </c>
      <c r="AK20" s="7">
        <f t="shared" si="6"/>
        <v>0</v>
      </c>
      <c r="AL20" s="7">
        <f t="shared" si="7"/>
        <v>-2.4999999999998579E-2</v>
      </c>
      <c r="AM20" s="7"/>
      <c r="AN20" s="9">
        <f t="shared" si="8"/>
        <v>72.900000000000006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6.09</v>
      </c>
      <c r="C21" s="76"/>
      <c r="D21" s="74">
        <f>IF(B21="mt",0,AN20)</f>
        <v>72.900000000000006</v>
      </c>
      <c r="E21" s="76"/>
      <c r="F21" s="75"/>
      <c r="G21" s="74">
        <f t="shared" si="13"/>
        <v>72.900000000000006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70.260000000000005</v>
      </c>
      <c r="L21" s="92">
        <f t="shared" si="11"/>
        <v>66.796182000000002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1123</v>
      </c>
      <c r="Y21" s="7">
        <v>2</v>
      </c>
      <c r="Z21" s="8">
        <f>+VLOOKUP(X21,LSHFO_SERV,trim2+4,TRUE)</f>
        <v>92.8</v>
      </c>
      <c r="AA21" s="8">
        <f>+VLOOKUP(X21+Y21,LSHFO_SERV,trim2+4,TRUE)</f>
        <v>92.9</v>
      </c>
      <c r="AB21" s="6">
        <f>+X21-VLOOKUP(X21,LSHFO_SERV,1,TRUE)</f>
        <v>1</v>
      </c>
      <c r="AC21" s="7">
        <f t="shared" si="0"/>
        <v>-5.0000000000004263E-2</v>
      </c>
      <c r="AD21" s="7">
        <f t="shared" si="1"/>
        <v>-5.0000000000004263E-2</v>
      </c>
      <c r="AE21" s="7">
        <f t="shared" si="2"/>
        <v>92.85</v>
      </c>
      <c r="AF21" s="8">
        <f>+VLOOKUP(X21,LSHFO_SERV,trim2+5,TRUE)</f>
        <v>92.8</v>
      </c>
      <c r="AG21" s="8">
        <f>+VLOOKUP(X21+Y21,LSHFO_SERV,trim2+5,TRUE)</f>
        <v>93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92.9</v>
      </c>
      <c r="AK21" s="7">
        <f t="shared" si="6"/>
        <v>0</v>
      </c>
      <c r="AL21" s="7">
        <f t="shared" si="7"/>
        <v>-2.5000000000005684E-2</v>
      </c>
      <c r="AM21" s="7"/>
      <c r="AN21" s="9">
        <f t="shared" si="8"/>
        <v>92.85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4.0999999999999996</v>
      </c>
      <c r="C22" s="76"/>
      <c r="D22" s="74">
        <f>IF(B22="mt",0,AN21)</f>
        <v>92.85</v>
      </c>
      <c r="E22" s="76"/>
      <c r="F22" s="75"/>
      <c r="G22" s="74">
        <f t="shared" si="13"/>
        <v>92.85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89.486999999999995</v>
      </c>
      <c r="L22" s="92">
        <f t="shared" si="11"/>
        <v>85.075290899999999</v>
      </c>
      <c r="M22" s="92"/>
      <c r="N22" s="91"/>
      <c r="O22" s="131"/>
      <c r="P22" s="219">
        <v>2066.4</v>
      </c>
      <c r="Q22" s="149">
        <f>M26-P22</f>
        <v>78.452925999999479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8</v>
      </c>
      <c r="E23" s="138"/>
      <c r="F23" s="139"/>
      <c r="G23" s="74">
        <v>8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7.81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202.3</v>
      </c>
      <c r="AA23" s="8">
        <f>+VLOOKUP(X23+Y23,MGO_STOR_SB,trim2+4,TRUE)</f>
        <v>202.8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202.3</v>
      </c>
      <c r="AF23" s="8">
        <f>+VLOOKUP(X23,MGO_STOR_SB,trim2+5,TRUE)</f>
        <v>202.4</v>
      </c>
      <c r="AG23" s="8">
        <f>+VLOOKUP(X23+Y23,MGO_STOR_SB,trim2+5,TRUE)</f>
        <v>203</v>
      </c>
      <c r="AH23" s="7">
        <f>+(AF23-AG23)/Y23</f>
        <v>-0.29999999999999716</v>
      </c>
      <c r="AI23" s="7">
        <f>+AH23*AB23</f>
        <v>0</v>
      </c>
      <c r="AJ23" s="7">
        <f>+AF23-AI23</f>
        <v>202.4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202.3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2309.35</v>
      </c>
      <c r="E25" s="71"/>
      <c r="F25" s="90">
        <f>SUM(F15:F24)</f>
        <v>0</v>
      </c>
      <c r="G25" s="89">
        <f>SUM(G15:G24)</f>
        <v>2309.35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2248.4060000000004</v>
      </c>
      <c r="L25" s="87">
        <f>SUM(L15:L24)</f>
        <v>2144.8529259999996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158</v>
      </c>
      <c r="Y25" s="7">
        <v>2</v>
      </c>
      <c r="Z25" s="8">
        <f>+VLOOKUP(X25,MGO_SERV_TK,trim2+4,TRUE)</f>
        <v>33.700000000000003</v>
      </c>
      <c r="AA25" s="8">
        <f>+VLOOKUP(X25+Y25,MGO_SERV_TK,trim2+4,TRUE)</f>
        <v>34.1</v>
      </c>
      <c r="AB25" s="6">
        <f>+X25-VLOOKUP(X25,MGO_SERV_TK,1,TRUE)</f>
        <v>0</v>
      </c>
      <c r="AC25" s="7">
        <f>+(Z25-AA25)/Y25</f>
        <v>-0.19999999999999929</v>
      </c>
      <c r="AD25" s="7">
        <f>+AC25*AB25</f>
        <v>0</v>
      </c>
      <c r="AE25" s="7">
        <f>+Z25-AD25</f>
        <v>33.700000000000003</v>
      </c>
      <c r="AF25" s="8">
        <f>+VLOOKUP(X25,MGO_SERV_TK,trim2+5,TRUE)</f>
        <v>33.6</v>
      </c>
      <c r="AG25" s="8">
        <f>+VLOOKUP(X25+Y25,MGO_SERV_TK,trim2+5,TRUE)</f>
        <v>34.1</v>
      </c>
      <c r="AH25" s="7">
        <f>+(AF25-AG25)/Y25</f>
        <v>-0.25</v>
      </c>
      <c r="AI25" s="7">
        <f>+AH25*AB25</f>
        <v>0</v>
      </c>
      <c r="AJ25" s="7">
        <f>+AF25-AI25</f>
        <v>33.6</v>
      </c>
      <c r="AK25" s="7">
        <f t="shared" si="6"/>
        <v>0</v>
      </c>
      <c r="AL25" s="7">
        <f>+(AE25-AJ25)/Y25</f>
        <v>5.0000000000000711E-2</v>
      </c>
      <c r="AM25" s="7"/>
      <c r="AN25" s="9">
        <f>+AE25-AL25*AK25</f>
        <v>33.700000000000003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2144.8529259999996</v>
      </c>
      <c r="N26" s="66"/>
      <c r="O26" s="66"/>
      <c r="T26" s="66"/>
      <c r="U26" s="66"/>
      <c r="V26" s="120" t="s">
        <v>74</v>
      </c>
      <c r="W26" s="15"/>
      <c r="X26" s="13">
        <f>+C38*100</f>
        <v>269</v>
      </c>
      <c r="Y26" s="7">
        <v>3</v>
      </c>
      <c r="Z26" s="8">
        <f>+VLOOKUP(X26,MGO_STOR_PS,trim2+4,TRUE)</f>
        <v>84.8</v>
      </c>
      <c r="AA26" s="8">
        <f>+VLOOKUP(X26+Y26,MGO_STOR_PS,trim2+4,TRUE)</f>
        <v>86.7</v>
      </c>
      <c r="AB26" s="6">
        <f>+X26-VLOOKUP(X26,MGO_STOR_PS,1,TRUE)</f>
        <v>1</v>
      </c>
      <c r="AC26" s="7">
        <f>+(Z26-AA26)/Y26</f>
        <v>-0.63333333333333519</v>
      </c>
      <c r="AD26" s="7">
        <f>+AC26*AB26</f>
        <v>-0.63333333333333519</v>
      </c>
      <c r="AE26" s="7">
        <f>+Z26-AD26</f>
        <v>85.433333333333337</v>
      </c>
      <c r="AF26" s="8">
        <f>+VLOOKUP(X26,MGO_STOR_PS,trim2+5,TRUE)</f>
        <v>85.3</v>
      </c>
      <c r="AG26" s="8">
        <f>+VLOOKUP(X26+Y26,MGO_STOR_PS,trim2+5,TRUE)</f>
        <v>87.3</v>
      </c>
      <c r="AH26" s="7">
        <f>+(AF26-AG26)/Y26</f>
        <v>-0.66666666666666663</v>
      </c>
      <c r="AI26" s="7">
        <f>+AH26*AB26</f>
        <v>-0.66666666666666663</v>
      </c>
      <c r="AJ26" s="7">
        <f>+AF26-AI26</f>
        <v>85.966666666666669</v>
      </c>
      <c r="AK26" s="7">
        <f t="shared" si="6"/>
        <v>0</v>
      </c>
      <c r="AL26" s="7">
        <f t="shared" ref="AL26:AL27" si="18">+(AE26-AJ26)/Y26</f>
        <v>-0.17777777777777715</v>
      </c>
      <c r="AM26" s="7"/>
      <c r="AN26" s="9">
        <f>+AE26-AL26*AK26</f>
        <v>85.433333333333337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0</v>
      </c>
      <c r="Y27" s="7">
        <v>4</v>
      </c>
      <c r="Z27" s="8">
        <f>+VLOOKUP(X27,mgodrain,trim2+4,TRUE)</f>
        <v>0</v>
      </c>
      <c r="AA27" s="8">
        <f>+VLOOKUP(X27+Y27,mgodrain,trim2+4,TRUE)</f>
        <v>0</v>
      </c>
      <c r="AB27" s="6">
        <f>+X27-VLOOKUP(X27,mgodrain,1,TRUE)</f>
        <v>0</v>
      </c>
      <c r="AC27" s="7">
        <f>+(Z27-AA27)/Y27</f>
        <v>0</v>
      </c>
      <c r="AD27" s="7">
        <f>+AC27*AB27</f>
        <v>0</v>
      </c>
      <c r="AE27" s="7">
        <f>+Z27-AD27</f>
        <v>0</v>
      </c>
      <c r="AF27" s="8">
        <f>+VLOOKUP(X27,mgodrain,trim2+5,TRUE)</f>
        <v>0</v>
      </c>
      <c r="AG27" s="8">
        <f>+VLOOKUP(X27+Y27,mgodrain,trim2+5,TRUE)</f>
        <v>0</v>
      </c>
      <c r="AH27" s="7">
        <f>+(AF27-AG27)/Y27</f>
        <v>0</v>
      </c>
      <c r="AI27" s="7">
        <f>+AH27*AB27</f>
        <v>0</v>
      </c>
      <c r="AJ27" s="7">
        <f>+AF27-AI27</f>
        <v>0</v>
      </c>
      <c r="AK27" s="7">
        <f t="shared" si="6"/>
        <v>0</v>
      </c>
      <c r="AL27" s="7">
        <f t="shared" si="18"/>
        <v>0</v>
      </c>
      <c r="AM27" s="7"/>
      <c r="AN27" s="9">
        <f>+AE27-AL27*AK27</f>
        <v>0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202.3</v>
      </c>
      <c r="E37" s="97"/>
      <c r="F37" s="96"/>
      <c r="G37" s="95">
        <f>IF(D37&gt;0,D37-F37," ")</f>
        <v>202.3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200.22900000000001</v>
      </c>
      <c r="L37" s="117"/>
      <c r="M37" s="123">
        <f t="shared" ref="M37:M38" si="20">IF(C37="","",$K37*($I37-0.0011))</f>
        <v>177.48298560000001</v>
      </c>
      <c r="O37" s="151">
        <f>D37/229</f>
        <v>0.88340611353711795</v>
      </c>
      <c r="P37" s="152">
        <f>0.9*229</f>
        <v>206.1</v>
      </c>
      <c r="Q37" s="152">
        <f t="shared" ref="Q37" si="21">IF(P37-G37&lt;0,0,P37-G37)</f>
        <v>3.7999999999999829</v>
      </c>
      <c r="R37" s="153">
        <v>176.7</v>
      </c>
      <c r="S37" s="154">
        <f>SUM(L37:M37)-R37</f>
        <v>0.78298560000001771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2.69</v>
      </c>
      <c r="D38" s="74">
        <f>+AN26</f>
        <v>85.433333333333337</v>
      </c>
      <c r="E38" s="76"/>
      <c r="F38" s="75"/>
      <c r="G38" s="74">
        <f>IF(D38&gt;0,D38-F38," ")</f>
        <v>85.433333333333337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84.545000000000002</v>
      </c>
      <c r="L38" s="93"/>
      <c r="M38" s="92">
        <f t="shared" si="20"/>
        <v>74.086783499999996</v>
      </c>
      <c r="O38" s="151">
        <f>D38/411.3</f>
        <v>0.20771537401734338</v>
      </c>
      <c r="P38" s="152">
        <f>0.9*411.3</f>
        <v>370.17</v>
      </c>
      <c r="Q38" s="152">
        <f>IF(P38-G38&lt;0,0,P38-G38)</f>
        <v>284.73666666666668</v>
      </c>
      <c r="R38" s="153">
        <v>122.2</v>
      </c>
      <c r="S38" s="154">
        <f>SUM(L38:M38)-R38</f>
        <v>-48.113216500000007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1.58</v>
      </c>
      <c r="D39" s="74">
        <f>+AN25</f>
        <v>33.700000000000003</v>
      </c>
      <c r="E39" s="76"/>
      <c r="F39" s="75"/>
      <c r="G39" s="74">
        <f>IF(D39&gt;0,D39-F39," ")</f>
        <v>33.700000000000003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33.484999999999999</v>
      </c>
      <c r="L39" s="93"/>
      <c r="M39" s="92">
        <f>IF(C39="","",$K39*($I39-0.0011))</f>
        <v>29.342905499999997</v>
      </c>
      <c r="O39" s="151">
        <f>D39/99.8</f>
        <v>0.33767535070140287</v>
      </c>
      <c r="P39" s="151">
        <f ca="1">0.95*P39%</f>
        <v>0</v>
      </c>
      <c r="Q39" s="151"/>
      <c r="R39" s="153">
        <v>69.2</v>
      </c>
      <c r="S39" s="154">
        <f>SUM(L39:M39)-R39</f>
        <v>-39.857094500000002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/>
      <c r="D40" s="140">
        <v>3</v>
      </c>
      <c r="E40" s="138"/>
      <c r="F40" s="139"/>
      <c r="G40" s="140">
        <v>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3</v>
      </c>
      <c r="L40" s="143"/>
      <c r="M40" s="144">
        <f>+J40*G40*I40</f>
        <v>2.6322000000000001</v>
      </c>
      <c r="O40" s="21"/>
      <c r="P40" s="181">
        <f ca="1">SUM(P37:P39)</f>
        <v>608.28499999999997</v>
      </c>
      <c r="Q40" s="182">
        <f>SUM(Q37:Q38)</f>
        <v>288.53666666666663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324.43333333333334</v>
      </c>
      <c r="E41" s="71"/>
      <c r="F41" s="90">
        <f>SUM(F37:F40)</f>
        <v>0</v>
      </c>
      <c r="G41" s="89">
        <f>SUM(G37:G40)</f>
        <v>324.43333333333334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321.25900000000001</v>
      </c>
      <c r="L41" s="87">
        <f>SUM(L37:L40)</f>
        <v>0</v>
      </c>
      <c r="M41" s="86">
        <f>SUM(M37:M40)</f>
        <v>283.54487460000001</v>
      </c>
      <c r="O41" s="194"/>
      <c r="P41" s="195" t="s">
        <v>149</v>
      </c>
      <c r="Q41" s="196">
        <f>+Q40*0.85</f>
        <v>245.25616666666664</v>
      </c>
      <c r="R41" s="21"/>
      <c r="S41" s="183">
        <f>+SUM(S37:S39)</f>
        <v>-87.187325399999992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283.54487460000001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47.412674600000024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282.5</v>
      </c>
      <c r="R45" s="100">
        <f>M42-P45</f>
        <v>1.0448746000000142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734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4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5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736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V62"/>
  <sheetViews>
    <sheetView showGridLines="0" showZeros="0" view="pageBreakPreview" zoomScale="85" zoomScaleSheetLayoutView="85" workbookViewId="0">
      <selection activeCell="H5" sqref="H5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46151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4.75</v>
      </c>
      <c r="D9" s="100"/>
      <c r="E9" s="103" t="s">
        <v>130</v>
      </c>
      <c r="F9" s="178">
        <v>9.59</v>
      </c>
      <c r="G9" s="105" t="s">
        <v>129</v>
      </c>
      <c r="H9" s="104">
        <f>SUM(F9-C9)</f>
        <v>4.84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671</v>
      </c>
      <c r="Y14" s="3">
        <v>2</v>
      </c>
      <c r="Z14" s="4">
        <f>+VLOOKUP(X14,HFO_1sb,trim2+4,TRUE)</f>
        <v>164.3</v>
      </c>
      <c r="AA14" s="4">
        <f>+VLOOKUP(X14+Y14,HFO_1sb,trim2+4,TRUE)</f>
        <v>164.9</v>
      </c>
      <c r="AB14" s="2">
        <f>+X14-VLOOKUP(X14,HFO_1sb,1,TRUE)</f>
        <v>1</v>
      </c>
      <c r="AC14" s="3">
        <f t="shared" ref="AC14:AC21" si="0">+(Z14-AA14)/Y14</f>
        <v>-0.29999999999999716</v>
      </c>
      <c r="AD14" s="3">
        <f t="shared" ref="AD14:AD21" si="1">+AC14*AB14</f>
        <v>-0.29999999999999716</v>
      </c>
      <c r="AE14" s="3">
        <f t="shared" ref="AE14:AE21" si="2">+Z14-AD14</f>
        <v>164.60000000000002</v>
      </c>
      <c r="AF14" s="4">
        <f>+VLOOKUP(X14,HFO_1sb,trim2+5,TRUE)</f>
        <v>164.2</v>
      </c>
      <c r="AG14" s="4">
        <f>+VLOOKUP(X14+Y14,HFO_1sb,trim2+5,TRUE)</f>
        <v>164.9</v>
      </c>
      <c r="AH14" s="3">
        <f t="shared" ref="AH14:AH21" si="3">+(AF14-AG14)/Y14</f>
        <v>-0.35000000000000853</v>
      </c>
      <c r="AI14" s="3">
        <f t="shared" ref="AI14:AI21" si="4">+AH14*AB14</f>
        <v>-0.35000000000000853</v>
      </c>
      <c r="AJ14" s="3">
        <f t="shared" ref="AJ14:AJ21" si="5">+AF14-AI14</f>
        <v>164.55</v>
      </c>
      <c r="AK14" s="3">
        <f t="shared" ref="AK14:AK27" si="6">(trim2-INT(trim2))*10</f>
        <v>0</v>
      </c>
      <c r="AL14" s="7">
        <f t="shared" ref="AL14:AL24" si="7">+(AE14-AJ14)/Y14</f>
        <v>2.5000000000005684E-2</v>
      </c>
      <c r="AM14" s="3"/>
      <c r="AN14" s="5">
        <f t="shared" ref="AN14:AN21" si="8">+AE14-AL14*AK14</f>
        <v>164.60000000000002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3.12</v>
      </c>
      <c r="C15" s="97"/>
      <c r="D15" s="95">
        <f>+IF(B15="mt",0,AN16)</f>
        <v>719.6</v>
      </c>
      <c r="E15" s="97"/>
      <c r="F15" s="96"/>
      <c r="G15" s="95">
        <f>IF(D15&gt;=0,D15-F15," ")</f>
        <v>719.6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710.35900000000004</v>
      </c>
      <c r="L15" s="123">
        <f t="shared" ref="L15:L22" si="11">IF(B15="","",$K15*($I15-0.0011))</f>
        <v>680.09770660000004</v>
      </c>
      <c r="M15" s="123"/>
      <c r="N15" s="91"/>
      <c r="O15" s="151">
        <f>D15/829.8</f>
        <v>0.86719691491925777</v>
      </c>
      <c r="P15" s="152">
        <f>0.9*829.8</f>
        <v>746.81999999999994</v>
      </c>
      <c r="Q15" s="152">
        <f>IF(P15-G15&lt;0,0,P15-G15)</f>
        <v>27.219999999999914</v>
      </c>
      <c r="R15" s="153">
        <v>626.20000000000005</v>
      </c>
      <c r="S15" s="154">
        <f t="shared" ref="S15:S18" si="12">SUM(L15:M15)-R15</f>
        <v>53.897706599999992</v>
      </c>
      <c r="U15" s="66"/>
      <c r="V15" s="16" t="s">
        <v>66</v>
      </c>
      <c r="W15" s="15"/>
      <c r="X15" s="13">
        <f>1710-B18*100</f>
        <v>1710</v>
      </c>
      <c r="Y15" s="7">
        <v>2</v>
      </c>
      <c r="Z15" s="8">
        <f>+VLOOKUP(X15,HFO_2SB,trim2+4,TRUE)</f>
        <v>2077.6</v>
      </c>
      <c r="AA15" s="8">
        <f>+VLOOKUP(X15+Y15,HFO_2SB,trim2+4,TRUE)</f>
        <v>2077.6</v>
      </c>
      <c r="AB15" s="6">
        <f>+X15-VLOOKUP(X15,HFO_2SB,1,TRUE)</f>
        <v>30</v>
      </c>
      <c r="AC15" s="7">
        <f t="shared" si="0"/>
        <v>0</v>
      </c>
      <c r="AD15" s="7">
        <f t="shared" si="1"/>
        <v>0</v>
      </c>
      <c r="AE15" s="7">
        <f t="shared" si="2"/>
        <v>2077.6</v>
      </c>
      <c r="AF15" s="8">
        <f>+VLOOKUP(X15,HFO_2SB,trim2+5,TRUE)</f>
        <v>2077.6</v>
      </c>
      <c r="AG15" s="8">
        <f>+VLOOKUP(X15+Y15,HFO_2SB,trim2+5,TRUE)</f>
        <v>2077.6</v>
      </c>
      <c r="AH15" s="7">
        <f t="shared" si="3"/>
        <v>0</v>
      </c>
      <c r="AI15" s="7">
        <f t="shared" si="4"/>
        <v>0</v>
      </c>
      <c r="AJ15" s="7">
        <f t="shared" si="5"/>
        <v>2077.6</v>
      </c>
      <c r="AK15" s="7">
        <f t="shared" si="6"/>
        <v>0</v>
      </c>
      <c r="AL15" s="7">
        <f t="shared" si="7"/>
        <v>0</v>
      </c>
      <c r="AM15" s="7"/>
      <c r="AN15" s="9">
        <f t="shared" si="8"/>
        <v>2077.6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220" t="s">
        <v>119</v>
      </c>
      <c r="B16" s="167">
        <v>15.79</v>
      </c>
      <c r="C16" s="76"/>
      <c r="D16" s="74">
        <f>IF(B16="mt",0,AN14)</f>
        <v>164.60000000000002</v>
      </c>
      <c r="E16" s="76"/>
      <c r="F16" s="75"/>
      <c r="G16" s="74">
        <f t="shared" ref="G16:G22" si="13">IF(D16&gt;=0,D16-F16," ")</f>
        <v>164.60000000000002</v>
      </c>
      <c r="H16" s="73">
        <v>47</v>
      </c>
      <c r="I16" s="203">
        <v>0.97799999999999998</v>
      </c>
      <c r="J16" s="124">
        <f>EXP(-(186.9696+0.4862*(I16*1000))/(I16*1000)^2*(H16-15)*(1+0.8*(186.9696+0.4862*(I16*1000))*(H16-15)/(I16*1000)^2))</f>
        <v>0.9776959030511071</v>
      </c>
      <c r="K16" s="130">
        <f t="shared" si="10"/>
        <v>160.929</v>
      </c>
      <c r="L16" s="92">
        <f t="shared" si="11"/>
        <v>157.21154010000001</v>
      </c>
      <c r="M16" s="92" t="s">
        <v>93</v>
      </c>
      <c r="N16" s="91"/>
      <c r="O16" s="151">
        <f t="shared" ref="O16" si="14">D16/829.8</f>
        <v>0.19836105085562791</v>
      </c>
      <c r="P16" s="152">
        <f>0.9*829.8</f>
        <v>746.81999999999994</v>
      </c>
      <c r="Q16" s="152">
        <f t="shared" ref="Q16:Q18" si="15">IF(P16-G16&lt;0,0,P16-G16)</f>
        <v>582.21999999999991</v>
      </c>
      <c r="R16" s="153">
        <v>0.7</v>
      </c>
      <c r="S16" s="154">
        <f t="shared" si="12"/>
        <v>156.51154010000002</v>
      </c>
      <c r="U16" s="66"/>
      <c r="V16" s="14" t="s">
        <v>67</v>
      </c>
      <c r="W16" s="15"/>
      <c r="X16" s="13">
        <f>2258-B15*100</f>
        <v>1946</v>
      </c>
      <c r="Y16" s="7">
        <v>2</v>
      </c>
      <c r="Z16" s="8">
        <f>+VLOOKUP(X16,LSHFO_PS,trim2+4,TRUE)</f>
        <v>719.6</v>
      </c>
      <c r="AA16" s="8">
        <f>+VLOOKUP(X16+Y16,LSHFO_PS,trim2+4,TRUE)</f>
        <v>720.5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719.6</v>
      </c>
      <c r="AF16" s="8">
        <f>+VLOOKUP(X16,LSHFO_PS,trim2+5,TRUE)</f>
        <v>719.5</v>
      </c>
      <c r="AG16" s="8">
        <f>+VLOOKUP(X16+Y16,LSHFO_PS,trim2+5,TRUE)</f>
        <v>720.4</v>
      </c>
      <c r="AH16" s="7">
        <f t="shared" si="3"/>
        <v>-0.44999999999998863</v>
      </c>
      <c r="AI16" s="7">
        <f t="shared" si="4"/>
        <v>0</v>
      </c>
      <c r="AJ16" s="7">
        <f t="shared" si="5"/>
        <v>719.5</v>
      </c>
      <c r="AK16" s="7">
        <f t="shared" si="6"/>
        <v>0</v>
      </c>
      <c r="AL16" s="7">
        <f t="shared" si="7"/>
        <v>5.0000000000011369E-2</v>
      </c>
      <c r="AM16" s="7"/>
      <c r="AN16" s="9">
        <f t="shared" si="8"/>
        <v>719.6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1.91</v>
      </c>
      <c r="C17" s="76"/>
      <c r="D17" s="74">
        <f>IF(B17="mt",0,AN17)</f>
        <v>1192.5</v>
      </c>
      <c r="E17" s="76"/>
      <c r="F17" s="75"/>
      <c r="G17" s="74">
        <f t="shared" si="13"/>
        <v>1192.5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1162.5029999999999</v>
      </c>
      <c r="L17" s="92">
        <f t="shared" si="11"/>
        <v>1109.4928631999999</v>
      </c>
      <c r="M17" s="92" t="s">
        <v>93</v>
      </c>
      <c r="N17" s="91"/>
      <c r="O17" s="151">
        <f>D17/1341.4</f>
        <v>0.88899657074698069</v>
      </c>
      <c r="P17" s="152">
        <f>0.9*1341.4</f>
        <v>1207.2600000000002</v>
      </c>
      <c r="Q17" s="152">
        <f t="shared" si="15"/>
        <v>14.760000000000218</v>
      </c>
      <c r="R17" s="153">
        <v>1.1000000000000001</v>
      </c>
      <c r="S17" s="154">
        <f t="shared" si="12"/>
        <v>1108.3928632</v>
      </c>
      <c r="U17" s="66"/>
      <c r="V17" s="14" t="s">
        <v>68</v>
      </c>
      <c r="W17" s="15"/>
      <c r="X17" s="13">
        <f>1709-B17*100</f>
        <v>1518</v>
      </c>
      <c r="Y17" s="7">
        <v>2</v>
      </c>
      <c r="Z17" s="8">
        <f>+VLOOKUP(X17,HFO_2PS,trim2+4,TRUE)</f>
        <v>1192.5</v>
      </c>
      <c r="AA17" s="8">
        <f>+VLOOKUP(X17+Y17,HFO_2PS,trim2+4,TRUE)</f>
        <v>1195.2</v>
      </c>
      <c r="AB17" s="6">
        <f>+X17-VLOOKUP(X17,HFO_2PS,1,TRUE)</f>
        <v>0</v>
      </c>
      <c r="AC17" s="7">
        <f t="shared" si="0"/>
        <v>-1.3500000000000227</v>
      </c>
      <c r="AD17" s="7">
        <f t="shared" si="1"/>
        <v>0</v>
      </c>
      <c r="AE17" s="7">
        <f t="shared" si="2"/>
        <v>1192.5</v>
      </c>
      <c r="AF17" s="8">
        <f>+VLOOKUP(X17,HFO_2PS,trim2+5,TRUE)</f>
        <v>1194.3</v>
      </c>
      <c r="AG17" s="8">
        <f>+VLOOKUP(X17+Y17,HFO_2PS,trim2+5,TRUE)</f>
        <v>1197.0999999999999</v>
      </c>
      <c r="AH17" s="7">
        <f t="shared" si="3"/>
        <v>-1.3999999999999773</v>
      </c>
      <c r="AI17" s="7">
        <f t="shared" si="4"/>
        <v>0</v>
      </c>
      <c r="AJ17" s="7">
        <f t="shared" si="5"/>
        <v>1194.3</v>
      </c>
      <c r="AK17" s="7">
        <f t="shared" si="6"/>
        <v>0</v>
      </c>
      <c r="AL17" s="7">
        <f t="shared" si="7"/>
        <v>-0.89999999999997726</v>
      </c>
      <c r="AM17" s="7"/>
      <c r="AN17" s="9">
        <f t="shared" si="8"/>
        <v>1192.5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/>
      <c r="C18" s="76"/>
      <c r="D18" s="74"/>
      <c r="E18" s="76"/>
      <c r="F18" s="75"/>
      <c r="G18" s="74">
        <f t="shared" si="13"/>
        <v>0</v>
      </c>
      <c r="H18" s="165">
        <v>26</v>
      </c>
      <c r="I18" s="203">
        <v>0.95550000000000002</v>
      </c>
      <c r="J18" s="124">
        <f t="shared" si="16"/>
        <v>0.99213184616227557</v>
      </c>
      <c r="K18" s="130" t="str">
        <f t="shared" si="10"/>
        <v xml:space="preserve"> </v>
      </c>
      <c r="L18" s="92" t="str">
        <f t="shared" si="11"/>
        <v/>
      </c>
      <c r="M18" s="92"/>
      <c r="N18" s="91"/>
      <c r="O18" s="151">
        <f>D18/2077.6</f>
        <v>0</v>
      </c>
      <c r="P18" s="152">
        <f>0.9*2077.6</f>
        <v>1869.84</v>
      </c>
      <c r="Q18" s="152">
        <f t="shared" si="15"/>
        <v>1869.84</v>
      </c>
      <c r="R18" s="153">
        <v>3.6</v>
      </c>
      <c r="S18" s="154">
        <f t="shared" si="12"/>
        <v>-3.6</v>
      </c>
      <c r="U18" s="66"/>
      <c r="V18" s="14" t="s">
        <v>69</v>
      </c>
      <c r="W18" s="15"/>
      <c r="X18" s="13">
        <f>1442-B19*100</f>
        <v>773</v>
      </c>
      <c r="Y18" s="7">
        <v>2</v>
      </c>
      <c r="Z18" s="8">
        <f>+VLOOKUP(X18,HFO_SETT,trim2+4,TRUE)</f>
        <v>106.4</v>
      </c>
      <c r="AA18" s="8">
        <f>+VLOOKUP(X18+Y18,HFO_SETT,trim2+4,TRUE)</f>
        <v>106.7</v>
      </c>
      <c r="AB18" s="6">
        <f>+X18-VLOOKUP(X18,HFO_SETT,1,TRUE)</f>
        <v>1</v>
      </c>
      <c r="AC18" s="7">
        <f t="shared" si="0"/>
        <v>-0.14999999999999858</v>
      </c>
      <c r="AD18" s="7">
        <f t="shared" si="1"/>
        <v>-0.14999999999999858</v>
      </c>
      <c r="AE18" s="7">
        <f t="shared" si="2"/>
        <v>106.55000000000001</v>
      </c>
      <c r="AF18" s="8">
        <f>+VLOOKUP(X18,HFO_SETT,trim2+5,TRUE)</f>
        <v>106.4</v>
      </c>
      <c r="AG18" s="8">
        <f>+VLOOKUP(X18+Y18,HFO_SETT,trim2+5,TRUE)</f>
        <v>106.7</v>
      </c>
      <c r="AH18" s="7">
        <f t="shared" si="3"/>
        <v>-0.14999999999999858</v>
      </c>
      <c r="AI18" s="7">
        <f t="shared" si="4"/>
        <v>-0.14999999999999858</v>
      </c>
      <c r="AJ18" s="7">
        <f t="shared" si="5"/>
        <v>106.55000000000001</v>
      </c>
      <c r="AK18" s="7">
        <f t="shared" si="6"/>
        <v>0</v>
      </c>
      <c r="AL18" s="7">
        <f t="shared" si="7"/>
        <v>0</v>
      </c>
      <c r="AM18" s="7"/>
      <c r="AN18" s="9">
        <f t="shared" si="8"/>
        <v>106.55000000000001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220" t="s">
        <v>116</v>
      </c>
      <c r="B19" s="167">
        <v>6.69</v>
      </c>
      <c r="C19" s="159"/>
      <c r="D19" s="160">
        <f>+AN18</f>
        <v>106.55000000000001</v>
      </c>
      <c r="E19" s="159"/>
      <c r="F19" s="161"/>
      <c r="G19" s="160">
        <f t="shared" si="13"/>
        <v>106.55000000000001</v>
      </c>
      <c r="H19" s="165">
        <v>79</v>
      </c>
      <c r="I19" s="203">
        <v>0.97599999999999998</v>
      </c>
      <c r="J19" s="162">
        <f t="shared" si="16"/>
        <v>0.95501908984915718</v>
      </c>
      <c r="K19" s="163">
        <f t="shared" si="10"/>
        <v>101.75700000000001</v>
      </c>
      <c r="L19" s="164">
        <f t="shared" si="11"/>
        <v>99.202899299999999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2494.04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461.99999999999989</v>
      </c>
      <c r="Y19" s="7">
        <v>2</v>
      </c>
      <c r="Z19" s="8">
        <f>+VLOOKUP(X19,HFO_SERV,trim2+4,TRUE)</f>
        <v>48.9</v>
      </c>
      <c r="AA19" s="8">
        <f>+VLOOKUP(X19+Y19,HFO_SERV,trim2+4,TRUE)</f>
        <v>49.1</v>
      </c>
      <c r="AB19" s="6">
        <f>+X19-VLOOKUP(X19,HFO_SERV,1,TRUE)</f>
        <v>1.9999999999998863</v>
      </c>
      <c r="AC19" s="7">
        <f t="shared" si="0"/>
        <v>-0.10000000000000142</v>
      </c>
      <c r="AD19" s="7">
        <f t="shared" si="1"/>
        <v>-0.19999999999999146</v>
      </c>
      <c r="AE19" s="7">
        <f t="shared" si="2"/>
        <v>49.099999999999987</v>
      </c>
      <c r="AF19" s="8">
        <f>+VLOOKUP(X19,HFO_SERV,trim2+5,TRUE)</f>
        <v>48.9</v>
      </c>
      <c r="AG19" s="8">
        <f>+VLOOKUP(X19+Y19,HFO_SERV,trim2+5,TRUE)</f>
        <v>49.1</v>
      </c>
      <c r="AH19" s="7">
        <f t="shared" si="3"/>
        <v>-0.10000000000000142</v>
      </c>
      <c r="AI19" s="7">
        <f t="shared" si="4"/>
        <v>-0.19999999999999146</v>
      </c>
      <c r="AJ19" s="7">
        <f t="shared" si="5"/>
        <v>49.099999999999987</v>
      </c>
      <c r="AK19" s="7">
        <f t="shared" si="6"/>
        <v>0</v>
      </c>
      <c r="AL19" s="7">
        <f t="shared" si="7"/>
        <v>0</v>
      </c>
      <c r="AM19" s="7"/>
      <c r="AN19" s="9">
        <f t="shared" si="8"/>
        <v>49.099999999999987</v>
      </c>
      <c r="AO19"/>
      <c r="AP19" s="170"/>
      <c r="AQ19" s="170"/>
      <c r="AS19" s="180"/>
    </row>
    <row r="20" spans="1:47" s="17" customFormat="1" ht="15.95" customHeight="1">
      <c r="A20" s="220" t="s">
        <v>115</v>
      </c>
      <c r="B20" s="167">
        <v>9.8000000000000007</v>
      </c>
      <c r="C20" s="159"/>
      <c r="D20" s="160">
        <f>+AN19</f>
        <v>49.099999999999987</v>
      </c>
      <c r="E20" s="159"/>
      <c r="F20" s="161"/>
      <c r="G20" s="160">
        <f t="shared" si="13"/>
        <v>49.099999999999987</v>
      </c>
      <c r="H20" s="165">
        <v>90</v>
      </c>
      <c r="I20" s="203">
        <v>0.97599999999999998</v>
      </c>
      <c r="J20" s="162">
        <f t="shared" si="16"/>
        <v>0.94719282225565515</v>
      </c>
      <c r="K20" s="163">
        <f t="shared" si="10"/>
        <v>46.506999999999998</v>
      </c>
      <c r="L20" s="164">
        <f>IF(B20="","",$K20*($I20-0.0011))</f>
        <v>45.339674299999999</v>
      </c>
      <c r="M20" s="164" t="s">
        <v>93</v>
      </c>
      <c r="N20" s="91"/>
      <c r="O20" s="197"/>
      <c r="P20" s="195" t="s">
        <v>149</v>
      </c>
      <c r="Q20" s="196">
        <f>+Q19*0.95</f>
        <v>2369.3379999999997</v>
      </c>
      <c r="S20" s="183">
        <f>+SUM(S15:S18)</f>
        <v>1315.2021099000001</v>
      </c>
      <c r="U20" s="66"/>
      <c r="V20" s="14" t="s">
        <v>71</v>
      </c>
      <c r="W20" s="15"/>
      <c r="X20" s="13">
        <f>1494-B21*100</f>
        <v>916</v>
      </c>
      <c r="Y20" s="7">
        <v>2</v>
      </c>
      <c r="Z20" s="8">
        <f>+VLOOKUP(X20,LSHFO_SET,trim2+4,TRUE)</f>
        <v>75.5</v>
      </c>
      <c r="AA20" s="8">
        <f>+VLOOKUP(X20+Y20,LSHFO_SET,trim2+4,TRUE)</f>
        <v>75.7</v>
      </c>
      <c r="AB20" s="6">
        <f>+X20-VLOOKUP(X20,LSHFO_SET,1,TRUE)</f>
        <v>0</v>
      </c>
      <c r="AC20" s="7">
        <f t="shared" si="0"/>
        <v>-0.10000000000000142</v>
      </c>
      <c r="AD20" s="7">
        <f t="shared" si="1"/>
        <v>0</v>
      </c>
      <c r="AE20" s="7">
        <f t="shared" si="2"/>
        <v>75.5</v>
      </c>
      <c r="AF20" s="8">
        <f>+VLOOKUP(X20,LSHFO_SET,trim2+5,TRUE)</f>
        <v>75.599999999999994</v>
      </c>
      <c r="AG20" s="8">
        <f>+VLOOKUP(X20+Y20,LSHFO_SET,trim2+5,TRUE)</f>
        <v>75.7</v>
      </c>
      <c r="AH20" s="7">
        <f t="shared" si="3"/>
        <v>-5.0000000000004263E-2</v>
      </c>
      <c r="AI20" s="7">
        <f t="shared" si="4"/>
        <v>0</v>
      </c>
      <c r="AJ20" s="7">
        <f t="shared" si="5"/>
        <v>75.599999999999994</v>
      </c>
      <c r="AK20" s="7">
        <f t="shared" si="6"/>
        <v>0</v>
      </c>
      <c r="AL20" s="7">
        <f t="shared" si="7"/>
        <v>-4.9999999999997158E-2</v>
      </c>
      <c r="AM20" s="7"/>
      <c r="AN20" s="9">
        <f t="shared" si="8"/>
        <v>75.5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5.78</v>
      </c>
      <c r="C21" s="76"/>
      <c r="D21" s="74">
        <f>IF(B21="mt",0,AN20)</f>
        <v>75.5</v>
      </c>
      <c r="E21" s="76"/>
      <c r="F21" s="75"/>
      <c r="G21" s="74">
        <f t="shared" si="13"/>
        <v>75.5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72.766000000000005</v>
      </c>
      <c r="L21" s="92">
        <f t="shared" si="11"/>
        <v>69.1786362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996</v>
      </c>
      <c r="Y21" s="7">
        <v>2</v>
      </c>
      <c r="Z21" s="8">
        <f>+VLOOKUP(X21,LSHFO_SERV,trim2+4,TRUE)</f>
        <v>82.3</v>
      </c>
      <c r="AA21" s="8">
        <f>+VLOOKUP(X21+Y21,LSHFO_SERV,trim2+4,TRUE)</f>
        <v>82.5</v>
      </c>
      <c r="AB21" s="6">
        <f>+X21-VLOOKUP(X21,LSHFO_SERV,1,TRUE)</f>
        <v>0</v>
      </c>
      <c r="AC21" s="7">
        <f t="shared" si="0"/>
        <v>-0.10000000000000142</v>
      </c>
      <c r="AD21" s="7">
        <f t="shared" si="1"/>
        <v>0</v>
      </c>
      <c r="AE21" s="7">
        <f t="shared" si="2"/>
        <v>82.3</v>
      </c>
      <c r="AF21" s="8">
        <f>+VLOOKUP(X21,LSHFO_SERV,trim2+5,TRUE)</f>
        <v>82.3</v>
      </c>
      <c r="AG21" s="8">
        <f>+VLOOKUP(X21+Y21,LSHFO_SERV,trim2+5,TRUE)</f>
        <v>82.5</v>
      </c>
      <c r="AH21" s="7">
        <f t="shared" si="3"/>
        <v>-0.10000000000000142</v>
      </c>
      <c r="AI21" s="7">
        <f t="shared" si="4"/>
        <v>0</v>
      </c>
      <c r="AJ21" s="7">
        <f t="shared" si="5"/>
        <v>82.3</v>
      </c>
      <c r="AK21" s="7">
        <f t="shared" si="6"/>
        <v>0</v>
      </c>
      <c r="AL21" s="7">
        <f t="shared" si="7"/>
        <v>0</v>
      </c>
      <c r="AM21" s="7"/>
      <c r="AN21" s="9">
        <f t="shared" si="8"/>
        <v>82.3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5.37</v>
      </c>
      <c r="C22" s="76"/>
      <c r="D22" s="74">
        <f>IF(B22="mt",0,AN21)</f>
        <v>82.3</v>
      </c>
      <c r="E22" s="76"/>
      <c r="F22" s="75"/>
      <c r="G22" s="74">
        <f t="shared" si="13"/>
        <v>82.3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79.319000000000003</v>
      </c>
      <c r="L22" s="92">
        <f t="shared" si="11"/>
        <v>75.4085733</v>
      </c>
      <c r="M22" s="92"/>
      <c r="N22" s="91"/>
      <c r="O22" s="131"/>
      <c r="P22" s="219">
        <f>1881.5+299.8</f>
        <v>2181.3000000000002</v>
      </c>
      <c r="Q22" s="149">
        <f>M26-P22</f>
        <v>54.631892999999309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7</v>
      </c>
      <c r="E23" s="138"/>
      <c r="F23" s="139"/>
      <c r="G23" s="74">
        <v>7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6.8339999999999996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834</v>
      </c>
      <c r="Y23" s="7">
        <v>2</v>
      </c>
      <c r="Z23" s="8">
        <f>+VLOOKUP(X23,MGO_STOR_SB,trim2+4,TRUE)</f>
        <v>201.3</v>
      </c>
      <c r="AA23" s="8">
        <f>+VLOOKUP(X23+Y23,MGO_STOR_SB,trim2+4,TRUE)</f>
        <v>201.9</v>
      </c>
      <c r="AB23" s="6">
        <f>+X23-VLOOKUP(X23,MGO_STOR_SB,1,TRUE)</f>
        <v>0</v>
      </c>
      <c r="AC23" s="7">
        <f>+(Z23-AA23)/Y23</f>
        <v>-0.29999999999999716</v>
      </c>
      <c r="AD23" s="7">
        <f>+AC23*AB23</f>
        <v>0</v>
      </c>
      <c r="AE23" s="7">
        <f>+Z23-AD23</f>
        <v>201.3</v>
      </c>
      <c r="AF23" s="8">
        <f>+VLOOKUP(X23,MGO_STOR_SB,trim2+5,TRUE)</f>
        <v>201.5</v>
      </c>
      <c r="AG23" s="8">
        <f>+VLOOKUP(X23+Y23,MGO_STOR_SB,trim2+5,TRUE)</f>
        <v>202.1</v>
      </c>
      <c r="AH23" s="7">
        <f>+(AF23-AG23)/Y23</f>
        <v>-0.29999999999999716</v>
      </c>
      <c r="AI23" s="7">
        <f>+AH23*AB23</f>
        <v>0</v>
      </c>
      <c r="AJ23" s="7">
        <f>+AF23-AI23</f>
        <v>201.5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201.3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2401.65</v>
      </c>
      <c r="E25" s="71"/>
      <c r="F25" s="90">
        <f>SUM(F15:F24)</f>
        <v>0</v>
      </c>
      <c r="G25" s="89">
        <f>SUM(G15:G24)</f>
        <v>2401.65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2340.9739999999997</v>
      </c>
      <c r="L25" s="87">
        <f>SUM(L15:L24)</f>
        <v>2235.9318929999995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263</v>
      </c>
      <c r="Y25" s="7">
        <v>2</v>
      </c>
      <c r="Z25" s="8">
        <f>+VLOOKUP(X25,MGO_SERV_TK,trim2+4,TRUE)</f>
        <v>55.3</v>
      </c>
      <c r="AA25" s="8">
        <f>+VLOOKUP(X25+Y25,MGO_SERV_TK,trim2+4,TRUE)</f>
        <v>55.7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55.5</v>
      </c>
      <c r="AF25" s="8">
        <f>+VLOOKUP(X25,MGO_SERV_TK,trim2+5,TRUE)</f>
        <v>55.2</v>
      </c>
      <c r="AG25" s="8">
        <f>+VLOOKUP(X25+Y25,MGO_SERV_TK,trim2+5,TRUE)</f>
        <v>55.7</v>
      </c>
      <c r="AH25" s="7">
        <f>+(AF25-AG25)/Y25</f>
        <v>-0.25</v>
      </c>
      <c r="AI25" s="7">
        <f>+AH25*AB25</f>
        <v>-0.25</v>
      </c>
      <c r="AJ25" s="7">
        <f>+AF25-AI25</f>
        <v>55.45</v>
      </c>
      <c r="AK25" s="7">
        <f t="shared" si="6"/>
        <v>0</v>
      </c>
      <c r="AL25" s="7">
        <f>+(AE25-AJ25)/Y25</f>
        <v>2.4999999999998579E-2</v>
      </c>
      <c r="AM25" s="7"/>
      <c r="AN25" s="9">
        <f>+AE25-AL25*AK25</f>
        <v>55.5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2235.9318929999995</v>
      </c>
      <c r="N26" s="66"/>
      <c r="O26" s="66"/>
      <c r="T26" s="66"/>
      <c r="U26" s="66"/>
      <c r="V26" s="120" t="s">
        <v>74</v>
      </c>
      <c r="W26" s="15"/>
      <c r="X26" s="13">
        <f>+C38*100</f>
        <v>266</v>
      </c>
      <c r="Y26" s="7">
        <v>3</v>
      </c>
      <c r="Z26" s="8">
        <f>+VLOOKUP(X26,MGO_STOR_PS,trim2+4,TRUE)</f>
        <v>84.4</v>
      </c>
      <c r="AA26" s="8">
        <f>+VLOOKUP(X26+Y26,MGO_STOR_PS,trim2+4,TRUE)</f>
        <v>85.3</v>
      </c>
      <c r="AB26" s="6">
        <f>+X26-VLOOKUP(X26,MGO_STOR_PS,1,TRUE)</f>
        <v>0</v>
      </c>
      <c r="AC26" s="7">
        <f>+(Z26-AA26)/Y26</f>
        <v>-0.29999999999999716</v>
      </c>
      <c r="AD26" s="7">
        <f>+AC26*AB26</f>
        <v>0</v>
      </c>
      <c r="AE26" s="7">
        <f>+Z26-AD26</f>
        <v>84.4</v>
      </c>
      <c r="AF26" s="8">
        <f>+VLOOKUP(X26,MGO_STOR_PS,trim2+5,TRUE)</f>
        <v>84.9</v>
      </c>
      <c r="AG26" s="8">
        <f>+VLOOKUP(X26+Y26,MGO_STOR_PS,trim2+5,TRUE)</f>
        <v>85.9</v>
      </c>
      <c r="AH26" s="7">
        <f>+(AF26-AG26)/Y26</f>
        <v>-0.33333333333333331</v>
      </c>
      <c r="AI26" s="7">
        <f>+AH26*AB26</f>
        <v>0</v>
      </c>
      <c r="AJ26" s="7">
        <f>+AF26-AI26</f>
        <v>84.9</v>
      </c>
      <c r="AK26" s="7">
        <f t="shared" si="6"/>
        <v>0</v>
      </c>
      <c r="AL26" s="7">
        <f t="shared" ref="AL26:AL27" si="18">+(AE26-AJ26)/Y26</f>
        <v>-0.16666666666666666</v>
      </c>
      <c r="AM26" s="7"/>
      <c r="AN26" s="9">
        <f>+AE26-AL26*AK26</f>
        <v>84.4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0</v>
      </c>
      <c r="Y27" s="7">
        <v>4</v>
      </c>
      <c r="Z27" s="8">
        <f>+VLOOKUP(X27,mgodrain,trim2+4,TRUE)</f>
        <v>0</v>
      </c>
      <c r="AA27" s="8">
        <f>+VLOOKUP(X27+Y27,mgodrain,trim2+4,TRUE)</f>
        <v>0</v>
      </c>
      <c r="AB27" s="6">
        <f>+X27-VLOOKUP(X27,mgodrain,1,TRUE)</f>
        <v>0</v>
      </c>
      <c r="AC27" s="7">
        <f>+(Z27-AA27)/Y27</f>
        <v>0</v>
      </c>
      <c r="AD27" s="7">
        <f>+AC27*AB27</f>
        <v>0</v>
      </c>
      <c r="AE27" s="7">
        <f>+Z27-AD27</f>
        <v>0</v>
      </c>
      <c r="AF27" s="8">
        <f>+VLOOKUP(X27,mgodrain,trim2+5,TRUE)</f>
        <v>0</v>
      </c>
      <c r="AG27" s="8">
        <f>+VLOOKUP(X27+Y27,mgodrain,trim2+5,TRUE)</f>
        <v>0</v>
      </c>
      <c r="AH27" s="7">
        <f>+(AF27-AG27)/Y27</f>
        <v>0</v>
      </c>
      <c r="AI27" s="7">
        <f>+AH27*AB27</f>
        <v>0</v>
      </c>
      <c r="AJ27" s="7">
        <f>+AF27-AI27</f>
        <v>0</v>
      </c>
      <c r="AK27" s="7">
        <f t="shared" si="6"/>
        <v>0</v>
      </c>
      <c r="AL27" s="7">
        <f t="shared" si="18"/>
        <v>0</v>
      </c>
      <c r="AM27" s="7"/>
      <c r="AN27" s="9">
        <f>+AE27-AL27*AK27</f>
        <v>0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8.34</v>
      </c>
      <c r="D37" s="95">
        <f>+AN23</f>
        <v>201.3</v>
      </c>
      <c r="E37" s="97"/>
      <c r="F37" s="96"/>
      <c r="G37" s="95">
        <f>IF(D37&gt;0,D37-F37," ")</f>
        <v>201.3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199.239</v>
      </c>
      <c r="L37" s="117"/>
      <c r="M37" s="123">
        <f t="shared" ref="M37:M38" si="20">IF(C37="","",$K37*($I37-0.0011))</f>
        <v>176.60544959999999</v>
      </c>
      <c r="O37" s="151">
        <f>D37/229</f>
        <v>0.87903930131004371</v>
      </c>
      <c r="P37" s="152">
        <f>0.9*229</f>
        <v>206.1</v>
      </c>
      <c r="Q37" s="152">
        <f t="shared" ref="Q37" si="21">IF(P37-G37&lt;0,0,P37-G37)</f>
        <v>4.7999999999999829</v>
      </c>
      <c r="R37" s="153">
        <v>176.7</v>
      </c>
      <c r="S37" s="154">
        <f>SUM(L37:M37)-R37</f>
        <v>-9.455040000000281E-2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2.66</v>
      </c>
      <c r="D38" s="74">
        <f>+AN26</f>
        <v>84.4</v>
      </c>
      <c r="E38" s="76"/>
      <c r="F38" s="75"/>
      <c r="G38" s="74">
        <f>IF(D38&gt;0,D38-F38," ")</f>
        <v>84.4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83.522999999999996</v>
      </c>
      <c r="L38" s="93"/>
      <c r="M38" s="92">
        <f t="shared" si="20"/>
        <v>73.191204899999988</v>
      </c>
      <c r="O38" s="151">
        <f>D38/411.3</f>
        <v>0.2052030148310236</v>
      </c>
      <c r="P38" s="152">
        <f>0.9*411.3</f>
        <v>370.17</v>
      </c>
      <c r="Q38" s="152">
        <f>IF(P38-G38&lt;0,0,P38-G38)</f>
        <v>285.77</v>
      </c>
      <c r="R38" s="153">
        <v>122.2</v>
      </c>
      <c r="S38" s="154">
        <f>SUM(L38:M38)-R38</f>
        <v>-49.008795100000015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2.63</v>
      </c>
      <c r="D39" s="74">
        <f>+AN25</f>
        <v>55.5</v>
      </c>
      <c r="E39" s="76"/>
      <c r="F39" s="75"/>
      <c r="G39" s="74">
        <f>IF(D39&gt;0,D39-F39," ")</f>
        <v>55.5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55.145000000000003</v>
      </c>
      <c r="L39" s="93"/>
      <c r="M39" s="92">
        <f>IF(C39="","",$K39*($I39-0.0011))</f>
        <v>48.323563499999999</v>
      </c>
      <c r="O39" s="151">
        <f>D39/99.8</f>
        <v>0.55611222444889785</v>
      </c>
      <c r="P39" s="151">
        <f ca="1">0.95*P39%</f>
        <v>0</v>
      </c>
      <c r="Q39" s="151"/>
      <c r="R39" s="153">
        <v>69.2</v>
      </c>
      <c r="S39" s="154">
        <f>SUM(L39:M39)-R39</f>
        <v>-20.876436500000004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/>
      <c r="D40" s="140">
        <v>3</v>
      </c>
      <c r="E40" s="138"/>
      <c r="F40" s="139"/>
      <c r="G40" s="140">
        <v>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3</v>
      </c>
      <c r="L40" s="143"/>
      <c r="M40" s="144">
        <f>+J40*G40*I40</f>
        <v>2.6322000000000001</v>
      </c>
      <c r="O40" s="21"/>
      <c r="P40" s="181">
        <f ca="1">SUM(P37:P39)</f>
        <v>608.28499999999997</v>
      </c>
      <c r="Q40" s="182">
        <f>SUM(Q37:Q38)</f>
        <v>290.56999999999994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344.20000000000005</v>
      </c>
      <c r="E41" s="71"/>
      <c r="F41" s="90">
        <f>SUM(F37:F40)</f>
        <v>0</v>
      </c>
      <c r="G41" s="89">
        <f>SUM(G37:G40)</f>
        <v>344.20000000000005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340.90699999999998</v>
      </c>
      <c r="L41" s="87">
        <f>SUM(L37:L40)</f>
        <v>0</v>
      </c>
      <c r="M41" s="86">
        <f>SUM(M37:M40)</f>
        <v>300.75241799999998</v>
      </c>
      <c r="O41" s="194"/>
      <c r="P41" s="195" t="s">
        <v>149</v>
      </c>
      <c r="Q41" s="196">
        <f>+Q40*0.85</f>
        <v>246.98449999999994</v>
      </c>
      <c r="R41" s="21"/>
      <c r="S41" s="183">
        <f>+SUM(S37:S39)</f>
        <v>-69.979782000000029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300.75241799999998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64.620217999999994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415.9</v>
      </c>
      <c r="R45" s="100">
        <f>M42-P45</f>
        <v>-115.147582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0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1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12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V62"/>
  <sheetViews>
    <sheetView showGridLines="0" showZeros="0" view="pageBreakPreview" topLeftCell="A7" zoomScaleSheetLayoutView="100" workbookViewId="0">
      <selection activeCell="P51" sqref="P51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 t="s">
        <v>204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0</v>
      </c>
      <c r="D9" s="100"/>
      <c r="E9" s="103" t="s">
        <v>130</v>
      </c>
      <c r="F9" s="178"/>
      <c r="G9" s="105" t="s">
        <v>129</v>
      </c>
      <c r="H9" s="104">
        <v>0</v>
      </c>
      <c r="J9" s="103" t="s">
        <v>128</v>
      </c>
      <c r="K9" s="184"/>
      <c r="L9" s="102"/>
      <c r="M9" s="100"/>
      <c r="X9">
        <f>+INT(trim)</f>
        <v>0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2250</v>
      </c>
      <c r="Y14" s="3">
        <v>2</v>
      </c>
      <c r="Z14" s="4">
        <f>+VLOOKUP(X14,HFO_1sb,trim2+4,TRUE)</f>
        <v>829.8</v>
      </c>
      <c r="AA14" s="4">
        <f>+VLOOKUP(X14+Y14,HFO_1sb,trim2+4,TRUE)</f>
        <v>829.8</v>
      </c>
      <c r="AB14" s="2">
        <f>+X14-VLOOKUP(X14,HFO_1sb,1,TRUE)</f>
        <v>0</v>
      </c>
      <c r="AC14" s="3">
        <f t="shared" ref="AC14:AC21" si="0">+(Z14-AA14)/Y14</f>
        <v>0</v>
      </c>
      <c r="AD14" s="3">
        <f t="shared" ref="AD14:AD21" si="1">+AC14*AB14</f>
        <v>0</v>
      </c>
      <c r="AE14" s="3">
        <f t="shared" ref="AE14:AE21" si="2">+Z14-AD14</f>
        <v>829.8</v>
      </c>
      <c r="AF14" s="4">
        <f>+VLOOKUP(X14,HFO_1sb,trim2+5,TRUE)</f>
        <v>829.8</v>
      </c>
      <c r="AG14" s="4">
        <f>+VLOOKUP(X14+Y14,HFO_1sb,trim2+5,TRUE)</f>
        <v>829.8</v>
      </c>
      <c r="AH14" s="3">
        <f t="shared" ref="AH14:AH21" si="3">+(AF14-AG14)/Y14</f>
        <v>0</v>
      </c>
      <c r="AI14" s="3">
        <f t="shared" ref="AI14:AI21" si="4">+AH14*AB14</f>
        <v>0</v>
      </c>
      <c r="AJ14" s="3">
        <f t="shared" ref="AJ14:AJ21" si="5">+AF14-AI14</f>
        <v>829.8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829.8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3.04</v>
      </c>
      <c r="C15" s="97"/>
      <c r="D15" s="95">
        <f>+IF(B15="mt",0,AN16)</f>
        <v>723.9</v>
      </c>
      <c r="E15" s="97"/>
      <c r="F15" s="96"/>
      <c r="G15" s="95">
        <f>IF(D15&gt;=0,D15-F15," ")</f>
        <v>723.9</v>
      </c>
      <c r="H15" s="168">
        <v>33</v>
      </c>
      <c r="I15" s="203">
        <v>0.95550000000000002</v>
      </c>
      <c r="J15" s="122">
        <f t="shared" ref="J15" si="9">EXP(-(186.9696+0.4862*(I15*1000))/(I15*1000)^2*(H15-15)*(1+0.8*(186.9696+0.4862*(I15*1000))*(H15-15)/(I15*1000)^2))</f>
        <v>0.98710642883648758</v>
      </c>
      <c r="K15" s="129">
        <f t="shared" ref="K15:K24" si="10">IF(D15&gt;0,ROUND((G15*J15),3)," ")</f>
        <v>714.56600000000003</v>
      </c>
      <c r="L15" s="123">
        <f t="shared" ref="L15:L22" si="11">IF(B15="","",$K15*($I15-0.0011))</f>
        <v>681.98179040000002</v>
      </c>
      <c r="M15" s="123"/>
      <c r="N15" s="91"/>
      <c r="O15" s="151">
        <f>D15/829.8</f>
        <v>0.87237888647866957</v>
      </c>
      <c r="P15" s="152">
        <f>0.9*829.8</f>
        <v>746.81999999999994</v>
      </c>
      <c r="Q15" s="152">
        <f>IF(P15-G15&lt;0,0,P15-G15)</f>
        <v>22.919999999999959</v>
      </c>
      <c r="R15" s="153">
        <v>626.20000000000005</v>
      </c>
      <c r="S15" s="154">
        <f t="shared" ref="S15:S18" si="12">SUM(L15:M15)-R15</f>
        <v>55.781790399999977</v>
      </c>
      <c r="U15" s="66"/>
      <c r="V15" s="16" t="s">
        <v>66</v>
      </c>
      <c r="W15" s="15"/>
      <c r="X15" s="13">
        <f>1710-B18*100</f>
        <v>12</v>
      </c>
      <c r="Y15" s="7">
        <v>2</v>
      </c>
      <c r="Z15" s="8">
        <f>+VLOOKUP(X15,HFO_2SB,trim2+4,TRUE)</f>
        <v>3.5</v>
      </c>
      <c r="AA15" s="8">
        <f>+VLOOKUP(X15+Y15,HFO_2SB,trim2+4,TRUE)</f>
        <v>3.9</v>
      </c>
      <c r="AB15" s="6">
        <f>+X15-VLOOKUP(X15,HFO_2SB,1,TRUE)</f>
        <v>0</v>
      </c>
      <c r="AC15" s="7">
        <f t="shared" si="0"/>
        <v>-0.19999999999999996</v>
      </c>
      <c r="AD15" s="7">
        <f t="shared" si="1"/>
        <v>0</v>
      </c>
      <c r="AE15" s="7">
        <f t="shared" si="2"/>
        <v>3.5</v>
      </c>
      <c r="AF15" s="8">
        <f>+VLOOKUP(X15,HFO_2SB,trim2+5,TRUE)</f>
        <v>3.6</v>
      </c>
      <c r="AG15" s="8">
        <f>+VLOOKUP(X15+Y15,HFO_2SB,trim2+5,TRUE)</f>
        <v>4</v>
      </c>
      <c r="AH15" s="7">
        <f t="shared" si="3"/>
        <v>-0.19999999999999996</v>
      </c>
      <c r="AI15" s="7">
        <f t="shared" si="4"/>
        <v>0</v>
      </c>
      <c r="AJ15" s="7">
        <f t="shared" si="5"/>
        <v>3.6</v>
      </c>
      <c r="AK15" s="7">
        <f t="shared" si="6"/>
        <v>0</v>
      </c>
      <c r="AL15" s="7">
        <f t="shared" si="7"/>
        <v>-5.0000000000000044E-2</v>
      </c>
      <c r="AM15" s="7"/>
      <c r="AN15" s="9">
        <f t="shared" si="8"/>
        <v>3.5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/>
      <c r="C16" s="76"/>
      <c r="D16" s="74">
        <f>IF(B16="mt",0,AN14)</f>
        <v>829.8</v>
      </c>
      <c r="E16" s="76"/>
      <c r="F16" s="75"/>
      <c r="G16" s="74">
        <f t="shared" ref="G16:G22" si="13">IF(D16&gt;=0,D16-F16," ")</f>
        <v>829.8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810.72699999999998</v>
      </c>
      <c r="L16" s="92" t="str">
        <f t="shared" si="11"/>
        <v/>
      </c>
      <c r="M16" s="92" t="s">
        <v>93</v>
      </c>
      <c r="N16" s="91"/>
      <c r="O16" s="151">
        <f t="shared" ref="O16" si="14">D16/829.8</f>
        <v>1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-0.7</v>
      </c>
      <c r="U16" s="66"/>
      <c r="V16" s="14" t="s">
        <v>67</v>
      </c>
      <c r="W16" s="15"/>
      <c r="X16" s="13">
        <f>2258-B15*100</f>
        <v>1954</v>
      </c>
      <c r="Y16" s="7">
        <v>2</v>
      </c>
      <c r="Z16" s="8">
        <f>+VLOOKUP(X16,LSHFO_PS,trim2+4,TRUE)</f>
        <v>723.9</v>
      </c>
      <c r="AA16" s="8">
        <f>+VLOOKUP(X16+Y16,LSHFO_PS,trim2+4,TRUE)</f>
        <v>724.8</v>
      </c>
      <c r="AB16" s="6">
        <f>+X16-VLOOKUP(X16,LSHFO_PS,1,TRUE)</f>
        <v>0</v>
      </c>
      <c r="AC16" s="7">
        <f t="shared" si="0"/>
        <v>-0.44999999999998863</v>
      </c>
      <c r="AD16" s="7">
        <f t="shared" si="1"/>
        <v>0</v>
      </c>
      <c r="AE16" s="7">
        <f t="shared" si="2"/>
        <v>723.9</v>
      </c>
      <c r="AF16" s="8">
        <f>+VLOOKUP(X16,LSHFO_PS,trim2+5,TRUE)</f>
        <v>723.7</v>
      </c>
      <c r="AG16" s="8">
        <f>+VLOOKUP(X16+Y16,LSHFO_PS,trim2+5,TRUE)</f>
        <v>724.7</v>
      </c>
      <c r="AH16" s="7">
        <f t="shared" si="3"/>
        <v>-0.5</v>
      </c>
      <c r="AI16" s="7">
        <f t="shared" si="4"/>
        <v>0</v>
      </c>
      <c r="AJ16" s="7">
        <f t="shared" si="5"/>
        <v>723.7</v>
      </c>
      <c r="AK16" s="7">
        <f t="shared" si="6"/>
        <v>0</v>
      </c>
      <c r="AL16" s="7">
        <f t="shared" si="7"/>
        <v>9.9999999999965894E-2</v>
      </c>
      <c r="AM16" s="7"/>
      <c r="AN16" s="9">
        <f t="shared" si="8"/>
        <v>723.9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1.82</v>
      </c>
      <c r="C17" s="76"/>
      <c r="D17" s="74">
        <f>IF(B17="mt",0,AN17)</f>
        <v>1197.5</v>
      </c>
      <c r="E17" s="76"/>
      <c r="F17" s="75"/>
      <c r="G17" s="74">
        <f t="shared" si="13"/>
        <v>1197.5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1167.377</v>
      </c>
      <c r="L17" s="92">
        <f t="shared" si="11"/>
        <v>1114.1446088</v>
      </c>
      <c r="M17" s="92" t="s">
        <v>93</v>
      </c>
      <c r="N17" s="91"/>
      <c r="O17" s="151">
        <f>D17/1341.4</f>
        <v>0.89272401968093029</v>
      </c>
      <c r="P17" s="152">
        <f>0.9*1341.4</f>
        <v>1207.2600000000002</v>
      </c>
      <c r="Q17" s="152">
        <f t="shared" si="15"/>
        <v>9.7600000000002183</v>
      </c>
      <c r="R17" s="153">
        <v>1.1000000000000001</v>
      </c>
      <c r="S17" s="154">
        <f t="shared" si="12"/>
        <v>1113.0446088000001</v>
      </c>
      <c r="U17" s="66"/>
      <c r="V17" s="14" t="s">
        <v>68</v>
      </c>
      <c r="W17" s="15"/>
      <c r="X17" s="13">
        <f>1709-B17*100</f>
        <v>1527</v>
      </c>
      <c r="Y17" s="7">
        <v>2</v>
      </c>
      <c r="Z17" s="8">
        <f>+VLOOKUP(X17,HFO_2PS,trim2+4,TRUE)</f>
        <v>1196.0999999999999</v>
      </c>
      <c r="AA17" s="8">
        <f>+VLOOKUP(X17+Y17,HFO_2PS,trim2+4,TRUE)</f>
        <v>1198.9000000000001</v>
      </c>
      <c r="AB17" s="6">
        <f>+X17-VLOOKUP(X17,HFO_2PS,1,TRUE)</f>
        <v>1</v>
      </c>
      <c r="AC17" s="7">
        <f t="shared" si="0"/>
        <v>-1.4000000000000909</v>
      </c>
      <c r="AD17" s="7">
        <f t="shared" si="1"/>
        <v>-1.4000000000000909</v>
      </c>
      <c r="AE17" s="7">
        <f t="shared" si="2"/>
        <v>1197.5</v>
      </c>
      <c r="AF17" s="8">
        <f>+VLOOKUP(X17,HFO_2PS,trim2+5,TRUE)</f>
        <v>1198</v>
      </c>
      <c r="AG17" s="8">
        <f>+VLOOKUP(X17+Y17,HFO_2PS,trim2+5,TRUE)</f>
        <v>1200.8</v>
      </c>
      <c r="AH17" s="7">
        <f t="shared" si="3"/>
        <v>-1.3999999999999773</v>
      </c>
      <c r="AI17" s="7">
        <f t="shared" si="4"/>
        <v>-1.3999999999999773</v>
      </c>
      <c r="AJ17" s="7">
        <f t="shared" si="5"/>
        <v>1199.4000000000001</v>
      </c>
      <c r="AK17" s="7">
        <f t="shared" si="6"/>
        <v>0</v>
      </c>
      <c r="AL17" s="7">
        <f t="shared" si="7"/>
        <v>-0.95000000000004547</v>
      </c>
      <c r="AM17" s="7"/>
      <c r="AN17" s="9">
        <f t="shared" si="8"/>
        <v>1197.5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16.98</v>
      </c>
      <c r="C18" s="76"/>
      <c r="D18" s="74">
        <f>IF(B18="mt",0,AN15)</f>
        <v>3.5</v>
      </c>
      <c r="E18" s="76"/>
      <c r="F18" s="75"/>
      <c r="G18" s="74">
        <f t="shared" si="13"/>
        <v>3.5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3.472</v>
      </c>
      <c r="L18" s="92">
        <f t="shared" si="11"/>
        <v>3.3136768000000001</v>
      </c>
      <c r="M18" s="92"/>
      <c r="N18" s="91"/>
      <c r="O18" s="151">
        <f>D18/2077.6</f>
        <v>1.6846361185983828E-3</v>
      </c>
      <c r="P18" s="152">
        <f>0.9*2077.6</f>
        <v>1869.84</v>
      </c>
      <c r="Q18" s="152">
        <f t="shared" si="15"/>
        <v>1866.34</v>
      </c>
      <c r="R18" s="153">
        <v>3.6</v>
      </c>
      <c r="S18" s="154">
        <f t="shared" si="12"/>
        <v>-0.2863232</v>
      </c>
      <c r="U18" s="66"/>
      <c r="V18" s="14" t="s">
        <v>69</v>
      </c>
      <c r="W18" s="15"/>
      <c r="X18" s="13">
        <f>1442-B19*100</f>
        <v>1442</v>
      </c>
      <c r="Y18" s="7">
        <v>2</v>
      </c>
      <c r="Z18" s="8">
        <f>+VLOOKUP(X18,HFO_SETT,trim2+4,TRUE)</f>
        <v>149.6</v>
      </c>
      <c r="AA18" s="8">
        <f>+VLOOKUP(X18+Y18,HFO_SETT,trim2+4,TRUE)</f>
        <v>149.6</v>
      </c>
      <c r="AB18" s="6">
        <f>+X18-VLOOKUP(X18,HFO_SETT,1,TRUE)</f>
        <v>322</v>
      </c>
      <c r="AC18" s="7">
        <f t="shared" si="0"/>
        <v>0</v>
      </c>
      <c r="AD18" s="7">
        <f t="shared" si="1"/>
        <v>0</v>
      </c>
      <c r="AE18" s="7">
        <f t="shared" si="2"/>
        <v>149.6</v>
      </c>
      <c r="AF18" s="8">
        <f>+VLOOKUP(X18,HFO_SETT,trim2+5,TRUE)</f>
        <v>149.6</v>
      </c>
      <c r="AG18" s="8">
        <f>+VLOOKUP(X18+Y18,HFO_SETT,trim2+5,TRUE)</f>
        <v>149.6</v>
      </c>
      <c r="AH18" s="7">
        <f t="shared" si="3"/>
        <v>0</v>
      </c>
      <c r="AI18" s="7">
        <f t="shared" si="4"/>
        <v>0</v>
      </c>
      <c r="AJ18" s="7">
        <f t="shared" si="5"/>
        <v>149.6</v>
      </c>
      <c r="AK18" s="7">
        <f t="shared" si="6"/>
        <v>0</v>
      </c>
      <c r="AL18" s="7">
        <f t="shared" si="7"/>
        <v>0</v>
      </c>
      <c r="AM18" s="7"/>
      <c r="AN18" s="9">
        <f t="shared" si="8"/>
        <v>149.6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/>
      <c r="C19" s="159"/>
      <c r="D19" s="160">
        <f>+AN18</f>
        <v>149.6</v>
      </c>
      <c r="E19" s="159"/>
      <c r="F19" s="161"/>
      <c r="G19" s="160">
        <f t="shared" si="13"/>
        <v>149.6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142.68299999999999</v>
      </c>
      <c r="L19" s="164" t="str">
        <f t="shared" si="11"/>
        <v/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1899.02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1442</v>
      </c>
      <c r="Y19" s="7">
        <v>2</v>
      </c>
      <c r="Z19" s="8">
        <f>+VLOOKUP(X19,HFO_SERV,trim2+4,TRUE)</f>
        <v>112.2</v>
      </c>
      <c r="AA19" s="8">
        <f>+VLOOKUP(X19+Y19,HFO_SERV,trim2+4,TRUE)</f>
        <v>112.2</v>
      </c>
      <c r="AB19" s="6">
        <f>+X19-VLOOKUP(X19,HFO_SERV,1,TRUE)</f>
        <v>322</v>
      </c>
      <c r="AC19" s="7">
        <f t="shared" si="0"/>
        <v>0</v>
      </c>
      <c r="AD19" s="7">
        <f t="shared" si="1"/>
        <v>0</v>
      </c>
      <c r="AE19" s="7">
        <f t="shared" si="2"/>
        <v>112.2</v>
      </c>
      <c r="AF19" s="8">
        <f>+VLOOKUP(X19,HFO_SERV,trim2+5,TRUE)</f>
        <v>112.2</v>
      </c>
      <c r="AG19" s="8">
        <f>+VLOOKUP(X19+Y19,HFO_SERV,trim2+5,TRUE)</f>
        <v>112.2</v>
      </c>
      <c r="AH19" s="7">
        <f t="shared" si="3"/>
        <v>0</v>
      </c>
      <c r="AI19" s="7">
        <f t="shared" si="4"/>
        <v>0</v>
      </c>
      <c r="AJ19" s="7">
        <f t="shared" si="5"/>
        <v>112.2</v>
      </c>
      <c r="AK19" s="7">
        <f t="shared" si="6"/>
        <v>0</v>
      </c>
      <c r="AL19" s="7">
        <f t="shared" si="7"/>
        <v>0</v>
      </c>
      <c r="AM19" s="7"/>
      <c r="AN19" s="9">
        <f t="shared" si="8"/>
        <v>112.2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/>
      <c r="C20" s="159"/>
      <c r="D20" s="160">
        <f>+AN19</f>
        <v>112.2</v>
      </c>
      <c r="E20" s="159"/>
      <c r="F20" s="161"/>
      <c r="G20" s="160">
        <f t="shared" si="13"/>
        <v>112.2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106.10899999999999</v>
      </c>
      <c r="L20" s="164" t="str">
        <f>IF(B20="","",$K20*($I20-0.0011))</f>
        <v/>
      </c>
      <c r="M20" s="164" t="s">
        <v>93</v>
      </c>
      <c r="N20" s="91"/>
      <c r="O20" s="197"/>
      <c r="P20" s="195" t="s">
        <v>149</v>
      </c>
      <c r="Q20" s="196">
        <f>+Q19*0.95</f>
        <v>1804.069</v>
      </c>
      <c r="S20" s="183">
        <f>+SUM(S15:S18)</f>
        <v>1167.8400760000002</v>
      </c>
      <c r="U20" s="66"/>
      <c r="V20" s="14" t="s">
        <v>71</v>
      </c>
      <c r="W20" s="15"/>
      <c r="X20" s="13">
        <f>1494-B21*100</f>
        <v>911</v>
      </c>
      <c r="Y20" s="7">
        <v>2</v>
      </c>
      <c r="Z20" s="8">
        <f>+VLOOKUP(X20,LSHFO_SET,trim2+4,TRUE)</f>
        <v>75</v>
      </c>
      <c r="AA20" s="8">
        <f>+VLOOKUP(X20+Y20,LSHFO_SET,trim2+4,TRUE)</f>
        <v>75.099999999999994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75.05</v>
      </c>
      <c r="AF20" s="8">
        <f>+VLOOKUP(X20,LSHFO_SET,trim2+5,TRUE)</f>
        <v>75</v>
      </c>
      <c r="AG20" s="8">
        <f>+VLOOKUP(X20+Y20,LSHFO_SET,trim2+5,TRUE)</f>
        <v>75.099999999999994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75.05</v>
      </c>
      <c r="AK20" s="7">
        <f t="shared" si="6"/>
        <v>0</v>
      </c>
      <c r="AL20" s="7">
        <f t="shared" si="7"/>
        <v>0</v>
      </c>
      <c r="AM20" s="7"/>
      <c r="AN20" s="9">
        <f t="shared" si="8"/>
        <v>75.05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5.83</v>
      </c>
      <c r="C21" s="76"/>
      <c r="D21" s="74">
        <f>IF(B21="mt",0,AN20)</f>
        <v>75.05</v>
      </c>
      <c r="E21" s="76"/>
      <c r="F21" s="75"/>
      <c r="G21" s="74">
        <f t="shared" si="13"/>
        <v>75.05</v>
      </c>
      <c r="H21" s="165">
        <v>65</v>
      </c>
      <c r="I21" s="203">
        <v>0.95550000000000002</v>
      </c>
      <c r="J21" s="124">
        <f t="shared" si="16"/>
        <v>0.96396504615064627</v>
      </c>
      <c r="K21" s="130">
        <f t="shared" si="10"/>
        <v>72.346000000000004</v>
      </c>
      <c r="L21" s="92">
        <f t="shared" si="11"/>
        <v>69.047022400000003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987</v>
      </c>
      <c r="Y21" s="7">
        <v>2</v>
      </c>
      <c r="Z21" s="8">
        <f>+VLOOKUP(X21,LSHFO_SERV,trim2+4,TRUE)</f>
        <v>81.400000000000006</v>
      </c>
      <c r="AA21" s="8">
        <f>+VLOOKUP(X21+Y21,LSHFO_SERV,trim2+4,TRUE)</f>
        <v>81.5</v>
      </c>
      <c r="AB21" s="6">
        <f>+X21-VLOOKUP(X21,LSHFO_SERV,1,TRUE)</f>
        <v>1</v>
      </c>
      <c r="AC21" s="7">
        <f t="shared" si="0"/>
        <v>-4.9999999999997158E-2</v>
      </c>
      <c r="AD21" s="7">
        <f t="shared" si="1"/>
        <v>-4.9999999999997158E-2</v>
      </c>
      <c r="AE21" s="7">
        <f t="shared" si="2"/>
        <v>81.45</v>
      </c>
      <c r="AF21" s="8">
        <f>+VLOOKUP(X21,LSHFO_SERV,trim2+5,TRUE)</f>
        <v>81.400000000000006</v>
      </c>
      <c r="AG21" s="8">
        <f>+VLOOKUP(X21+Y21,LSHFO_SERV,trim2+5,TRUE)</f>
        <v>81.599999999999994</v>
      </c>
      <c r="AH21" s="7">
        <f t="shared" si="3"/>
        <v>-9.9999999999994316E-2</v>
      </c>
      <c r="AI21" s="7">
        <f t="shared" si="4"/>
        <v>-9.9999999999994316E-2</v>
      </c>
      <c r="AJ21" s="7">
        <f t="shared" si="5"/>
        <v>81.5</v>
      </c>
      <c r="AK21" s="7">
        <f t="shared" si="6"/>
        <v>0</v>
      </c>
      <c r="AL21" s="7">
        <f t="shared" si="7"/>
        <v>-2.4999999999998579E-2</v>
      </c>
      <c r="AM21" s="7"/>
      <c r="AN21" s="9">
        <f t="shared" si="8"/>
        <v>81.45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5.46</v>
      </c>
      <c r="C22" s="76"/>
      <c r="D22" s="74">
        <f>IF(B22="mt",0,AN21)</f>
        <v>81.45</v>
      </c>
      <c r="E22" s="76"/>
      <c r="F22" s="75"/>
      <c r="G22" s="74">
        <f t="shared" si="13"/>
        <v>81.45</v>
      </c>
      <c r="H22" s="73">
        <v>65</v>
      </c>
      <c r="I22" s="203">
        <v>0.95550000000000002</v>
      </c>
      <c r="J22" s="124">
        <f t="shared" si="16"/>
        <v>0.96396504615064627</v>
      </c>
      <c r="K22" s="130">
        <f t="shared" si="10"/>
        <v>78.515000000000001</v>
      </c>
      <c r="L22" s="92">
        <f t="shared" si="11"/>
        <v>74.934716000000009</v>
      </c>
      <c r="M22" s="92"/>
      <c r="N22" s="91"/>
      <c r="O22" s="131"/>
      <c r="P22" s="219">
        <v>1881.5</v>
      </c>
      <c r="Q22" s="149">
        <f>M26-P22</f>
        <v>61.921814399999903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5</v>
      </c>
      <c r="E23" s="138"/>
      <c r="F23" s="139"/>
      <c r="G23" s="74">
        <v>5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4.8810000000000002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836.99999999999989</v>
      </c>
      <c r="Y23" s="7">
        <v>2</v>
      </c>
      <c r="Z23" s="8">
        <f>+VLOOKUP(X23,MGO_STOR_SB,trim2+4,TRUE)</f>
        <v>201.2</v>
      </c>
      <c r="AA23" s="8">
        <f>+VLOOKUP(X23+Y23,MGO_STOR_SB,trim2+4,TRUE)</f>
        <v>201.8</v>
      </c>
      <c r="AB23" s="6">
        <f>+X23-VLOOKUP(X23,MGO_STOR_SB,1,TRUE)</f>
        <v>0.99999999999988631</v>
      </c>
      <c r="AC23" s="7">
        <f>+(Z23-AA23)/Y23</f>
        <v>-0.30000000000001137</v>
      </c>
      <c r="AD23" s="7">
        <f>+AC23*AB23</f>
        <v>-0.29999999999997728</v>
      </c>
      <c r="AE23" s="7">
        <f>+Z23-AD23</f>
        <v>201.49999999999997</v>
      </c>
      <c r="AF23" s="8">
        <f>+VLOOKUP(X23,MGO_STOR_SB,trim2+5,TRUE)</f>
        <v>201.4</v>
      </c>
      <c r="AG23" s="8">
        <f>+VLOOKUP(X23+Y23,MGO_STOR_SB,trim2+5,TRUE)</f>
        <v>201.9</v>
      </c>
      <c r="AH23" s="7">
        <f>+(AF23-AG23)/Y23</f>
        <v>-0.25</v>
      </c>
      <c r="AI23" s="7">
        <f>+AH23*AB23</f>
        <v>-0.24999999999997158</v>
      </c>
      <c r="AJ23" s="7">
        <f>+AF23-AI23</f>
        <v>201.64999999999998</v>
      </c>
      <c r="AK23" s="7">
        <f t="shared" si="6"/>
        <v>0</v>
      </c>
      <c r="AL23" s="7">
        <f t="shared" si="7"/>
        <v>-7.5000000000002842E-2</v>
      </c>
      <c r="AM23" s="7"/>
      <c r="AN23" s="9">
        <f>+AE23-AL23*AK23</f>
        <v>201.49999999999997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3182.4999999999995</v>
      </c>
      <c r="E25" s="71"/>
      <c r="F25" s="90">
        <f>SUM(F15:F24)</f>
        <v>0</v>
      </c>
      <c r="G25" s="89">
        <f>SUM(G15:G24)</f>
        <v>3182.4999999999995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3100.6759999999999</v>
      </c>
      <c r="L25" s="87">
        <f>SUM(L15:L24)</f>
        <v>1943.4218143999999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233</v>
      </c>
      <c r="Y25" s="7">
        <v>2</v>
      </c>
      <c r="Z25" s="8">
        <f>+VLOOKUP(X25,MGO_SERV_TK,trim2+4,TRUE)</f>
        <v>49.4</v>
      </c>
      <c r="AA25" s="8">
        <f>+VLOOKUP(X25+Y25,MGO_SERV_TK,trim2+4,TRUE)</f>
        <v>49.8</v>
      </c>
      <c r="AB25" s="6">
        <f>+X25-VLOOKUP(X25,MGO_SERV_TK,1,TRUE)</f>
        <v>1</v>
      </c>
      <c r="AC25" s="7">
        <f>+(Z25-AA25)/Y25</f>
        <v>-0.19999999999999929</v>
      </c>
      <c r="AD25" s="7">
        <f>+AC25*AB25</f>
        <v>-0.19999999999999929</v>
      </c>
      <c r="AE25" s="7">
        <f>+Z25-AD25</f>
        <v>49.599999999999994</v>
      </c>
      <c r="AF25" s="8">
        <f>+VLOOKUP(X25,MGO_SERV_TK,trim2+5,TRUE)</f>
        <v>49.3</v>
      </c>
      <c r="AG25" s="8">
        <f>+VLOOKUP(X25+Y25,MGO_SERV_TK,trim2+5,TRUE)</f>
        <v>49.7</v>
      </c>
      <c r="AH25" s="7">
        <f>+(AF25-AG25)/Y25</f>
        <v>-0.20000000000000284</v>
      </c>
      <c r="AI25" s="7">
        <f>+AH25*AB25</f>
        <v>-0.20000000000000284</v>
      </c>
      <c r="AJ25" s="7">
        <f>+AF25-AI25</f>
        <v>49.5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49.599999999999994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1943.4218143999999</v>
      </c>
      <c r="N26" s="66"/>
      <c r="O26" s="66"/>
      <c r="T26" s="66"/>
      <c r="U26" s="66"/>
      <c r="V26" s="120" t="s">
        <v>74</v>
      </c>
      <c r="W26" s="15"/>
      <c r="X26" s="13">
        <f>+C38*100</f>
        <v>353</v>
      </c>
      <c r="Y26" s="7">
        <v>3</v>
      </c>
      <c r="Z26" s="8">
        <f>+VLOOKUP(X26,MGO_STOR_PS,trim2+4,TRUE)</f>
        <v>126.5</v>
      </c>
      <c r="AA26" s="8">
        <f>+VLOOKUP(X26+Y26,MGO_STOR_PS,trim2+4,TRUE)</f>
        <v>128.69999999999999</v>
      </c>
      <c r="AB26" s="6">
        <f>+X26-VLOOKUP(X26,MGO_STOR_PS,1,TRUE)</f>
        <v>1</v>
      </c>
      <c r="AC26" s="7">
        <f>+(Z26-AA26)/Y26</f>
        <v>-0.73333333333332951</v>
      </c>
      <c r="AD26" s="7">
        <f>+AC26*AB26</f>
        <v>-0.73333333333332951</v>
      </c>
      <c r="AE26" s="7">
        <f>+Z26-AD26</f>
        <v>127.23333333333333</v>
      </c>
      <c r="AF26" s="8">
        <f>+VLOOKUP(X26,MGO_STOR_PS,trim2+5,TRUE)</f>
        <v>127.1</v>
      </c>
      <c r="AG26" s="8">
        <f>+VLOOKUP(X26+Y26,MGO_STOR_PS,trim2+5,TRUE)</f>
        <v>129.30000000000001</v>
      </c>
      <c r="AH26" s="7">
        <f>+(AF26-AG26)/Y26</f>
        <v>-0.73333333333333905</v>
      </c>
      <c r="AI26" s="7">
        <f>+AH26*AB26</f>
        <v>-0.73333333333333905</v>
      </c>
      <c r="AJ26" s="7">
        <f>+AF26-AI26</f>
        <v>127.83333333333333</v>
      </c>
      <c r="AK26" s="7">
        <f t="shared" si="6"/>
        <v>0</v>
      </c>
      <c r="AL26" s="7">
        <f t="shared" ref="AL26:AL27" si="18">+(AE26-AJ26)/Y26</f>
        <v>-0.1999999999999981</v>
      </c>
      <c r="AM26" s="7"/>
      <c r="AN26" s="9">
        <f>+AE26-AL26*AK26</f>
        <v>127.23333333333333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88</v>
      </c>
      <c r="Y27" s="7">
        <v>4</v>
      </c>
      <c r="Z27" s="8">
        <f>+VLOOKUP(X27,mgodrain,trim2+4,TRUE)</f>
        <v>1.8</v>
      </c>
      <c r="AA27" s="8">
        <f>+VLOOKUP(X27+Y27,mgodrain,trim2+4,TRUE)</f>
        <v>1.9</v>
      </c>
      <c r="AB27" s="6">
        <f>+X27-VLOOKUP(X27,mgodrain,1,TRUE)</f>
        <v>0</v>
      </c>
      <c r="AC27" s="7">
        <f>+(Z27-AA27)/Y27</f>
        <v>-2.4999999999999967E-2</v>
      </c>
      <c r="AD27" s="7">
        <f>+AC27*AB27</f>
        <v>0</v>
      </c>
      <c r="AE27" s="7">
        <f>+Z27-AD27</f>
        <v>1.8</v>
      </c>
      <c r="AF27" s="8">
        <f>+VLOOKUP(X27,mgodrain,trim2+5,TRUE)</f>
        <v>1.8</v>
      </c>
      <c r="AG27" s="8">
        <f>+VLOOKUP(X27+Y27,mgodrain,trim2+5,TRUE)</f>
        <v>1.9</v>
      </c>
      <c r="AH27" s="7">
        <f>+(AF27-AG27)/Y27</f>
        <v>-2.4999999999999967E-2</v>
      </c>
      <c r="AI27" s="7">
        <f>+AH27*AB27</f>
        <v>0</v>
      </c>
      <c r="AJ27" s="7">
        <f>+AF27-AI27</f>
        <v>1.8</v>
      </c>
      <c r="AK27" s="7">
        <f t="shared" si="6"/>
        <v>0</v>
      </c>
      <c r="AL27" s="7">
        <f t="shared" si="18"/>
        <v>0</v>
      </c>
      <c r="AM27" s="7"/>
      <c r="AN27" s="9">
        <f>+AE27-AL27*AK27</f>
        <v>1.8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8.3699999999999992</v>
      </c>
      <c r="D37" s="95">
        <f>+AN23</f>
        <v>201.49999999999997</v>
      </c>
      <c r="E37" s="97"/>
      <c r="F37" s="96"/>
      <c r="G37" s="95">
        <f>IF(D37&gt;0,D37-F37," ")</f>
        <v>201.49999999999997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199.43700000000001</v>
      </c>
      <c r="L37" s="117"/>
      <c r="M37" s="123">
        <f t="shared" ref="M37:M38" si="20">IF(C37="","",$K37*($I37-0.0011))</f>
        <v>176.78095680000001</v>
      </c>
      <c r="O37" s="151">
        <f>D37/229</f>
        <v>0.8799126637554584</v>
      </c>
      <c r="P37" s="152">
        <f>0.9*229</f>
        <v>206.1</v>
      </c>
      <c r="Q37" s="152">
        <f t="shared" ref="Q37" si="21">IF(P37-G37&lt;0,0,P37-G37)</f>
        <v>4.6000000000000227</v>
      </c>
      <c r="R37" s="153">
        <v>176.7</v>
      </c>
      <c r="S37" s="154">
        <f>SUM(L37:M37)-R37</f>
        <v>8.0956800000024032E-2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3.53</v>
      </c>
      <c r="D38" s="74">
        <f>+AN26</f>
        <v>127.23333333333333</v>
      </c>
      <c r="E38" s="76"/>
      <c r="F38" s="75"/>
      <c r="G38" s="74">
        <f>IF(D38&gt;0,D38-F38," ")</f>
        <v>127.23333333333333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125.911</v>
      </c>
      <c r="L38" s="93"/>
      <c r="M38" s="92">
        <f t="shared" si="20"/>
        <v>110.33580929999999</v>
      </c>
      <c r="O38" s="151">
        <f>D38/411.3</f>
        <v>0.30934435529621523</v>
      </c>
      <c r="P38" s="152">
        <f>0.9*411.3</f>
        <v>370.17</v>
      </c>
      <c r="Q38" s="152">
        <f>IF(P38-G38&lt;0,0,P38-G38)</f>
        <v>242.93666666666667</v>
      </c>
      <c r="R38" s="153">
        <v>122.2</v>
      </c>
      <c r="S38" s="154">
        <f>SUM(L38:M38)-R38</f>
        <v>-11.864190700000009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2.33</v>
      </c>
      <c r="D39" s="74">
        <f>+AN25</f>
        <v>49.599999999999994</v>
      </c>
      <c r="E39" s="76"/>
      <c r="F39" s="75"/>
      <c r="G39" s="74">
        <f>IF(D39&gt;0,D39-F39," ")</f>
        <v>49.599999999999994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49.283000000000001</v>
      </c>
      <c r="L39" s="93"/>
      <c r="M39" s="92">
        <f>IF(C39="","",$K39*($I39-0.0011))</f>
        <v>43.186692899999997</v>
      </c>
      <c r="O39" s="151">
        <f>D39/99.8</f>
        <v>0.49699398797595185</v>
      </c>
      <c r="P39" s="151">
        <f ca="1">0.95*P39%</f>
        <v>0</v>
      </c>
      <c r="Q39" s="151"/>
      <c r="R39" s="153">
        <v>69.2</v>
      </c>
      <c r="S39" s="154">
        <f>SUM(L39:M39)-R39</f>
        <v>-26.013307100000006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0.88</v>
      </c>
      <c r="D40" s="140">
        <v>2</v>
      </c>
      <c r="E40" s="138"/>
      <c r="F40" s="139"/>
      <c r="G40" s="140">
        <v>2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2</v>
      </c>
      <c r="L40" s="143"/>
      <c r="M40" s="144">
        <f>+J40*G40*I40</f>
        <v>1.7547999999999999</v>
      </c>
      <c r="O40" s="21"/>
      <c r="P40" s="181">
        <f ca="1">SUM(P37:P39)</f>
        <v>608.28499999999997</v>
      </c>
      <c r="Q40" s="182">
        <f>SUM(Q37:Q38)</f>
        <v>247.53666666666669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380.33333333333326</v>
      </c>
      <c r="E41" s="71"/>
      <c r="F41" s="90">
        <f>SUM(F37:F40)</f>
        <v>0</v>
      </c>
      <c r="G41" s="89">
        <f>SUM(G37:G40)</f>
        <v>380.33333333333326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376.63100000000003</v>
      </c>
      <c r="L41" s="87">
        <f>SUM(L37:L40)</f>
        <v>0</v>
      </c>
      <c r="M41" s="86">
        <f>SUM(M37:M40)</f>
        <v>332.05825899999996</v>
      </c>
      <c r="O41" s="194"/>
      <c r="P41" s="195" t="s">
        <v>149</v>
      </c>
      <c r="Q41" s="196">
        <f>+Q40*0.85</f>
        <v>210.40616666666668</v>
      </c>
      <c r="R41" s="21"/>
      <c r="S41" s="183">
        <f>+SUM(S37:S39)</f>
        <v>-37.796540999999991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332.05825899999996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96.803459000000004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327.3</v>
      </c>
      <c r="R45" s="100">
        <f>M42-P45</f>
        <v>4.7582589999999527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  <mergeCell ref="A35:A36"/>
    <mergeCell ref="B35:C35"/>
    <mergeCell ref="E35:F35"/>
    <mergeCell ref="G35:G36"/>
    <mergeCell ref="I35:I36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0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91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V62"/>
  <sheetViews>
    <sheetView showGridLines="0" showZeros="0" view="pageBreakPreview" zoomScaleSheetLayoutView="100" workbookViewId="0">
      <selection activeCell="B19" sqref="B19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46143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0</v>
      </c>
      <c r="D9" s="100"/>
      <c r="E9" s="103" t="s">
        <v>130</v>
      </c>
      <c r="F9" s="178">
        <v>0</v>
      </c>
      <c r="G9" s="105" t="s">
        <v>129</v>
      </c>
      <c r="H9" s="104">
        <f>SUM(F9-C9)</f>
        <v>0</v>
      </c>
      <c r="J9" s="103" t="s">
        <v>128</v>
      </c>
      <c r="K9" s="184"/>
      <c r="L9" s="102"/>
      <c r="M9" s="100"/>
      <c r="X9">
        <f>+INT(trim)</f>
        <v>0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2250</v>
      </c>
      <c r="Y14" s="3">
        <v>2</v>
      </c>
      <c r="Z14" s="4">
        <f>+VLOOKUP(X14,HFO_1sb,trim2+4,TRUE)</f>
        <v>829.8</v>
      </c>
      <c r="AA14" s="4">
        <f>+VLOOKUP(X14+Y14,HFO_1sb,trim2+4,TRUE)</f>
        <v>829.8</v>
      </c>
      <c r="AB14" s="2">
        <f>+X14-VLOOKUP(X14,HFO_1sb,1,TRUE)</f>
        <v>0</v>
      </c>
      <c r="AC14" s="3">
        <f t="shared" ref="AC14:AC21" si="0">+(Z14-AA14)/Y14</f>
        <v>0</v>
      </c>
      <c r="AD14" s="3">
        <f t="shared" ref="AD14:AD21" si="1">+AC14*AB14</f>
        <v>0</v>
      </c>
      <c r="AE14" s="3">
        <f t="shared" ref="AE14:AE21" si="2">+Z14-AD14</f>
        <v>829.8</v>
      </c>
      <c r="AF14" s="4">
        <f>+VLOOKUP(X14,HFO_1sb,trim2+5,TRUE)</f>
        <v>829.8</v>
      </c>
      <c r="AG14" s="4">
        <f>+VLOOKUP(X14+Y14,HFO_1sb,trim2+5,TRUE)</f>
        <v>829.8</v>
      </c>
      <c r="AH14" s="3">
        <f t="shared" ref="AH14:AH21" si="3">+(AF14-AG14)/Y14</f>
        <v>0</v>
      </c>
      <c r="AI14" s="3">
        <f t="shared" ref="AI14:AI21" si="4">+AH14*AB14</f>
        <v>0</v>
      </c>
      <c r="AJ14" s="3">
        <f t="shared" ref="AJ14:AJ21" si="5">+AF14-AI14</f>
        <v>829.8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829.8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3.03</v>
      </c>
      <c r="C15" s="97"/>
      <c r="D15" s="95">
        <f>+IF(B15="mt",0,AN16)</f>
        <v>724.34999999999991</v>
      </c>
      <c r="E15" s="97"/>
      <c r="F15" s="96"/>
      <c r="G15" s="95">
        <f>IF(D15&gt;=0,D15-F15," ")</f>
        <v>724.34999999999991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715.048</v>
      </c>
      <c r="L15" s="123">
        <f t="shared" ref="L15:L22" si="11">IF(B15="","",$K15*($I15-0.0011))</f>
        <v>684.58695520000003</v>
      </c>
      <c r="M15" s="123"/>
      <c r="N15" s="91"/>
      <c r="O15" s="151">
        <f>D15/829.8</f>
        <v>0.87292118582791023</v>
      </c>
      <c r="P15" s="152">
        <f>0.9*829.8</f>
        <v>746.81999999999994</v>
      </c>
      <c r="Q15" s="152">
        <f>IF(P15-G15&lt;0,0,P15-G15)</f>
        <v>22.470000000000027</v>
      </c>
      <c r="R15" s="153">
        <v>626.20000000000005</v>
      </c>
      <c r="S15" s="154">
        <f t="shared" ref="S15:S18" si="12">SUM(L15:M15)-R15</f>
        <v>58.386955199999989</v>
      </c>
      <c r="U15" s="66"/>
      <c r="V15" s="16" t="s">
        <v>66</v>
      </c>
      <c r="W15" s="15"/>
      <c r="X15" s="13">
        <f>1710-B18*100</f>
        <v>12</v>
      </c>
      <c r="Y15" s="7">
        <v>2</v>
      </c>
      <c r="Z15" s="8">
        <f>+VLOOKUP(X15,HFO_2SB,trim2+4,TRUE)</f>
        <v>3.5</v>
      </c>
      <c r="AA15" s="8">
        <f>+VLOOKUP(X15+Y15,HFO_2SB,trim2+4,TRUE)</f>
        <v>3.9</v>
      </c>
      <c r="AB15" s="6">
        <f>+X15-VLOOKUP(X15,HFO_2SB,1,TRUE)</f>
        <v>0</v>
      </c>
      <c r="AC15" s="7">
        <f t="shared" si="0"/>
        <v>-0.19999999999999996</v>
      </c>
      <c r="AD15" s="7">
        <f t="shared" si="1"/>
        <v>0</v>
      </c>
      <c r="AE15" s="7">
        <f t="shared" si="2"/>
        <v>3.5</v>
      </c>
      <c r="AF15" s="8">
        <f>+VLOOKUP(X15,HFO_2SB,trim2+5,TRUE)</f>
        <v>3.6</v>
      </c>
      <c r="AG15" s="8">
        <f>+VLOOKUP(X15+Y15,HFO_2SB,trim2+5,TRUE)</f>
        <v>4</v>
      </c>
      <c r="AH15" s="7">
        <f t="shared" si="3"/>
        <v>-0.19999999999999996</v>
      </c>
      <c r="AI15" s="7">
        <f t="shared" si="4"/>
        <v>0</v>
      </c>
      <c r="AJ15" s="7">
        <f t="shared" si="5"/>
        <v>3.6</v>
      </c>
      <c r="AK15" s="7">
        <f t="shared" si="6"/>
        <v>0</v>
      </c>
      <c r="AL15" s="7">
        <f t="shared" si="7"/>
        <v>-5.0000000000000044E-2</v>
      </c>
      <c r="AM15" s="7"/>
      <c r="AN15" s="9">
        <f t="shared" si="8"/>
        <v>3.5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/>
      <c r="C16" s="76"/>
      <c r="D16" s="74">
        <f>IF(B16="mt",0,AN14)</f>
        <v>829.8</v>
      </c>
      <c r="E16" s="76"/>
      <c r="F16" s="75"/>
      <c r="G16" s="74">
        <f t="shared" ref="G16:G22" si="13">IF(D16&gt;=0,D16-F16," ")</f>
        <v>829.8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810.72699999999998</v>
      </c>
      <c r="L16" s="92" t="str">
        <f t="shared" si="11"/>
        <v/>
      </c>
      <c r="M16" s="92" t="s">
        <v>93</v>
      </c>
      <c r="N16" s="91"/>
      <c r="O16" s="151">
        <f t="shared" ref="O16" si="14">D16/829.8</f>
        <v>1</v>
      </c>
      <c r="P16" s="152">
        <f>0.9*829.8</f>
        <v>746.81999999999994</v>
      </c>
      <c r="Q16" s="152">
        <f t="shared" ref="Q16:Q18" si="15">IF(P16-G16&lt;0,0,P16-G16)</f>
        <v>0</v>
      </c>
      <c r="R16" s="153">
        <v>0.7</v>
      </c>
      <c r="S16" s="154">
        <f t="shared" si="12"/>
        <v>-0.7</v>
      </c>
      <c r="U16" s="66"/>
      <c r="V16" s="14" t="s">
        <v>67</v>
      </c>
      <c r="W16" s="15"/>
      <c r="X16" s="13">
        <f>2258-B15*100</f>
        <v>1955</v>
      </c>
      <c r="Y16" s="7">
        <v>2</v>
      </c>
      <c r="Z16" s="8">
        <f>+VLOOKUP(X16,LSHFO_PS,trim2+4,TRUE)</f>
        <v>723.9</v>
      </c>
      <c r="AA16" s="8">
        <f>+VLOOKUP(X16+Y16,LSHFO_PS,trim2+4,TRUE)</f>
        <v>724.8</v>
      </c>
      <c r="AB16" s="6">
        <f>+X16-VLOOKUP(X16,LSHFO_PS,1,TRUE)</f>
        <v>1</v>
      </c>
      <c r="AC16" s="7">
        <f t="shared" si="0"/>
        <v>-0.44999999999998863</v>
      </c>
      <c r="AD16" s="7">
        <f t="shared" si="1"/>
        <v>-0.44999999999998863</v>
      </c>
      <c r="AE16" s="7">
        <f t="shared" si="2"/>
        <v>724.34999999999991</v>
      </c>
      <c r="AF16" s="8">
        <f>+VLOOKUP(X16,LSHFO_PS,trim2+5,TRUE)</f>
        <v>723.7</v>
      </c>
      <c r="AG16" s="8">
        <f>+VLOOKUP(X16+Y16,LSHFO_PS,trim2+5,TRUE)</f>
        <v>724.7</v>
      </c>
      <c r="AH16" s="7">
        <f t="shared" si="3"/>
        <v>-0.5</v>
      </c>
      <c r="AI16" s="7">
        <f t="shared" si="4"/>
        <v>-0.5</v>
      </c>
      <c r="AJ16" s="7">
        <f t="shared" si="5"/>
        <v>724.2</v>
      </c>
      <c r="AK16" s="7">
        <f t="shared" si="6"/>
        <v>0</v>
      </c>
      <c r="AL16" s="7">
        <f t="shared" si="7"/>
        <v>7.4999999999931788E-2</v>
      </c>
      <c r="AM16" s="7"/>
      <c r="AN16" s="9">
        <f t="shared" si="8"/>
        <v>724.34999999999991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1.83</v>
      </c>
      <c r="C17" s="76"/>
      <c r="D17" s="74">
        <f>IF(B17="mt",0,AN17)</f>
        <v>1196.0999999999999</v>
      </c>
      <c r="E17" s="76"/>
      <c r="F17" s="75"/>
      <c r="G17" s="74">
        <f t="shared" si="13"/>
        <v>1196.0999999999999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1166.0129999999999</v>
      </c>
      <c r="L17" s="92">
        <f t="shared" si="11"/>
        <v>1112.8428071999999</v>
      </c>
      <c r="M17" s="92" t="s">
        <v>93</v>
      </c>
      <c r="N17" s="91"/>
      <c r="O17" s="151">
        <f>D17/1341.4</f>
        <v>0.89168033397942437</v>
      </c>
      <c r="P17" s="152">
        <f>0.9*1341.4</f>
        <v>1207.2600000000002</v>
      </c>
      <c r="Q17" s="152">
        <f t="shared" si="15"/>
        <v>11.160000000000309</v>
      </c>
      <c r="R17" s="153">
        <v>1.1000000000000001</v>
      </c>
      <c r="S17" s="154">
        <f t="shared" si="12"/>
        <v>1111.7428072</v>
      </c>
      <c r="U17" s="66"/>
      <c r="V17" s="14" t="s">
        <v>68</v>
      </c>
      <c r="W17" s="15"/>
      <c r="X17" s="13">
        <f>1709-B17*100</f>
        <v>1526</v>
      </c>
      <c r="Y17" s="7">
        <v>2</v>
      </c>
      <c r="Z17" s="8">
        <f>+VLOOKUP(X17,HFO_2PS,trim2+4,TRUE)</f>
        <v>1196.0999999999999</v>
      </c>
      <c r="AA17" s="8">
        <f>+VLOOKUP(X17+Y17,HFO_2PS,trim2+4,TRUE)</f>
        <v>1198.9000000000001</v>
      </c>
      <c r="AB17" s="6">
        <f>+X17-VLOOKUP(X17,HFO_2PS,1,TRUE)</f>
        <v>0</v>
      </c>
      <c r="AC17" s="7">
        <f t="shared" si="0"/>
        <v>-1.4000000000000909</v>
      </c>
      <c r="AD17" s="7">
        <f t="shared" si="1"/>
        <v>0</v>
      </c>
      <c r="AE17" s="7">
        <f t="shared" si="2"/>
        <v>1196.0999999999999</v>
      </c>
      <c r="AF17" s="8">
        <f>+VLOOKUP(X17,HFO_2PS,trim2+5,TRUE)</f>
        <v>1198</v>
      </c>
      <c r="AG17" s="8">
        <f>+VLOOKUP(X17+Y17,HFO_2PS,trim2+5,TRUE)</f>
        <v>1200.8</v>
      </c>
      <c r="AH17" s="7">
        <f t="shared" si="3"/>
        <v>-1.3999999999999773</v>
      </c>
      <c r="AI17" s="7">
        <f t="shared" si="4"/>
        <v>0</v>
      </c>
      <c r="AJ17" s="7">
        <f t="shared" si="5"/>
        <v>1198</v>
      </c>
      <c r="AK17" s="7">
        <f t="shared" si="6"/>
        <v>0</v>
      </c>
      <c r="AL17" s="7">
        <f t="shared" si="7"/>
        <v>-0.95000000000004547</v>
      </c>
      <c r="AM17" s="7"/>
      <c r="AN17" s="9">
        <f t="shared" si="8"/>
        <v>1196.0999999999999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16.98</v>
      </c>
      <c r="C18" s="76"/>
      <c r="D18" s="74">
        <f>IF(B18="mt",0,AN15)</f>
        <v>3.5</v>
      </c>
      <c r="E18" s="76"/>
      <c r="F18" s="75"/>
      <c r="G18" s="74">
        <f t="shared" si="13"/>
        <v>3.5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3.472</v>
      </c>
      <c r="L18" s="92">
        <f t="shared" si="11"/>
        <v>3.3136768000000001</v>
      </c>
      <c r="M18" s="92"/>
      <c r="N18" s="91"/>
      <c r="O18" s="151">
        <f>D18/2077.6</f>
        <v>1.6846361185983828E-3</v>
      </c>
      <c r="P18" s="152">
        <f>0.9*2077.6</f>
        <v>1869.84</v>
      </c>
      <c r="Q18" s="152">
        <f t="shared" si="15"/>
        <v>1866.34</v>
      </c>
      <c r="R18" s="153">
        <v>3.6</v>
      </c>
      <c r="S18" s="154">
        <f t="shared" si="12"/>
        <v>-0.2863232</v>
      </c>
      <c r="U18" s="66"/>
      <c r="V18" s="14" t="s">
        <v>69</v>
      </c>
      <c r="W18" s="15"/>
      <c r="X18" s="13">
        <f>1442-B19*100</f>
        <v>858</v>
      </c>
      <c r="Y18" s="7">
        <v>2</v>
      </c>
      <c r="Z18" s="8">
        <f>+VLOOKUP(X18,HFO_SETT,trim2+4,TRUE)</f>
        <v>118</v>
      </c>
      <c r="AA18" s="8">
        <f>+VLOOKUP(X18+Y18,HFO_SETT,trim2+4,TRUE)</f>
        <v>118.3</v>
      </c>
      <c r="AB18" s="6">
        <f>+X18-VLOOKUP(X18,HFO_SETT,1,TRUE)</f>
        <v>0</v>
      </c>
      <c r="AC18" s="7">
        <f t="shared" si="0"/>
        <v>-0.14999999999999858</v>
      </c>
      <c r="AD18" s="7">
        <f t="shared" si="1"/>
        <v>0</v>
      </c>
      <c r="AE18" s="7">
        <f t="shared" si="2"/>
        <v>118</v>
      </c>
      <c r="AF18" s="8">
        <f>+VLOOKUP(X18,HFO_SETT,trim2+5,TRUE)</f>
        <v>118</v>
      </c>
      <c r="AG18" s="8">
        <f>+VLOOKUP(X18+Y18,HFO_SETT,trim2+5,TRUE)</f>
        <v>118.3</v>
      </c>
      <c r="AH18" s="7">
        <f t="shared" si="3"/>
        <v>-0.14999999999999858</v>
      </c>
      <c r="AI18" s="7">
        <f t="shared" si="4"/>
        <v>0</v>
      </c>
      <c r="AJ18" s="7">
        <f t="shared" si="5"/>
        <v>118</v>
      </c>
      <c r="AK18" s="7">
        <f t="shared" si="6"/>
        <v>0</v>
      </c>
      <c r="AL18" s="7">
        <f t="shared" si="7"/>
        <v>0</v>
      </c>
      <c r="AM18" s="7"/>
      <c r="AN18" s="9">
        <f t="shared" si="8"/>
        <v>118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5.84</v>
      </c>
      <c r="C19" s="159"/>
      <c r="D19" s="160">
        <f>+AN18</f>
        <v>118</v>
      </c>
      <c r="E19" s="159"/>
      <c r="F19" s="161"/>
      <c r="G19" s="160">
        <f t="shared" si="13"/>
        <v>118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112.544</v>
      </c>
      <c r="L19" s="164">
        <f t="shared" si="11"/>
        <v>107.4119936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1899.9700000000003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1442</v>
      </c>
      <c r="Y19" s="7">
        <v>2</v>
      </c>
      <c r="Z19" s="8">
        <f>+VLOOKUP(X19,HFO_SERV,trim2+4,TRUE)</f>
        <v>112.2</v>
      </c>
      <c r="AA19" s="8">
        <f>+VLOOKUP(X19+Y19,HFO_SERV,trim2+4,TRUE)</f>
        <v>112.2</v>
      </c>
      <c r="AB19" s="6">
        <f>+X19-VLOOKUP(X19,HFO_SERV,1,TRUE)</f>
        <v>322</v>
      </c>
      <c r="AC19" s="7">
        <f t="shared" si="0"/>
        <v>0</v>
      </c>
      <c r="AD19" s="7">
        <f t="shared" si="1"/>
        <v>0</v>
      </c>
      <c r="AE19" s="7">
        <f t="shared" si="2"/>
        <v>112.2</v>
      </c>
      <c r="AF19" s="8">
        <f>+VLOOKUP(X19,HFO_SERV,trim2+5,TRUE)</f>
        <v>112.2</v>
      </c>
      <c r="AG19" s="8">
        <f>+VLOOKUP(X19+Y19,HFO_SERV,trim2+5,TRUE)</f>
        <v>112.2</v>
      </c>
      <c r="AH19" s="7">
        <f t="shared" si="3"/>
        <v>0</v>
      </c>
      <c r="AI19" s="7">
        <f t="shared" si="4"/>
        <v>0</v>
      </c>
      <c r="AJ19" s="7">
        <f t="shared" si="5"/>
        <v>112.2</v>
      </c>
      <c r="AK19" s="7">
        <f t="shared" si="6"/>
        <v>0</v>
      </c>
      <c r="AL19" s="7">
        <f t="shared" si="7"/>
        <v>0</v>
      </c>
      <c r="AM19" s="7"/>
      <c r="AN19" s="9">
        <f t="shared" si="8"/>
        <v>112.2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/>
      <c r="C20" s="159"/>
      <c r="D20" s="160">
        <f>+AN19</f>
        <v>112.2</v>
      </c>
      <c r="E20" s="159"/>
      <c r="F20" s="161"/>
      <c r="G20" s="160">
        <f t="shared" si="13"/>
        <v>112.2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106.10899999999999</v>
      </c>
      <c r="L20" s="164" t="str">
        <f>IF(B20="","",$K20*($I20-0.0011))</f>
        <v/>
      </c>
      <c r="M20" s="164" t="s">
        <v>93</v>
      </c>
      <c r="N20" s="91"/>
      <c r="O20" s="197"/>
      <c r="P20" s="195" t="s">
        <v>149</v>
      </c>
      <c r="Q20" s="196">
        <f>+Q19*0.95</f>
        <v>1804.9715000000001</v>
      </c>
      <c r="S20" s="183">
        <f>+SUM(S15:S18)</f>
        <v>1169.1434392000001</v>
      </c>
      <c r="U20" s="66"/>
      <c r="V20" s="14" t="s">
        <v>71</v>
      </c>
      <c r="W20" s="15"/>
      <c r="X20" s="13">
        <f>1494-B21*100</f>
        <v>1494</v>
      </c>
      <c r="Y20" s="7">
        <v>2</v>
      </c>
      <c r="Z20" s="8">
        <f>+VLOOKUP(X20,LSHFO_SET,trim2+4,TRUE)</f>
        <v>94.5</v>
      </c>
      <c r="AA20" s="8">
        <f>+VLOOKUP(X20+Y20,LSHFO_SET,trim2+4,TRUE)</f>
        <v>94.5</v>
      </c>
      <c r="AB20" s="6">
        <f>+X20-VLOOKUP(X20,LSHFO_SET,1,TRUE)</f>
        <v>314</v>
      </c>
      <c r="AC20" s="7">
        <f t="shared" si="0"/>
        <v>0</v>
      </c>
      <c r="AD20" s="7">
        <f t="shared" si="1"/>
        <v>0</v>
      </c>
      <c r="AE20" s="7">
        <f t="shared" si="2"/>
        <v>94.5</v>
      </c>
      <c r="AF20" s="8">
        <f>+VLOOKUP(X20,LSHFO_SET,trim2+5,TRUE)</f>
        <v>94.5</v>
      </c>
      <c r="AG20" s="8">
        <f>+VLOOKUP(X20+Y20,LSHFO_SET,trim2+5,TRUE)</f>
        <v>94.5</v>
      </c>
      <c r="AH20" s="7">
        <f t="shared" si="3"/>
        <v>0</v>
      </c>
      <c r="AI20" s="7">
        <f t="shared" si="4"/>
        <v>0</v>
      </c>
      <c r="AJ20" s="7">
        <f t="shared" si="5"/>
        <v>94.5</v>
      </c>
      <c r="AK20" s="7">
        <f t="shared" si="6"/>
        <v>0</v>
      </c>
      <c r="AL20" s="7">
        <f t="shared" si="7"/>
        <v>0</v>
      </c>
      <c r="AM20" s="7"/>
      <c r="AN20" s="9">
        <f t="shared" si="8"/>
        <v>94.5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/>
      <c r="C21" s="76"/>
      <c r="D21" s="74">
        <f>IF(B21="mt",0,AN20)</f>
        <v>94.5</v>
      </c>
      <c r="E21" s="76"/>
      <c r="F21" s="75"/>
      <c r="G21" s="74">
        <f t="shared" si="13"/>
        <v>94.5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91.076999999999998</v>
      </c>
      <c r="L21" s="92" t="str">
        <f t="shared" si="11"/>
        <v/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1533</v>
      </c>
      <c r="Y21" s="7">
        <v>2</v>
      </c>
      <c r="Z21" s="8">
        <f>+VLOOKUP(X21,LSHFO_SERV,trim2+4,TRUE)</f>
        <v>97.9</v>
      </c>
      <c r="AA21" s="8">
        <f>+VLOOKUP(X21+Y21,LSHFO_SERV,trim2+4,TRUE)</f>
        <v>97.9</v>
      </c>
      <c r="AB21" s="6">
        <f>+X21-VLOOKUP(X21,LSHFO_SERV,1,TRUE)</f>
        <v>333</v>
      </c>
      <c r="AC21" s="7">
        <f t="shared" si="0"/>
        <v>0</v>
      </c>
      <c r="AD21" s="7">
        <f t="shared" si="1"/>
        <v>0</v>
      </c>
      <c r="AE21" s="7">
        <f t="shared" si="2"/>
        <v>97.9</v>
      </c>
      <c r="AF21" s="8">
        <f>+VLOOKUP(X21,LSHFO_SERV,trim2+5,TRUE)</f>
        <v>97.9</v>
      </c>
      <c r="AG21" s="8">
        <f>+VLOOKUP(X21+Y21,LSHFO_SERV,trim2+5,TRUE)</f>
        <v>97.9</v>
      </c>
      <c r="AH21" s="7">
        <f t="shared" si="3"/>
        <v>0</v>
      </c>
      <c r="AI21" s="7">
        <f t="shared" si="4"/>
        <v>0</v>
      </c>
      <c r="AJ21" s="7">
        <f t="shared" si="5"/>
        <v>97.9</v>
      </c>
      <c r="AK21" s="7">
        <f t="shared" si="6"/>
        <v>0</v>
      </c>
      <c r="AL21" s="7">
        <f t="shared" si="7"/>
        <v>0</v>
      </c>
      <c r="AM21" s="7"/>
      <c r="AN21" s="9">
        <f t="shared" si="8"/>
        <v>97.9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/>
      <c r="C22" s="76"/>
      <c r="D22" s="74">
        <f>IF(B22="mt",0,AN21)</f>
        <v>97.9</v>
      </c>
      <c r="E22" s="76"/>
      <c r="F22" s="75"/>
      <c r="G22" s="74">
        <f t="shared" si="13"/>
        <v>97.9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94.353999999999999</v>
      </c>
      <c r="L22" s="92" t="str">
        <f t="shared" si="11"/>
        <v/>
      </c>
      <c r="M22" s="92"/>
      <c r="N22" s="91"/>
      <c r="O22" s="131"/>
      <c r="P22" s="219">
        <v>1881.5</v>
      </c>
      <c r="Q22" s="149">
        <f>M26-P22</f>
        <v>26.655432799999971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10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0</v>
      </c>
      <c r="Y23" s="7">
        <v>2</v>
      </c>
      <c r="Z23" s="8">
        <f>+VLOOKUP(X23,MGO_STOR_SB,trim2+4,TRUE)</f>
        <v>0.1</v>
      </c>
      <c r="AA23" s="8">
        <f>+VLOOKUP(X23+Y23,MGO_STOR_SB,trim2+4,TRUE)</f>
        <v>0.1</v>
      </c>
      <c r="AB23" s="6">
        <f>+X23-VLOOKUP(X23,MGO_STOR_SB,1,TRUE)</f>
        <v>0</v>
      </c>
      <c r="AC23" s="7">
        <f>+(Z23-AA23)/Y23</f>
        <v>0</v>
      </c>
      <c r="AD23" s="7">
        <f>+AC23*AB23</f>
        <v>0</v>
      </c>
      <c r="AE23" s="7">
        <f>+Z23-AD23</f>
        <v>0.1</v>
      </c>
      <c r="AF23" s="8">
        <f>+VLOOKUP(X23,MGO_STOR_SB,trim2+5,TRUE)</f>
        <v>0.1</v>
      </c>
      <c r="AG23" s="8">
        <f>+VLOOKUP(X23+Y23,MGO_STOR_SB,trim2+5,TRUE)</f>
        <v>0.1</v>
      </c>
      <c r="AH23" s="7">
        <f>+(AF23-AG23)/Y23</f>
        <v>0</v>
      </c>
      <c r="AI23" s="7">
        <f>+AH23*AB23</f>
        <v>0</v>
      </c>
      <c r="AJ23" s="7">
        <f>+AF23-AI23</f>
        <v>0.1</v>
      </c>
      <c r="AK23" s="7">
        <f t="shared" si="6"/>
        <v>0</v>
      </c>
      <c r="AL23" s="7">
        <f t="shared" si="7"/>
        <v>0</v>
      </c>
      <c r="AM23" s="7"/>
      <c r="AN23" s="9">
        <f>+AE23-AL23*AK23</f>
        <v>0.1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3190.85</v>
      </c>
      <c r="E25" s="71"/>
      <c r="F25" s="90">
        <f>SUM(F15:F24)</f>
        <v>0</v>
      </c>
      <c r="G25" s="89">
        <f>SUM(G15:G24)</f>
        <v>3181.85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3100.3199999999997</v>
      </c>
      <c r="L25" s="87">
        <f>SUM(L15:L24)</f>
        <v>1908.1554328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0</v>
      </c>
      <c r="Y25" s="7">
        <v>2</v>
      </c>
      <c r="Z25" s="8">
        <f>+VLOOKUP(X25,MGO_SERV_TK,trim2+4,TRUE)</f>
        <v>1</v>
      </c>
      <c r="AA25" s="8">
        <f>+VLOOKUP(X25+Y25,MGO_SERV_TK,trim2+4,TRUE)</f>
        <v>1.4</v>
      </c>
      <c r="AB25" s="6">
        <f>+X25-VLOOKUP(X25,MGO_SERV_TK,1,TRUE)</f>
        <v>0</v>
      </c>
      <c r="AC25" s="7">
        <f>+(Z25-AA25)/Y25</f>
        <v>-0.19999999999999996</v>
      </c>
      <c r="AD25" s="7">
        <f>+AC25*AB25</f>
        <v>0</v>
      </c>
      <c r="AE25" s="7">
        <f>+Z25-AD25</f>
        <v>1</v>
      </c>
      <c r="AF25" s="8">
        <f>+VLOOKUP(X25,MGO_SERV_TK,trim2+5,TRUE)</f>
        <v>0.9</v>
      </c>
      <c r="AG25" s="8">
        <f>+VLOOKUP(X25+Y25,MGO_SERV_TK,trim2+5,TRUE)</f>
        <v>1.4</v>
      </c>
      <c r="AH25" s="7">
        <f>+(AF25-AG25)/Y25</f>
        <v>-0.24999999999999994</v>
      </c>
      <c r="AI25" s="7">
        <f>+AH25*AB25</f>
        <v>0</v>
      </c>
      <c r="AJ25" s="7">
        <f>+AF25-AI25</f>
        <v>0.9</v>
      </c>
      <c r="AK25" s="7">
        <f t="shared" si="6"/>
        <v>0</v>
      </c>
      <c r="AL25" s="7">
        <f>+(AE25-AJ25)/Y25</f>
        <v>4.9999999999999989E-2</v>
      </c>
      <c r="AM25" s="7"/>
      <c r="AN25" s="9">
        <f>+AE25-AL25*AK25</f>
        <v>1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1908.1554328</v>
      </c>
      <c r="N26" s="66"/>
      <c r="O26" s="66"/>
      <c r="T26" s="66"/>
      <c r="U26" s="66"/>
      <c r="V26" s="120" t="s">
        <v>74</v>
      </c>
      <c r="W26" s="15"/>
      <c r="X26" s="13">
        <f>+C38*100</f>
        <v>0</v>
      </c>
      <c r="Y26" s="7">
        <v>3</v>
      </c>
      <c r="Z26" s="8">
        <f>+VLOOKUP(X26,MGO_STOR_PS,trim2+4,TRUE)</f>
        <v>0.4</v>
      </c>
      <c r="AA26" s="8">
        <f>+VLOOKUP(X26+Y26,MGO_STOR_PS,trim2+4,TRUE)</f>
        <v>0.4</v>
      </c>
      <c r="AB26" s="6">
        <f>+X26-VLOOKUP(X26,MGO_STOR_PS,1,TRUE)</f>
        <v>0</v>
      </c>
      <c r="AC26" s="7">
        <f>+(Z26-AA26)/Y26</f>
        <v>0</v>
      </c>
      <c r="AD26" s="7">
        <f>+AC26*AB26</f>
        <v>0</v>
      </c>
      <c r="AE26" s="7">
        <f>+Z26-AD26</f>
        <v>0.4</v>
      </c>
      <c r="AF26" s="8">
        <f>+VLOOKUP(X26,MGO_STOR_PS,trim2+5,TRUE)</f>
        <v>0.4</v>
      </c>
      <c r="AG26" s="8">
        <f>+VLOOKUP(X26+Y26,MGO_STOR_PS,trim2+5,TRUE)</f>
        <v>0.4</v>
      </c>
      <c r="AH26" s="7">
        <f>+(AF26-AG26)/Y26</f>
        <v>0</v>
      </c>
      <c r="AI26" s="7">
        <f>+AH26*AB26</f>
        <v>0</v>
      </c>
      <c r="AJ26" s="7">
        <f>+AF26-AI26</f>
        <v>0.4</v>
      </c>
      <c r="AK26" s="7">
        <f t="shared" si="6"/>
        <v>0</v>
      </c>
      <c r="AL26" s="7">
        <f t="shared" ref="AL26:AL27" si="18">+(AE26-AJ26)/Y26</f>
        <v>0</v>
      </c>
      <c r="AM26" s="7"/>
      <c r="AN26" s="9">
        <f>+AE26-AL26*AK26</f>
        <v>0.4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0</v>
      </c>
      <c r="Y27" s="7">
        <v>4</v>
      </c>
      <c r="Z27" s="8">
        <f>+VLOOKUP(X27,mgodrain,trim2+4,TRUE)</f>
        <v>0</v>
      </c>
      <c r="AA27" s="8">
        <f>+VLOOKUP(X27+Y27,mgodrain,trim2+4,TRUE)</f>
        <v>0</v>
      </c>
      <c r="AB27" s="6">
        <f>+X27-VLOOKUP(X27,mgodrain,1,TRUE)</f>
        <v>0</v>
      </c>
      <c r="AC27" s="7">
        <f>+(Z27-AA27)/Y27</f>
        <v>0</v>
      </c>
      <c r="AD27" s="7">
        <f>+AC27*AB27</f>
        <v>0</v>
      </c>
      <c r="AE27" s="7">
        <f>+Z27-AD27</f>
        <v>0</v>
      </c>
      <c r="AF27" s="8">
        <f>+VLOOKUP(X27,mgodrain,trim2+5,TRUE)</f>
        <v>0</v>
      </c>
      <c r="AG27" s="8">
        <f>+VLOOKUP(X27+Y27,mgodrain,trim2+5,TRUE)</f>
        <v>0</v>
      </c>
      <c r="AH27" s="7">
        <f>+(AF27-AG27)/Y27</f>
        <v>0</v>
      </c>
      <c r="AI27" s="7">
        <f>+AH27*AB27</f>
        <v>0</v>
      </c>
      <c r="AJ27" s="7">
        <f>+AF27-AI27</f>
        <v>0</v>
      </c>
      <c r="AK27" s="7">
        <f t="shared" si="6"/>
        <v>0</v>
      </c>
      <c r="AL27" s="7">
        <f t="shared" si="18"/>
        <v>0</v>
      </c>
      <c r="AM27" s="7"/>
      <c r="AN27" s="9">
        <f>+AE27-AL27*AK27</f>
        <v>0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/>
      <c r="D37" s="95">
        <f>+AN23</f>
        <v>0.1</v>
      </c>
      <c r="E37" s="97"/>
      <c r="F37" s="96"/>
      <c r="G37" s="95">
        <f>IF(D37&gt;0,D37-F37," ")</f>
        <v>0.1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9.9000000000000005E-2</v>
      </c>
      <c r="L37" s="117"/>
      <c r="M37" s="123" t="str">
        <f t="shared" ref="M37:M38" si="20">IF(C37="","",$K37*($I37-0.0011))</f>
        <v/>
      </c>
      <c r="O37" s="151">
        <f>D37/229</f>
        <v>4.3668122270742359E-4</v>
      </c>
      <c r="P37" s="152">
        <f>0.9*229</f>
        <v>206.1</v>
      </c>
      <c r="Q37" s="152">
        <f t="shared" ref="Q37" si="21">IF(P37-G37&lt;0,0,P37-G37)</f>
        <v>206</v>
      </c>
      <c r="R37" s="153">
        <v>176.7</v>
      </c>
      <c r="S37" s="154">
        <f>SUM(L37:M37)-R37</f>
        <v>-176.7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/>
      <c r="D38" s="74">
        <f>+AN26</f>
        <v>0.4</v>
      </c>
      <c r="E38" s="76"/>
      <c r="F38" s="75"/>
      <c r="G38" s="74">
        <f>IF(D38&gt;0,D38-F38," ")</f>
        <v>0.4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0.39600000000000002</v>
      </c>
      <c r="L38" s="93"/>
      <c r="M38" s="92" t="str">
        <f t="shared" si="20"/>
        <v/>
      </c>
      <c r="O38" s="151">
        <f>D38/411.3</f>
        <v>9.7252613663992217E-4</v>
      </c>
      <c r="P38" s="152">
        <f>0.9*411.3</f>
        <v>370.17</v>
      </c>
      <c r="Q38" s="152">
        <f>IF(P38-G38&lt;0,0,P38-G38)</f>
        <v>369.77000000000004</v>
      </c>
      <c r="R38" s="153">
        <v>122.2</v>
      </c>
      <c r="S38" s="154">
        <f>SUM(L38:M38)-R38</f>
        <v>-122.2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/>
      <c r="D39" s="74">
        <f>+AN25</f>
        <v>1</v>
      </c>
      <c r="E39" s="76"/>
      <c r="F39" s="75"/>
      <c r="G39" s="74">
        <f>IF(D39&gt;0,D39-F39," ")</f>
        <v>1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0.99399999999999999</v>
      </c>
      <c r="L39" s="93"/>
      <c r="M39" s="92" t="str">
        <f>IF(C39="","",$K39*($I39-0.0011))</f>
        <v/>
      </c>
      <c r="O39" s="151">
        <f>D39/99.8</f>
        <v>1.002004008016032E-2</v>
      </c>
      <c r="P39" s="151">
        <f ca="1">0.95*P39%</f>
        <v>0</v>
      </c>
      <c r="Q39" s="151"/>
      <c r="R39" s="153">
        <v>69.2</v>
      </c>
      <c r="S39" s="154">
        <f>SUM(L39:M39)-R39</f>
        <v>-69.2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/>
      <c r="D40" s="140">
        <v>1.4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575.77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2.9</v>
      </c>
      <c r="E41" s="71"/>
      <c r="F41" s="90">
        <f>SUM(F37:F40)</f>
        <v>0</v>
      </c>
      <c r="G41" s="89">
        <f>SUM(G37:G40)</f>
        <v>1.8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1.7889999999999999</v>
      </c>
      <c r="L41" s="87">
        <f>SUM(L37:L40)</f>
        <v>0</v>
      </c>
      <c r="M41" s="86">
        <f>SUM(M37:M40)</f>
        <v>0.26321999999999995</v>
      </c>
      <c r="O41" s="194"/>
      <c r="P41" s="195" t="s">
        <v>149</v>
      </c>
      <c r="Q41" s="196">
        <f>+Q40*0.85</f>
        <v>489.40449999999998</v>
      </c>
      <c r="R41" s="21"/>
      <c r="S41" s="183">
        <f>+SUM(S37:S39)</f>
        <v>-368.09999999999997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0.26321999999999995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 t="e">
        <f>M37+M38+M39-69.7-163.7-0.1</f>
        <v>#VALUE!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356.2</v>
      </c>
      <c r="R45" s="100">
        <f>M42-P45</f>
        <v>-355.93678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V62"/>
  <sheetViews>
    <sheetView showGridLines="0" showZeros="0" view="pageBreakPreview" topLeftCell="A13" zoomScaleSheetLayoutView="100" workbookViewId="0">
      <selection activeCell="D20" sqref="D20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46123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3.57</v>
      </c>
      <c r="D9" s="100"/>
      <c r="E9" s="103" t="s">
        <v>130</v>
      </c>
      <c r="F9" s="178">
        <v>5.91</v>
      </c>
      <c r="G9" s="105" t="s">
        <v>129</v>
      </c>
      <c r="H9" s="104">
        <f>SUM(F9-C9)</f>
        <v>2.3400000000000003</v>
      </c>
      <c r="J9" s="103" t="s">
        <v>128</v>
      </c>
      <c r="K9" s="184"/>
      <c r="L9" s="102"/>
      <c r="M9" s="100"/>
      <c r="X9">
        <f>+INT(trim)</f>
        <v>2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0</v>
      </c>
      <c r="Y14" s="3">
        <v>2</v>
      </c>
      <c r="Z14" s="4">
        <f>+VLOOKUP(X14,HFO_1sb,trim2+4,TRUE)</f>
        <v>0.6</v>
      </c>
      <c r="AA14" s="4">
        <f>+VLOOKUP(X14+Y14,HFO_1sb,trim2+4,TRUE)</f>
        <v>0.9</v>
      </c>
      <c r="AB14" s="2">
        <f>+X14-VLOOKUP(X14,HFO_1sb,1,TRUE)</f>
        <v>0</v>
      </c>
      <c r="AC14" s="3">
        <f t="shared" ref="AC14:AC21" si="0">+(Z14-AA14)/Y14</f>
        <v>-0.15000000000000002</v>
      </c>
      <c r="AD14" s="3">
        <f t="shared" ref="AD14:AD21" si="1">+AC14*AB14</f>
        <v>0</v>
      </c>
      <c r="AE14" s="3">
        <f t="shared" ref="AE14:AE21" si="2">+Z14-AD14</f>
        <v>0.6</v>
      </c>
      <c r="AF14" s="4">
        <f>+VLOOKUP(X14,HFO_1sb,trim2+5,TRUE)</f>
        <v>0.5</v>
      </c>
      <c r="AG14" s="4">
        <f>+VLOOKUP(X14+Y14,HFO_1sb,trim2+5,TRUE)</f>
        <v>0.8</v>
      </c>
      <c r="AH14" s="3">
        <f t="shared" ref="AH14:AH21" si="3">+(AF14-AG14)/Y14</f>
        <v>-0.15000000000000002</v>
      </c>
      <c r="AI14" s="3">
        <f t="shared" ref="AI14:AI21" si="4">+AH14*AB14</f>
        <v>0</v>
      </c>
      <c r="AJ14" s="3">
        <f t="shared" ref="AJ14:AJ21" si="5">+AF14-AI14</f>
        <v>0.5</v>
      </c>
      <c r="AK14" s="3">
        <f t="shared" ref="AK14:AK27" si="6">(trim2-INT(trim2))*10</f>
        <v>0</v>
      </c>
      <c r="AL14" s="7">
        <f t="shared" ref="AL14:AL24" si="7">+(AE14-AJ14)/Y14</f>
        <v>4.9999999999999989E-2</v>
      </c>
      <c r="AM14" s="3"/>
      <c r="AN14" s="5">
        <f t="shared" ref="AN14:AN21" si="8">+AE14-AL14*AK14</f>
        <v>0.6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22.58</v>
      </c>
      <c r="C15" s="97"/>
      <c r="D15" s="95">
        <f>+IF(B15="mt",0,AN16)</f>
        <v>0.6</v>
      </c>
      <c r="E15" s="97"/>
      <c r="F15" s="96"/>
      <c r="G15" s="95">
        <f>IF(D15&gt;=0,D15-F15," ")</f>
        <v>0.6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0.59199999999999997</v>
      </c>
      <c r="L15" s="123">
        <f t="shared" ref="L15:L22" si="11">IF(B15="","",$K15*($I15-0.0011))</f>
        <v>0.56678079999999997</v>
      </c>
      <c r="M15" s="123"/>
      <c r="N15" s="91"/>
      <c r="O15" s="151">
        <f>D15/829.8</f>
        <v>7.2306579898770787E-4</v>
      </c>
      <c r="P15" s="152">
        <f>0.9*829.8</f>
        <v>746.81999999999994</v>
      </c>
      <c r="Q15" s="152">
        <f>IF(P15-G15&lt;0,0,P15-G15)</f>
        <v>746.21999999999991</v>
      </c>
      <c r="R15" s="153">
        <v>626.20000000000005</v>
      </c>
      <c r="S15" s="154">
        <f t="shared" ref="S15:S18" si="12">SUM(L15:M15)-R15</f>
        <v>-625.6332192000001</v>
      </c>
      <c r="U15" s="66"/>
      <c r="V15" s="16" t="s">
        <v>66</v>
      </c>
      <c r="W15" s="15"/>
      <c r="X15" s="13">
        <f>1710-B18*100</f>
        <v>1436</v>
      </c>
      <c r="Y15" s="7">
        <v>2</v>
      </c>
      <c r="Z15" s="8">
        <f>+VLOOKUP(X15,HFO_2SB,trim2+4,TRUE)</f>
        <v>1808.5</v>
      </c>
      <c r="AA15" s="8">
        <f>+VLOOKUP(X15+Y15,HFO_2SB,trim2+4,TRUE)</f>
        <v>1811.3</v>
      </c>
      <c r="AB15" s="6">
        <f>+X15-VLOOKUP(X15,HFO_2SB,1,TRUE)</f>
        <v>0</v>
      </c>
      <c r="AC15" s="7">
        <f t="shared" si="0"/>
        <v>-1.3999999999999773</v>
      </c>
      <c r="AD15" s="7">
        <f t="shared" si="1"/>
        <v>0</v>
      </c>
      <c r="AE15" s="7">
        <f t="shared" si="2"/>
        <v>1808.5</v>
      </c>
      <c r="AF15" s="8">
        <f>+VLOOKUP(X15,HFO_2SB,trim2+5,TRUE)</f>
        <v>1811</v>
      </c>
      <c r="AG15" s="8">
        <f>+VLOOKUP(X15+Y15,HFO_2SB,trim2+5,TRUE)</f>
        <v>1813.8</v>
      </c>
      <c r="AH15" s="7">
        <f t="shared" si="3"/>
        <v>-1.3999999999999773</v>
      </c>
      <c r="AI15" s="7">
        <f t="shared" si="4"/>
        <v>0</v>
      </c>
      <c r="AJ15" s="7">
        <f t="shared" si="5"/>
        <v>1811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1808.5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22.5</v>
      </c>
      <c r="C16" s="76"/>
      <c r="D16" s="74">
        <f>IF(B16="mt",0,AN14)</f>
        <v>0.6</v>
      </c>
      <c r="E16" s="76"/>
      <c r="F16" s="75"/>
      <c r="G16" s="74">
        <f t="shared" ref="G16:G22" si="13">IF(D16&gt;=0,D16-F16," ")</f>
        <v>0.6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0.58599999999999997</v>
      </c>
      <c r="L16" s="92">
        <f t="shared" si="11"/>
        <v>0.55927839999999995</v>
      </c>
      <c r="M16" s="92" t="s">
        <v>93</v>
      </c>
      <c r="N16" s="91"/>
      <c r="O16" s="151">
        <f t="shared" ref="O16" si="14">D16/829.8</f>
        <v>7.2306579898770787E-4</v>
      </c>
      <c r="P16" s="152">
        <f>0.9*829.8</f>
        <v>746.81999999999994</v>
      </c>
      <c r="Q16" s="152">
        <f t="shared" ref="Q16:Q18" si="15">IF(P16-G16&lt;0,0,P16-G16)</f>
        <v>746.21999999999991</v>
      </c>
      <c r="R16" s="153">
        <v>0.7</v>
      </c>
      <c r="S16" s="154">
        <f t="shared" si="12"/>
        <v>-0.1407216</v>
      </c>
      <c r="U16" s="66"/>
      <c r="V16" s="14" t="s">
        <v>67</v>
      </c>
      <c r="W16" s="15"/>
      <c r="X16" s="13">
        <f>2258-B15*100</f>
        <v>0</v>
      </c>
      <c r="Y16" s="7">
        <v>2</v>
      </c>
      <c r="Z16" s="8">
        <f>+VLOOKUP(X16,LSHFO_PS,trim2+4,TRUE)</f>
        <v>0.6</v>
      </c>
      <c r="AA16" s="8">
        <f>+VLOOKUP(X16+Y16,LSHFO_PS,trim2+4,TRUE)</f>
        <v>0.9</v>
      </c>
      <c r="AB16" s="6">
        <f>+X16-VLOOKUP(X16,LSHFO_PS,1,TRUE)</f>
        <v>0</v>
      </c>
      <c r="AC16" s="7">
        <f t="shared" si="0"/>
        <v>-0.15000000000000002</v>
      </c>
      <c r="AD16" s="7">
        <f t="shared" si="1"/>
        <v>0</v>
      </c>
      <c r="AE16" s="7">
        <f t="shared" si="2"/>
        <v>0.6</v>
      </c>
      <c r="AF16" s="8">
        <f>+VLOOKUP(X16,LSHFO_PS,trim2+5,TRUE)</f>
        <v>0.6</v>
      </c>
      <c r="AG16" s="8">
        <f>+VLOOKUP(X16+Y16,LSHFO_PS,trim2+5,TRUE)</f>
        <v>0.9</v>
      </c>
      <c r="AH16" s="7">
        <f t="shared" si="3"/>
        <v>-0.15000000000000002</v>
      </c>
      <c r="AI16" s="7">
        <f t="shared" si="4"/>
        <v>0</v>
      </c>
      <c r="AJ16" s="7">
        <f t="shared" si="5"/>
        <v>0.6</v>
      </c>
      <c r="AK16" s="7">
        <f t="shared" si="6"/>
        <v>0</v>
      </c>
      <c r="AL16" s="7">
        <f t="shared" si="7"/>
        <v>0</v>
      </c>
      <c r="AM16" s="7"/>
      <c r="AN16" s="9">
        <f t="shared" si="8"/>
        <v>0.6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13.52</v>
      </c>
      <c r="C17" s="76"/>
      <c r="D17" s="74">
        <f>IF(B17="mt",0,AN17)</f>
        <v>99.6</v>
      </c>
      <c r="E17" s="76"/>
      <c r="F17" s="75"/>
      <c r="G17" s="74">
        <f t="shared" si="13"/>
        <v>99.6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97.094999999999999</v>
      </c>
      <c r="L17" s="92">
        <f t="shared" si="11"/>
        <v>92.667468</v>
      </c>
      <c r="M17" s="92" t="s">
        <v>93</v>
      </c>
      <c r="N17" s="91"/>
      <c r="O17" s="151">
        <f>D17/1341.4</f>
        <v>7.4250782764276116E-2</v>
      </c>
      <c r="P17" s="152">
        <f>0.9*1341.4</f>
        <v>1207.2600000000002</v>
      </c>
      <c r="Q17" s="152">
        <f t="shared" si="15"/>
        <v>1107.6600000000003</v>
      </c>
      <c r="R17" s="153">
        <v>1.1000000000000001</v>
      </c>
      <c r="S17" s="154">
        <f t="shared" si="12"/>
        <v>91.567468000000005</v>
      </c>
      <c r="U17" s="66"/>
      <c r="V17" s="14" t="s">
        <v>68</v>
      </c>
      <c r="W17" s="15"/>
      <c r="X17" s="13">
        <f>1709-B17*100</f>
        <v>357</v>
      </c>
      <c r="Y17" s="7">
        <v>2</v>
      </c>
      <c r="Z17" s="8">
        <f>+VLOOKUP(X17,HFO_2PS,trim2+4,TRUE)</f>
        <v>99.2</v>
      </c>
      <c r="AA17" s="8">
        <f>+VLOOKUP(X17+Y17,HFO_2PS,trim2+4,TRUE)</f>
        <v>100</v>
      </c>
      <c r="AB17" s="6">
        <f>+X17-VLOOKUP(X17,HFO_2PS,1,TRUE)</f>
        <v>1</v>
      </c>
      <c r="AC17" s="7">
        <f t="shared" si="0"/>
        <v>-0.39999999999999858</v>
      </c>
      <c r="AD17" s="7">
        <f t="shared" si="1"/>
        <v>-0.39999999999999858</v>
      </c>
      <c r="AE17" s="7">
        <f t="shared" si="2"/>
        <v>99.6</v>
      </c>
      <c r="AF17" s="8">
        <f>+VLOOKUP(X17,HFO_2PS,trim2+5,TRUE)</f>
        <v>99.9</v>
      </c>
      <c r="AG17" s="8">
        <f>+VLOOKUP(X17+Y17,HFO_2PS,trim2+5,TRUE)</f>
        <v>100.7</v>
      </c>
      <c r="AH17" s="7">
        <f t="shared" si="3"/>
        <v>-0.39999999999999858</v>
      </c>
      <c r="AI17" s="7">
        <f t="shared" si="4"/>
        <v>-0.39999999999999858</v>
      </c>
      <c r="AJ17" s="7">
        <f t="shared" si="5"/>
        <v>100.30000000000001</v>
      </c>
      <c r="AK17" s="7">
        <f t="shared" si="6"/>
        <v>0</v>
      </c>
      <c r="AL17" s="7">
        <f t="shared" si="7"/>
        <v>-0.35000000000000853</v>
      </c>
      <c r="AM17" s="7"/>
      <c r="AN17" s="9">
        <f t="shared" si="8"/>
        <v>99.6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2.74</v>
      </c>
      <c r="C18" s="76"/>
      <c r="D18" s="74">
        <f>IF(B18="mt",0,AN15)</f>
        <v>1808.5</v>
      </c>
      <c r="E18" s="76"/>
      <c r="F18" s="75"/>
      <c r="G18" s="74">
        <f t="shared" si="13"/>
        <v>1808.5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1794.27</v>
      </c>
      <c r="L18" s="92">
        <f t="shared" si="11"/>
        <v>1712.451288</v>
      </c>
      <c r="M18" s="92"/>
      <c r="N18" s="91"/>
      <c r="O18" s="151">
        <f>D18/2077.6</f>
        <v>0.87047554871005006</v>
      </c>
      <c r="P18" s="152">
        <f>0.9*2077.6</f>
        <v>1869.84</v>
      </c>
      <c r="Q18" s="152">
        <f t="shared" si="15"/>
        <v>61.339999999999918</v>
      </c>
      <c r="R18" s="153">
        <v>3.6</v>
      </c>
      <c r="S18" s="154">
        <f t="shared" si="12"/>
        <v>1708.8512880000001</v>
      </c>
      <c r="U18" s="66"/>
      <c r="V18" s="14" t="s">
        <v>69</v>
      </c>
      <c r="W18" s="15"/>
      <c r="X18" s="13">
        <f>1442-B19*100</f>
        <v>0</v>
      </c>
      <c r="Y18" s="7">
        <v>2</v>
      </c>
      <c r="Z18" s="8">
        <f>+VLOOKUP(X18,HFO_SETT,trim2+4,TRUE)</f>
        <v>3.6</v>
      </c>
      <c r="AA18" s="8">
        <f>+VLOOKUP(X18+Y18,HFO_SETT,trim2+4,TRUE)</f>
        <v>3.8</v>
      </c>
      <c r="AB18" s="6">
        <f>+X18-VLOOKUP(X18,HFO_SETT,1,TRUE)</f>
        <v>0</v>
      </c>
      <c r="AC18" s="7">
        <f t="shared" si="0"/>
        <v>-9.9999999999999867E-2</v>
      </c>
      <c r="AD18" s="7">
        <f t="shared" si="1"/>
        <v>0</v>
      </c>
      <c r="AE18" s="7">
        <f t="shared" si="2"/>
        <v>3.6</v>
      </c>
      <c r="AF18" s="8">
        <f>+VLOOKUP(X18,HFO_SETT,trim2+5,TRUE)</f>
        <v>3.6</v>
      </c>
      <c r="AG18" s="8">
        <f>+VLOOKUP(X18+Y18,HFO_SETT,trim2+5,TRUE)</f>
        <v>3.8</v>
      </c>
      <c r="AH18" s="7">
        <f t="shared" si="3"/>
        <v>-9.9999999999999867E-2</v>
      </c>
      <c r="AI18" s="7">
        <f t="shared" si="4"/>
        <v>0</v>
      </c>
      <c r="AJ18" s="7">
        <f t="shared" si="5"/>
        <v>3.6</v>
      </c>
      <c r="AK18" s="7">
        <f t="shared" si="6"/>
        <v>0</v>
      </c>
      <c r="AL18" s="7">
        <f t="shared" si="7"/>
        <v>0</v>
      </c>
      <c r="AM18" s="7"/>
      <c r="AN18" s="9">
        <f t="shared" si="8"/>
        <v>3.6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14.42</v>
      </c>
      <c r="C19" s="159"/>
      <c r="D19" s="160">
        <f>+AN18</f>
        <v>3.6</v>
      </c>
      <c r="E19" s="159"/>
      <c r="F19" s="161"/>
      <c r="G19" s="160">
        <f t="shared" si="13"/>
        <v>3.6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3.4340000000000002</v>
      </c>
      <c r="L19" s="164">
        <f t="shared" si="11"/>
        <v>3.2774096000000004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2661.4400000000005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0</v>
      </c>
      <c r="Y19" s="7">
        <v>2</v>
      </c>
      <c r="Z19" s="8">
        <f>+VLOOKUP(X19,HFO_SERV,trim2+4,TRUE)</f>
        <v>2.8</v>
      </c>
      <c r="AA19" s="8">
        <f>+VLOOKUP(X19+Y19,HFO_SERV,trim2+4,TRUE)</f>
        <v>3</v>
      </c>
      <c r="AB19" s="6">
        <f>+X19-VLOOKUP(X19,HFO_SERV,1,TRUE)</f>
        <v>0</v>
      </c>
      <c r="AC19" s="7">
        <f t="shared" si="0"/>
        <v>-0.10000000000000009</v>
      </c>
      <c r="AD19" s="7">
        <f t="shared" si="1"/>
        <v>0</v>
      </c>
      <c r="AE19" s="7">
        <f t="shared" si="2"/>
        <v>2.8</v>
      </c>
      <c r="AF19" s="8">
        <f>+VLOOKUP(X19,HFO_SERV,trim2+5,TRUE)</f>
        <v>2.8</v>
      </c>
      <c r="AG19" s="8">
        <f>+VLOOKUP(X19+Y19,HFO_SERV,trim2+5,TRUE)</f>
        <v>3</v>
      </c>
      <c r="AH19" s="7">
        <f t="shared" si="3"/>
        <v>-0.10000000000000009</v>
      </c>
      <c r="AI19" s="7">
        <f t="shared" si="4"/>
        <v>0</v>
      </c>
      <c r="AJ19" s="7">
        <f t="shared" si="5"/>
        <v>2.8</v>
      </c>
      <c r="AK19" s="7">
        <f t="shared" si="6"/>
        <v>0</v>
      </c>
      <c r="AL19" s="7">
        <f t="shared" si="7"/>
        <v>0</v>
      </c>
      <c r="AM19" s="7"/>
      <c r="AN19" s="9">
        <f t="shared" si="8"/>
        <v>2.8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14.42</v>
      </c>
      <c r="C20" s="159"/>
      <c r="D20" s="160">
        <f>+AN19</f>
        <v>2.8</v>
      </c>
      <c r="E20" s="159"/>
      <c r="F20" s="161"/>
      <c r="G20" s="160">
        <f t="shared" si="13"/>
        <v>2.8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2.6480000000000001</v>
      </c>
      <c r="L20" s="164">
        <f>IF(B20="","",$K20*($I20-0.0011))</f>
        <v>2.5272512000000003</v>
      </c>
      <c r="M20" s="164" t="s">
        <v>93</v>
      </c>
      <c r="N20" s="91"/>
      <c r="O20" s="197"/>
      <c r="P20" s="195" t="s">
        <v>149</v>
      </c>
      <c r="Q20" s="196">
        <f>+Q19*0.95</f>
        <v>2528.3680000000004</v>
      </c>
      <c r="S20" s="183">
        <f>+SUM(S15:S18)</f>
        <v>1174.6448151999998</v>
      </c>
      <c r="U20" s="66"/>
      <c r="V20" s="14" t="s">
        <v>71</v>
      </c>
      <c r="W20" s="15"/>
      <c r="X20" s="13">
        <f>1494-B21*100</f>
        <v>799</v>
      </c>
      <c r="Y20" s="7">
        <v>2</v>
      </c>
      <c r="Z20" s="8">
        <f>+VLOOKUP(X20,LSHFO_SET,trim2+4,TRUE)</f>
        <v>65.7</v>
      </c>
      <c r="AA20" s="8">
        <f>+VLOOKUP(X20+Y20,LSHFO_SET,trim2+4,TRUE)</f>
        <v>65.8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65.75</v>
      </c>
      <c r="AF20" s="8">
        <f>+VLOOKUP(X20,LSHFO_SET,trim2+5,TRUE)</f>
        <v>65.7</v>
      </c>
      <c r="AG20" s="8">
        <f>+VLOOKUP(X20+Y20,LSHFO_SET,trim2+5,TRUE)</f>
        <v>65.8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65.75</v>
      </c>
      <c r="AK20" s="7">
        <f t="shared" si="6"/>
        <v>0</v>
      </c>
      <c r="AL20" s="7">
        <f t="shared" si="7"/>
        <v>0</v>
      </c>
      <c r="AM20" s="7"/>
      <c r="AN20" s="9">
        <f t="shared" si="8"/>
        <v>65.75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6.95</v>
      </c>
      <c r="C21" s="76"/>
      <c r="D21" s="74">
        <f>IF(B21="mt",0,AN20)</f>
        <v>65.75</v>
      </c>
      <c r="E21" s="76"/>
      <c r="F21" s="75"/>
      <c r="G21" s="74">
        <f t="shared" si="13"/>
        <v>65.75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63.369</v>
      </c>
      <c r="L21" s="92">
        <f t="shared" si="11"/>
        <v>60.244908299999999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988</v>
      </c>
      <c r="Y21" s="7">
        <v>2</v>
      </c>
      <c r="Z21" s="8">
        <f>+VLOOKUP(X21,LSHFO_SERV,trim2+4,TRUE)</f>
        <v>81.599999999999994</v>
      </c>
      <c r="AA21" s="8">
        <f>+VLOOKUP(X21+Y21,LSHFO_SERV,trim2+4,TRUE)</f>
        <v>81.7</v>
      </c>
      <c r="AB21" s="6">
        <f>+X21-VLOOKUP(X21,LSHFO_SERV,1,TRUE)</f>
        <v>0</v>
      </c>
      <c r="AC21" s="7">
        <f t="shared" si="0"/>
        <v>-5.0000000000004263E-2</v>
      </c>
      <c r="AD21" s="7">
        <f t="shared" si="1"/>
        <v>0</v>
      </c>
      <c r="AE21" s="7">
        <f t="shared" si="2"/>
        <v>81.599999999999994</v>
      </c>
      <c r="AF21" s="8">
        <f>+VLOOKUP(X21,LSHFO_SERV,trim2+5,TRUE)</f>
        <v>81.599999999999994</v>
      </c>
      <c r="AG21" s="8">
        <f>+VLOOKUP(X21+Y21,LSHFO_SERV,trim2+5,TRUE)</f>
        <v>81.8</v>
      </c>
      <c r="AH21" s="7">
        <f t="shared" si="3"/>
        <v>-0.10000000000000142</v>
      </c>
      <c r="AI21" s="7">
        <f t="shared" si="4"/>
        <v>0</v>
      </c>
      <c r="AJ21" s="7">
        <f t="shared" si="5"/>
        <v>81.599999999999994</v>
      </c>
      <c r="AK21" s="7">
        <f t="shared" si="6"/>
        <v>0</v>
      </c>
      <c r="AL21" s="7">
        <f t="shared" si="7"/>
        <v>0</v>
      </c>
      <c r="AM21" s="7"/>
      <c r="AN21" s="9">
        <f t="shared" si="8"/>
        <v>81.599999999999994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5.45</v>
      </c>
      <c r="C22" s="76"/>
      <c r="D22" s="74">
        <f>IF(B22="mt",0,AN21)</f>
        <v>81.599999999999994</v>
      </c>
      <c r="E22" s="76"/>
      <c r="F22" s="75"/>
      <c r="G22" s="74">
        <f t="shared" si="13"/>
        <v>81.599999999999994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78.644999999999996</v>
      </c>
      <c r="L22" s="92">
        <f t="shared" si="11"/>
        <v>74.76780149999999</v>
      </c>
      <c r="M22" s="92"/>
      <c r="N22" s="91"/>
      <c r="O22" s="131"/>
      <c r="P22" s="219">
        <v>1881.5</v>
      </c>
      <c r="Q22" s="149">
        <f>M26-P22</f>
        <v>65.562185799999725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9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835</v>
      </c>
      <c r="Y23" s="7">
        <v>2</v>
      </c>
      <c r="Z23" s="8">
        <f>+VLOOKUP(X23,MGO_STOR_SB,trim2+4,TRUE)</f>
        <v>201</v>
      </c>
      <c r="AA23" s="8">
        <f>+VLOOKUP(X23+Y23,MGO_STOR_SB,trim2+4,TRUE)</f>
        <v>201.6</v>
      </c>
      <c r="AB23" s="6">
        <f>+X23-VLOOKUP(X23,MGO_STOR_SB,1,TRUE)</f>
        <v>1</v>
      </c>
      <c r="AC23" s="7">
        <f>+(Z23-AA23)/Y23</f>
        <v>-0.29999999999999716</v>
      </c>
      <c r="AD23" s="7">
        <f>+AC23*AB23</f>
        <v>-0.29999999999999716</v>
      </c>
      <c r="AE23" s="7">
        <f>+Z23-AD23</f>
        <v>201.3</v>
      </c>
      <c r="AF23" s="8">
        <f>+VLOOKUP(X23,MGO_STOR_SB,trim2+5,TRUE)</f>
        <v>201.2</v>
      </c>
      <c r="AG23" s="8">
        <f>+VLOOKUP(X23+Y23,MGO_STOR_SB,trim2+5,TRUE)</f>
        <v>201.7</v>
      </c>
      <c r="AH23" s="7">
        <f>+(AF23-AG23)/Y23</f>
        <v>-0.25</v>
      </c>
      <c r="AI23" s="7">
        <f>+AH23*AB23</f>
        <v>-0.25</v>
      </c>
      <c r="AJ23" s="7">
        <f>+AF23-AI23</f>
        <v>201.45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201.3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2076.5499999999997</v>
      </c>
      <c r="E25" s="71"/>
      <c r="F25" s="90">
        <f>SUM(F15:F24)</f>
        <v>0</v>
      </c>
      <c r="G25" s="89">
        <f>SUM(G15:G24)</f>
        <v>2068.5499999999997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2041.6149999999998</v>
      </c>
      <c r="L25" s="87">
        <f>SUM(L15:L24)</f>
        <v>1947.0621857999997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224.00000000000003</v>
      </c>
      <c r="Y25" s="7">
        <v>2</v>
      </c>
      <c r="Z25" s="8">
        <f>+VLOOKUP(X25,MGO_SERV_TK,trim2+4,TRUE)</f>
        <v>47.5</v>
      </c>
      <c r="AA25" s="8">
        <f>+VLOOKUP(X25+Y25,MGO_SERV_TK,trim2+4,TRUE)</f>
        <v>48</v>
      </c>
      <c r="AB25" s="6">
        <f>+X25-VLOOKUP(X25,MGO_SERV_TK,1,TRUE)</f>
        <v>0</v>
      </c>
      <c r="AC25" s="7">
        <f>+(Z25-AA25)/Y25</f>
        <v>-0.25</v>
      </c>
      <c r="AD25" s="7">
        <f>+AC25*AB25</f>
        <v>0</v>
      </c>
      <c r="AE25" s="7">
        <f>+Z25-AD25</f>
        <v>47.5</v>
      </c>
      <c r="AF25" s="8">
        <f>+VLOOKUP(X25,MGO_SERV_TK,trim2+5,TRUE)</f>
        <v>47.5</v>
      </c>
      <c r="AG25" s="8">
        <f>+VLOOKUP(X25+Y25,MGO_SERV_TK,trim2+5,TRUE)</f>
        <v>47.9</v>
      </c>
      <c r="AH25" s="7">
        <f>+(AF25-AG25)/Y25</f>
        <v>-0.19999999999999929</v>
      </c>
      <c r="AI25" s="7">
        <f>+AH25*AB25</f>
        <v>0</v>
      </c>
      <c r="AJ25" s="7">
        <f>+AF25-AI25</f>
        <v>47.5</v>
      </c>
      <c r="AK25" s="7">
        <f t="shared" si="6"/>
        <v>0</v>
      </c>
      <c r="AL25" s="7">
        <f>+(AE25-AJ25)/Y25</f>
        <v>0</v>
      </c>
      <c r="AM25" s="7"/>
      <c r="AN25" s="9">
        <f>+AE25-AL25*AK25</f>
        <v>47.5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1947.0621857999997</v>
      </c>
      <c r="N26" s="66"/>
      <c r="O26" s="66"/>
      <c r="T26" s="66"/>
      <c r="U26" s="66"/>
      <c r="V26" s="120" t="s">
        <v>74</v>
      </c>
      <c r="W26" s="15"/>
      <c r="X26" s="13">
        <f>+C38*100</f>
        <v>492</v>
      </c>
      <c r="Y26" s="7">
        <v>3</v>
      </c>
      <c r="Z26" s="8">
        <f>+VLOOKUP(X26,MGO_STOR_PS,trim2+4,TRUE)</f>
        <v>188.7</v>
      </c>
      <c r="AA26" s="8">
        <f>+VLOOKUP(X26+Y26,MGO_STOR_PS,trim2+4,TRUE)</f>
        <v>189.5</v>
      </c>
      <c r="AB26" s="6">
        <f>+X26-VLOOKUP(X26,MGO_STOR_PS,1,TRUE)</f>
        <v>0</v>
      </c>
      <c r="AC26" s="7">
        <f>+(Z26-AA26)/Y26</f>
        <v>-0.26666666666667044</v>
      </c>
      <c r="AD26" s="7">
        <f>+AC26*AB26</f>
        <v>0</v>
      </c>
      <c r="AE26" s="7">
        <f>+Z26-AD26</f>
        <v>188.7</v>
      </c>
      <c r="AF26" s="8">
        <f>+VLOOKUP(X26,MGO_STOR_PS,trim2+5,TRUE)</f>
        <v>189</v>
      </c>
      <c r="AG26" s="8">
        <f>+VLOOKUP(X26+Y26,MGO_STOR_PS,trim2+5,TRUE)</f>
        <v>189.8</v>
      </c>
      <c r="AH26" s="7">
        <f>+(AF26-AG26)/Y26</f>
        <v>-0.26666666666667044</v>
      </c>
      <c r="AI26" s="7">
        <f>+AH26*AB26</f>
        <v>0</v>
      </c>
      <c r="AJ26" s="7">
        <f>+AF26-AI26</f>
        <v>189</v>
      </c>
      <c r="AK26" s="7">
        <f t="shared" si="6"/>
        <v>0</v>
      </c>
      <c r="AL26" s="7">
        <f t="shared" ref="AL26:AL27" si="18">+(AE26-AJ26)/Y26</f>
        <v>-0.10000000000000379</v>
      </c>
      <c r="AM26" s="7"/>
      <c r="AN26" s="9">
        <f>+AE26-AL26*AK26</f>
        <v>188.7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60</v>
      </c>
      <c r="Y27" s="7">
        <v>4</v>
      </c>
      <c r="Z27" s="8">
        <f>+VLOOKUP(X27,mgodrain,trim2+4,TRUE)</f>
        <v>0.9</v>
      </c>
      <c r="AA27" s="8">
        <f>+VLOOKUP(X27+Y27,mgodrain,trim2+4,TRUE)</f>
        <v>1</v>
      </c>
      <c r="AB27" s="6">
        <f>+X27-VLOOKUP(X27,mgodrain,1,TRUE)</f>
        <v>0</v>
      </c>
      <c r="AC27" s="7">
        <f>+(Z27-AA27)/Y27</f>
        <v>-2.4999999999999994E-2</v>
      </c>
      <c r="AD27" s="7">
        <f>+AC27*AB27</f>
        <v>0</v>
      </c>
      <c r="AE27" s="7">
        <f>+Z27-AD27</f>
        <v>0.9</v>
      </c>
      <c r="AF27" s="8">
        <f>+VLOOKUP(X27,mgodrain,trim2+5,TRUE)</f>
        <v>0.9</v>
      </c>
      <c r="AG27" s="8">
        <f>+VLOOKUP(X27+Y27,mgodrain,trim2+5,TRUE)</f>
        <v>1</v>
      </c>
      <c r="AH27" s="7">
        <f>+(AF27-AG27)/Y27</f>
        <v>-2.4999999999999994E-2</v>
      </c>
      <c r="AI27" s="7">
        <f>+AH27*AB27</f>
        <v>0</v>
      </c>
      <c r="AJ27" s="7">
        <f>+AF27-AI27</f>
        <v>0.9</v>
      </c>
      <c r="AK27" s="7">
        <f t="shared" si="6"/>
        <v>0</v>
      </c>
      <c r="AL27" s="7">
        <f t="shared" si="18"/>
        <v>0</v>
      </c>
      <c r="AM27" s="7"/>
      <c r="AN27" s="9">
        <f>+AE27-AL27*AK27</f>
        <v>0.9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8.35</v>
      </c>
      <c r="D37" s="95">
        <f>+AN23</f>
        <v>201.3</v>
      </c>
      <c r="E37" s="97"/>
      <c r="F37" s="96"/>
      <c r="G37" s="95">
        <f>IF(D37&gt;0,D37-F37," ")</f>
        <v>201.3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199.239</v>
      </c>
      <c r="L37" s="117"/>
      <c r="M37" s="123">
        <f t="shared" ref="M37:M38" si="20">IF(C37="","",$K37*($I37-0.0011))</f>
        <v>176.60544959999999</v>
      </c>
      <c r="O37" s="151">
        <f>D37/229</f>
        <v>0.87903930131004371</v>
      </c>
      <c r="P37" s="152">
        <f>0.9*229</f>
        <v>206.1</v>
      </c>
      <c r="Q37" s="152">
        <f t="shared" ref="Q37" si="21">IF(P37-G37&lt;0,0,P37-G37)</f>
        <v>4.7999999999999829</v>
      </c>
      <c r="R37" s="153">
        <v>176.7</v>
      </c>
      <c r="S37" s="154">
        <f>SUM(L37:M37)-R37</f>
        <v>-9.455040000000281E-2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4.92</v>
      </c>
      <c r="D38" s="74">
        <f>+AN26</f>
        <v>188.7</v>
      </c>
      <c r="E38" s="76"/>
      <c r="F38" s="75"/>
      <c r="G38" s="74">
        <f>IF(D38&gt;0,D38-F38," ")</f>
        <v>188.7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186.739</v>
      </c>
      <c r="L38" s="93"/>
      <c r="M38" s="92">
        <f t="shared" si="20"/>
        <v>163.63938569999999</v>
      </c>
      <c r="O38" s="151">
        <f>D38/411.3</f>
        <v>0.45878920495988323</v>
      </c>
      <c r="P38" s="152">
        <f>0.9*411.3</f>
        <v>370.17</v>
      </c>
      <c r="Q38" s="152">
        <f>IF(P38-G38&lt;0,0,P38-G38)</f>
        <v>181.47000000000003</v>
      </c>
      <c r="R38" s="153">
        <v>122.2</v>
      </c>
      <c r="S38" s="154">
        <f>SUM(L38:M38)-R38</f>
        <v>41.439385699999988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2.2400000000000002</v>
      </c>
      <c r="D39" s="74">
        <f>+AN25</f>
        <v>47.5</v>
      </c>
      <c r="E39" s="76"/>
      <c r="F39" s="75"/>
      <c r="G39" s="74">
        <f>IF(D39&gt;0,D39-F39," ")</f>
        <v>47.5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47.197000000000003</v>
      </c>
      <c r="L39" s="93"/>
      <c r="M39" s="92">
        <f>IF(C39="","",$K39*($I39-0.0011))</f>
        <v>41.3587311</v>
      </c>
      <c r="O39" s="151">
        <f>D39/99.8</f>
        <v>0.47595190380761526</v>
      </c>
      <c r="P39" s="151">
        <f ca="1">0.95*P39%</f>
        <v>0</v>
      </c>
      <c r="Q39" s="151"/>
      <c r="R39" s="153">
        <v>69.2</v>
      </c>
      <c r="S39" s="154">
        <f>SUM(L39:M39)-R39</f>
        <v>-27.841268900000003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0.6</v>
      </c>
      <c r="D40" s="140">
        <v>1.3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186.27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438.8</v>
      </c>
      <c r="E41" s="71"/>
      <c r="F41" s="90">
        <f>SUM(F37:F40)</f>
        <v>0</v>
      </c>
      <c r="G41" s="89">
        <f>SUM(G37:G40)</f>
        <v>437.8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433.47500000000002</v>
      </c>
      <c r="L41" s="87">
        <f>SUM(L37:L40)</f>
        <v>0</v>
      </c>
      <c r="M41" s="86">
        <f>SUM(M37:M40)</f>
        <v>381.86678639999997</v>
      </c>
      <c r="O41" s="194"/>
      <c r="P41" s="195" t="s">
        <v>149</v>
      </c>
      <c r="Q41" s="196">
        <f>+Q40*0.85</f>
        <v>158.3295</v>
      </c>
      <c r="R41" s="21"/>
      <c r="S41" s="183">
        <f>+SUM(S37:S39)</f>
        <v>13.503566399999983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381.86678639999997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148.10356640000001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375.1</v>
      </c>
      <c r="R45" s="100">
        <f>M42-P45</f>
        <v>6.766786399999944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  <mergeCell ref="A35:A36"/>
    <mergeCell ref="B35:C35"/>
    <mergeCell ref="E35:F35"/>
    <mergeCell ref="G35:G36"/>
    <mergeCell ref="I35:I36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4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5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V62"/>
  <sheetViews>
    <sheetView showGridLines="0" showZeros="0" view="pageBreakPreview" topLeftCell="A10" zoomScaleSheetLayoutView="100" workbookViewId="0">
      <selection activeCell="P51" sqref="P51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46116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3.55</v>
      </c>
      <c r="D9" s="100"/>
      <c r="E9" s="103" t="s">
        <v>130</v>
      </c>
      <c r="F9" s="178">
        <v>5.85</v>
      </c>
      <c r="G9" s="105" t="s">
        <v>129</v>
      </c>
      <c r="H9" s="104">
        <f>SUM(F9-C9)</f>
        <v>2.2999999999999998</v>
      </c>
      <c r="J9" s="103" t="s">
        <v>128</v>
      </c>
      <c r="K9" s="184"/>
      <c r="L9" s="102"/>
      <c r="M9" s="100"/>
      <c r="X9">
        <f>+INT(trim)</f>
        <v>2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1.9</v>
      </c>
      <c r="AB14" s="2">
        <f>+X14-VLOOKUP(X14,HFO_1sb,1,TRUE)</f>
        <v>1</v>
      </c>
      <c r="AC14" s="3">
        <f t="shared" ref="AC14:AC21" si="0">+(Z14-AA14)/Y14</f>
        <v>-0.19999999999999996</v>
      </c>
      <c r="AD14" s="3">
        <f t="shared" ref="AD14:AD21" si="1">+AC14*AB14</f>
        <v>-0.19999999999999996</v>
      </c>
      <c r="AE14" s="3">
        <f t="shared" ref="AE14:AE21" si="2">+Z14-AD14</f>
        <v>1.7</v>
      </c>
      <c r="AF14" s="4">
        <f>+VLOOKUP(X14,HFO_1sb,trim2+5,TRUE)</f>
        <v>1.5</v>
      </c>
      <c r="AG14" s="4">
        <f>+VLOOKUP(X14+Y14,HFO_1sb,trim2+5,TRUE)</f>
        <v>1.8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1.65</v>
      </c>
      <c r="AK14" s="3">
        <f t="shared" ref="AK14:AK27" si="6">(trim2-INT(trim2))*10</f>
        <v>0</v>
      </c>
      <c r="AL14" s="7">
        <f t="shared" ref="AL14:AL24" si="7">+(AE14-AJ14)/Y14</f>
        <v>2.5000000000000022E-2</v>
      </c>
      <c r="AM14" s="3"/>
      <c r="AN14" s="5">
        <f t="shared" ref="AN14:AN21" si="8">+AE14-AL14*AK14</f>
        <v>1.7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1.9</v>
      </c>
      <c r="E15" s="97"/>
      <c r="F15" s="96"/>
      <c r="G15" s="95">
        <f>IF(D15&gt;=0,D15-F15," ")</f>
        <v>1.9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1.8759999999999999</v>
      </c>
      <c r="L15" s="123">
        <f t="shared" ref="L15:L22" si="11">IF(B15="","",$K15*($I15-0.0011))</f>
        <v>1.7960824</v>
      </c>
      <c r="M15" s="123"/>
      <c r="N15" s="91"/>
      <c r="O15" s="151">
        <f>D15/829.8</f>
        <v>2.2897083634610751E-3</v>
      </c>
      <c r="P15" s="152">
        <f>0.9*829.8</f>
        <v>746.81999999999994</v>
      </c>
      <c r="Q15" s="152">
        <f>IF(P15-G15&lt;0,0,P15-G15)</f>
        <v>744.92</v>
      </c>
      <c r="R15" s="153">
        <v>626.20000000000005</v>
      </c>
      <c r="S15" s="154">
        <f t="shared" ref="S15:S18" si="12">SUM(L15:M15)-R15</f>
        <v>-624.4039176</v>
      </c>
      <c r="U15" s="66"/>
      <c r="V15" s="16" t="s">
        <v>66</v>
      </c>
      <c r="W15" s="15"/>
      <c r="X15" s="13">
        <f>1710-B18*100</f>
        <v>1438</v>
      </c>
      <c r="Y15" s="7">
        <v>2</v>
      </c>
      <c r="Z15" s="8">
        <f>+VLOOKUP(X15,HFO_2SB,trim2+4,TRUE)</f>
        <v>1811.3</v>
      </c>
      <c r="AA15" s="8">
        <f>+VLOOKUP(X15+Y15,HFO_2SB,trim2+4,TRUE)</f>
        <v>1814.1</v>
      </c>
      <c r="AB15" s="6">
        <f>+X15-VLOOKUP(X15,HFO_2SB,1,TRUE)</f>
        <v>0</v>
      </c>
      <c r="AC15" s="7">
        <f t="shared" si="0"/>
        <v>-1.3999999999999773</v>
      </c>
      <c r="AD15" s="7">
        <f t="shared" si="1"/>
        <v>0</v>
      </c>
      <c r="AE15" s="7">
        <f t="shared" si="2"/>
        <v>1811.3</v>
      </c>
      <c r="AF15" s="8">
        <f>+VLOOKUP(X15,HFO_2SB,trim2+5,TRUE)</f>
        <v>1813.8</v>
      </c>
      <c r="AG15" s="8">
        <f>+VLOOKUP(X15+Y15,HFO_2SB,trim2+5,TRUE)</f>
        <v>1816.5</v>
      </c>
      <c r="AH15" s="7">
        <f t="shared" si="3"/>
        <v>-1.3500000000000227</v>
      </c>
      <c r="AI15" s="7">
        <f t="shared" si="4"/>
        <v>0</v>
      </c>
      <c r="AJ15" s="7">
        <f t="shared" si="5"/>
        <v>1813.8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1811.3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1.7</v>
      </c>
      <c r="E16" s="76"/>
      <c r="F16" s="75"/>
      <c r="G16" s="74">
        <f t="shared" ref="G16:G22" si="13">IF(D16&gt;=0,D16-F16," ")</f>
        <v>1.7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1.661</v>
      </c>
      <c r="L16" s="92">
        <f t="shared" si="11"/>
        <v>1.5852584000000001</v>
      </c>
      <c r="M16" s="92" t="s">
        <v>93</v>
      </c>
      <c r="N16" s="91"/>
      <c r="O16" s="151">
        <f t="shared" ref="O16" si="14">D16/829.8</f>
        <v>2.0486864304651723E-3</v>
      </c>
      <c r="P16" s="152">
        <f>0.9*829.8</f>
        <v>746.81999999999994</v>
      </c>
      <c r="Q16" s="152">
        <f t="shared" ref="Q16:Q18" si="15">IF(P16-G16&lt;0,0,P16-G16)</f>
        <v>745.11999999999989</v>
      </c>
      <c r="R16" s="153">
        <v>0.7</v>
      </c>
      <c r="S16" s="154">
        <f t="shared" si="12"/>
        <v>0.88525840000000011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1.9</v>
      </c>
      <c r="AA16" s="8">
        <f>+VLOOKUP(X16+Y16,LSHFO_PS,trim2+4,TRUE)</f>
        <v>2.2999999999999998</v>
      </c>
      <c r="AB16" s="6">
        <f>+X16-VLOOKUP(X16,LSHFO_PS,1,TRUE)</f>
        <v>0</v>
      </c>
      <c r="AC16" s="7">
        <f t="shared" si="0"/>
        <v>-0.19999999999999996</v>
      </c>
      <c r="AD16" s="7">
        <f t="shared" si="1"/>
        <v>0</v>
      </c>
      <c r="AE16" s="7">
        <f t="shared" si="2"/>
        <v>1.9</v>
      </c>
      <c r="AF16" s="8">
        <f>+VLOOKUP(X16,LSHFO_PS,trim2+5,TRUE)</f>
        <v>1.9</v>
      </c>
      <c r="AG16" s="8">
        <f>+VLOOKUP(X16+Y16,LSHFO_PS,trim2+5,TRUE)</f>
        <v>2.2000000000000002</v>
      </c>
      <c r="AH16" s="7">
        <f t="shared" si="3"/>
        <v>-0.15000000000000013</v>
      </c>
      <c r="AI16" s="7">
        <f t="shared" si="4"/>
        <v>0</v>
      </c>
      <c r="AJ16" s="7">
        <f t="shared" si="5"/>
        <v>1.9</v>
      </c>
      <c r="AK16" s="7">
        <f t="shared" si="6"/>
        <v>0</v>
      </c>
      <c r="AL16" s="7">
        <f t="shared" si="7"/>
        <v>0</v>
      </c>
      <c r="AM16" s="7"/>
      <c r="AN16" s="9">
        <f t="shared" si="8"/>
        <v>1.9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13.52</v>
      </c>
      <c r="C17" s="76"/>
      <c r="D17" s="74">
        <f>IF(B17="mt",0,AN17)</f>
        <v>99.6</v>
      </c>
      <c r="E17" s="76"/>
      <c r="F17" s="75"/>
      <c r="G17" s="74">
        <f t="shared" si="13"/>
        <v>99.6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97.094999999999999</v>
      </c>
      <c r="L17" s="92">
        <f t="shared" si="11"/>
        <v>92.667468</v>
      </c>
      <c r="M17" s="92" t="s">
        <v>93</v>
      </c>
      <c r="N17" s="91"/>
      <c r="O17" s="151">
        <f>D17/1341.4</f>
        <v>7.4250782764276116E-2</v>
      </c>
      <c r="P17" s="152">
        <f>0.9*1341.4</f>
        <v>1207.2600000000002</v>
      </c>
      <c r="Q17" s="152">
        <f t="shared" si="15"/>
        <v>1107.6600000000003</v>
      </c>
      <c r="R17" s="153">
        <v>1.1000000000000001</v>
      </c>
      <c r="S17" s="154">
        <f t="shared" si="12"/>
        <v>91.567468000000005</v>
      </c>
      <c r="U17" s="66"/>
      <c r="V17" s="14" t="s">
        <v>68</v>
      </c>
      <c r="W17" s="15"/>
      <c r="X17" s="13">
        <f>1709-B17*100</f>
        <v>357</v>
      </c>
      <c r="Y17" s="7">
        <v>2</v>
      </c>
      <c r="Z17" s="8">
        <f>+VLOOKUP(X17,HFO_2PS,trim2+4,TRUE)</f>
        <v>99.2</v>
      </c>
      <c r="AA17" s="8">
        <f>+VLOOKUP(X17+Y17,HFO_2PS,trim2+4,TRUE)</f>
        <v>100</v>
      </c>
      <c r="AB17" s="6">
        <f>+X17-VLOOKUP(X17,HFO_2PS,1,TRUE)</f>
        <v>1</v>
      </c>
      <c r="AC17" s="7">
        <f t="shared" si="0"/>
        <v>-0.39999999999999858</v>
      </c>
      <c r="AD17" s="7">
        <f t="shared" si="1"/>
        <v>-0.39999999999999858</v>
      </c>
      <c r="AE17" s="7">
        <f t="shared" si="2"/>
        <v>99.6</v>
      </c>
      <c r="AF17" s="8">
        <f>+VLOOKUP(X17,HFO_2PS,trim2+5,TRUE)</f>
        <v>99.9</v>
      </c>
      <c r="AG17" s="8">
        <f>+VLOOKUP(X17+Y17,HFO_2PS,trim2+5,TRUE)</f>
        <v>100.7</v>
      </c>
      <c r="AH17" s="7">
        <f t="shared" si="3"/>
        <v>-0.39999999999999858</v>
      </c>
      <c r="AI17" s="7">
        <f t="shared" si="4"/>
        <v>-0.39999999999999858</v>
      </c>
      <c r="AJ17" s="7">
        <f t="shared" si="5"/>
        <v>100.30000000000001</v>
      </c>
      <c r="AK17" s="7">
        <f t="shared" si="6"/>
        <v>0</v>
      </c>
      <c r="AL17" s="7">
        <f t="shared" si="7"/>
        <v>-0.35000000000000853</v>
      </c>
      <c r="AM17" s="7"/>
      <c r="AN17" s="9">
        <f t="shared" si="8"/>
        <v>99.6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2.72</v>
      </c>
      <c r="C18" s="76"/>
      <c r="D18" s="74">
        <f>IF(B18="mt",0,AN15)</f>
        <v>1811.3</v>
      </c>
      <c r="E18" s="76"/>
      <c r="F18" s="75"/>
      <c r="G18" s="74">
        <f t="shared" si="13"/>
        <v>1811.3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1797.048</v>
      </c>
      <c r="L18" s="92">
        <f t="shared" si="11"/>
        <v>1715.1026112</v>
      </c>
      <c r="M18" s="92"/>
      <c r="N18" s="91"/>
      <c r="O18" s="151">
        <f>D18/2077.6</f>
        <v>0.87182325760492874</v>
      </c>
      <c r="P18" s="152">
        <f>0.9*2077.6</f>
        <v>1869.84</v>
      </c>
      <c r="Q18" s="152">
        <f t="shared" si="15"/>
        <v>58.539999999999964</v>
      </c>
      <c r="R18" s="153">
        <v>3.6</v>
      </c>
      <c r="S18" s="154">
        <f t="shared" si="12"/>
        <v>1711.5026112</v>
      </c>
      <c r="U18" s="66"/>
      <c r="V18" s="14" t="s">
        <v>69</v>
      </c>
      <c r="W18" s="15"/>
      <c r="X18" s="13">
        <f>1442-B19*100</f>
        <v>0</v>
      </c>
      <c r="Y18" s="7">
        <v>2</v>
      </c>
      <c r="Z18" s="8">
        <f>+VLOOKUP(X18,HFO_SETT,trim2+4,TRUE)</f>
        <v>3.6</v>
      </c>
      <c r="AA18" s="8">
        <f>+VLOOKUP(X18+Y18,HFO_SETT,trim2+4,TRUE)</f>
        <v>3.8</v>
      </c>
      <c r="AB18" s="6">
        <f>+X18-VLOOKUP(X18,HFO_SETT,1,TRUE)</f>
        <v>0</v>
      </c>
      <c r="AC18" s="7">
        <f t="shared" si="0"/>
        <v>-9.9999999999999867E-2</v>
      </c>
      <c r="AD18" s="7">
        <f t="shared" si="1"/>
        <v>0</v>
      </c>
      <c r="AE18" s="7">
        <f t="shared" si="2"/>
        <v>3.6</v>
      </c>
      <c r="AF18" s="8">
        <f>+VLOOKUP(X18,HFO_SETT,trim2+5,TRUE)</f>
        <v>3.6</v>
      </c>
      <c r="AG18" s="8">
        <f>+VLOOKUP(X18+Y18,HFO_SETT,trim2+5,TRUE)</f>
        <v>3.8</v>
      </c>
      <c r="AH18" s="7">
        <f t="shared" si="3"/>
        <v>-9.9999999999999867E-2</v>
      </c>
      <c r="AI18" s="7">
        <f t="shared" si="4"/>
        <v>0</v>
      </c>
      <c r="AJ18" s="7">
        <f t="shared" si="5"/>
        <v>3.6</v>
      </c>
      <c r="AK18" s="7">
        <f t="shared" si="6"/>
        <v>0</v>
      </c>
      <c r="AL18" s="7">
        <f t="shared" si="7"/>
        <v>0</v>
      </c>
      <c r="AM18" s="7"/>
      <c r="AN18" s="9">
        <f t="shared" si="8"/>
        <v>3.6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14.42</v>
      </c>
      <c r="C19" s="159"/>
      <c r="D19" s="160">
        <f>+AN18</f>
        <v>3.6</v>
      </c>
      <c r="E19" s="159"/>
      <c r="F19" s="161"/>
      <c r="G19" s="160">
        <f t="shared" si="13"/>
        <v>3.6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3.4340000000000002</v>
      </c>
      <c r="L19" s="164">
        <f t="shared" si="11"/>
        <v>3.2774096000000004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2656.2400000000002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0</v>
      </c>
      <c r="Y19" s="7">
        <v>2</v>
      </c>
      <c r="Z19" s="8">
        <f>+VLOOKUP(X19,HFO_SERV,trim2+4,TRUE)</f>
        <v>2.8</v>
      </c>
      <c r="AA19" s="8">
        <f>+VLOOKUP(X19+Y19,HFO_SERV,trim2+4,TRUE)</f>
        <v>3</v>
      </c>
      <c r="AB19" s="6">
        <f>+X19-VLOOKUP(X19,HFO_SERV,1,TRUE)</f>
        <v>0</v>
      </c>
      <c r="AC19" s="7">
        <f t="shared" si="0"/>
        <v>-0.10000000000000009</v>
      </c>
      <c r="AD19" s="7">
        <f t="shared" si="1"/>
        <v>0</v>
      </c>
      <c r="AE19" s="7">
        <f t="shared" si="2"/>
        <v>2.8</v>
      </c>
      <c r="AF19" s="8">
        <f>+VLOOKUP(X19,HFO_SERV,trim2+5,TRUE)</f>
        <v>2.8</v>
      </c>
      <c r="AG19" s="8">
        <f>+VLOOKUP(X19+Y19,HFO_SERV,trim2+5,TRUE)</f>
        <v>3</v>
      </c>
      <c r="AH19" s="7">
        <f t="shared" si="3"/>
        <v>-0.10000000000000009</v>
      </c>
      <c r="AI19" s="7">
        <f t="shared" si="4"/>
        <v>0</v>
      </c>
      <c r="AJ19" s="7">
        <f t="shared" si="5"/>
        <v>2.8</v>
      </c>
      <c r="AK19" s="7">
        <f t="shared" si="6"/>
        <v>0</v>
      </c>
      <c r="AL19" s="7">
        <f t="shared" si="7"/>
        <v>0</v>
      </c>
      <c r="AM19" s="7"/>
      <c r="AN19" s="9">
        <f t="shared" si="8"/>
        <v>2.8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14.42</v>
      </c>
      <c r="C20" s="159"/>
      <c r="D20" s="160">
        <f>+AN19</f>
        <v>2.8</v>
      </c>
      <c r="E20" s="159"/>
      <c r="F20" s="161"/>
      <c r="G20" s="160">
        <f t="shared" si="13"/>
        <v>2.8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2.6480000000000001</v>
      </c>
      <c r="L20" s="164">
        <f>IF(B20="","",$K20*($I20-0.0011))</f>
        <v>2.5272512000000003</v>
      </c>
      <c r="M20" s="164" t="s">
        <v>93</v>
      </c>
      <c r="N20" s="91"/>
      <c r="O20" s="197"/>
      <c r="P20" s="195" t="s">
        <v>149</v>
      </c>
      <c r="Q20" s="196">
        <f>+Q19*0.95</f>
        <v>2523.4279999999999</v>
      </c>
      <c r="S20" s="183">
        <f>+SUM(S15:S18)</f>
        <v>1179.55142</v>
      </c>
      <c r="U20" s="66"/>
      <c r="V20" s="14" t="s">
        <v>71</v>
      </c>
      <c r="W20" s="15"/>
      <c r="X20" s="13">
        <f>1494-B21*100</f>
        <v>803</v>
      </c>
      <c r="Y20" s="7">
        <v>2</v>
      </c>
      <c r="Z20" s="8">
        <f>+VLOOKUP(X20,LSHFO_SET,trim2+4,TRUE)</f>
        <v>66</v>
      </c>
      <c r="AA20" s="8">
        <f>+VLOOKUP(X20+Y20,LSHFO_SET,trim2+4,TRUE)</f>
        <v>66.2</v>
      </c>
      <c r="AB20" s="6">
        <f>+X20-VLOOKUP(X20,LSHFO_SET,1,TRUE)</f>
        <v>1</v>
      </c>
      <c r="AC20" s="7">
        <f t="shared" si="0"/>
        <v>-0.10000000000000142</v>
      </c>
      <c r="AD20" s="7">
        <f t="shared" si="1"/>
        <v>-0.10000000000000142</v>
      </c>
      <c r="AE20" s="7">
        <f t="shared" si="2"/>
        <v>66.099999999999994</v>
      </c>
      <c r="AF20" s="8">
        <f>+VLOOKUP(X20,LSHFO_SET,trim2+5,TRUE)</f>
        <v>66</v>
      </c>
      <c r="AG20" s="8">
        <f>+VLOOKUP(X20+Y20,LSHFO_SET,trim2+5,TRUE)</f>
        <v>66.2</v>
      </c>
      <c r="AH20" s="7">
        <f t="shared" si="3"/>
        <v>-0.10000000000000142</v>
      </c>
      <c r="AI20" s="7">
        <f t="shared" si="4"/>
        <v>-0.10000000000000142</v>
      </c>
      <c r="AJ20" s="7">
        <f t="shared" si="5"/>
        <v>66.099999999999994</v>
      </c>
      <c r="AK20" s="7">
        <f t="shared" si="6"/>
        <v>0</v>
      </c>
      <c r="AL20" s="7">
        <f t="shared" si="7"/>
        <v>0</v>
      </c>
      <c r="AM20" s="7"/>
      <c r="AN20" s="9">
        <f t="shared" si="8"/>
        <v>66.099999999999994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6.91</v>
      </c>
      <c r="C21" s="76"/>
      <c r="D21" s="74">
        <f>IF(B21="mt",0,AN20)</f>
        <v>66.099999999999994</v>
      </c>
      <c r="E21" s="76"/>
      <c r="F21" s="75"/>
      <c r="G21" s="74">
        <f t="shared" si="13"/>
        <v>66.099999999999994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63.706000000000003</v>
      </c>
      <c r="L21" s="92">
        <f t="shared" si="11"/>
        <v>60.565294200000004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993</v>
      </c>
      <c r="Y21" s="7">
        <v>2</v>
      </c>
      <c r="Z21" s="8">
        <f>+VLOOKUP(X21,LSHFO_SERV,trim2+4,TRUE)</f>
        <v>81.900000000000006</v>
      </c>
      <c r="AA21" s="8">
        <f>+VLOOKUP(X21+Y21,LSHFO_SERV,trim2+4,TRUE)</f>
        <v>82.1</v>
      </c>
      <c r="AB21" s="6">
        <f>+X21-VLOOKUP(X21,LSHFO_SERV,1,TRUE)</f>
        <v>1</v>
      </c>
      <c r="AC21" s="7">
        <f t="shared" si="0"/>
        <v>-9.9999999999994316E-2</v>
      </c>
      <c r="AD21" s="7">
        <f t="shared" si="1"/>
        <v>-9.9999999999994316E-2</v>
      </c>
      <c r="AE21" s="7">
        <f t="shared" si="2"/>
        <v>82</v>
      </c>
      <c r="AF21" s="8">
        <f>+VLOOKUP(X21,LSHFO_SERV,trim2+5,TRUE)</f>
        <v>81.900000000000006</v>
      </c>
      <c r="AG21" s="8">
        <f>+VLOOKUP(X21+Y21,LSHFO_SERV,trim2+5,TRUE)</f>
        <v>82.1</v>
      </c>
      <c r="AH21" s="7">
        <f t="shared" si="3"/>
        <v>-9.9999999999994316E-2</v>
      </c>
      <c r="AI21" s="7">
        <f t="shared" si="4"/>
        <v>-9.9999999999994316E-2</v>
      </c>
      <c r="AJ21" s="7">
        <f t="shared" si="5"/>
        <v>82</v>
      </c>
      <c r="AK21" s="7">
        <f t="shared" si="6"/>
        <v>0</v>
      </c>
      <c r="AL21" s="7">
        <f t="shared" si="7"/>
        <v>0</v>
      </c>
      <c r="AM21" s="7"/>
      <c r="AN21" s="9">
        <f t="shared" si="8"/>
        <v>82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5.4</v>
      </c>
      <c r="C22" s="76"/>
      <c r="D22" s="74">
        <f>IF(B22="mt",0,AN21)</f>
        <v>82</v>
      </c>
      <c r="E22" s="76"/>
      <c r="F22" s="75"/>
      <c r="G22" s="74">
        <f t="shared" si="13"/>
        <v>82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79.03</v>
      </c>
      <c r="L22" s="92">
        <f t="shared" si="11"/>
        <v>75.133820999999998</v>
      </c>
      <c r="M22" s="92"/>
      <c r="N22" s="91"/>
      <c r="O22" s="131"/>
      <c r="P22" s="219">
        <v>1881.5</v>
      </c>
      <c r="Q22" s="149">
        <f>M26-P22</f>
        <v>71.155195999999705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8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835</v>
      </c>
      <c r="Y23" s="7">
        <v>2</v>
      </c>
      <c r="Z23" s="8">
        <f>+VLOOKUP(X23,MGO_STOR_SB,trim2+4,TRUE)</f>
        <v>201</v>
      </c>
      <c r="AA23" s="8">
        <f>+VLOOKUP(X23+Y23,MGO_STOR_SB,trim2+4,TRUE)</f>
        <v>201.6</v>
      </c>
      <c r="AB23" s="6">
        <f>+X23-VLOOKUP(X23,MGO_STOR_SB,1,TRUE)</f>
        <v>1</v>
      </c>
      <c r="AC23" s="7">
        <f>+(Z23-AA23)/Y23</f>
        <v>-0.29999999999999716</v>
      </c>
      <c r="AD23" s="7">
        <f>+AC23*AB23</f>
        <v>-0.29999999999999716</v>
      </c>
      <c r="AE23" s="7">
        <f>+Z23-AD23</f>
        <v>201.3</v>
      </c>
      <c r="AF23" s="8">
        <f>+VLOOKUP(X23,MGO_STOR_SB,trim2+5,TRUE)</f>
        <v>201.2</v>
      </c>
      <c r="AG23" s="8">
        <f>+VLOOKUP(X23+Y23,MGO_STOR_SB,trim2+5,TRUE)</f>
        <v>201.7</v>
      </c>
      <c r="AH23" s="7">
        <f>+(AF23-AG23)/Y23</f>
        <v>-0.25</v>
      </c>
      <c r="AI23" s="7">
        <f>+AH23*AB23</f>
        <v>-0.25</v>
      </c>
      <c r="AJ23" s="7">
        <f>+AF23-AI23</f>
        <v>201.45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201.3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2081.5</v>
      </c>
      <c r="E25" s="71"/>
      <c r="F25" s="90">
        <f>SUM(F15:F24)</f>
        <v>0</v>
      </c>
      <c r="G25" s="89">
        <f>SUM(G15:G24)</f>
        <v>2074.5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2047.4739999999999</v>
      </c>
      <c r="L25" s="87">
        <f>SUM(L15:L24)</f>
        <v>1952.6551959999997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286</v>
      </c>
      <c r="Y25" s="7">
        <v>2</v>
      </c>
      <c r="Z25" s="8">
        <f>+VLOOKUP(X25,MGO_SERV_TK,trim2+4,TRUE)</f>
        <v>60.5</v>
      </c>
      <c r="AA25" s="8">
        <f>+VLOOKUP(X25+Y25,MGO_SERV_TK,trim2+4,TRUE)</f>
        <v>60.9</v>
      </c>
      <c r="AB25" s="6">
        <f>+X25-VLOOKUP(X25,MGO_SERV_TK,1,TRUE)</f>
        <v>0</v>
      </c>
      <c r="AC25" s="7">
        <f>+(Z25-AA25)/Y25</f>
        <v>-0.19999999999999929</v>
      </c>
      <c r="AD25" s="7">
        <f>+AC25*AB25</f>
        <v>0</v>
      </c>
      <c r="AE25" s="7">
        <f>+Z25-AD25</f>
        <v>60.5</v>
      </c>
      <c r="AF25" s="8">
        <f>+VLOOKUP(X25,MGO_SERV_TK,trim2+5,TRUE)</f>
        <v>60.4</v>
      </c>
      <c r="AG25" s="8">
        <f>+VLOOKUP(X25+Y25,MGO_SERV_TK,trim2+5,TRUE)</f>
        <v>60.8</v>
      </c>
      <c r="AH25" s="7">
        <f>+(AF25-AG25)/Y25</f>
        <v>-0.19999999999999929</v>
      </c>
      <c r="AI25" s="7">
        <f>+AH25*AB25</f>
        <v>0</v>
      </c>
      <c r="AJ25" s="7">
        <f>+AF25-AI25</f>
        <v>60.4</v>
      </c>
      <c r="AK25" s="7">
        <f t="shared" si="6"/>
        <v>0</v>
      </c>
      <c r="AL25" s="7">
        <f>+(AE25-AJ25)/Y25</f>
        <v>5.0000000000000711E-2</v>
      </c>
      <c r="AM25" s="7"/>
      <c r="AN25" s="9">
        <f>+AE25-AL25*AK25</f>
        <v>60.5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1952.6551959999997</v>
      </c>
      <c r="N26" s="66"/>
      <c r="O26" s="66"/>
      <c r="T26" s="66"/>
      <c r="U26" s="66"/>
      <c r="V26" s="120" t="s">
        <v>74</v>
      </c>
      <c r="W26" s="15"/>
      <c r="X26" s="13">
        <f>+C38*100</f>
        <v>492</v>
      </c>
      <c r="Y26" s="7">
        <v>3</v>
      </c>
      <c r="Z26" s="8">
        <f>+VLOOKUP(X26,MGO_STOR_PS,trim2+4,TRUE)</f>
        <v>188.7</v>
      </c>
      <c r="AA26" s="8">
        <f>+VLOOKUP(X26+Y26,MGO_STOR_PS,trim2+4,TRUE)</f>
        <v>189.5</v>
      </c>
      <c r="AB26" s="6">
        <f>+X26-VLOOKUP(X26,MGO_STOR_PS,1,TRUE)</f>
        <v>0</v>
      </c>
      <c r="AC26" s="7">
        <f>+(Z26-AA26)/Y26</f>
        <v>-0.26666666666667044</v>
      </c>
      <c r="AD26" s="7">
        <f>+AC26*AB26</f>
        <v>0</v>
      </c>
      <c r="AE26" s="7">
        <f>+Z26-AD26</f>
        <v>188.7</v>
      </c>
      <c r="AF26" s="8">
        <f>+VLOOKUP(X26,MGO_STOR_PS,trim2+5,TRUE)</f>
        <v>189</v>
      </c>
      <c r="AG26" s="8">
        <f>+VLOOKUP(X26+Y26,MGO_STOR_PS,trim2+5,TRUE)</f>
        <v>189.8</v>
      </c>
      <c r="AH26" s="7">
        <f>+(AF26-AG26)/Y26</f>
        <v>-0.26666666666667044</v>
      </c>
      <c r="AI26" s="7">
        <f>+AH26*AB26</f>
        <v>0</v>
      </c>
      <c r="AJ26" s="7">
        <f>+AF26-AI26</f>
        <v>189</v>
      </c>
      <c r="AK26" s="7">
        <f t="shared" si="6"/>
        <v>0</v>
      </c>
      <c r="AL26" s="7">
        <f t="shared" ref="AL26:AL27" si="18">+(AE26-AJ26)/Y26</f>
        <v>-0.10000000000000379</v>
      </c>
      <c r="AM26" s="7"/>
      <c r="AN26" s="9">
        <f>+AE26-AL26*AK26</f>
        <v>188.7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56.999999999999993</v>
      </c>
      <c r="Y27" s="7">
        <v>4</v>
      </c>
      <c r="Z27" s="8">
        <f>+VLOOKUP(X27,mgodrain,trim2+4,TRUE)</f>
        <v>0.8</v>
      </c>
      <c r="AA27" s="8">
        <f>+VLOOKUP(X27+Y27,mgodrain,trim2+4,TRUE)</f>
        <v>0.9</v>
      </c>
      <c r="AB27" s="6">
        <f>+X27-VLOOKUP(X27,mgodrain,1,TRUE)</f>
        <v>0.99999999999999289</v>
      </c>
      <c r="AC27" s="7">
        <f>+(Z27-AA27)/Y27</f>
        <v>-2.4999999999999994E-2</v>
      </c>
      <c r="AD27" s="7">
        <f>+AC27*AB27</f>
        <v>-2.4999999999999818E-2</v>
      </c>
      <c r="AE27" s="7">
        <f>+Z27-AD27</f>
        <v>0.82499999999999984</v>
      </c>
      <c r="AF27" s="8">
        <f>+VLOOKUP(X27,mgodrain,trim2+5,TRUE)</f>
        <v>0.8</v>
      </c>
      <c r="AG27" s="8">
        <f>+VLOOKUP(X27+Y27,mgodrain,trim2+5,TRUE)</f>
        <v>0.9</v>
      </c>
      <c r="AH27" s="7">
        <f>+(AF27-AG27)/Y27</f>
        <v>-2.4999999999999994E-2</v>
      </c>
      <c r="AI27" s="7">
        <f>+AH27*AB27</f>
        <v>-2.4999999999999818E-2</v>
      </c>
      <c r="AJ27" s="7">
        <f>+AF27-AI27</f>
        <v>0.82499999999999984</v>
      </c>
      <c r="AK27" s="7">
        <f t="shared" si="6"/>
        <v>0</v>
      </c>
      <c r="AL27" s="7">
        <f t="shared" si="18"/>
        <v>0</v>
      </c>
      <c r="AM27" s="7"/>
      <c r="AN27" s="9">
        <f>+AE27-AL27*AK27</f>
        <v>0.82499999999999984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8.35</v>
      </c>
      <c r="D37" s="95">
        <f>+AN23</f>
        <v>201.3</v>
      </c>
      <c r="E37" s="97"/>
      <c r="F37" s="96"/>
      <c r="G37" s="95">
        <f>IF(D37&gt;0,D37-F37," ")</f>
        <v>201.3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199.239</v>
      </c>
      <c r="L37" s="117"/>
      <c r="M37" s="123">
        <f t="shared" ref="M37:M38" si="20">IF(C37="","",$K37*($I37-0.0011))</f>
        <v>176.60544959999999</v>
      </c>
      <c r="O37" s="151">
        <f>D37/229</f>
        <v>0.87903930131004371</v>
      </c>
      <c r="P37" s="152">
        <f>0.9*229</f>
        <v>206.1</v>
      </c>
      <c r="Q37" s="152">
        <f t="shared" ref="Q37" si="21">IF(P37-G37&lt;0,0,P37-G37)</f>
        <v>4.7999999999999829</v>
      </c>
      <c r="R37" s="153">
        <v>176.7</v>
      </c>
      <c r="S37" s="154">
        <f>SUM(L37:M37)-R37</f>
        <v>-9.455040000000281E-2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4.92</v>
      </c>
      <c r="D38" s="74">
        <f>+AN26</f>
        <v>188.7</v>
      </c>
      <c r="E38" s="76"/>
      <c r="F38" s="75"/>
      <c r="G38" s="74">
        <f>IF(D38&gt;0,D38-F38," ")</f>
        <v>188.7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186.739</v>
      </c>
      <c r="L38" s="93"/>
      <c r="M38" s="92">
        <f t="shared" si="20"/>
        <v>163.63938569999999</v>
      </c>
      <c r="O38" s="151">
        <f>D38/411.3</f>
        <v>0.45878920495988323</v>
      </c>
      <c r="P38" s="152">
        <f>0.9*411.3</f>
        <v>370.17</v>
      </c>
      <c r="Q38" s="152">
        <f>IF(P38-G38&lt;0,0,P38-G38)</f>
        <v>181.47000000000003</v>
      </c>
      <c r="R38" s="153">
        <v>122.2</v>
      </c>
      <c r="S38" s="154">
        <f>SUM(L38:M38)-R38</f>
        <v>41.439385699999988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2.86</v>
      </c>
      <c r="D39" s="74">
        <f>+AN25</f>
        <v>60.5</v>
      </c>
      <c r="E39" s="76"/>
      <c r="F39" s="75"/>
      <c r="G39" s="74">
        <f>IF(D39&gt;0,D39-F39," ")</f>
        <v>60.5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60.113999999999997</v>
      </c>
      <c r="L39" s="93"/>
      <c r="M39" s="92">
        <f>IF(C39="","",$K39*($I39-0.0011))</f>
        <v>52.677898199999994</v>
      </c>
      <c r="O39" s="151">
        <f>D39/99.8</f>
        <v>0.60621242484969939</v>
      </c>
      <c r="P39" s="151">
        <f ca="1">0.95*P39%</f>
        <v>0</v>
      </c>
      <c r="Q39" s="151"/>
      <c r="R39" s="153">
        <v>69.2</v>
      </c>
      <c r="S39" s="154">
        <f>SUM(L39:M39)-R39</f>
        <v>-16.522101800000009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0.56999999999999995</v>
      </c>
      <c r="D40" s="140">
        <v>1.1000000000000001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186.27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451.6</v>
      </c>
      <c r="E41" s="71"/>
      <c r="F41" s="90">
        <f>SUM(F37:F40)</f>
        <v>0</v>
      </c>
      <c r="G41" s="89">
        <f>SUM(G37:G40)</f>
        <v>450.8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446.392</v>
      </c>
      <c r="L41" s="87">
        <f>SUM(L37:L40)</f>
        <v>0</v>
      </c>
      <c r="M41" s="86">
        <f>SUM(M37:M40)</f>
        <v>393.18595349999998</v>
      </c>
      <c r="O41" s="194"/>
      <c r="P41" s="195" t="s">
        <v>149</v>
      </c>
      <c r="Q41" s="196">
        <f>+Q40*0.85</f>
        <v>158.3295</v>
      </c>
      <c r="R41" s="21"/>
      <c r="S41" s="183">
        <f>+SUM(S37:S39)</f>
        <v>24.822733499999977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393.18595349999998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159.42273350000002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391.5</v>
      </c>
      <c r="R45" s="100">
        <f>M42-P45</f>
        <v>1.6859534999999823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V62"/>
  <sheetViews>
    <sheetView showGridLines="0" showZeros="0" view="pageBreakPreview" topLeftCell="A7" zoomScaleSheetLayoutView="100" workbookViewId="0">
      <selection activeCell="C39" sqref="C39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46109</v>
      </c>
      <c r="I5" s="200"/>
      <c r="J5" s="103" t="s">
        <v>133</v>
      </c>
      <c r="K5" s="166" t="s">
        <v>203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3.5</v>
      </c>
      <c r="D9" s="100"/>
      <c r="E9" s="103" t="s">
        <v>130</v>
      </c>
      <c r="F9" s="178">
        <v>5.8</v>
      </c>
      <c r="G9" s="105" t="s">
        <v>129</v>
      </c>
      <c r="H9" s="104">
        <f>SUM(F9-C9)</f>
        <v>2.2999999999999998</v>
      </c>
      <c r="J9" s="103" t="s">
        <v>128</v>
      </c>
      <c r="K9" s="184"/>
      <c r="L9" s="102"/>
      <c r="M9" s="100"/>
      <c r="X9">
        <f>+INT(trim)</f>
        <v>2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1.9</v>
      </c>
      <c r="AB14" s="2">
        <f>+X14-VLOOKUP(X14,HFO_1sb,1,TRUE)</f>
        <v>1</v>
      </c>
      <c r="AC14" s="3">
        <f t="shared" ref="AC14:AC21" si="0">+(Z14-AA14)/Y14</f>
        <v>-0.19999999999999996</v>
      </c>
      <c r="AD14" s="3">
        <f t="shared" ref="AD14:AD21" si="1">+AC14*AB14</f>
        <v>-0.19999999999999996</v>
      </c>
      <c r="AE14" s="3">
        <f t="shared" ref="AE14:AE21" si="2">+Z14-AD14</f>
        <v>1.7</v>
      </c>
      <c r="AF14" s="4">
        <f>+VLOOKUP(X14,HFO_1sb,trim2+5,TRUE)</f>
        <v>1.5</v>
      </c>
      <c r="AG14" s="4">
        <f>+VLOOKUP(X14+Y14,HFO_1sb,trim2+5,TRUE)</f>
        <v>1.8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1.65</v>
      </c>
      <c r="AK14" s="3">
        <f t="shared" ref="AK14:AK27" si="6">(trim2-INT(trim2))*10</f>
        <v>0</v>
      </c>
      <c r="AL14" s="7">
        <f t="shared" ref="AL14:AL24" si="7">+(AE14-AJ14)/Y14</f>
        <v>2.5000000000000022E-2</v>
      </c>
      <c r="AM14" s="3"/>
      <c r="AN14" s="5">
        <f t="shared" ref="AN14:AN21" si="8">+AE14-AL14*AK14</f>
        <v>1.7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1.9</v>
      </c>
      <c r="E15" s="97"/>
      <c r="F15" s="96"/>
      <c r="G15" s="95">
        <f>IF(D15&gt;=0,D15-F15," ")</f>
        <v>1.9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1.8759999999999999</v>
      </c>
      <c r="L15" s="123">
        <f t="shared" ref="L15:L22" si="11">IF(B15="","",$K15*($I15-0.0011))</f>
        <v>1.7960824</v>
      </c>
      <c r="M15" s="123"/>
      <c r="N15" s="91"/>
      <c r="O15" s="151">
        <f>D15/829.8</f>
        <v>2.2897083634610751E-3</v>
      </c>
      <c r="P15" s="152">
        <f>0.9*829.8</f>
        <v>746.81999999999994</v>
      </c>
      <c r="Q15" s="152">
        <f>IF(P15-G15&lt;0,0,P15-G15)</f>
        <v>744.92</v>
      </c>
      <c r="R15" s="153">
        <v>626.20000000000005</v>
      </c>
      <c r="S15" s="154">
        <f t="shared" ref="S15:S18" si="12">SUM(L15:M15)-R15</f>
        <v>-624.4039176</v>
      </c>
      <c r="U15" s="66"/>
      <c r="V15" s="16" t="s">
        <v>66</v>
      </c>
      <c r="W15" s="15"/>
      <c r="X15" s="13">
        <f>1710-B18*100</f>
        <v>1445</v>
      </c>
      <c r="Y15" s="7">
        <v>2</v>
      </c>
      <c r="Z15" s="8">
        <f>+VLOOKUP(X15,HFO_2SB,trim2+4,TRUE)</f>
        <v>1819.6</v>
      </c>
      <c r="AA15" s="8">
        <f>+VLOOKUP(X15+Y15,HFO_2SB,trim2+4,TRUE)</f>
        <v>1822.4</v>
      </c>
      <c r="AB15" s="6">
        <f>+X15-VLOOKUP(X15,HFO_2SB,1,TRUE)</f>
        <v>1</v>
      </c>
      <c r="AC15" s="7">
        <f t="shared" si="0"/>
        <v>-1.4000000000000909</v>
      </c>
      <c r="AD15" s="7">
        <f t="shared" si="1"/>
        <v>-1.4000000000000909</v>
      </c>
      <c r="AE15" s="7">
        <f t="shared" si="2"/>
        <v>1821</v>
      </c>
      <c r="AF15" s="8">
        <f>+VLOOKUP(X15,HFO_2SB,trim2+5,TRUE)</f>
        <v>1822.1</v>
      </c>
      <c r="AG15" s="8">
        <f>+VLOOKUP(X15+Y15,HFO_2SB,trim2+5,TRUE)</f>
        <v>1824.9</v>
      </c>
      <c r="AH15" s="7">
        <f t="shared" si="3"/>
        <v>-1.4000000000000909</v>
      </c>
      <c r="AI15" s="7">
        <f t="shared" si="4"/>
        <v>-1.4000000000000909</v>
      </c>
      <c r="AJ15" s="7">
        <f t="shared" si="5"/>
        <v>1823.5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1821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1.7</v>
      </c>
      <c r="E16" s="76"/>
      <c r="F16" s="75"/>
      <c r="G16" s="74">
        <f t="shared" ref="G16:G22" si="13">IF(D16&gt;=0,D16-F16," ")</f>
        <v>1.7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1.661</v>
      </c>
      <c r="L16" s="92">
        <f t="shared" si="11"/>
        <v>1.5852584000000001</v>
      </c>
      <c r="M16" s="92" t="s">
        <v>93</v>
      </c>
      <c r="N16" s="91"/>
      <c r="O16" s="151">
        <f t="shared" ref="O16" si="14">D16/829.8</f>
        <v>2.0486864304651723E-3</v>
      </c>
      <c r="P16" s="152">
        <f>0.9*829.8</f>
        <v>746.81999999999994</v>
      </c>
      <c r="Q16" s="152">
        <f t="shared" ref="Q16:Q18" si="15">IF(P16-G16&lt;0,0,P16-G16)</f>
        <v>745.11999999999989</v>
      </c>
      <c r="R16" s="153">
        <v>0.7</v>
      </c>
      <c r="S16" s="154">
        <f t="shared" si="12"/>
        <v>0.88525840000000011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1.9</v>
      </c>
      <c r="AA16" s="8">
        <f>+VLOOKUP(X16+Y16,LSHFO_PS,trim2+4,TRUE)</f>
        <v>2.2999999999999998</v>
      </c>
      <c r="AB16" s="6">
        <f>+X16-VLOOKUP(X16,LSHFO_PS,1,TRUE)</f>
        <v>0</v>
      </c>
      <c r="AC16" s="7">
        <f t="shared" si="0"/>
        <v>-0.19999999999999996</v>
      </c>
      <c r="AD16" s="7">
        <f t="shared" si="1"/>
        <v>0</v>
      </c>
      <c r="AE16" s="7">
        <f t="shared" si="2"/>
        <v>1.9</v>
      </c>
      <c r="AF16" s="8">
        <f>+VLOOKUP(X16,LSHFO_PS,trim2+5,TRUE)</f>
        <v>1.9</v>
      </c>
      <c r="AG16" s="8">
        <f>+VLOOKUP(X16+Y16,LSHFO_PS,trim2+5,TRUE)</f>
        <v>2.2000000000000002</v>
      </c>
      <c r="AH16" s="7">
        <f t="shared" si="3"/>
        <v>-0.15000000000000013</v>
      </c>
      <c r="AI16" s="7">
        <f t="shared" si="4"/>
        <v>0</v>
      </c>
      <c r="AJ16" s="7">
        <f t="shared" si="5"/>
        <v>1.9</v>
      </c>
      <c r="AK16" s="7">
        <f t="shared" si="6"/>
        <v>0</v>
      </c>
      <c r="AL16" s="7">
        <f t="shared" si="7"/>
        <v>0</v>
      </c>
      <c r="AM16" s="7"/>
      <c r="AN16" s="9">
        <f t="shared" si="8"/>
        <v>1.9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13.5</v>
      </c>
      <c r="C17" s="76"/>
      <c r="D17" s="74">
        <f>IF(B17="mt",0,AN17)</f>
        <v>100.45</v>
      </c>
      <c r="E17" s="76"/>
      <c r="F17" s="75"/>
      <c r="G17" s="74">
        <f t="shared" si="13"/>
        <v>100.45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97.923000000000002</v>
      </c>
      <c r="L17" s="92">
        <f t="shared" si="11"/>
        <v>93.457711200000006</v>
      </c>
      <c r="M17" s="92" t="s">
        <v>93</v>
      </c>
      <c r="N17" s="91"/>
      <c r="O17" s="151">
        <f>D17/1341.4</f>
        <v>7.4884449083047561E-2</v>
      </c>
      <c r="P17" s="152">
        <f>0.9*1341.4</f>
        <v>1207.2600000000002</v>
      </c>
      <c r="Q17" s="152">
        <f t="shared" si="15"/>
        <v>1106.8100000000002</v>
      </c>
      <c r="R17" s="153">
        <v>1.1000000000000001</v>
      </c>
      <c r="S17" s="154">
        <f t="shared" si="12"/>
        <v>92.357711200000011</v>
      </c>
      <c r="U17" s="66"/>
      <c r="V17" s="14" t="s">
        <v>68</v>
      </c>
      <c r="W17" s="15"/>
      <c r="X17" s="13">
        <f>1709-B17*100</f>
        <v>359</v>
      </c>
      <c r="Y17" s="7">
        <v>2</v>
      </c>
      <c r="Z17" s="8">
        <f>+VLOOKUP(X17,HFO_2PS,trim2+4,TRUE)</f>
        <v>100</v>
      </c>
      <c r="AA17" s="8">
        <f>+VLOOKUP(X17+Y17,HFO_2PS,trim2+4,TRUE)</f>
        <v>100.9</v>
      </c>
      <c r="AB17" s="6">
        <f>+X17-VLOOKUP(X17,HFO_2PS,1,TRUE)</f>
        <v>1</v>
      </c>
      <c r="AC17" s="7">
        <f t="shared" si="0"/>
        <v>-0.45000000000000284</v>
      </c>
      <c r="AD17" s="7">
        <f t="shared" si="1"/>
        <v>-0.45000000000000284</v>
      </c>
      <c r="AE17" s="7">
        <f t="shared" si="2"/>
        <v>100.45</v>
      </c>
      <c r="AF17" s="8">
        <f>+VLOOKUP(X17,HFO_2PS,trim2+5,TRUE)</f>
        <v>100.7</v>
      </c>
      <c r="AG17" s="8">
        <f>+VLOOKUP(X17+Y17,HFO_2PS,trim2+5,TRUE)</f>
        <v>101.6</v>
      </c>
      <c r="AH17" s="7">
        <f t="shared" si="3"/>
        <v>-0.44999999999999574</v>
      </c>
      <c r="AI17" s="7">
        <f t="shared" si="4"/>
        <v>-0.44999999999999574</v>
      </c>
      <c r="AJ17" s="7">
        <f t="shared" si="5"/>
        <v>101.15</v>
      </c>
      <c r="AK17" s="7">
        <f t="shared" si="6"/>
        <v>0</v>
      </c>
      <c r="AL17" s="7">
        <f t="shared" si="7"/>
        <v>-0.35000000000000142</v>
      </c>
      <c r="AM17" s="7"/>
      <c r="AN17" s="9">
        <f t="shared" si="8"/>
        <v>100.45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2.65</v>
      </c>
      <c r="C18" s="76"/>
      <c r="D18" s="74">
        <f>IF(B18="mt",0,AN15)</f>
        <v>1821</v>
      </c>
      <c r="E18" s="76"/>
      <c r="F18" s="75"/>
      <c r="G18" s="74">
        <f t="shared" si="13"/>
        <v>1821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1806.672</v>
      </c>
      <c r="L18" s="92">
        <f t="shared" si="11"/>
        <v>1724.2877568000001</v>
      </c>
      <c r="M18" s="92"/>
      <c r="N18" s="91"/>
      <c r="O18" s="151">
        <f>D18/2077.6</f>
        <v>0.87649210627647289</v>
      </c>
      <c r="P18" s="152">
        <f>0.9*2077.6</f>
        <v>1869.84</v>
      </c>
      <c r="Q18" s="152">
        <f t="shared" si="15"/>
        <v>48.839999999999918</v>
      </c>
      <c r="R18" s="153">
        <v>3.6</v>
      </c>
      <c r="S18" s="154">
        <f t="shared" si="12"/>
        <v>1720.6877568000002</v>
      </c>
      <c r="U18" s="66"/>
      <c r="V18" s="14" t="s">
        <v>69</v>
      </c>
      <c r="W18" s="15"/>
      <c r="X18" s="13">
        <f>1442-B19*100</f>
        <v>0</v>
      </c>
      <c r="Y18" s="7">
        <v>2</v>
      </c>
      <c r="Z18" s="8">
        <f>+VLOOKUP(X18,HFO_SETT,trim2+4,TRUE)</f>
        <v>3.6</v>
      </c>
      <c r="AA18" s="8">
        <f>+VLOOKUP(X18+Y18,HFO_SETT,trim2+4,TRUE)</f>
        <v>3.8</v>
      </c>
      <c r="AB18" s="6">
        <f>+X18-VLOOKUP(X18,HFO_SETT,1,TRUE)</f>
        <v>0</v>
      </c>
      <c r="AC18" s="7">
        <f t="shared" si="0"/>
        <v>-9.9999999999999867E-2</v>
      </c>
      <c r="AD18" s="7">
        <f t="shared" si="1"/>
        <v>0</v>
      </c>
      <c r="AE18" s="7">
        <f t="shared" si="2"/>
        <v>3.6</v>
      </c>
      <c r="AF18" s="8">
        <f>+VLOOKUP(X18,HFO_SETT,trim2+5,TRUE)</f>
        <v>3.6</v>
      </c>
      <c r="AG18" s="8">
        <f>+VLOOKUP(X18+Y18,HFO_SETT,trim2+5,TRUE)</f>
        <v>3.8</v>
      </c>
      <c r="AH18" s="7">
        <f t="shared" si="3"/>
        <v>-9.9999999999999867E-2</v>
      </c>
      <c r="AI18" s="7">
        <f t="shared" si="4"/>
        <v>0</v>
      </c>
      <c r="AJ18" s="7">
        <f t="shared" si="5"/>
        <v>3.6</v>
      </c>
      <c r="AK18" s="7">
        <f t="shared" si="6"/>
        <v>0</v>
      </c>
      <c r="AL18" s="7">
        <f t="shared" si="7"/>
        <v>0</v>
      </c>
      <c r="AM18" s="7"/>
      <c r="AN18" s="9">
        <f t="shared" si="8"/>
        <v>3.6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14.42</v>
      </c>
      <c r="C19" s="159"/>
      <c r="D19" s="160">
        <f>+AN18</f>
        <v>3.6</v>
      </c>
      <c r="E19" s="159"/>
      <c r="F19" s="161"/>
      <c r="G19" s="160">
        <f t="shared" si="13"/>
        <v>3.6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3.4340000000000002</v>
      </c>
      <c r="L19" s="164">
        <f t="shared" si="11"/>
        <v>3.2774096000000004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2645.6900000000005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0</v>
      </c>
      <c r="Y19" s="7">
        <v>2</v>
      </c>
      <c r="Z19" s="8">
        <f>+VLOOKUP(X19,HFO_SERV,trim2+4,TRUE)</f>
        <v>2.8</v>
      </c>
      <c r="AA19" s="8">
        <f>+VLOOKUP(X19+Y19,HFO_SERV,trim2+4,TRUE)</f>
        <v>3</v>
      </c>
      <c r="AB19" s="6">
        <f>+X19-VLOOKUP(X19,HFO_SERV,1,TRUE)</f>
        <v>0</v>
      </c>
      <c r="AC19" s="7">
        <f t="shared" si="0"/>
        <v>-0.10000000000000009</v>
      </c>
      <c r="AD19" s="7">
        <f t="shared" si="1"/>
        <v>0</v>
      </c>
      <c r="AE19" s="7">
        <f t="shared" si="2"/>
        <v>2.8</v>
      </c>
      <c r="AF19" s="8">
        <f>+VLOOKUP(X19,HFO_SERV,trim2+5,TRUE)</f>
        <v>2.8</v>
      </c>
      <c r="AG19" s="8">
        <f>+VLOOKUP(X19+Y19,HFO_SERV,trim2+5,TRUE)</f>
        <v>3</v>
      </c>
      <c r="AH19" s="7">
        <f t="shared" si="3"/>
        <v>-0.10000000000000009</v>
      </c>
      <c r="AI19" s="7">
        <f t="shared" si="4"/>
        <v>0</v>
      </c>
      <c r="AJ19" s="7">
        <f t="shared" si="5"/>
        <v>2.8</v>
      </c>
      <c r="AK19" s="7">
        <f t="shared" si="6"/>
        <v>0</v>
      </c>
      <c r="AL19" s="7">
        <f t="shared" si="7"/>
        <v>0</v>
      </c>
      <c r="AM19" s="7"/>
      <c r="AN19" s="9">
        <f t="shared" si="8"/>
        <v>2.8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14.42</v>
      </c>
      <c r="C20" s="159"/>
      <c r="D20" s="160">
        <f>+AN19</f>
        <v>2.8</v>
      </c>
      <c r="E20" s="159"/>
      <c r="F20" s="161"/>
      <c r="G20" s="160">
        <f t="shared" si="13"/>
        <v>2.8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2.6480000000000001</v>
      </c>
      <c r="L20" s="164">
        <f>IF(B20="","",$K20*($I20-0.0011))</f>
        <v>2.5272512000000003</v>
      </c>
      <c r="M20" s="164" t="s">
        <v>93</v>
      </c>
      <c r="N20" s="91"/>
      <c r="O20" s="197"/>
      <c r="P20" s="195" t="s">
        <v>149</v>
      </c>
      <c r="Q20" s="196">
        <f>+Q19*0.95</f>
        <v>2513.4055000000003</v>
      </c>
      <c r="S20" s="183">
        <f>+SUM(S15:S18)</f>
        <v>1189.5268088000003</v>
      </c>
      <c r="U20" s="66"/>
      <c r="V20" s="14" t="s">
        <v>71</v>
      </c>
      <c r="W20" s="15"/>
      <c r="X20" s="13">
        <f>1494-B21*100</f>
        <v>823</v>
      </c>
      <c r="Y20" s="7">
        <v>2</v>
      </c>
      <c r="Z20" s="8">
        <f>+VLOOKUP(X20,LSHFO_SET,trim2+4,TRUE)</f>
        <v>67.7</v>
      </c>
      <c r="AA20" s="8">
        <f>+VLOOKUP(X20+Y20,LSHFO_SET,trim2+4,TRUE)</f>
        <v>67.8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67.75</v>
      </c>
      <c r="AF20" s="8">
        <f>+VLOOKUP(X20,LSHFO_SET,trim2+5,TRUE)</f>
        <v>67.7</v>
      </c>
      <c r="AG20" s="8">
        <f>+VLOOKUP(X20+Y20,LSHFO_SET,trim2+5,TRUE)</f>
        <v>67.8</v>
      </c>
      <c r="AH20" s="7">
        <f t="shared" si="3"/>
        <v>-4.9999999999997158E-2</v>
      </c>
      <c r="AI20" s="7">
        <f t="shared" si="4"/>
        <v>-4.9999999999997158E-2</v>
      </c>
      <c r="AJ20" s="7">
        <f t="shared" si="5"/>
        <v>67.75</v>
      </c>
      <c r="AK20" s="7">
        <f t="shared" si="6"/>
        <v>0</v>
      </c>
      <c r="AL20" s="7">
        <f t="shared" si="7"/>
        <v>0</v>
      </c>
      <c r="AM20" s="7"/>
      <c r="AN20" s="9">
        <f t="shared" si="8"/>
        <v>67.75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6.71</v>
      </c>
      <c r="C21" s="76"/>
      <c r="D21" s="74">
        <f>IF(B21="mt",0,AN20)</f>
        <v>67.75</v>
      </c>
      <c r="E21" s="76"/>
      <c r="F21" s="75"/>
      <c r="G21" s="74">
        <f t="shared" si="13"/>
        <v>67.75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65.296000000000006</v>
      </c>
      <c r="L21" s="92">
        <f t="shared" si="11"/>
        <v>62.076907200000008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1017</v>
      </c>
      <c r="Y21" s="7">
        <v>2</v>
      </c>
      <c r="Z21" s="8">
        <f>+VLOOKUP(X21,LSHFO_SERV,trim2+4,TRUE)</f>
        <v>83.9</v>
      </c>
      <c r="AA21" s="8">
        <f>+VLOOKUP(X21+Y21,LSHFO_SERV,trim2+4,TRUE)</f>
        <v>84.1</v>
      </c>
      <c r="AB21" s="6">
        <f>+X21-VLOOKUP(X21,LSHFO_SERV,1,TRUE)</f>
        <v>1</v>
      </c>
      <c r="AC21" s="7">
        <f t="shared" si="0"/>
        <v>-9.9999999999994316E-2</v>
      </c>
      <c r="AD21" s="7">
        <f t="shared" si="1"/>
        <v>-9.9999999999994316E-2</v>
      </c>
      <c r="AE21" s="7">
        <f t="shared" si="2"/>
        <v>84</v>
      </c>
      <c r="AF21" s="8">
        <f>+VLOOKUP(X21,LSHFO_SERV,trim2+5,TRUE)</f>
        <v>83.9</v>
      </c>
      <c r="AG21" s="8">
        <f>+VLOOKUP(X21+Y21,LSHFO_SERV,trim2+5,TRUE)</f>
        <v>84.1</v>
      </c>
      <c r="AH21" s="7">
        <f t="shared" si="3"/>
        <v>-9.9999999999994316E-2</v>
      </c>
      <c r="AI21" s="7">
        <f t="shared" si="4"/>
        <v>-9.9999999999994316E-2</v>
      </c>
      <c r="AJ21" s="7">
        <f t="shared" si="5"/>
        <v>84</v>
      </c>
      <c r="AK21" s="7">
        <f t="shared" si="6"/>
        <v>0</v>
      </c>
      <c r="AL21" s="7">
        <f t="shared" si="7"/>
        <v>0</v>
      </c>
      <c r="AM21" s="7"/>
      <c r="AN21" s="9">
        <f t="shared" si="8"/>
        <v>84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5.16</v>
      </c>
      <c r="C22" s="76"/>
      <c r="D22" s="74">
        <f>IF(B22="mt",0,AN21)</f>
        <v>84</v>
      </c>
      <c r="E22" s="76"/>
      <c r="F22" s="75"/>
      <c r="G22" s="74">
        <f t="shared" si="13"/>
        <v>84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80.957999999999998</v>
      </c>
      <c r="L22" s="92">
        <f t="shared" si="11"/>
        <v>76.966770600000004</v>
      </c>
      <c r="M22" s="92"/>
      <c r="N22" s="91"/>
      <c r="O22" s="131"/>
      <c r="P22" s="219">
        <v>1881.5</v>
      </c>
      <c r="Q22" s="149">
        <f>M26-P22</f>
        <v>84.475147400000196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7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839</v>
      </c>
      <c r="Y23" s="7">
        <v>2</v>
      </c>
      <c r="Z23" s="8">
        <f>+VLOOKUP(X23,MGO_STOR_SB,trim2+4,TRUE)</f>
        <v>202.1</v>
      </c>
      <c r="AA23" s="8">
        <f>+VLOOKUP(X23+Y23,MGO_STOR_SB,trim2+4,TRUE)</f>
        <v>202.6</v>
      </c>
      <c r="AB23" s="6">
        <f>+X23-VLOOKUP(X23,MGO_STOR_SB,1,TRUE)</f>
        <v>1</v>
      </c>
      <c r="AC23" s="7">
        <f>+(Z23-AA23)/Y23</f>
        <v>-0.25</v>
      </c>
      <c r="AD23" s="7">
        <f>+AC23*AB23</f>
        <v>-0.25</v>
      </c>
      <c r="AE23" s="7">
        <f>+Z23-AD23</f>
        <v>202.35</v>
      </c>
      <c r="AF23" s="8">
        <f>+VLOOKUP(X23,MGO_STOR_SB,trim2+5,TRUE)</f>
        <v>202.3</v>
      </c>
      <c r="AG23" s="8">
        <f>+VLOOKUP(X23+Y23,MGO_STOR_SB,trim2+5,TRUE)</f>
        <v>202.8</v>
      </c>
      <c r="AH23" s="7">
        <f>+(AF23-AG23)/Y23</f>
        <v>-0.25</v>
      </c>
      <c r="AI23" s="7">
        <f>+AH23*AB23</f>
        <v>-0.25</v>
      </c>
      <c r="AJ23" s="7">
        <f>+AF23-AI23</f>
        <v>202.55</v>
      </c>
      <c r="AK23" s="7">
        <f t="shared" si="6"/>
        <v>0</v>
      </c>
      <c r="AL23" s="7">
        <f t="shared" si="7"/>
        <v>-0.10000000000000853</v>
      </c>
      <c r="AM23" s="7"/>
      <c r="AN23" s="9">
        <f>+AE23-AL23*AK23</f>
        <v>202.35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2094.6999999999998</v>
      </c>
      <c r="E25" s="71"/>
      <c r="F25" s="90">
        <f>SUM(F15:F24)</f>
        <v>0</v>
      </c>
      <c r="G25" s="89">
        <f>SUM(G15:G24)</f>
        <v>2088.6999999999998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2061.444</v>
      </c>
      <c r="L25" s="87">
        <f>SUM(L15:L24)</f>
        <v>1965.9751474000002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172</v>
      </c>
      <c r="Y25" s="7">
        <v>2</v>
      </c>
      <c r="Z25" s="8">
        <f>+VLOOKUP(X25,MGO_SERV_TK,trim2+4,TRUE)</f>
        <v>36.700000000000003</v>
      </c>
      <c r="AA25" s="8">
        <f>+VLOOKUP(X25+Y25,MGO_SERV_TK,trim2+4,TRUE)</f>
        <v>37.1</v>
      </c>
      <c r="AB25" s="6">
        <f>+X25-VLOOKUP(X25,MGO_SERV_TK,1,TRUE)</f>
        <v>0</v>
      </c>
      <c r="AC25" s="7">
        <f>+(Z25-AA25)/Y25</f>
        <v>-0.19999999999999929</v>
      </c>
      <c r="AD25" s="7">
        <f>+AC25*AB25</f>
        <v>0</v>
      </c>
      <c r="AE25" s="7">
        <f>+Z25-AD25</f>
        <v>36.700000000000003</v>
      </c>
      <c r="AF25" s="8">
        <f>+VLOOKUP(X25,MGO_SERV_TK,trim2+5,TRUE)</f>
        <v>36.6</v>
      </c>
      <c r="AG25" s="8">
        <f>+VLOOKUP(X25+Y25,MGO_SERV_TK,trim2+5,TRUE)</f>
        <v>37.1</v>
      </c>
      <c r="AH25" s="7">
        <f>+(AF25-AG25)/Y25</f>
        <v>-0.25</v>
      </c>
      <c r="AI25" s="7">
        <f>+AH25*AB25</f>
        <v>0</v>
      </c>
      <c r="AJ25" s="7">
        <f>+AF25-AI25</f>
        <v>36.6</v>
      </c>
      <c r="AK25" s="7">
        <f t="shared" si="6"/>
        <v>0</v>
      </c>
      <c r="AL25" s="7">
        <f>+(AE25-AJ25)/Y25</f>
        <v>5.0000000000000711E-2</v>
      </c>
      <c r="AM25" s="7"/>
      <c r="AN25" s="9">
        <f>+AE25-AL25*AK25</f>
        <v>36.700000000000003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1965.9751474000002</v>
      </c>
      <c r="N26" s="66"/>
      <c r="O26" s="66"/>
      <c r="T26" s="66"/>
      <c r="U26" s="66"/>
      <c r="V26" s="120" t="s">
        <v>74</v>
      </c>
      <c r="W26" s="15"/>
      <c r="X26" s="13">
        <f>+C38*100</f>
        <v>601</v>
      </c>
      <c r="Y26" s="7">
        <v>3</v>
      </c>
      <c r="Z26" s="8">
        <f>+VLOOKUP(X26,MGO_STOR_PS,trim2+4,TRUE)</f>
        <v>229.5</v>
      </c>
      <c r="AA26" s="8">
        <f>+VLOOKUP(X26+Y26,MGO_STOR_PS,trim2+4,TRUE)</f>
        <v>231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230</v>
      </c>
      <c r="AF26" s="8">
        <f>+VLOOKUP(X26,MGO_STOR_PS,trim2+5,TRUE)</f>
        <v>229.8</v>
      </c>
      <c r="AG26" s="8">
        <f>+VLOOKUP(X26+Y26,MGO_STOR_PS,trim2+5,TRUE)</f>
        <v>231.3</v>
      </c>
      <c r="AH26" s="7">
        <f>+(AF26-AG26)/Y26</f>
        <v>-0.5</v>
      </c>
      <c r="AI26" s="7">
        <f>+AH26*AB26</f>
        <v>-0.5</v>
      </c>
      <c r="AJ26" s="7">
        <f>+AF26-AI26</f>
        <v>230.3</v>
      </c>
      <c r="AK26" s="7">
        <f t="shared" si="6"/>
        <v>0</v>
      </c>
      <c r="AL26" s="7">
        <f t="shared" ref="AL26:AL27" si="18">+(AE26-AJ26)/Y26</f>
        <v>-0.10000000000000379</v>
      </c>
      <c r="AM26" s="7"/>
      <c r="AN26" s="9">
        <f>+AE26-AL26*AK26</f>
        <v>230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56.999999999999993</v>
      </c>
      <c r="Y27" s="7">
        <v>4</v>
      </c>
      <c r="Z27" s="8">
        <f>+VLOOKUP(X27,mgodrain,trim2+4,TRUE)</f>
        <v>0.8</v>
      </c>
      <c r="AA27" s="8">
        <f>+VLOOKUP(X27+Y27,mgodrain,trim2+4,TRUE)</f>
        <v>0.9</v>
      </c>
      <c r="AB27" s="6">
        <f>+X27-VLOOKUP(X27,mgodrain,1,TRUE)</f>
        <v>0.99999999999999289</v>
      </c>
      <c r="AC27" s="7">
        <f>+(Z27-AA27)/Y27</f>
        <v>-2.4999999999999994E-2</v>
      </c>
      <c r="AD27" s="7">
        <f>+AC27*AB27</f>
        <v>-2.4999999999999818E-2</v>
      </c>
      <c r="AE27" s="7">
        <f>+Z27-AD27</f>
        <v>0.82499999999999984</v>
      </c>
      <c r="AF27" s="8">
        <f>+VLOOKUP(X27,mgodrain,trim2+5,TRUE)</f>
        <v>0.8</v>
      </c>
      <c r="AG27" s="8">
        <f>+VLOOKUP(X27+Y27,mgodrain,trim2+5,TRUE)</f>
        <v>0.9</v>
      </c>
      <c r="AH27" s="7">
        <f>+(AF27-AG27)/Y27</f>
        <v>-2.4999999999999994E-2</v>
      </c>
      <c r="AI27" s="7">
        <f>+AH27*AB27</f>
        <v>-2.4999999999999818E-2</v>
      </c>
      <c r="AJ27" s="7">
        <f>+AF27-AI27</f>
        <v>0.82499999999999984</v>
      </c>
      <c r="AK27" s="7">
        <f t="shared" si="6"/>
        <v>0</v>
      </c>
      <c r="AL27" s="7">
        <f t="shared" si="18"/>
        <v>0</v>
      </c>
      <c r="AM27" s="7"/>
      <c r="AN27" s="9">
        <f>+AE27-AL27*AK27</f>
        <v>0.82499999999999984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8.39</v>
      </c>
      <c r="D37" s="95">
        <f>+AN23</f>
        <v>202.35</v>
      </c>
      <c r="E37" s="97"/>
      <c r="F37" s="96"/>
      <c r="G37" s="95">
        <f>IF(D37&gt;0,D37-F37," ")</f>
        <v>202.35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200.27799999999999</v>
      </c>
      <c r="L37" s="117"/>
      <c r="M37" s="123">
        <f t="shared" ref="M37:M38" si="20">IF(C37="","",$K37*($I37-0.0011))</f>
        <v>177.52641919999999</v>
      </c>
      <c r="O37" s="151">
        <f>D37/229</f>
        <v>0.88362445414847157</v>
      </c>
      <c r="P37" s="152">
        <f>0.9*229</f>
        <v>206.1</v>
      </c>
      <c r="Q37" s="152">
        <f t="shared" ref="Q37" si="21">IF(P37-G37&lt;0,0,P37-G37)</f>
        <v>3.75</v>
      </c>
      <c r="R37" s="153">
        <v>176.7</v>
      </c>
      <c r="S37" s="154">
        <f>SUM(L37:M37)-R37</f>
        <v>0.82641920000000368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6.01</v>
      </c>
      <c r="D38" s="74">
        <f>+AN26</f>
        <v>230</v>
      </c>
      <c r="E38" s="76"/>
      <c r="F38" s="75"/>
      <c r="G38" s="74">
        <f>IF(D38&gt;0,D38-F38," ")</f>
        <v>230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227.61</v>
      </c>
      <c r="L38" s="93"/>
      <c r="M38" s="92">
        <f t="shared" si="20"/>
        <v>199.454643</v>
      </c>
      <c r="O38" s="151">
        <f>D38/411.3</f>
        <v>0.55920252856795527</v>
      </c>
      <c r="P38" s="152">
        <f>0.9*411.3</f>
        <v>370.17</v>
      </c>
      <c r="Q38" s="152">
        <f>IF(P38-G38&lt;0,0,P38-G38)</f>
        <v>140.17000000000002</v>
      </c>
      <c r="R38" s="153">
        <v>122.2</v>
      </c>
      <c r="S38" s="154">
        <f>SUM(L38:M38)-R38</f>
        <v>77.254643000000002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1.72</v>
      </c>
      <c r="D39" s="74">
        <f>+AN25</f>
        <v>36.700000000000003</v>
      </c>
      <c r="E39" s="76"/>
      <c r="F39" s="75"/>
      <c r="G39" s="74">
        <f>IF(D39&gt;0,D39-F39," ")</f>
        <v>36.700000000000003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36.466000000000001</v>
      </c>
      <c r="L39" s="93"/>
      <c r="M39" s="92">
        <f>IF(C39="","",$K39*($I39-0.0011))</f>
        <v>31.9551558</v>
      </c>
      <c r="O39" s="151">
        <f>D39/99.8</f>
        <v>0.3677354709418838</v>
      </c>
      <c r="P39" s="151">
        <f ca="1">0.95*P39%</f>
        <v>0</v>
      </c>
      <c r="Q39" s="151"/>
      <c r="R39" s="153">
        <v>69.2</v>
      </c>
      <c r="S39" s="154">
        <f>SUM(L39:M39)-R39</f>
        <v>-37.244844200000003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0.56999999999999995</v>
      </c>
      <c r="D40" s="140">
        <v>1.1000000000000001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143.92000000000002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470.15000000000003</v>
      </c>
      <c r="E41" s="71"/>
      <c r="F41" s="90">
        <f>SUM(F37:F40)</f>
        <v>0</v>
      </c>
      <c r="G41" s="89">
        <f>SUM(G37:G40)</f>
        <v>469.35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464.65400000000005</v>
      </c>
      <c r="L41" s="87">
        <f>SUM(L37:L40)</f>
        <v>0</v>
      </c>
      <c r="M41" s="86">
        <f>SUM(M37:M40)</f>
        <v>409.19943799999999</v>
      </c>
      <c r="O41" s="194"/>
      <c r="P41" s="195" t="s">
        <v>149</v>
      </c>
      <c r="Q41" s="196">
        <f>+Q40*0.85</f>
        <v>122.33200000000001</v>
      </c>
      <c r="R41" s="21"/>
      <c r="S41" s="183">
        <f>+SUM(S37:S39)</f>
        <v>40.836218000000002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409.19943799999999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175.43621800000003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415.9</v>
      </c>
      <c r="R45" s="100">
        <f>M42-P45</f>
        <v>-6.7005619999999908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  <mergeCell ref="A35:A36"/>
    <mergeCell ref="B35:C35"/>
    <mergeCell ref="E35:F35"/>
    <mergeCell ref="G35:G36"/>
    <mergeCell ref="I35:I36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1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8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V62"/>
  <sheetViews>
    <sheetView showGridLines="0" showZeros="0" view="pageBreakPreview" topLeftCell="A10" zoomScaleSheetLayoutView="100" workbookViewId="0">
      <selection activeCell="B21" sqref="B21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46102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7.67</v>
      </c>
      <c r="D9" s="100"/>
      <c r="E9" s="103" t="s">
        <v>130</v>
      </c>
      <c r="F9" s="178">
        <v>11.45</v>
      </c>
      <c r="G9" s="105" t="s">
        <v>129</v>
      </c>
      <c r="H9" s="104">
        <f>SUM(F9-C9)</f>
        <v>3.7799999999999994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1.8</v>
      </c>
      <c r="AB14" s="2">
        <f>+X14-VLOOKUP(X14,HFO_1sb,1,TRUE)</f>
        <v>1</v>
      </c>
      <c r="AC14" s="3">
        <f t="shared" ref="AC14:AC21" si="0">+(Z14-AA14)/Y14</f>
        <v>-0.15000000000000002</v>
      </c>
      <c r="AD14" s="3">
        <f t="shared" ref="AD14:AD21" si="1">+AC14*AB14</f>
        <v>-0.15000000000000002</v>
      </c>
      <c r="AE14" s="3">
        <f t="shared" ref="AE14:AE21" si="2">+Z14-AD14</f>
        <v>1.65</v>
      </c>
      <c r="AF14" s="4">
        <f>+VLOOKUP(X14,HFO_1sb,trim2+5,TRUE)</f>
        <v>1.5</v>
      </c>
      <c r="AG14" s="4">
        <f>+VLOOKUP(X14+Y14,HFO_1sb,trim2+5,TRUE)</f>
        <v>1.8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1.65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1.65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1.9</v>
      </c>
      <c r="E15" s="97"/>
      <c r="F15" s="96"/>
      <c r="G15" s="95">
        <f>IF(D15&gt;=0,D15-F15," ")</f>
        <v>1.9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1.8759999999999999</v>
      </c>
      <c r="L15" s="123">
        <f t="shared" ref="L15:L22" si="11">IF(B15="","",$K15*($I15-0.0011))</f>
        <v>1.7960824</v>
      </c>
      <c r="M15" s="123"/>
      <c r="N15" s="91"/>
      <c r="O15" s="151">
        <f>D15/829.8</f>
        <v>2.2897083634610751E-3</v>
      </c>
      <c r="P15" s="152">
        <f>0.9*829.8</f>
        <v>746.81999999999994</v>
      </c>
      <c r="Q15" s="152">
        <f>IF(P15-G15&lt;0,0,P15-G15)</f>
        <v>744.92</v>
      </c>
      <c r="R15" s="153">
        <v>626.20000000000005</v>
      </c>
      <c r="S15" s="154">
        <f t="shared" ref="S15:S18" si="12">SUM(L15:M15)-R15</f>
        <v>-624.4039176</v>
      </c>
      <c r="U15" s="66"/>
      <c r="V15" s="16" t="s">
        <v>66</v>
      </c>
      <c r="W15" s="15"/>
      <c r="X15" s="13">
        <f>1710-B18*100</f>
        <v>1477</v>
      </c>
      <c r="Y15" s="7">
        <v>2</v>
      </c>
      <c r="Z15" s="8">
        <f>+VLOOKUP(X15,HFO_2SB,trim2+4,TRUE)</f>
        <v>1866.6</v>
      </c>
      <c r="AA15" s="8">
        <f>+VLOOKUP(X15+Y15,HFO_2SB,trim2+4,TRUE)</f>
        <v>1869.3</v>
      </c>
      <c r="AB15" s="6">
        <f>+X15-VLOOKUP(X15,HFO_2SB,1,TRUE)</f>
        <v>1</v>
      </c>
      <c r="AC15" s="7">
        <f t="shared" si="0"/>
        <v>-1.3500000000000227</v>
      </c>
      <c r="AD15" s="7">
        <f t="shared" si="1"/>
        <v>-1.3500000000000227</v>
      </c>
      <c r="AE15" s="7">
        <f t="shared" si="2"/>
        <v>1867.9499999999998</v>
      </c>
      <c r="AF15" s="8">
        <f>+VLOOKUP(X15,HFO_2SB,trim2+5,TRUE)</f>
        <v>1869</v>
      </c>
      <c r="AG15" s="8">
        <f>+VLOOKUP(X15+Y15,HFO_2SB,trim2+5,TRUE)</f>
        <v>1871.8</v>
      </c>
      <c r="AH15" s="7">
        <f t="shared" si="3"/>
        <v>-1.3999999999999773</v>
      </c>
      <c r="AI15" s="7">
        <f t="shared" si="4"/>
        <v>-1.3999999999999773</v>
      </c>
      <c r="AJ15" s="7">
        <f t="shared" si="5"/>
        <v>1870.4</v>
      </c>
      <c r="AK15" s="7">
        <f t="shared" si="6"/>
        <v>0</v>
      </c>
      <c r="AL15" s="7">
        <f t="shared" si="7"/>
        <v>-1.2250000000001364</v>
      </c>
      <c r="AM15" s="7"/>
      <c r="AN15" s="9">
        <f t="shared" si="8"/>
        <v>1867.9499999999998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1.65</v>
      </c>
      <c r="E16" s="76"/>
      <c r="F16" s="75"/>
      <c r="G16" s="74">
        <f t="shared" ref="G16:G22" si="13">IF(D16&gt;=0,D16-F16," ")</f>
        <v>1.65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1.6120000000000001</v>
      </c>
      <c r="L16" s="92">
        <f t="shared" si="11"/>
        <v>1.5384928000000002</v>
      </c>
      <c r="M16" s="92" t="s">
        <v>93</v>
      </c>
      <c r="N16" s="91"/>
      <c r="O16" s="151">
        <f t="shared" ref="O16" si="14">D16/829.8</f>
        <v>1.9884309472161968E-3</v>
      </c>
      <c r="P16" s="152">
        <f>0.9*829.8</f>
        <v>746.81999999999994</v>
      </c>
      <c r="Q16" s="152">
        <f t="shared" ref="Q16:Q18" si="15">IF(P16-G16&lt;0,0,P16-G16)</f>
        <v>745.17</v>
      </c>
      <c r="R16" s="153">
        <v>0.7</v>
      </c>
      <c r="S16" s="154">
        <f t="shared" si="12"/>
        <v>0.83849280000000026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1.9</v>
      </c>
      <c r="AA16" s="8">
        <f>+VLOOKUP(X16+Y16,LSHFO_PS,trim2+4,TRUE)</f>
        <v>2.2000000000000002</v>
      </c>
      <c r="AB16" s="6">
        <f>+X16-VLOOKUP(X16,LSHFO_PS,1,TRUE)</f>
        <v>0</v>
      </c>
      <c r="AC16" s="7">
        <f t="shared" si="0"/>
        <v>-0.15000000000000013</v>
      </c>
      <c r="AD16" s="7">
        <f t="shared" si="1"/>
        <v>0</v>
      </c>
      <c r="AE16" s="7">
        <f t="shared" si="2"/>
        <v>1.9</v>
      </c>
      <c r="AF16" s="8">
        <f>+VLOOKUP(X16,LSHFO_PS,trim2+5,TRUE)</f>
        <v>1.8</v>
      </c>
      <c r="AG16" s="8">
        <f>+VLOOKUP(X16+Y16,LSHFO_PS,trim2+5,TRUE)</f>
        <v>2.2000000000000002</v>
      </c>
      <c r="AH16" s="7">
        <f t="shared" si="3"/>
        <v>-0.20000000000000007</v>
      </c>
      <c r="AI16" s="7">
        <f t="shared" si="4"/>
        <v>0</v>
      </c>
      <c r="AJ16" s="7">
        <f t="shared" si="5"/>
        <v>1.8</v>
      </c>
      <c r="AK16" s="7">
        <f t="shared" si="6"/>
        <v>0</v>
      </c>
      <c r="AL16" s="7">
        <f t="shared" si="7"/>
        <v>4.9999999999999933E-2</v>
      </c>
      <c r="AM16" s="7"/>
      <c r="AN16" s="9">
        <f t="shared" si="8"/>
        <v>1.9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14</v>
      </c>
      <c r="C17" s="76"/>
      <c r="D17" s="74">
        <f>IF(B17="mt",0,AN17)</f>
        <v>82.2</v>
      </c>
      <c r="E17" s="76"/>
      <c r="F17" s="75"/>
      <c r="G17" s="74">
        <f t="shared" si="13"/>
        <v>82.2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80.132000000000005</v>
      </c>
      <c r="L17" s="92">
        <f t="shared" si="11"/>
        <v>76.477980800000012</v>
      </c>
      <c r="M17" s="92" t="s">
        <v>93</v>
      </c>
      <c r="N17" s="91"/>
      <c r="O17" s="151">
        <f>D17/1341.4</f>
        <v>6.12792604741315E-2</v>
      </c>
      <c r="P17" s="152">
        <f>0.9*1341.4</f>
        <v>1207.2600000000002</v>
      </c>
      <c r="Q17" s="152">
        <f t="shared" si="15"/>
        <v>1125.0600000000002</v>
      </c>
      <c r="R17" s="153">
        <v>1.1000000000000001</v>
      </c>
      <c r="S17" s="154">
        <f t="shared" si="12"/>
        <v>75.377980800000017</v>
      </c>
      <c r="U17" s="66"/>
      <c r="V17" s="14" t="s">
        <v>68</v>
      </c>
      <c r="W17" s="15"/>
      <c r="X17" s="13">
        <f>1709-B17*100</f>
        <v>309</v>
      </c>
      <c r="Y17" s="7">
        <v>2</v>
      </c>
      <c r="Z17" s="8">
        <f>+VLOOKUP(X17,HFO_2PS,trim2+4,TRUE)</f>
        <v>81.900000000000006</v>
      </c>
      <c r="AA17" s="8">
        <f>+VLOOKUP(X17+Y17,HFO_2PS,trim2+4,TRUE)</f>
        <v>82.5</v>
      </c>
      <c r="AB17" s="6">
        <f>+X17-VLOOKUP(X17,HFO_2PS,1,TRUE)</f>
        <v>1</v>
      </c>
      <c r="AC17" s="7">
        <f t="shared" si="0"/>
        <v>-0.29999999999999716</v>
      </c>
      <c r="AD17" s="7">
        <f t="shared" si="1"/>
        <v>-0.29999999999999716</v>
      </c>
      <c r="AE17" s="7">
        <f t="shared" si="2"/>
        <v>82.2</v>
      </c>
      <c r="AF17" s="8">
        <f>+VLOOKUP(X17,HFO_2PS,trim2+5,TRUE)</f>
        <v>82.3</v>
      </c>
      <c r="AG17" s="8">
        <f>+VLOOKUP(X17+Y17,HFO_2PS,trim2+5,TRUE)</f>
        <v>82.9</v>
      </c>
      <c r="AH17" s="7">
        <f t="shared" si="3"/>
        <v>-0.30000000000000426</v>
      </c>
      <c r="AI17" s="7">
        <f t="shared" si="4"/>
        <v>-0.30000000000000426</v>
      </c>
      <c r="AJ17" s="7">
        <f t="shared" si="5"/>
        <v>82.6</v>
      </c>
      <c r="AK17" s="7">
        <f t="shared" si="6"/>
        <v>0</v>
      </c>
      <c r="AL17" s="7">
        <f t="shared" si="7"/>
        <v>-0.19999999999999574</v>
      </c>
      <c r="AM17" s="7"/>
      <c r="AN17" s="9">
        <f t="shared" si="8"/>
        <v>82.2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2.33</v>
      </c>
      <c r="C18" s="76"/>
      <c r="D18" s="74">
        <f>IF(B18="mt",0,AN15)</f>
        <v>1867.9499999999998</v>
      </c>
      <c r="E18" s="76"/>
      <c r="F18" s="75"/>
      <c r="G18" s="74">
        <f t="shared" si="13"/>
        <v>1867.9499999999998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1853.2529999999999</v>
      </c>
      <c r="L18" s="92">
        <f t="shared" si="11"/>
        <v>1768.7446631999999</v>
      </c>
      <c r="M18" s="92"/>
      <c r="N18" s="91"/>
      <c r="O18" s="151">
        <f>D18/2077.6</f>
        <v>0.89909029649595684</v>
      </c>
      <c r="P18" s="152">
        <f>0.9*2077.6</f>
        <v>1869.84</v>
      </c>
      <c r="Q18" s="152">
        <f t="shared" si="15"/>
        <v>1.8900000000001</v>
      </c>
      <c r="R18" s="153">
        <v>3.6</v>
      </c>
      <c r="S18" s="154">
        <f t="shared" si="12"/>
        <v>1765.1446632</v>
      </c>
      <c r="U18" s="66"/>
      <c r="V18" s="14" t="s">
        <v>69</v>
      </c>
      <c r="W18" s="15"/>
      <c r="X18" s="13">
        <f>1442-B19*100</f>
        <v>54</v>
      </c>
      <c r="Y18" s="7">
        <v>2</v>
      </c>
      <c r="Z18" s="8">
        <f>+VLOOKUP(X18,HFO_SETT,trim2+4,TRUE)</f>
        <v>10.7</v>
      </c>
      <c r="AA18" s="8">
        <f>+VLOOKUP(X18+Y18,HFO_SETT,trim2+4,TRUE)</f>
        <v>11</v>
      </c>
      <c r="AB18" s="6">
        <f>+X18-VLOOKUP(X18,HFO_SETT,1,TRUE)</f>
        <v>0</v>
      </c>
      <c r="AC18" s="7">
        <f t="shared" si="0"/>
        <v>-0.15000000000000036</v>
      </c>
      <c r="AD18" s="7">
        <f t="shared" si="1"/>
        <v>0</v>
      </c>
      <c r="AE18" s="7">
        <f t="shared" si="2"/>
        <v>10.7</v>
      </c>
      <c r="AF18" s="8">
        <f>+VLOOKUP(X18,HFO_SETT,trim2+5,TRUE)</f>
        <v>10.7</v>
      </c>
      <c r="AG18" s="8">
        <f>+VLOOKUP(X18+Y18,HFO_SETT,trim2+5,TRUE)</f>
        <v>11</v>
      </c>
      <c r="AH18" s="7">
        <f t="shared" si="3"/>
        <v>-0.15000000000000036</v>
      </c>
      <c r="AI18" s="7">
        <f t="shared" si="4"/>
        <v>0</v>
      </c>
      <c r="AJ18" s="7">
        <f t="shared" si="5"/>
        <v>10.7</v>
      </c>
      <c r="AK18" s="7">
        <f t="shared" si="6"/>
        <v>0</v>
      </c>
      <c r="AL18" s="7">
        <f t="shared" si="7"/>
        <v>0</v>
      </c>
      <c r="AM18" s="7"/>
      <c r="AN18" s="9">
        <f t="shared" si="8"/>
        <v>10.7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13.88</v>
      </c>
      <c r="C19" s="159"/>
      <c r="D19" s="160">
        <f>+AN18</f>
        <v>10.7</v>
      </c>
      <c r="E19" s="159"/>
      <c r="F19" s="161"/>
      <c r="G19" s="160">
        <f t="shared" si="13"/>
        <v>10.7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10.205</v>
      </c>
      <c r="L19" s="164">
        <f t="shared" si="11"/>
        <v>9.7396519999999995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2617.04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0</v>
      </c>
      <c r="Y19" s="7">
        <v>2</v>
      </c>
      <c r="Z19" s="8">
        <f>+VLOOKUP(X19,HFO_SERV,trim2+4,TRUE)</f>
        <v>2.8</v>
      </c>
      <c r="AA19" s="8">
        <f>+VLOOKUP(X19+Y19,HFO_SERV,trim2+4,TRUE)</f>
        <v>3</v>
      </c>
      <c r="AB19" s="6">
        <f>+X19-VLOOKUP(X19,HFO_SERV,1,TRUE)</f>
        <v>0</v>
      </c>
      <c r="AC19" s="7">
        <f t="shared" si="0"/>
        <v>-0.10000000000000009</v>
      </c>
      <c r="AD19" s="7">
        <f t="shared" si="1"/>
        <v>0</v>
      </c>
      <c r="AE19" s="7">
        <f t="shared" si="2"/>
        <v>2.8</v>
      </c>
      <c r="AF19" s="8">
        <f>+VLOOKUP(X19,HFO_SERV,trim2+5,TRUE)</f>
        <v>2.9</v>
      </c>
      <c r="AG19" s="8">
        <f>+VLOOKUP(X19+Y19,HFO_SERV,trim2+5,TRUE)</f>
        <v>3</v>
      </c>
      <c r="AH19" s="7">
        <f t="shared" si="3"/>
        <v>-5.0000000000000044E-2</v>
      </c>
      <c r="AI19" s="7">
        <f t="shared" si="4"/>
        <v>0</v>
      </c>
      <c r="AJ19" s="7">
        <f t="shared" si="5"/>
        <v>2.9</v>
      </c>
      <c r="AK19" s="7">
        <f t="shared" si="6"/>
        <v>0</v>
      </c>
      <c r="AL19" s="7">
        <f t="shared" si="7"/>
        <v>-5.0000000000000044E-2</v>
      </c>
      <c r="AM19" s="7"/>
      <c r="AN19" s="9">
        <f t="shared" si="8"/>
        <v>2.8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14.42</v>
      </c>
      <c r="C20" s="159"/>
      <c r="D20" s="160">
        <f>+AN19</f>
        <v>2.8</v>
      </c>
      <c r="E20" s="159"/>
      <c r="F20" s="161"/>
      <c r="G20" s="160">
        <f t="shared" si="13"/>
        <v>2.8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2.6480000000000001</v>
      </c>
      <c r="L20" s="164">
        <f>IF(B20="","",$K20*($I20-0.0011))</f>
        <v>2.5272512000000003</v>
      </c>
      <c r="M20" s="164" t="s">
        <v>93</v>
      </c>
      <c r="N20" s="91"/>
      <c r="O20" s="197"/>
      <c r="P20" s="195" t="s">
        <v>149</v>
      </c>
      <c r="Q20" s="196">
        <f>+Q19*0.95</f>
        <v>2486.1879999999996</v>
      </c>
      <c r="S20" s="183">
        <f>+SUM(S15:S18)</f>
        <v>1216.9572192000001</v>
      </c>
      <c r="U20" s="66"/>
      <c r="V20" s="14" t="s">
        <v>71</v>
      </c>
      <c r="W20" s="15"/>
      <c r="X20" s="13">
        <f>1494-B21*100</f>
        <v>817</v>
      </c>
      <c r="Y20" s="7">
        <v>2</v>
      </c>
      <c r="Z20" s="8">
        <f>+VLOOKUP(X20,LSHFO_SET,trim2+4,TRUE)</f>
        <v>67.2</v>
      </c>
      <c r="AA20" s="8">
        <f>+VLOOKUP(X20+Y20,LSHFO_SET,trim2+4,TRUE)</f>
        <v>67.3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67.25</v>
      </c>
      <c r="AF20" s="8">
        <f>+VLOOKUP(X20,LSHFO_SET,trim2+5,TRUE)</f>
        <v>67.2</v>
      </c>
      <c r="AG20" s="8">
        <f>+VLOOKUP(X20+Y20,LSHFO_SET,trim2+5,TRUE)</f>
        <v>67.400000000000006</v>
      </c>
      <c r="AH20" s="7">
        <f t="shared" si="3"/>
        <v>-0.10000000000000142</v>
      </c>
      <c r="AI20" s="7">
        <f t="shared" si="4"/>
        <v>-0.10000000000000142</v>
      </c>
      <c r="AJ20" s="7">
        <f t="shared" si="5"/>
        <v>67.300000000000011</v>
      </c>
      <c r="AK20" s="7">
        <f t="shared" si="6"/>
        <v>0</v>
      </c>
      <c r="AL20" s="7">
        <f t="shared" si="7"/>
        <v>-2.5000000000005684E-2</v>
      </c>
      <c r="AM20" s="7"/>
      <c r="AN20" s="9">
        <f t="shared" si="8"/>
        <v>67.25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6.77</v>
      </c>
      <c r="C21" s="76"/>
      <c r="D21" s="74">
        <f>IF(B21="mt",0,AN20)</f>
        <v>67.25</v>
      </c>
      <c r="E21" s="76"/>
      <c r="F21" s="75"/>
      <c r="G21" s="74">
        <f t="shared" si="13"/>
        <v>67.25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64.813999999999993</v>
      </c>
      <c r="L21" s="92">
        <f t="shared" si="11"/>
        <v>61.618669799999992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1148</v>
      </c>
      <c r="Y21" s="7">
        <v>2</v>
      </c>
      <c r="Z21" s="8">
        <f>+VLOOKUP(X21,LSHFO_SERV,trim2+4,TRUE)</f>
        <v>94.9</v>
      </c>
      <c r="AA21" s="8">
        <f>+VLOOKUP(X21+Y21,LSHFO_SERV,trim2+4,TRUE)</f>
        <v>95.1</v>
      </c>
      <c r="AB21" s="6">
        <f>+X21-VLOOKUP(X21,LSHFO_SERV,1,TRUE)</f>
        <v>0</v>
      </c>
      <c r="AC21" s="7">
        <f t="shared" si="0"/>
        <v>-9.9999999999994316E-2</v>
      </c>
      <c r="AD21" s="7">
        <f t="shared" si="1"/>
        <v>0</v>
      </c>
      <c r="AE21" s="7">
        <f t="shared" si="2"/>
        <v>94.9</v>
      </c>
      <c r="AF21" s="8">
        <f>+VLOOKUP(X21,LSHFO_SERV,trim2+5,TRUE)</f>
        <v>95</v>
      </c>
      <c r="AG21" s="8">
        <f>+VLOOKUP(X21+Y21,LSHFO_SERV,trim2+5,TRUE)</f>
        <v>95.1</v>
      </c>
      <c r="AH21" s="7">
        <f t="shared" si="3"/>
        <v>-4.9999999999997158E-2</v>
      </c>
      <c r="AI21" s="7">
        <f t="shared" si="4"/>
        <v>0</v>
      </c>
      <c r="AJ21" s="7">
        <f t="shared" si="5"/>
        <v>95</v>
      </c>
      <c r="AK21" s="7">
        <f t="shared" si="6"/>
        <v>0</v>
      </c>
      <c r="AL21" s="7">
        <f t="shared" si="7"/>
        <v>-4.9999999999997158E-2</v>
      </c>
      <c r="AM21" s="7"/>
      <c r="AN21" s="9">
        <f t="shared" si="8"/>
        <v>94.9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3.85</v>
      </c>
      <c r="C22" s="76"/>
      <c r="D22" s="74">
        <f>IF(B22="mt",0,AN21)</f>
        <v>94.9</v>
      </c>
      <c r="E22" s="76"/>
      <c r="F22" s="75"/>
      <c r="G22" s="74">
        <f t="shared" si="13"/>
        <v>94.9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91.462999999999994</v>
      </c>
      <c r="L22" s="92">
        <f t="shared" si="11"/>
        <v>86.953874099999993</v>
      </c>
      <c r="M22" s="92"/>
      <c r="N22" s="91"/>
      <c r="O22" s="131"/>
      <c r="P22" s="149">
        <v>1912.7</v>
      </c>
      <c r="Q22" s="149">
        <f>M26-P22</f>
        <v>96.696666299999606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10.5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840</v>
      </c>
      <c r="Y23" s="7">
        <v>2</v>
      </c>
      <c r="Z23" s="8">
        <f>+VLOOKUP(X23,MGO_STOR_SB,trim2+4,TRUE)</f>
        <v>202.8</v>
      </c>
      <c r="AA23" s="8">
        <f>+VLOOKUP(X23+Y23,MGO_STOR_SB,trim2+4,TRUE)</f>
        <v>203.4</v>
      </c>
      <c r="AB23" s="6">
        <f>+X23-VLOOKUP(X23,MGO_STOR_SB,1,TRUE)</f>
        <v>0</v>
      </c>
      <c r="AC23" s="7">
        <f>+(Z23-AA23)/Y23</f>
        <v>-0.29999999999999716</v>
      </c>
      <c r="AD23" s="7">
        <f>+AC23*AB23</f>
        <v>0</v>
      </c>
      <c r="AE23" s="7">
        <f>+Z23-AD23</f>
        <v>202.8</v>
      </c>
      <c r="AF23" s="8">
        <f>+VLOOKUP(X23,MGO_STOR_SB,trim2+5,TRUE)</f>
        <v>203</v>
      </c>
      <c r="AG23" s="8">
        <f>+VLOOKUP(X23+Y23,MGO_STOR_SB,trim2+5,TRUE)</f>
        <v>203.5</v>
      </c>
      <c r="AH23" s="7">
        <f>+(AF23-AG23)/Y23</f>
        <v>-0.25</v>
      </c>
      <c r="AI23" s="7">
        <f>+AH23*AB23</f>
        <v>0</v>
      </c>
      <c r="AJ23" s="7">
        <f>+AF23-AI23</f>
        <v>203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202.8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2144.35</v>
      </c>
      <c r="E25" s="71"/>
      <c r="F25" s="90">
        <f>SUM(F15:F24)</f>
        <v>0</v>
      </c>
      <c r="G25" s="89">
        <f>SUM(G15:G24)</f>
        <v>2134.85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2106.9790000000003</v>
      </c>
      <c r="L25" s="87">
        <f>SUM(L15:L24)</f>
        <v>2009.3966662999997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211</v>
      </c>
      <c r="Y25" s="7">
        <v>2</v>
      </c>
      <c r="Z25" s="8">
        <f>+VLOOKUP(X25,MGO_SERV_TK,trim2+4,TRUE)</f>
        <v>44.6</v>
      </c>
      <c r="AA25" s="8">
        <f>+VLOOKUP(X25+Y25,MGO_SERV_TK,trim2+4,TRUE)</f>
        <v>45</v>
      </c>
      <c r="AB25" s="6">
        <f>+X25-VLOOKUP(X25,MGO_SERV_TK,1,TRUE)</f>
        <v>1</v>
      </c>
      <c r="AC25" s="7">
        <f>+(Z25-AA25)/Y25</f>
        <v>-0.19999999999999929</v>
      </c>
      <c r="AD25" s="7">
        <f>+AC25*AB25</f>
        <v>-0.19999999999999929</v>
      </c>
      <c r="AE25" s="7">
        <f>+Z25-AD25</f>
        <v>44.8</v>
      </c>
      <c r="AF25" s="8">
        <f>+VLOOKUP(X25,MGO_SERV_TK,trim2+5,TRUE)</f>
        <v>44.5</v>
      </c>
      <c r="AG25" s="8">
        <f>+VLOOKUP(X25+Y25,MGO_SERV_TK,trim2+5,TRUE)</f>
        <v>44.9</v>
      </c>
      <c r="AH25" s="7">
        <f>+(AF25-AG25)/Y25</f>
        <v>-0.19999999999999929</v>
      </c>
      <c r="AI25" s="7">
        <f>+AH25*AB25</f>
        <v>-0.19999999999999929</v>
      </c>
      <c r="AJ25" s="7">
        <f>+AF25-AI25</f>
        <v>44.7</v>
      </c>
      <c r="AK25" s="7">
        <f t="shared" si="6"/>
        <v>0</v>
      </c>
      <c r="AL25" s="7">
        <f>+(AE25-AJ25)/Y25</f>
        <v>4.9999999999997158E-2</v>
      </c>
      <c r="AM25" s="7"/>
      <c r="AN25" s="9">
        <f>+AE25-AL25*AK25</f>
        <v>44.8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2009.3966662999997</v>
      </c>
      <c r="N26" s="66"/>
      <c r="O26" s="66"/>
      <c r="T26" s="66"/>
      <c r="U26" s="66"/>
      <c r="V26" s="120" t="s">
        <v>74</v>
      </c>
      <c r="W26" s="15"/>
      <c r="X26" s="13">
        <f>+C38*100</f>
        <v>647</v>
      </c>
      <c r="Y26" s="7">
        <v>3</v>
      </c>
      <c r="Z26" s="8">
        <f>+VLOOKUP(X26,MGO_STOR_PS,trim2+4,TRUE)</f>
        <v>247.1</v>
      </c>
      <c r="AA26" s="8">
        <f>+VLOOKUP(X26+Y26,MGO_STOR_PS,trim2+4,TRUE)</f>
        <v>248.6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247.6</v>
      </c>
      <c r="AF26" s="8">
        <f>+VLOOKUP(X26,MGO_STOR_PS,trim2+5,TRUE)</f>
        <v>247.4</v>
      </c>
      <c r="AG26" s="8">
        <f>+VLOOKUP(X26+Y26,MGO_STOR_PS,trim2+5,TRUE)</f>
        <v>248.9</v>
      </c>
      <c r="AH26" s="7">
        <f>+(AF26-AG26)/Y26</f>
        <v>-0.5</v>
      </c>
      <c r="AI26" s="7">
        <f>+AH26*AB26</f>
        <v>-0.5</v>
      </c>
      <c r="AJ26" s="7">
        <f>+AF26-AI26</f>
        <v>247.9</v>
      </c>
      <c r="AK26" s="7">
        <f t="shared" si="6"/>
        <v>0</v>
      </c>
      <c r="AL26" s="7">
        <f t="shared" ref="AL26:AL27" si="18">+(AE26-AJ26)/Y26</f>
        <v>-0.10000000000000379</v>
      </c>
      <c r="AM26" s="7"/>
      <c r="AN26" s="9">
        <f>+AE26-AL26*AK26</f>
        <v>247.6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27</v>
      </c>
      <c r="Y27" s="7">
        <v>4</v>
      </c>
      <c r="Z27" s="8">
        <f>+VLOOKUP(X27,mgodrain,trim2+4,TRUE)</f>
        <v>0.2</v>
      </c>
      <c r="AA27" s="8">
        <f>+VLOOKUP(X27+Y27,mgodrain,trim2+4,TRUE)</f>
        <v>0.2</v>
      </c>
      <c r="AB27" s="6">
        <f>+X27-VLOOKUP(X27,mgodrain,1,TRUE)</f>
        <v>1</v>
      </c>
      <c r="AC27" s="7">
        <f>+(Z27-AA27)/Y27</f>
        <v>0</v>
      </c>
      <c r="AD27" s="7">
        <f>+AC27*AB27</f>
        <v>0</v>
      </c>
      <c r="AE27" s="7">
        <f>+Z27-AD27</f>
        <v>0.2</v>
      </c>
      <c r="AF27" s="8">
        <f>+VLOOKUP(X27,mgodrain,trim2+5,TRUE)</f>
        <v>0.2</v>
      </c>
      <c r="AG27" s="8">
        <f>+VLOOKUP(X27+Y27,mgodrain,trim2+5,TRUE)</f>
        <v>0.2</v>
      </c>
      <c r="AH27" s="7">
        <f>+(AF27-AG27)/Y27</f>
        <v>0</v>
      </c>
      <c r="AI27" s="7">
        <f>+AH27*AB27</f>
        <v>0</v>
      </c>
      <c r="AJ27" s="7">
        <f>+AF27-AI27</f>
        <v>0.2</v>
      </c>
      <c r="AK27" s="7">
        <f t="shared" si="6"/>
        <v>0</v>
      </c>
      <c r="AL27" s="7">
        <f t="shared" si="18"/>
        <v>0</v>
      </c>
      <c r="AM27" s="7"/>
      <c r="AN27" s="9">
        <f>+AE27-AL27*AK27</f>
        <v>0.2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</v>
      </c>
      <c r="D37" s="95">
        <f>+AN23</f>
        <v>202.8</v>
      </c>
      <c r="E37" s="97"/>
      <c r="F37" s="96"/>
      <c r="G37" s="95">
        <f>IF(D37&gt;0,D37-F37," ")</f>
        <v>202.8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200.72399999999999</v>
      </c>
      <c r="L37" s="117"/>
      <c r="M37" s="123">
        <f t="shared" ref="M37:M38" si="20">IF(C37="","",$K37*($I37-0.0011))</f>
        <v>177.92175359999999</v>
      </c>
      <c r="O37" s="151">
        <f>D37/229</f>
        <v>0.88558951965065502</v>
      </c>
      <c r="P37" s="152">
        <f>0.9*229</f>
        <v>206.1</v>
      </c>
      <c r="Q37" s="152">
        <f t="shared" ref="Q37" si="21">IF(P37-G37&lt;0,0,P37-G37)</f>
        <v>3.2999999999999829</v>
      </c>
      <c r="R37" s="153">
        <v>176.7</v>
      </c>
      <c r="S37" s="154">
        <f>SUM(L37:M37)-R37</f>
        <v>1.2217535999999996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6.47</v>
      </c>
      <c r="D38" s="74">
        <f>+AN26</f>
        <v>247.6</v>
      </c>
      <c r="E38" s="76"/>
      <c r="F38" s="75"/>
      <c r="G38" s="74">
        <f>IF(D38&gt;0,D38-F38," ")</f>
        <v>247.6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245.02699999999999</v>
      </c>
      <c r="L38" s="93"/>
      <c r="M38" s="92">
        <f t="shared" si="20"/>
        <v>214.71716009999997</v>
      </c>
      <c r="O38" s="151">
        <f>D38/411.3</f>
        <v>0.60199367858011177</v>
      </c>
      <c r="P38" s="152">
        <f>0.9*411.3</f>
        <v>370.17</v>
      </c>
      <c r="Q38" s="152">
        <f>IF(P38-G38&lt;0,0,P38-G38)</f>
        <v>122.57000000000002</v>
      </c>
      <c r="R38" s="153">
        <v>122.2</v>
      </c>
      <c r="S38" s="154">
        <f>SUM(L38:M38)-R38</f>
        <v>92.51716009999997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2.11</v>
      </c>
      <c r="D39" s="74">
        <f>+AN25</f>
        <v>44.8</v>
      </c>
      <c r="E39" s="76"/>
      <c r="F39" s="75"/>
      <c r="G39" s="74">
        <f>IF(D39&gt;0,D39-F39," ")</f>
        <v>44.8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44.514000000000003</v>
      </c>
      <c r="L39" s="93"/>
      <c r="M39" s="92">
        <f>IF(C39="","",$K39*($I39-0.0011))</f>
        <v>39.007618200000003</v>
      </c>
      <c r="O39" s="151">
        <f>D39/99.8</f>
        <v>0.44889779559118237</v>
      </c>
      <c r="P39" s="151">
        <f ca="1">0.95*P39%</f>
        <v>0</v>
      </c>
      <c r="Q39" s="151"/>
      <c r="R39" s="153">
        <v>69.2</v>
      </c>
      <c r="S39" s="154">
        <f>SUM(L39:M39)-R39</f>
        <v>-30.1923818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0.27</v>
      </c>
      <c r="D40" s="140">
        <v>0.3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125.87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495.5</v>
      </c>
      <c r="E41" s="71"/>
      <c r="F41" s="90">
        <f>SUM(F37:F40)</f>
        <v>0</v>
      </c>
      <c r="G41" s="89">
        <f>SUM(G37:G40)</f>
        <v>495.5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490.565</v>
      </c>
      <c r="L41" s="87">
        <f>SUM(L37:L40)</f>
        <v>0</v>
      </c>
      <c r="M41" s="86">
        <f>SUM(M37:M40)</f>
        <v>431.9097519</v>
      </c>
      <c r="O41" s="194"/>
      <c r="P41" s="195" t="s">
        <v>149</v>
      </c>
      <c r="Q41" s="196">
        <f>+Q40*0.85</f>
        <v>106.98950000000001</v>
      </c>
      <c r="R41" s="21"/>
      <c r="S41" s="183">
        <f>+SUM(S37:S39)</f>
        <v>63.54653189999997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431.9097519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198.14653190000004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439.4</v>
      </c>
      <c r="R45" s="100">
        <f>M42-P45</f>
        <v>-7.4902480999999739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V62"/>
  <sheetViews>
    <sheetView showGridLines="0" showZeros="0" view="pageBreakPreview" topLeftCell="A19" zoomScaleSheetLayoutView="100" workbookViewId="0">
      <selection activeCell="P2" sqref="P2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46095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7.5</v>
      </c>
      <c r="D9" s="100"/>
      <c r="E9" s="103" t="s">
        <v>130</v>
      </c>
      <c r="F9" s="178">
        <v>12.1</v>
      </c>
      <c r="G9" s="105" t="s">
        <v>129</v>
      </c>
      <c r="H9" s="104">
        <f>SUM(F9-C9)</f>
        <v>4.5999999999999996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1.8</v>
      </c>
      <c r="AB14" s="2">
        <f>+X14-VLOOKUP(X14,HFO_1sb,1,TRUE)</f>
        <v>1</v>
      </c>
      <c r="AC14" s="3">
        <f t="shared" ref="AC14:AC21" si="0">+(Z14-AA14)/Y14</f>
        <v>-0.15000000000000002</v>
      </c>
      <c r="AD14" s="3">
        <f t="shared" ref="AD14:AD21" si="1">+AC14*AB14</f>
        <v>-0.15000000000000002</v>
      </c>
      <c r="AE14" s="3">
        <f t="shared" ref="AE14:AE21" si="2">+Z14-AD14</f>
        <v>1.65</v>
      </c>
      <c r="AF14" s="4">
        <f>+VLOOKUP(X14,HFO_1sb,trim2+5,TRUE)</f>
        <v>1.4</v>
      </c>
      <c r="AG14" s="4">
        <f>+VLOOKUP(X14+Y14,HFO_1sb,trim2+5,TRUE)</f>
        <v>1.7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1.5499999999999998</v>
      </c>
      <c r="AK14" s="3">
        <f t="shared" ref="AK14:AK27" si="6">(trim2-INT(trim2))*10</f>
        <v>0</v>
      </c>
      <c r="AL14" s="7">
        <f t="shared" ref="AL14:AL24" si="7">+(AE14-AJ14)/Y14</f>
        <v>5.0000000000000044E-2</v>
      </c>
      <c r="AM14" s="3"/>
      <c r="AN14" s="5">
        <f t="shared" ref="AN14:AN21" si="8">+AE14-AL14*AK14</f>
        <v>1.65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1.8</v>
      </c>
      <c r="E15" s="97"/>
      <c r="F15" s="96"/>
      <c r="G15" s="95">
        <f>IF(D15&gt;=0,D15-F15," ")</f>
        <v>1.8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1.7769999999999999</v>
      </c>
      <c r="L15" s="123">
        <f t="shared" ref="L15:L22" si="11">IF(B15="","",$K15*($I15-0.0011))</f>
        <v>1.7012997999999999</v>
      </c>
      <c r="M15" s="123"/>
      <c r="N15" s="91"/>
      <c r="O15" s="151">
        <f>D15/829.8</f>
        <v>2.1691973969631237E-3</v>
      </c>
      <c r="P15" s="152">
        <f>0.9*829.8</f>
        <v>746.81999999999994</v>
      </c>
      <c r="Q15" s="152">
        <f>IF(P15-G15&lt;0,0,P15-G15)</f>
        <v>745.02</v>
      </c>
      <c r="R15" s="153">
        <v>626.20000000000005</v>
      </c>
      <c r="S15" s="154">
        <f t="shared" ref="S15:S18" si="12">SUM(L15:M15)-R15</f>
        <v>-624.49870020000003</v>
      </c>
      <c r="U15" s="66"/>
      <c r="V15" s="16" t="s">
        <v>66</v>
      </c>
      <c r="W15" s="15"/>
      <c r="X15" s="13">
        <f>1710-B18*100</f>
        <v>1482</v>
      </c>
      <c r="Y15" s="7">
        <v>2</v>
      </c>
      <c r="Z15" s="8">
        <f>+VLOOKUP(X15,HFO_2SB,trim2+4,TRUE)</f>
        <v>1877.4</v>
      </c>
      <c r="AA15" s="8">
        <f>+VLOOKUP(X15+Y15,HFO_2SB,trim2+4,TRUE)</f>
        <v>1880.2</v>
      </c>
      <c r="AB15" s="6">
        <f>+X15-VLOOKUP(X15,HFO_2SB,1,TRUE)</f>
        <v>0</v>
      </c>
      <c r="AC15" s="7">
        <f t="shared" si="0"/>
        <v>-1.3999999999999773</v>
      </c>
      <c r="AD15" s="7">
        <f t="shared" si="1"/>
        <v>0</v>
      </c>
      <c r="AE15" s="7">
        <f t="shared" si="2"/>
        <v>1877.4</v>
      </c>
      <c r="AF15" s="8">
        <f>+VLOOKUP(X15,HFO_2SB,trim2+5,TRUE)</f>
        <v>1879.9</v>
      </c>
      <c r="AG15" s="8">
        <f>+VLOOKUP(X15+Y15,HFO_2SB,trim2+5,TRUE)</f>
        <v>1882.6</v>
      </c>
      <c r="AH15" s="7">
        <f t="shared" si="3"/>
        <v>-1.3499999999999091</v>
      </c>
      <c r="AI15" s="7">
        <f t="shared" si="4"/>
        <v>0</v>
      </c>
      <c r="AJ15" s="7">
        <f t="shared" si="5"/>
        <v>1879.9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1877.4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1.65</v>
      </c>
      <c r="E16" s="76"/>
      <c r="F16" s="75"/>
      <c r="G16" s="74">
        <f t="shared" ref="G16:G22" si="13">IF(D16&gt;=0,D16-F16," ")</f>
        <v>1.65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1.6120000000000001</v>
      </c>
      <c r="L16" s="92">
        <f t="shared" si="11"/>
        <v>1.5384928000000002</v>
      </c>
      <c r="M16" s="92" t="s">
        <v>93</v>
      </c>
      <c r="N16" s="91"/>
      <c r="O16" s="151">
        <f t="shared" ref="O16" si="14">D16/829.8</f>
        <v>1.9884309472161968E-3</v>
      </c>
      <c r="P16" s="152">
        <f>0.9*829.8</f>
        <v>746.81999999999994</v>
      </c>
      <c r="Q16" s="152">
        <f t="shared" ref="Q16:Q18" si="15">IF(P16-G16&lt;0,0,P16-G16)</f>
        <v>745.17</v>
      </c>
      <c r="R16" s="153">
        <v>0.7</v>
      </c>
      <c r="S16" s="154">
        <f t="shared" si="12"/>
        <v>0.83849280000000026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1.8</v>
      </c>
      <c r="AA16" s="8">
        <f>+VLOOKUP(X16+Y16,LSHFO_PS,trim2+4,TRUE)</f>
        <v>2.2000000000000002</v>
      </c>
      <c r="AB16" s="6">
        <f>+X16-VLOOKUP(X16,LSHFO_PS,1,TRUE)</f>
        <v>0</v>
      </c>
      <c r="AC16" s="7">
        <f t="shared" si="0"/>
        <v>-0.20000000000000007</v>
      </c>
      <c r="AD16" s="7">
        <f t="shared" si="1"/>
        <v>0</v>
      </c>
      <c r="AE16" s="7">
        <f t="shared" si="2"/>
        <v>1.8</v>
      </c>
      <c r="AF16" s="8">
        <f>+VLOOKUP(X16,LSHFO_PS,trim2+5,TRUE)</f>
        <v>1.8</v>
      </c>
      <c r="AG16" s="8">
        <f>+VLOOKUP(X16+Y16,LSHFO_PS,trim2+5,TRUE)</f>
        <v>2.1</v>
      </c>
      <c r="AH16" s="7">
        <f t="shared" si="3"/>
        <v>-0.15000000000000002</v>
      </c>
      <c r="AI16" s="7">
        <f t="shared" si="4"/>
        <v>0</v>
      </c>
      <c r="AJ16" s="7">
        <f t="shared" si="5"/>
        <v>1.8</v>
      </c>
      <c r="AK16" s="7">
        <f t="shared" si="6"/>
        <v>0</v>
      </c>
      <c r="AL16" s="7">
        <f t="shared" si="7"/>
        <v>0</v>
      </c>
      <c r="AM16" s="7"/>
      <c r="AN16" s="9">
        <f t="shared" si="8"/>
        <v>1.8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15.46</v>
      </c>
      <c r="C17" s="76"/>
      <c r="D17" s="74">
        <f>IF(B17="mt",0,AN17)</f>
        <v>40.549999999999997</v>
      </c>
      <c r="E17" s="76"/>
      <c r="F17" s="75"/>
      <c r="G17" s="74">
        <f t="shared" si="13"/>
        <v>40.549999999999997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39.53</v>
      </c>
      <c r="L17" s="92">
        <f t="shared" si="11"/>
        <v>37.727432</v>
      </c>
      <c r="M17" s="92" t="s">
        <v>93</v>
      </c>
      <c r="N17" s="91"/>
      <c r="O17" s="151">
        <f>D17/1341.4</f>
        <v>3.022961085433129E-2</v>
      </c>
      <c r="P17" s="152">
        <f>0.9*1341.4</f>
        <v>1207.2600000000002</v>
      </c>
      <c r="Q17" s="152">
        <f t="shared" si="15"/>
        <v>1166.7100000000003</v>
      </c>
      <c r="R17" s="153">
        <v>1.1000000000000001</v>
      </c>
      <c r="S17" s="154">
        <f t="shared" si="12"/>
        <v>36.627431999999999</v>
      </c>
      <c r="U17" s="66"/>
      <c r="V17" s="14" t="s">
        <v>68</v>
      </c>
      <c r="W17" s="15"/>
      <c r="X17" s="13">
        <f>1709-B17*100</f>
        <v>163</v>
      </c>
      <c r="Y17" s="7">
        <v>2</v>
      </c>
      <c r="Z17" s="8">
        <f>+VLOOKUP(X17,HFO_2PS,trim2+4,TRUE)</f>
        <v>40.299999999999997</v>
      </c>
      <c r="AA17" s="8">
        <f>+VLOOKUP(X17+Y17,HFO_2PS,trim2+4,TRUE)</f>
        <v>40.799999999999997</v>
      </c>
      <c r="AB17" s="6">
        <f>+X17-VLOOKUP(X17,HFO_2PS,1,TRUE)</f>
        <v>1</v>
      </c>
      <c r="AC17" s="7">
        <f t="shared" si="0"/>
        <v>-0.25</v>
      </c>
      <c r="AD17" s="7">
        <f t="shared" si="1"/>
        <v>-0.25</v>
      </c>
      <c r="AE17" s="7">
        <f t="shared" si="2"/>
        <v>40.549999999999997</v>
      </c>
      <c r="AF17" s="8">
        <f>+VLOOKUP(X17,HFO_2PS,trim2+5,TRUE)</f>
        <v>40.299999999999997</v>
      </c>
      <c r="AG17" s="8">
        <f>+VLOOKUP(X17+Y17,HFO_2PS,trim2+5,TRUE)</f>
        <v>40.799999999999997</v>
      </c>
      <c r="AH17" s="7">
        <f t="shared" si="3"/>
        <v>-0.25</v>
      </c>
      <c r="AI17" s="7">
        <f t="shared" si="4"/>
        <v>-0.25</v>
      </c>
      <c r="AJ17" s="7">
        <f t="shared" si="5"/>
        <v>40.549999999999997</v>
      </c>
      <c r="AK17" s="7">
        <f t="shared" si="6"/>
        <v>0</v>
      </c>
      <c r="AL17" s="7">
        <f t="shared" si="7"/>
        <v>0</v>
      </c>
      <c r="AM17" s="7"/>
      <c r="AN17" s="9">
        <f t="shared" si="8"/>
        <v>40.549999999999997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2.2799999999999998</v>
      </c>
      <c r="C18" s="76"/>
      <c r="D18" s="74">
        <f>IF(B18="mt",0,AN15)</f>
        <v>1877.4</v>
      </c>
      <c r="E18" s="76"/>
      <c r="F18" s="75"/>
      <c r="G18" s="74">
        <f t="shared" si="13"/>
        <v>1877.4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1862.6279999999999</v>
      </c>
      <c r="L18" s="92">
        <f t="shared" si="11"/>
        <v>1777.6921631999999</v>
      </c>
      <c r="M18" s="92"/>
      <c r="N18" s="91"/>
      <c r="O18" s="151">
        <f>D18/2077.6</f>
        <v>0.90363881401617263</v>
      </c>
      <c r="P18" s="152">
        <f>0.9*2077.6</f>
        <v>1869.84</v>
      </c>
      <c r="Q18" s="152">
        <f t="shared" si="15"/>
        <v>0</v>
      </c>
      <c r="R18" s="153">
        <v>3.6</v>
      </c>
      <c r="S18" s="154">
        <f t="shared" si="12"/>
        <v>1774.0921632</v>
      </c>
      <c r="U18" s="66"/>
      <c r="V18" s="14" t="s">
        <v>69</v>
      </c>
      <c r="W18" s="15"/>
      <c r="X18" s="13">
        <f>1442-B19*100</f>
        <v>279</v>
      </c>
      <c r="Y18" s="7">
        <v>2</v>
      </c>
      <c r="Z18" s="8">
        <f>+VLOOKUP(X18,HFO_SETT,trim2+4,TRUE)</f>
        <v>40.6</v>
      </c>
      <c r="AA18" s="8">
        <f>+VLOOKUP(X18+Y18,HFO_SETT,trim2+4,TRUE)</f>
        <v>40.799999999999997</v>
      </c>
      <c r="AB18" s="6">
        <f>+X18-VLOOKUP(X18,HFO_SETT,1,TRUE)</f>
        <v>1</v>
      </c>
      <c r="AC18" s="7">
        <f t="shared" si="0"/>
        <v>-9.9999999999997868E-2</v>
      </c>
      <c r="AD18" s="7">
        <f t="shared" si="1"/>
        <v>-9.9999999999997868E-2</v>
      </c>
      <c r="AE18" s="7">
        <f t="shared" si="2"/>
        <v>40.700000000000003</v>
      </c>
      <c r="AF18" s="8">
        <f>+VLOOKUP(X18,HFO_SETT,trim2+5,TRUE)</f>
        <v>40.5</v>
      </c>
      <c r="AG18" s="8">
        <f>+VLOOKUP(X18+Y18,HFO_SETT,trim2+5,TRUE)</f>
        <v>40.799999999999997</v>
      </c>
      <c r="AH18" s="7">
        <f t="shared" si="3"/>
        <v>-0.14999999999999858</v>
      </c>
      <c r="AI18" s="7">
        <f t="shared" si="4"/>
        <v>-0.14999999999999858</v>
      </c>
      <c r="AJ18" s="7">
        <f t="shared" si="5"/>
        <v>40.65</v>
      </c>
      <c r="AK18" s="7">
        <f t="shared" si="6"/>
        <v>0</v>
      </c>
      <c r="AL18" s="7">
        <f t="shared" si="7"/>
        <v>2.5000000000002132E-2</v>
      </c>
      <c r="AM18" s="7"/>
      <c r="AN18" s="9">
        <f t="shared" si="8"/>
        <v>40.700000000000003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11.63</v>
      </c>
      <c r="C19" s="159"/>
      <c r="D19" s="160">
        <f>+AN18</f>
        <v>40.700000000000003</v>
      </c>
      <c r="E19" s="159"/>
      <c r="F19" s="161"/>
      <c r="G19" s="160">
        <f t="shared" si="13"/>
        <v>40.700000000000003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38.817999999999998</v>
      </c>
      <c r="L19" s="164">
        <f t="shared" si="11"/>
        <v>37.047899199999996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2656.9000000000005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644</v>
      </c>
      <c r="Y19" s="7">
        <v>2</v>
      </c>
      <c r="Z19" s="8">
        <f>+VLOOKUP(X19,HFO_SERV,trim2+4,TRUE)</f>
        <v>67.3</v>
      </c>
      <c r="AA19" s="8">
        <f>+VLOOKUP(X19+Y19,HFO_SERV,trim2+4,TRUE)</f>
        <v>67.5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67.3</v>
      </c>
      <c r="AF19" s="8">
        <f>+VLOOKUP(X19,HFO_SERV,trim2+5,TRUE)</f>
        <v>67.3</v>
      </c>
      <c r="AG19" s="8">
        <f>+VLOOKUP(X19+Y19,HFO_SERV,trim2+5,TRUE)</f>
        <v>67.5</v>
      </c>
      <c r="AH19" s="7">
        <f t="shared" si="3"/>
        <v>-0.10000000000000142</v>
      </c>
      <c r="AI19" s="7">
        <f t="shared" si="4"/>
        <v>0</v>
      </c>
      <c r="AJ19" s="7">
        <f t="shared" si="5"/>
        <v>67.3</v>
      </c>
      <c r="AK19" s="7">
        <f t="shared" si="6"/>
        <v>0</v>
      </c>
      <c r="AL19" s="7">
        <f t="shared" si="7"/>
        <v>0</v>
      </c>
      <c r="AM19" s="7"/>
      <c r="AN19" s="9">
        <f t="shared" si="8"/>
        <v>67.3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7.98</v>
      </c>
      <c r="C20" s="159"/>
      <c r="D20" s="160">
        <f>+AN19</f>
        <v>67.3</v>
      </c>
      <c r="E20" s="159"/>
      <c r="F20" s="161"/>
      <c r="G20" s="160">
        <f t="shared" si="13"/>
        <v>67.3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63.646999999999998</v>
      </c>
      <c r="L20" s="164">
        <f>IF(B20="","",$K20*($I20-0.0011))</f>
        <v>60.7446968</v>
      </c>
      <c r="M20" s="164" t="s">
        <v>93</v>
      </c>
      <c r="N20" s="91"/>
      <c r="O20" s="197"/>
      <c r="P20" s="195" t="s">
        <v>149</v>
      </c>
      <c r="Q20" s="196">
        <f>+Q19*0.95</f>
        <v>2524.0550000000003</v>
      </c>
      <c r="S20" s="183">
        <f>+SUM(S15:S18)</f>
        <v>1187.0593878</v>
      </c>
      <c r="U20" s="66"/>
      <c r="V20" s="14" t="s">
        <v>71</v>
      </c>
      <c r="W20" s="15"/>
      <c r="X20" s="13">
        <f>1494-B21*100</f>
        <v>884</v>
      </c>
      <c r="Y20" s="7">
        <v>2</v>
      </c>
      <c r="Z20" s="8">
        <f>+VLOOKUP(X20,LSHFO_SET,trim2+4,TRUE)</f>
        <v>72.900000000000006</v>
      </c>
      <c r="AA20" s="8">
        <f>+VLOOKUP(X20+Y20,LSHFO_SET,trim2+4,TRUE)</f>
        <v>73</v>
      </c>
      <c r="AB20" s="6">
        <f>+X20-VLOOKUP(X20,LSHFO_SET,1,TRUE)</f>
        <v>0</v>
      </c>
      <c r="AC20" s="7">
        <f t="shared" si="0"/>
        <v>-4.9999999999997158E-2</v>
      </c>
      <c r="AD20" s="7">
        <f t="shared" si="1"/>
        <v>0</v>
      </c>
      <c r="AE20" s="7">
        <f t="shared" si="2"/>
        <v>72.900000000000006</v>
      </c>
      <c r="AF20" s="8">
        <f>+VLOOKUP(X20,LSHFO_SET,trim2+5,TRUE)</f>
        <v>72.900000000000006</v>
      </c>
      <c r="AG20" s="8">
        <f>+VLOOKUP(X20+Y20,LSHFO_SET,trim2+5,TRUE)</f>
        <v>73.099999999999994</v>
      </c>
      <c r="AH20" s="7">
        <f t="shared" si="3"/>
        <v>-9.9999999999994316E-2</v>
      </c>
      <c r="AI20" s="7">
        <f t="shared" si="4"/>
        <v>0</v>
      </c>
      <c r="AJ20" s="7">
        <f t="shared" si="5"/>
        <v>72.900000000000006</v>
      </c>
      <c r="AK20" s="7">
        <f t="shared" si="6"/>
        <v>0</v>
      </c>
      <c r="AL20" s="7">
        <f t="shared" si="7"/>
        <v>0</v>
      </c>
      <c r="AM20" s="7"/>
      <c r="AN20" s="9">
        <f t="shared" si="8"/>
        <v>72.900000000000006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6.1</v>
      </c>
      <c r="C21" s="76"/>
      <c r="D21" s="74">
        <f>IF(B21="mt",0,AN20)</f>
        <v>72.900000000000006</v>
      </c>
      <c r="E21" s="76"/>
      <c r="F21" s="75"/>
      <c r="G21" s="74">
        <f t="shared" si="13"/>
        <v>72.900000000000006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70.260000000000005</v>
      </c>
      <c r="L21" s="92">
        <f t="shared" si="11"/>
        <v>66.796182000000002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1148</v>
      </c>
      <c r="Y21" s="7">
        <v>2</v>
      </c>
      <c r="Z21" s="8">
        <f>+VLOOKUP(X21,LSHFO_SERV,trim2+4,TRUE)</f>
        <v>95</v>
      </c>
      <c r="AA21" s="8">
        <f>+VLOOKUP(X21+Y21,LSHFO_SERV,trim2+4,TRUE)</f>
        <v>95.1</v>
      </c>
      <c r="AB21" s="6">
        <f>+X21-VLOOKUP(X21,LSHFO_SERV,1,TRUE)</f>
        <v>0</v>
      </c>
      <c r="AC21" s="7">
        <f t="shared" si="0"/>
        <v>-4.9999999999997158E-2</v>
      </c>
      <c r="AD21" s="7">
        <f t="shared" si="1"/>
        <v>0</v>
      </c>
      <c r="AE21" s="7">
        <f t="shared" si="2"/>
        <v>95</v>
      </c>
      <c r="AF21" s="8">
        <f>+VLOOKUP(X21,LSHFO_SERV,trim2+5,TRUE)</f>
        <v>95</v>
      </c>
      <c r="AG21" s="8">
        <f>+VLOOKUP(X21+Y21,LSHFO_SERV,trim2+5,TRUE)</f>
        <v>95.1</v>
      </c>
      <c r="AH21" s="7">
        <f t="shared" si="3"/>
        <v>-4.9999999999997158E-2</v>
      </c>
      <c r="AI21" s="7">
        <f t="shared" si="4"/>
        <v>0</v>
      </c>
      <c r="AJ21" s="7">
        <f t="shared" si="5"/>
        <v>95</v>
      </c>
      <c r="AK21" s="7">
        <f t="shared" si="6"/>
        <v>0</v>
      </c>
      <c r="AL21" s="7">
        <f t="shared" si="7"/>
        <v>0</v>
      </c>
      <c r="AM21" s="7"/>
      <c r="AN21" s="9">
        <f t="shared" si="8"/>
        <v>95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3.85</v>
      </c>
      <c r="C22" s="76"/>
      <c r="D22" s="74">
        <f>IF(B22="mt",0,AN21)</f>
        <v>95</v>
      </c>
      <c r="E22" s="76"/>
      <c r="F22" s="75"/>
      <c r="G22" s="74">
        <f t="shared" si="13"/>
        <v>95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91.558999999999997</v>
      </c>
      <c r="L22" s="92">
        <f t="shared" si="11"/>
        <v>87.045141299999997</v>
      </c>
      <c r="M22" s="92"/>
      <c r="N22" s="91"/>
      <c r="O22" s="131"/>
      <c r="P22" s="149">
        <v>1970.9</v>
      </c>
      <c r="Q22" s="149">
        <f>M26-P22</f>
        <v>99.393307099999674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10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838.00000000000011</v>
      </c>
      <c r="Y23" s="7">
        <v>2</v>
      </c>
      <c r="Z23" s="8">
        <f>+VLOOKUP(X23,MGO_STOR_SB,trim2+4,TRUE)</f>
        <v>202.4</v>
      </c>
      <c r="AA23" s="8">
        <f>+VLOOKUP(X23+Y23,MGO_STOR_SB,trim2+4,TRUE)</f>
        <v>203</v>
      </c>
      <c r="AB23" s="6">
        <f>+X23-VLOOKUP(X23,MGO_STOR_SB,1,TRUE)</f>
        <v>0</v>
      </c>
      <c r="AC23" s="7">
        <f>+(Z23-AA23)/Y23</f>
        <v>-0.29999999999999716</v>
      </c>
      <c r="AD23" s="7">
        <f>+AC23*AB23</f>
        <v>0</v>
      </c>
      <c r="AE23" s="7">
        <f>+Z23-AD23</f>
        <v>202.4</v>
      </c>
      <c r="AF23" s="8">
        <f>+VLOOKUP(X23,MGO_STOR_SB,trim2+5,TRUE)</f>
        <v>202.6</v>
      </c>
      <c r="AG23" s="8">
        <f>+VLOOKUP(X23+Y23,MGO_STOR_SB,trim2+5,TRUE)</f>
        <v>203.1</v>
      </c>
      <c r="AH23" s="7">
        <f>+(AF23-AG23)/Y23</f>
        <v>-0.25</v>
      </c>
      <c r="AI23" s="7">
        <f>+AH23*AB23</f>
        <v>0</v>
      </c>
      <c r="AJ23" s="7">
        <f>+AF23-AI23</f>
        <v>202.6</v>
      </c>
      <c r="AK23" s="7">
        <f t="shared" si="6"/>
        <v>0</v>
      </c>
      <c r="AL23" s="7">
        <f t="shared" si="7"/>
        <v>-9.9999999999994316E-2</v>
      </c>
      <c r="AM23" s="7"/>
      <c r="AN23" s="9">
        <f>+AE23-AL23*AK23</f>
        <v>202.4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2211.8000000000002</v>
      </c>
      <c r="E25" s="71"/>
      <c r="F25" s="90">
        <f>SUM(F15:F24)</f>
        <v>0</v>
      </c>
      <c r="G25" s="89">
        <f>SUM(G15:G24)</f>
        <v>2202.8000000000002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2170.8070000000002</v>
      </c>
      <c r="L25" s="87">
        <f>SUM(L15:L24)</f>
        <v>2070.2933070999998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215</v>
      </c>
      <c r="Y25" s="7">
        <v>2</v>
      </c>
      <c r="Z25" s="8">
        <f>+VLOOKUP(X25,MGO_SERV_TK,trim2+4,TRUE)</f>
        <v>45.3</v>
      </c>
      <c r="AA25" s="8">
        <f>+VLOOKUP(X25+Y25,MGO_SERV_TK,trim2+4,TRUE)</f>
        <v>45.7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45.5</v>
      </c>
      <c r="AF25" s="8">
        <f>+VLOOKUP(X25,MGO_SERV_TK,trim2+5,TRUE)</f>
        <v>45.2</v>
      </c>
      <c r="AG25" s="8">
        <f>+VLOOKUP(X25+Y25,MGO_SERV_TK,trim2+5,TRUE)</f>
        <v>45.7</v>
      </c>
      <c r="AH25" s="7">
        <f>+(AF25-AG25)/Y25</f>
        <v>-0.25</v>
      </c>
      <c r="AI25" s="7">
        <f>+AH25*AB25</f>
        <v>-0.25</v>
      </c>
      <c r="AJ25" s="7">
        <f>+AF25-AI25</f>
        <v>45.45</v>
      </c>
      <c r="AK25" s="7">
        <f t="shared" si="6"/>
        <v>0</v>
      </c>
      <c r="AL25" s="7">
        <f>+(AE25-AJ25)/Y25</f>
        <v>2.4999999999998579E-2</v>
      </c>
      <c r="AM25" s="7"/>
      <c r="AN25" s="9">
        <f>+AE25-AL25*AK25</f>
        <v>45.5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2070.2933070999998</v>
      </c>
      <c r="N26" s="66"/>
      <c r="O26" s="66"/>
      <c r="T26" s="66"/>
      <c r="U26" s="66"/>
      <c r="V26" s="120" t="s">
        <v>74</v>
      </c>
      <c r="W26" s="15"/>
      <c r="X26" s="13">
        <f>+C38*100</f>
        <v>648</v>
      </c>
      <c r="Y26" s="7">
        <v>3</v>
      </c>
      <c r="Z26" s="8">
        <f>+VLOOKUP(X26,MGO_STOR_PS,trim2+4,TRUE)</f>
        <v>248.2</v>
      </c>
      <c r="AA26" s="8">
        <f>+VLOOKUP(X26+Y26,MGO_STOR_PS,trim2+4,TRUE)</f>
        <v>248.9</v>
      </c>
      <c r="AB26" s="6">
        <f>+X26-VLOOKUP(X26,MGO_STOR_PS,1,TRUE)</f>
        <v>0</v>
      </c>
      <c r="AC26" s="7">
        <f>+(Z26-AA26)/Y26</f>
        <v>-0.23333333333333903</v>
      </c>
      <c r="AD26" s="7">
        <f>+AC26*AB26</f>
        <v>0</v>
      </c>
      <c r="AE26" s="7">
        <f>+Z26-AD26</f>
        <v>248.2</v>
      </c>
      <c r="AF26" s="8">
        <f>+VLOOKUP(X26,MGO_STOR_PS,trim2+5,TRUE)</f>
        <v>248.4</v>
      </c>
      <c r="AG26" s="8">
        <f>+VLOOKUP(X26+Y26,MGO_STOR_PS,trim2+5,TRUE)</f>
        <v>249.2</v>
      </c>
      <c r="AH26" s="7">
        <f>+(AF26-AG26)/Y26</f>
        <v>-0.266666666666661</v>
      </c>
      <c r="AI26" s="7">
        <f>+AH26*AB26</f>
        <v>0</v>
      </c>
      <c r="AJ26" s="7">
        <f>+AF26-AI26</f>
        <v>248.4</v>
      </c>
      <c r="AK26" s="7">
        <f t="shared" si="6"/>
        <v>0</v>
      </c>
      <c r="AL26" s="7">
        <f t="shared" ref="AL26:AL27" si="18">+(AE26-AJ26)/Y26</f>
        <v>-6.6666666666672356E-2</v>
      </c>
      <c r="AM26" s="7"/>
      <c r="AN26" s="9">
        <f>+AE26-AL26*AK26</f>
        <v>248.2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260</v>
      </c>
      <c r="Y27" s="7">
        <v>4</v>
      </c>
      <c r="Z27" s="8">
        <f>+VLOOKUP(X27,mgodrain,trim2+4,TRUE)</f>
        <v>10.9</v>
      </c>
      <c r="AA27" s="8">
        <f>+VLOOKUP(X27+Y27,mgodrain,trim2+4,TRUE)</f>
        <v>11.1</v>
      </c>
      <c r="AB27" s="6">
        <f>+X27-VLOOKUP(X27,mgodrain,1,TRUE)</f>
        <v>0</v>
      </c>
      <c r="AC27" s="7">
        <f>+(Z27-AA27)/Y27</f>
        <v>-4.9999999999999822E-2</v>
      </c>
      <c r="AD27" s="7">
        <f>+AC27*AB27</f>
        <v>0</v>
      </c>
      <c r="AE27" s="7">
        <f>+Z27-AD27</f>
        <v>10.9</v>
      </c>
      <c r="AF27" s="8">
        <f>+VLOOKUP(X27,mgodrain,trim2+5,TRUE)</f>
        <v>10.8</v>
      </c>
      <c r="AG27" s="8">
        <f>+VLOOKUP(X27+Y27,mgodrain,trim2+5,TRUE)</f>
        <v>11.1</v>
      </c>
      <c r="AH27" s="7">
        <f>+(AF27-AG27)/Y27</f>
        <v>-7.4999999999999734E-2</v>
      </c>
      <c r="AI27" s="7">
        <f>+AH27*AB27</f>
        <v>0</v>
      </c>
      <c r="AJ27" s="7">
        <f>+AF27-AI27</f>
        <v>10.8</v>
      </c>
      <c r="AK27" s="7">
        <f t="shared" si="6"/>
        <v>0</v>
      </c>
      <c r="AL27" s="7">
        <f t="shared" si="18"/>
        <v>2.4999999999999911E-2</v>
      </c>
      <c r="AM27" s="7"/>
      <c r="AN27" s="9">
        <f>+AE27-AL27*AK27</f>
        <v>10.9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8.3800000000000008</v>
      </c>
      <c r="D37" s="95">
        <f>+AN23</f>
        <v>202.4</v>
      </c>
      <c r="E37" s="97"/>
      <c r="F37" s="96"/>
      <c r="G37" s="95">
        <f>IF(D37&gt;0,D37-F37," ")</f>
        <v>202.4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200.328</v>
      </c>
      <c r="L37" s="117"/>
      <c r="M37" s="123">
        <f t="shared" ref="M37:M38" si="20">IF(C37="","",$K37*($I37-0.0011))</f>
        <v>177.57073919999999</v>
      </c>
      <c r="O37" s="151">
        <f>D37/229</f>
        <v>0.8838427947598253</v>
      </c>
      <c r="P37" s="152">
        <f>0.9*229</f>
        <v>206.1</v>
      </c>
      <c r="Q37" s="152">
        <f t="shared" ref="Q37" si="21">IF(P37-G37&lt;0,0,P37-G37)</f>
        <v>3.6999999999999886</v>
      </c>
      <c r="R37" s="153">
        <v>176.7</v>
      </c>
      <c r="S37" s="154">
        <f>SUM(L37:M37)-R37</f>
        <v>0.87073920000000271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6.48</v>
      </c>
      <c r="D38" s="74">
        <f>+AN26</f>
        <v>248.2</v>
      </c>
      <c r="E38" s="76"/>
      <c r="F38" s="75"/>
      <c r="G38" s="74">
        <f>IF(D38&gt;0,D38-F38," ")</f>
        <v>248.2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245.62100000000001</v>
      </c>
      <c r="L38" s="93"/>
      <c r="M38" s="92">
        <f t="shared" si="20"/>
        <v>215.23768229999999</v>
      </c>
      <c r="O38" s="151">
        <f>D38/411.3</f>
        <v>0.60345246778507167</v>
      </c>
      <c r="P38" s="152">
        <f>0.9*411.3</f>
        <v>370.17</v>
      </c>
      <c r="Q38" s="152">
        <f>IF(P38-G38&lt;0,0,P38-G38)</f>
        <v>121.97000000000003</v>
      </c>
      <c r="R38" s="153">
        <v>122.2</v>
      </c>
      <c r="S38" s="154">
        <f>SUM(L38:M38)-R38</f>
        <v>93.037682299999986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2.15</v>
      </c>
      <c r="D39" s="74">
        <f>+AN25</f>
        <v>45.5</v>
      </c>
      <c r="E39" s="76"/>
      <c r="F39" s="75"/>
      <c r="G39" s="74">
        <f>IF(D39&gt;0,D39-F39," ")</f>
        <v>45.5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45.209000000000003</v>
      </c>
      <c r="L39" s="93"/>
      <c r="M39" s="92">
        <f>IF(C39="","",$K39*($I39-0.0011))</f>
        <v>39.616646700000004</v>
      </c>
      <c r="O39" s="151">
        <f>D39/99.8</f>
        <v>0.4559118236472946</v>
      </c>
      <c r="P39" s="151">
        <f ca="1">0.95*P39%</f>
        <v>0</v>
      </c>
      <c r="Q39" s="151"/>
      <c r="R39" s="153">
        <v>69.2</v>
      </c>
      <c r="S39" s="154">
        <f>SUM(L39:M39)-R39</f>
        <v>-29.583353299999999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2.6</v>
      </c>
      <c r="D40" s="140">
        <v>0.3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125.67000000000002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496.40000000000003</v>
      </c>
      <c r="E41" s="71"/>
      <c r="F41" s="90">
        <f>SUM(F37:F40)</f>
        <v>0</v>
      </c>
      <c r="G41" s="89">
        <f>SUM(G37:G40)</f>
        <v>496.40000000000003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491.45800000000003</v>
      </c>
      <c r="L41" s="87">
        <f>SUM(L37:L40)</f>
        <v>0</v>
      </c>
      <c r="M41" s="86">
        <f>SUM(M37:M40)</f>
        <v>432.68828819999999</v>
      </c>
      <c r="O41" s="194"/>
      <c r="P41" s="195" t="s">
        <v>149</v>
      </c>
      <c r="Q41" s="196">
        <f>+Q40*0.85</f>
        <v>106.81950000000001</v>
      </c>
      <c r="R41" s="21"/>
      <c r="S41" s="183">
        <f>+SUM(S37:S39)</f>
        <v>64.32506819999999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432.68828819999999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198.92506820000003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439.4</v>
      </c>
      <c r="R45" s="100">
        <f>M42-P45</f>
        <v>-6.7117117999999891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  <mergeCell ref="A35:A36"/>
    <mergeCell ref="B35:C35"/>
    <mergeCell ref="E35:F35"/>
    <mergeCell ref="G35:G36"/>
    <mergeCell ref="I35:I36"/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V62"/>
  <sheetViews>
    <sheetView showGridLines="0" showZeros="0" view="pageBreakPreview" zoomScaleSheetLayoutView="100" workbookViewId="0">
      <selection activeCell="P9" sqref="P9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46088</v>
      </c>
      <c r="I5" s="200"/>
      <c r="J5" s="103" t="s">
        <v>133</v>
      </c>
      <c r="K5" s="166" t="s">
        <v>202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7.73</v>
      </c>
      <c r="D9" s="100"/>
      <c r="E9" s="103" t="s">
        <v>130</v>
      </c>
      <c r="F9" s="178">
        <v>11.48</v>
      </c>
      <c r="G9" s="105" t="s">
        <v>129</v>
      </c>
      <c r="H9" s="104">
        <f>SUM(F9-C9)</f>
        <v>3.75</v>
      </c>
      <c r="J9" s="103" t="s">
        <v>128</v>
      </c>
      <c r="K9" s="184"/>
      <c r="L9" s="102"/>
      <c r="M9" s="100"/>
      <c r="X9">
        <f>+INT(trim)</f>
        <v>3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1.8</v>
      </c>
      <c r="AB14" s="2">
        <f>+X14-VLOOKUP(X14,HFO_1sb,1,TRUE)</f>
        <v>1</v>
      </c>
      <c r="AC14" s="3">
        <f t="shared" ref="AC14:AC21" si="0">+(Z14-AA14)/Y14</f>
        <v>-0.15000000000000002</v>
      </c>
      <c r="AD14" s="3">
        <f t="shared" ref="AD14:AD21" si="1">+AC14*AB14</f>
        <v>-0.15000000000000002</v>
      </c>
      <c r="AE14" s="3">
        <f t="shared" ref="AE14:AE21" si="2">+Z14-AD14</f>
        <v>1.65</v>
      </c>
      <c r="AF14" s="4">
        <f>+VLOOKUP(X14,HFO_1sb,trim2+5,TRUE)</f>
        <v>1.5</v>
      </c>
      <c r="AG14" s="4">
        <f>+VLOOKUP(X14+Y14,HFO_1sb,trim2+5,TRUE)</f>
        <v>1.8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1.65</v>
      </c>
      <c r="AK14" s="3">
        <f t="shared" ref="AK14:AK27" si="6">(trim2-INT(trim2))*10</f>
        <v>0</v>
      </c>
      <c r="AL14" s="7">
        <f t="shared" ref="AL14:AL24" si="7">+(AE14-AJ14)/Y14</f>
        <v>0</v>
      </c>
      <c r="AM14" s="3"/>
      <c r="AN14" s="5">
        <f t="shared" ref="AN14:AN21" si="8">+AE14-AL14*AK14</f>
        <v>1.65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1.9</v>
      </c>
      <c r="E15" s="97"/>
      <c r="F15" s="96"/>
      <c r="G15" s="95">
        <f>IF(D15&gt;=0,D15-F15," ")</f>
        <v>1.9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1.8759999999999999</v>
      </c>
      <c r="L15" s="123">
        <f t="shared" ref="L15:L22" si="11">IF(B15="","",$K15*($I15-0.0011))</f>
        <v>1.7960824</v>
      </c>
      <c r="M15" s="123"/>
      <c r="N15" s="91"/>
      <c r="O15" s="151">
        <f>D15/829.8</f>
        <v>2.2897083634610751E-3</v>
      </c>
      <c r="P15" s="152">
        <f>0.9*829.8</f>
        <v>746.81999999999994</v>
      </c>
      <c r="Q15" s="152">
        <f>IF(P15-G15&lt;0,0,P15-G15)</f>
        <v>744.92</v>
      </c>
      <c r="R15" s="153">
        <v>626.20000000000005</v>
      </c>
      <c r="S15" s="154">
        <f t="shared" ref="S15:S18" si="12">SUM(L15:M15)-R15</f>
        <v>-624.4039176</v>
      </c>
      <c r="U15" s="66"/>
      <c r="V15" s="16" t="s">
        <v>66</v>
      </c>
      <c r="W15" s="15"/>
      <c r="X15" s="13">
        <f>1710-B18*100</f>
        <v>1483</v>
      </c>
      <c r="Y15" s="7">
        <v>2</v>
      </c>
      <c r="Z15" s="8">
        <f>+VLOOKUP(X15,HFO_2SB,trim2+4,TRUE)</f>
        <v>1874.9</v>
      </c>
      <c r="AA15" s="8">
        <f>+VLOOKUP(X15+Y15,HFO_2SB,trim2+4,TRUE)</f>
        <v>1877.7</v>
      </c>
      <c r="AB15" s="6">
        <f>+X15-VLOOKUP(X15,HFO_2SB,1,TRUE)</f>
        <v>1</v>
      </c>
      <c r="AC15" s="7">
        <f t="shared" si="0"/>
        <v>-1.3999999999999773</v>
      </c>
      <c r="AD15" s="7">
        <f t="shared" si="1"/>
        <v>-1.3999999999999773</v>
      </c>
      <c r="AE15" s="7">
        <f t="shared" si="2"/>
        <v>1876.3000000000002</v>
      </c>
      <c r="AF15" s="8">
        <f>+VLOOKUP(X15,HFO_2SB,trim2+5,TRUE)</f>
        <v>1877.4</v>
      </c>
      <c r="AG15" s="8">
        <f>+VLOOKUP(X15+Y15,HFO_2SB,trim2+5,TRUE)</f>
        <v>1880.2</v>
      </c>
      <c r="AH15" s="7">
        <f t="shared" si="3"/>
        <v>-1.3999999999999773</v>
      </c>
      <c r="AI15" s="7">
        <f t="shared" si="4"/>
        <v>-1.3999999999999773</v>
      </c>
      <c r="AJ15" s="7">
        <f t="shared" si="5"/>
        <v>1878.8000000000002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1876.3000000000002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1.65</v>
      </c>
      <c r="E16" s="76"/>
      <c r="F16" s="75"/>
      <c r="G16" s="74">
        <f t="shared" ref="G16:G22" si="13">IF(D16&gt;=0,D16-F16," ")</f>
        <v>1.65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1.6120000000000001</v>
      </c>
      <c r="L16" s="92">
        <f t="shared" si="11"/>
        <v>1.5384928000000002</v>
      </c>
      <c r="M16" s="92" t="s">
        <v>93</v>
      </c>
      <c r="N16" s="91"/>
      <c r="O16" s="151">
        <f t="shared" ref="O16" si="14">D16/829.8</f>
        <v>1.9884309472161968E-3</v>
      </c>
      <c r="P16" s="152">
        <f>0.9*829.8</f>
        <v>746.81999999999994</v>
      </c>
      <c r="Q16" s="152">
        <f t="shared" ref="Q16:Q18" si="15">IF(P16-G16&lt;0,0,P16-G16)</f>
        <v>745.17</v>
      </c>
      <c r="R16" s="153">
        <v>0.7</v>
      </c>
      <c r="S16" s="154">
        <f t="shared" si="12"/>
        <v>0.83849280000000026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1.9</v>
      </c>
      <c r="AA16" s="8">
        <f>+VLOOKUP(X16+Y16,LSHFO_PS,trim2+4,TRUE)</f>
        <v>2.2000000000000002</v>
      </c>
      <c r="AB16" s="6">
        <f>+X16-VLOOKUP(X16,LSHFO_PS,1,TRUE)</f>
        <v>0</v>
      </c>
      <c r="AC16" s="7">
        <f t="shared" si="0"/>
        <v>-0.15000000000000013</v>
      </c>
      <c r="AD16" s="7">
        <f t="shared" si="1"/>
        <v>0</v>
      </c>
      <c r="AE16" s="7">
        <f t="shared" si="2"/>
        <v>1.9</v>
      </c>
      <c r="AF16" s="8">
        <f>+VLOOKUP(X16,LSHFO_PS,trim2+5,TRUE)</f>
        <v>1.8</v>
      </c>
      <c r="AG16" s="8">
        <f>+VLOOKUP(X16+Y16,LSHFO_PS,trim2+5,TRUE)</f>
        <v>2.2000000000000002</v>
      </c>
      <c r="AH16" s="7">
        <f t="shared" si="3"/>
        <v>-0.20000000000000007</v>
      </c>
      <c r="AI16" s="7">
        <f t="shared" si="4"/>
        <v>0</v>
      </c>
      <c r="AJ16" s="7">
        <f t="shared" si="5"/>
        <v>1.8</v>
      </c>
      <c r="AK16" s="7">
        <f t="shared" si="6"/>
        <v>0</v>
      </c>
      <c r="AL16" s="7">
        <f t="shared" si="7"/>
        <v>4.9999999999999933E-2</v>
      </c>
      <c r="AM16" s="7"/>
      <c r="AN16" s="9">
        <f t="shared" si="8"/>
        <v>1.9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13.33</v>
      </c>
      <c r="C17" s="76"/>
      <c r="D17" s="74">
        <f>IF(B17="mt",0,AN17)</f>
        <v>108.8</v>
      </c>
      <c r="E17" s="76"/>
      <c r="F17" s="75"/>
      <c r="G17" s="74">
        <f t="shared" si="13"/>
        <v>108.8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106.063</v>
      </c>
      <c r="L17" s="92">
        <f t="shared" si="11"/>
        <v>101.22652720000001</v>
      </c>
      <c r="M17" s="92" t="s">
        <v>93</v>
      </c>
      <c r="N17" s="91"/>
      <c r="O17" s="151">
        <f>D17/1341.4</f>
        <v>8.1109288802743401E-2</v>
      </c>
      <c r="P17" s="152">
        <f>0.9*1341.4</f>
        <v>1207.2600000000002</v>
      </c>
      <c r="Q17" s="152">
        <f t="shared" si="15"/>
        <v>1098.4600000000003</v>
      </c>
      <c r="R17" s="153">
        <v>1.1000000000000001</v>
      </c>
      <c r="S17" s="154">
        <f t="shared" si="12"/>
        <v>100.12652720000001</v>
      </c>
      <c r="U17" s="66"/>
      <c r="V17" s="14" t="s">
        <v>68</v>
      </c>
      <c r="W17" s="15"/>
      <c r="X17" s="13">
        <f>1709-B17*100</f>
        <v>376</v>
      </c>
      <c r="Y17" s="7">
        <v>2</v>
      </c>
      <c r="Z17" s="8">
        <f>+VLOOKUP(X17,HFO_2PS,trim2+4,TRUE)</f>
        <v>108.8</v>
      </c>
      <c r="AA17" s="8">
        <f>+VLOOKUP(X17+Y17,HFO_2PS,trim2+4,TRUE)</f>
        <v>109.7</v>
      </c>
      <c r="AB17" s="6">
        <f>+X17-VLOOKUP(X17,HFO_2PS,1,TRUE)</f>
        <v>0</v>
      </c>
      <c r="AC17" s="7">
        <f t="shared" si="0"/>
        <v>-0.45000000000000284</v>
      </c>
      <c r="AD17" s="7">
        <f t="shared" si="1"/>
        <v>0</v>
      </c>
      <c r="AE17" s="7">
        <f t="shared" si="2"/>
        <v>108.8</v>
      </c>
      <c r="AF17" s="8">
        <f>+VLOOKUP(X17,HFO_2PS,trim2+5,TRUE)</f>
        <v>109.6</v>
      </c>
      <c r="AG17" s="8">
        <f>+VLOOKUP(X17+Y17,HFO_2PS,trim2+5,TRUE)</f>
        <v>110.5</v>
      </c>
      <c r="AH17" s="7">
        <f t="shared" si="3"/>
        <v>-0.45000000000000284</v>
      </c>
      <c r="AI17" s="7">
        <f t="shared" si="4"/>
        <v>0</v>
      </c>
      <c r="AJ17" s="7">
        <f t="shared" si="5"/>
        <v>109.6</v>
      </c>
      <c r="AK17" s="7">
        <f t="shared" si="6"/>
        <v>0</v>
      </c>
      <c r="AL17" s="7">
        <f t="shared" si="7"/>
        <v>-0.39999999999999858</v>
      </c>
      <c r="AM17" s="7"/>
      <c r="AN17" s="9">
        <f t="shared" si="8"/>
        <v>108.8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2.27</v>
      </c>
      <c r="C18" s="76"/>
      <c r="D18" s="74">
        <f>IF(B18="mt",0,AN15)</f>
        <v>1876.3000000000002</v>
      </c>
      <c r="E18" s="76"/>
      <c r="F18" s="75"/>
      <c r="G18" s="74">
        <f t="shared" si="13"/>
        <v>1876.3000000000002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1861.537</v>
      </c>
      <c r="L18" s="92">
        <f t="shared" si="11"/>
        <v>1776.6509128</v>
      </c>
      <c r="M18" s="92"/>
      <c r="N18" s="91"/>
      <c r="O18" s="151">
        <f>D18/2077.6</f>
        <v>0.90310935695032746</v>
      </c>
      <c r="P18" s="152">
        <f>0.9*2077.6</f>
        <v>1869.84</v>
      </c>
      <c r="Q18" s="152">
        <f t="shared" si="15"/>
        <v>0</v>
      </c>
      <c r="R18" s="153">
        <v>3.6</v>
      </c>
      <c r="S18" s="154">
        <f t="shared" si="12"/>
        <v>1773.0509128000001</v>
      </c>
      <c r="U18" s="66"/>
      <c r="V18" s="14" t="s">
        <v>69</v>
      </c>
      <c r="W18" s="15"/>
      <c r="X18" s="13">
        <f>1442-B19*100</f>
        <v>323</v>
      </c>
      <c r="Y18" s="7">
        <v>2</v>
      </c>
      <c r="Z18" s="8">
        <f>+VLOOKUP(X18,HFO_SETT,trim2+4,TRUE)</f>
        <v>46.5</v>
      </c>
      <c r="AA18" s="8">
        <f>+VLOOKUP(X18+Y18,HFO_SETT,trim2+4,TRUE)</f>
        <v>46.7</v>
      </c>
      <c r="AB18" s="6">
        <f>+X18-VLOOKUP(X18,HFO_SETT,1,TRUE)</f>
        <v>1</v>
      </c>
      <c r="AC18" s="7">
        <f t="shared" si="0"/>
        <v>-0.10000000000000142</v>
      </c>
      <c r="AD18" s="7">
        <f t="shared" si="1"/>
        <v>-0.10000000000000142</v>
      </c>
      <c r="AE18" s="7">
        <f t="shared" si="2"/>
        <v>46.6</v>
      </c>
      <c r="AF18" s="8">
        <f>+VLOOKUP(X18,HFO_SETT,trim2+5,TRUE)</f>
        <v>46.4</v>
      </c>
      <c r="AG18" s="8">
        <f>+VLOOKUP(X18+Y18,HFO_SETT,trim2+5,TRUE)</f>
        <v>46.7</v>
      </c>
      <c r="AH18" s="7">
        <f t="shared" si="3"/>
        <v>-0.15000000000000213</v>
      </c>
      <c r="AI18" s="7">
        <f t="shared" si="4"/>
        <v>-0.15000000000000213</v>
      </c>
      <c r="AJ18" s="7">
        <f t="shared" si="5"/>
        <v>46.55</v>
      </c>
      <c r="AK18" s="7">
        <f t="shared" si="6"/>
        <v>0</v>
      </c>
      <c r="AL18" s="7">
        <f t="shared" si="7"/>
        <v>2.5000000000002132E-2</v>
      </c>
      <c r="AM18" s="7"/>
      <c r="AN18" s="9">
        <f t="shared" si="8"/>
        <v>46.6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11.19</v>
      </c>
      <c r="C19" s="159"/>
      <c r="D19" s="160">
        <f>+AN18</f>
        <v>46.6</v>
      </c>
      <c r="E19" s="159"/>
      <c r="F19" s="161"/>
      <c r="G19" s="160">
        <f t="shared" si="13"/>
        <v>46.6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44.445</v>
      </c>
      <c r="L19" s="164">
        <f t="shared" si="11"/>
        <v>42.418308000000003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2588.5500000000002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647</v>
      </c>
      <c r="Y19" s="7">
        <v>2</v>
      </c>
      <c r="Z19" s="8">
        <f>+VLOOKUP(X19,HFO_SERV,trim2+4,TRUE)</f>
        <v>67.400000000000006</v>
      </c>
      <c r="AA19" s="8">
        <f>+VLOOKUP(X19+Y19,HFO_SERV,trim2+4,TRUE)</f>
        <v>67.599999999999994</v>
      </c>
      <c r="AB19" s="6">
        <f>+X19-VLOOKUP(X19,HFO_SERV,1,TRUE)</f>
        <v>1</v>
      </c>
      <c r="AC19" s="7">
        <f t="shared" si="0"/>
        <v>-9.9999999999994316E-2</v>
      </c>
      <c r="AD19" s="7">
        <f t="shared" si="1"/>
        <v>-9.9999999999994316E-2</v>
      </c>
      <c r="AE19" s="7">
        <f t="shared" si="2"/>
        <v>67.5</v>
      </c>
      <c r="AF19" s="8">
        <f>+VLOOKUP(X19,HFO_SERV,trim2+5,TRUE)</f>
        <v>67.5</v>
      </c>
      <c r="AG19" s="8">
        <f>+VLOOKUP(X19+Y19,HFO_SERV,trim2+5,TRUE)</f>
        <v>67.7</v>
      </c>
      <c r="AH19" s="7">
        <f t="shared" si="3"/>
        <v>-0.10000000000000142</v>
      </c>
      <c r="AI19" s="7">
        <f t="shared" si="4"/>
        <v>-0.10000000000000142</v>
      </c>
      <c r="AJ19" s="7">
        <f t="shared" si="5"/>
        <v>67.599999999999994</v>
      </c>
      <c r="AK19" s="7">
        <f t="shared" si="6"/>
        <v>0</v>
      </c>
      <c r="AL19" s="7">
        <f t="shared" si="7"/>
        <v>-4.9999999999997158E-2</v>
      </c>
      <c r="AM19" s="7"/>
      <c r="AN19" s="9">
        <f t="shared" si="8"/>
        <v>67.5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7.95</v>
      </c>
      <c r="C20" s="159"/>
      <c r="D20" s="160">
        <f>+AN19</f>
        <v>67.5</v>
      </c>
      <c r="E20" s="159"/>
      <c r="F20" s="161"/>
      <c r="G20" s="160">
        <f t="shared" si="13"/>
        <v>67.5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63.835999999999999</v>
      </c>
      <c r="L20" s="164">
        <f>IF(B20="","",$K20*($I20-0.0011))</f>
        <v>60.925078399999997</v>
      </c>
      <c r="M20" s="164" t="s">
        <v>93</v>
      </c>
      <c r="N20" s="91"/>
      <c r="O20" s="197"/>
      <c r="P20" s="195" t="s">
        <v>149</v>
      </c>
      <c r="Q20" s="196">
        <f>+Q19*0.95</f>
        <v>2459.1224999999999</v>
      </c>
      <c r="S20" s="183">
        <f>+SUM(S15:S18)</f>
        <v>1249.6120152000003</v>
      </c>
      <c r="U20" s="66"/>
      <c r="V20" s="14" t="s">
        <v>71</v>
      </c>
      <c r="W20" s="15"/>
      <c r="X20" s="13">
        <f>1494-B21*100</f>
        <v>1016</v>
      </c>
      <c r="Y20" s="7">
        <v>2</v>
      </c>
      <c r="Z20" s="8">
        <f>+VLOOKUP(X20,LSHFO_SET,trim2+4,TRUE)</f>
        <v>83.9</v>
      </c>
      <c r="AA20" s="8">
        <f>+VLOOKUP(X20+Y20,LSHFO_SET,trim2+4,TRUE)</f>
        <v>84</v>
      </c>
      <c r="AB20" s="6">
        <f>+X20-VLOOKUP(X20,LSHFO_SET,1,TRUE)</f>
        <v>0</v>
      </c>
      <c r="AC20" s="7">
        <f t="shared" si="0"/>
        <v>-4.9999999999997158E-2</v>
      </c>
      <c r="AD20" s="7">
        <f t="shared" si="1"/>
        <v>0</v>
      </c>
      <c r="AE20" s="7">
        <f t="shared" si="2"/>
        <v>83.9</v>
      </c>
      <c r="AF20" s="8">
        <f>+VLOOKUP(X20,LSHFO_SET,trim2+5,TRUE)</f>
        <v>83.9</v>
      </c>
      <c r="AG20" s="8">
        <f>+VLOOKUP(X20+Y20,LSHFO_SET,trim2+5,TRUE)</f>
        <v>84</v>
      </c>
      <c r="AH20" s="7">
        <f t="shared" si="3"/>
        <v>-4.9999999999997158E-2</v>
      </c>
      <c r="AI20" s="7">
        <f t="shared" si="4"/>
        <v>0</v>
      </c>
      <c r="AJ20" s="7">
        <f t="shared" si="5"/>
        <v>83.9</v>
      </c>
      <c r="AK20" s="7">
        <f t="shared" si="6"/>
        <v>0</v>
      </c>
      <c r="AL20" s="7">
        <f t="shared" si="7"/>
        <v>0</v>
      </c>
      <c r="AM20" s="7"/>
      <c r="AN20" s="9">
        <f t="shared" si="8"/>
        <v>83.9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4.78</v>
      </c>
      <c r="C21" s="76"/>
      <c r="D21" s="74">
        <f>IF(B21="mt",0,AN20)</f>
        <v>83.9</v>
      </c>
      <c r="E21" s="76"/>
      <c r="F21" s="75"/>
      <c r="G21" s="74">
        <f t="shared" si="13"/>
        <v>83.9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80.861000000000004</v>
      </c>
      <c r="L21" s="92">
        <f t="shared" si="11"/>
        <v>76.87455270000001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1145</v>
      </c>
      <c r="Y21" s="7">
        <v>2</v>
      </c>
      <c r="Z21" s="8">
        <f>+VLOOKUP(X21,LSHFO_SERV,trim2+4,TRUE)</f>
        <v>94.6</v>
      </c>
      <c r="AA21" s="8">
        <f>+VLOOKUP(X21+Y21,LSHFO_SERV,trim2+4,TRUE)</f>
        <v>94.8</v>
      </c>
      <c r="AB21" s="6">
        <f>+X21-VLOOKUP(X21,LSHFO_SERV,1,TRUE)</f>
        <v>1</v>
      </c>
      <c r="AC21" s="7">
        <f t="shared" si="0"/>
        <v>-0.10000000000000142</v>
      </c>
      <c r="AD21" s="7">
        <f t="shared" si="1"/>
        <v>-0.10000000000000142</v>
      </c>
      <c r="AE21" s="7">
        <f t="shared" si="2"/>
        <v>94.699999999999989</v>
      </c>
      <c r="AF21" s="8">
        <f>+VLOOKUP(X21,LSHFO_SERV,trim2+5,TRUE)</f>
        <v>94.6</v>
      </c>
      <c r="AG21" s="8">
        <f>+VLOOKUP(X21+Y21,LSHFO_SERV,trim2+5,TRUE)</f>
        <v>94.8</v>
      </c>
      <c r="AH21" s="7">
        <f t="shared" si="3"/>
        <v>-0.10000000000000142</v>
      </c>
      <c r="AI21" s="7">
        <f t="shared" si="4"/>
        <v>-0.10000000000000142</v>
      </c>
      <c r="AJ21" s="7">
        <f t="shared" si="5"/>
        <v>94.699999999999989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94.699999999999989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3.88</v>
      </c>
      <c r="C22" s="76"/>
      <c r="D22" s="74">
        <f>IF(B22="mt",0,AN21)</f>
        <v>94.699999999999989</v>
      </c>
      <c r="E22" s="76"/>
      <c r="F22" s="75"/>
      <c r="G22" s="74">
        <f t="shared" si="13"/>
        <v>94.699999999999989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91.27</v>
      </c>
      <c r="L22" s="92">
        <f t="shared" si="11"/>
        <v>86.770388999999994</v>
      </c>
      <c r="M22" s="92"/>
      <c r="N22" s="91"/>
      <c r="O22" s="131"/>
      <c r="P22" s="149">
        <v>2043.2</v>
      </c>
      <c r="Q22" s="149">
        <f>M26-P22</f>
        <v>105.00034329999994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10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839</v>
      </c>
      <c r="Y23" s="7">
        <v>2</v>
      </c>
      <c r="Z23" s="8">
        <f>+VLOOKUP(X23,MGO_STOR_SB,trim2+4,TRUE)</f>
        <v>202.3</v>
      </c>
      <c r="AA23" s="8">
        <f>+VLOOKUP(X23+Y23,MGO_STOR_SB,trim2+4,TRUE)</f>
        <v>202.8</v>
      </c>
      <c r="AB23" s="6">
        <f>+X23-VLOOKUP(X23,MGO_STOR_SB,1,TRUE)</f>
        <v>1</v>
      </c>
      <c r="AC23" s="7">
        <f>+(Z23-AA23)/Y23</f>
        <v>-0.25</v>
      </c>
      <c r="AD23" s="7">
        <f>+AC23*AB23</f>
        <v>-0.25</v>
      </c>
      <c r="AE23" s="7">
        <f>+Z23-AD23</f>
        <v>202.55</v>
      </c>
      <c r="AF23" s="8">
        <f>+VLOOKUP(X23,MGO_STOR_SB,trim2+5,TRUE)</f>
        <v>202.4</v>
      </c>
      <c r="AG23" s="8">
        <f>+VLOOKUP(X23+Y23,MGO_STOR_SB,trim2+5,TRUE)</f>
        <v>203</v>
      </c>
      <c r="AH23" s="7">
        <f>+(AF23-AG23)/Y23</f>
        <v>-0.29999999999999716</v>
      </c>
      <c r="AI23" s="7">
        <f>+AH23*AB23</f>
        <v>-0.29999999999999716</v>
      </c>
      <c r="AJ23" s="7">
        <f>+AF23-AI23</f>
        <v>202.7</v>
      </c>
      <c r="AK23" s="7">
        <f t="shared" si="6"/>
        <v>0</v>
      </c>
      <c r="AL23" s="7">
        <f t="shared" si="7"/>
        <v>-7.4999999999988631E-2</v>
      </c>
      <c r="AM23" s="7"/>
      <c r="AN23" s="9">
        <f>+AE23-AL23*AK23</f>
        <v>202.55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2295.85</v>
      </c>
      <c r="E25" s="71"/>
      <c r="F25" s="90">
        <f>SUM(F15:F24)</f>
        <v>0</v>
      </c>
      <c r="G25" s="89">
        <f>SUM(G15:G24)</f>
        <v>2286.85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2252.4759999999997</v>
      </c>
      <c r="L25" s="87">
        <f>SUM(L15:L24)</f>
        <v>2148.2003433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222.00000000000003</v>
      </c>
      <c r="Y25" s="7">
        <v>2</v>
      </c>
      <c r="Z25" s="8">
        <f>+VLOOKUP(X25,MGO_SERV_TK,trim2+4,TRUE)</f>
        <v>47.1</v>
      </c>
      <c r="AA25" s="8">
        <f>+VLOOKUP(X25+Y25,MGO_SERV_TK,trim2+4,TRUE)</f>
        <v>47.5</v>
      </c>
      <c r="AB25" s="6">
        <f>+X25-VLOOKUP(X25,MGO_SERV_TK,1,TRUE)</f>
        <v>0</v>
      </c>
      <c r="AC25" s="7">
        <f>+(Z25-AA25)/Y25</f>
        <v>-0.19999999999999929</v>
      </c>
      <c r="AD25" s="7">
        <f>+AC25*AB25</f>
        <v>0</v>
      </c>
      <c r="AE25" s="7">
        <f>+Z25-AD25</f>
        <v>47.1</v>
      </c>
      <c r="AF25" s="8">
        <f>+VLOOKUP(X25,MGO_SERV_TK,trim2+5,TRUE)</f>
        <v>47</v>
      </c>
      <c r="AG25" s="8">
        <f>+VLOOKUP(X25+Y25,MGO_SERV_TK,trim2+5,TRUE)</f>
        <v>47.4</v>
      </c>
      <c r="AH25" s="7">
        <f>+(AF25-AG25)/Y25</f>
        <v>-0.19999999999999929</v>
      </c>
      <c r="AI25" s="7">
        <f>+AH25*AB25</f>
        <v>0</v>
      </c>
      <c r="AJ25" s="7">
        <f>+AF25-AI25</f>
        <v>47</v>
      </c>
      <c r="AK25" s="7">
        <f t="shared" si="6"/>
        <v>0</v>
      </c>
      <c r="AL25" s="7">
        <f>+(AE25-AJ25)/Y25</f>
        <v>5.0000000000000711E-2</v>
      </c>
      <c r="AM25" s="7"/>
      <c r="AN25" s="9">
        <f>+AE25-AL25*AK25</f>
        <v>47.1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2148.2003433</v>
      </c>
      <c r="N26" s="66"/>
      <c r="O26" s="66"/>
      <c r="T26" s="66"/>
      <c r="U26" s="66"/>
      <c r="V26" s="120" t="s">
        <v>74</v>
      </c>
      <c r="W26" s="15"/>
      <c r="X26" s="13">
        <f>+C38*100</f>
        <v>653</v>
      </c>
      <c r="Y26" s="7">
        <v>3</v>
      </c>
      <c r="Z26" s="8">
        <f>+VLOOKUP(X26,MGO_STOR_PS,trim2+4,TRUE)</f>
        <v>249.4</v>
      </c>
      <c r="AA26" s="8">
        <f>+VLOOKUP(X26+Y26,MGO_STOR_PS,trim2+4,TRUE)</f>
        <v>250.9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249.9</v>
      </c>
      <c r="AF26" s="8">
        <f>+VLOOKUP(X26,MGO_STOR_PS,trim2+5,TRUE)</f>
        <v>249.7</v>
      </c>
      <c r="AG26" s="8">
        <f>+VLOOKUP(X26+Y26,MGO_STOR_PS,trim2+5,TRUE)</f>
        <v>251.2</v>
      </c>
      <c r="AH26" s="7">
        <f>+(AF26-AG26)/Y26</f>
        <v>-0.5</v>
      </c>
      <c r="AI26" s="7">
        <f>+AH26*AB26</f>
        <v>-0.5</v>
      </c>
      <c r="AJ26" s="7">
        <f>+AF26-AI26</f>
        <v>250.2</v>
      </c>
      <c r="AK26" s="7">
        <f t="shared" si="6"/>
        <v>0</v>
      </c>
      <c r="AL26" s="7">
        <f t="shared" ref="AL26:AL27" si="18">+(AE26-AJ26)/Y26</f>
        <v>-9.9999999999994316E-2</v>
      </c>
      <c r="AM26" s="7"/>
      <c r="AN26" s="9">
        <f>+AE26-AL26*AK26</f>
        <v>249.9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260</v>
      </c>
      <c r="Y27" s="7">
        <v>4</v>
      </c>
      <c r="Z27" s="8">
        <f>+VLOOKUP(X27,mgodrain,trim2+4,TRUE)</f>
        <v>10.9</v>
      </c>
      <c r="AA27" s="8">
        <f>+VLOOKUP(X27+Y27,mgodrain,trim2+4,TRUE)</f>
        <v>11.1</v>
      </c>
      <c r="AB27" s="6">
        <f>+X27-VLOOKUP(X27,mgodrain,1,TRUE)</f>
        <v>0</v>
      </c>
      <c r="AC27" s="7">
        <f>+(Z27-AA27)/Y27</f>
        <v>-4.9999999999999822E-2</v>
      </c>
      <c r="AD27" s="7">
        <f>+AC27*AB27</f>
        <v>0</v>
      </c>
      <c r="AE27" s="7">
        <f>+Z27-AD27</f>
        <v>10.9</v>
      </c>
      <c r="AF27" s="8">
        <f>+VLOOKUP(X27,mgodrain,trim2+5,TRUE)</f>
        <v>10.9</v>
      </c>
      <c r="AG27" s="8">
        <f>+VLOOKUP(X27+Y27,mgodrain,trim2+5,TRUE)</f>
        <v>11.1</v>
      </c>
      <c r="AH27" s="7">
        <f>+(AF27-AG27)/Y27</f>
        <v>-4.9999999999999822E-2</v>
      </c>
      <c r="AI27" s="7">
        <f>+AH27*AB27</f>
        <v>0</v>
      </c>
      <c r="AJ27" s="7">
        <f>+AF27-AI27</f>
        <v>10.9</v>
      </c>
      <c r="AK27" s="7">
        <f t="shared" si="6"/>
        <v>0</v>
      </c>
      <c r="AL27" s="7">
        <f t="shared" si="18"/>
        <v>0</v>
      </c>
      <c r="AM27" s="7"/>
      <c r="AN27" s="9">
        <f>+AE27-AL27*AK27</f>
        <v>10.9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8.39</v>
      </c>
      <c r="D37" s="95">
        <f>+AN23</f>
        <v>202.55</v>
      </c>
      <c r="E37" s="97"/>
      <c r="F37" s="96"/>
      <c r="G37" s="95">
        <f>IF(D37&gt;0,D37-F37," ")</f>
        <v>202.55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200.476</v>
      </c>
      <c r="L37" s="117"/>
      <c r="M37" s="123">
        <f t="shared" ref="M37:M38" si="20">IF(C37="","",$K37*($I37-0.0011))</f>
        <v>177.70192639999999</v>
      </c>
      <c r="O37" s="151">
        <f>D37/229</f>
        <v>0.88449781659388649</v>
      </c>
      <c r="P37" s="152">
        <f>0.9*229</f>
        <v>206.1</v>
      </c>
      <c r="Q37" s="152">
        <f t="shared" ref="Q37" si="21">IF(P37-G37&lt;0,0,P37-G37)</f>
        <v>3.5499999999999829</v>
      </c>
      <c r="R37" s="153">
        <v>176.7</v>
      </c>
      <c r="S37" s="154">
        <f>SUM(L37:M37)-R37</f>
        <v>1.0019264000000021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6.53</v>
      </c>
      <c r="D38" s="74">
        <f>+AN26</f>
        <v>249.9</v>
      </c>
      <c r="E38" s="76"/>
      <c r="F38" s="75"/>
      <c r="G38" s="74">
        <f>IF(D38&gt;0,D38-F38," ")</f>
        <v>249.9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247.303</v>
      </c>
      <c r="L38" s="93"/>
      <c r="M38" s="92">
        <f t="shared" si="20"/>
        <v>216.71161889999999</v>
      </c>
      <c r="O38" s="151">
        <f>D38/411.3</f>
        <v>0.60758570386579136</v>
      </c>
      <c r="P38" s="152">
        <f>0.9*411.3</f>
        <v>370.17</v>
      </c>
      <c r="Q38" s="152">
        <f>IF(P38-G38&lt;0,0,P38-G38)</f>
        <v>120.27000000000001</v>
      </c>
      <c r="R38" s="153">
        <v>122.2</v>
      </c>
      <c r="S38" s="154">
        <f>SUM(L38:M38)-R38</f>
        <v>94.511618899999988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2.2200000000000002</v>
      </c>
      <c r="D39" s="74">
        <f>+AN25</f>
        <v>47.1</v>
      </c>
      <c r="E39" s="76"/>
      <c r="F39" s="75"/>
      <c r="G39" s="74">
        <f>IF(D39&gt;0,D39-F39," ")</f>
        <v>47.1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46.798999999999999</v>
      </c>
      <c r="L39" s="93"/>
      <c r="M39" s="92">
        <f>IF(C39="","",$K39*($I39-0.0011))</f>
        <v>41.0099637</v>
      </c>
      <c r="O39" s="151">
        <f>D39/99.8</f>
        <v>0.47194388777555113</v>
      </c>
      <c r="P39" s="151">
        <f ca="1">0.95*P39%</f>
        <v>0</v>
      </c>
      <c r="Q39" s="151"/>
      <c r="R39" s="153">
        <v>69.2</v>
      </c>
      <c r="S39" s="154">
        <f>SUM(L39:M39)-R39</f>
        <v>-28.190036300000003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2.6</v>
      </c>
      <c r="D40" s="140">
        <v>0.3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123.82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499.85000000000008</v>
      </c>
      <c r="E41" s="71"/>
      <c r="F41" s="90">
        <f>SUM(F37:F40)</f>
        <v>0</v>
      </c>
      <c r="G41" s="89">
        <f>SUM(G37:G40)</f>
        <v>499.85000000000008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494.87799999999999</v>
      </c>
      <c r="L41" s="87">
        <f>SUM(L37:L40)</f>
        <v>0</v>
      </c>
      <c r="M41" s="86">
        <f>SUM(M37:M40)</f>
        <v>435.68672900000001</v>
      </c>
      <c r="O41" s="194"/>
      <c r="P41" s="195" t="s">
        <v>149</v>
      </c>
      <c r="Q41" s="196">
        <f>+Q40*0.85</f>
        <v>105.24699999999999</v>
      </c>
      <c r="R41" s="21"/>
      <c r="S41" s="183">
        <f>+SUM(S37:S39)</f>
        <v>67.323508999999987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435.68672900000001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201.92350900000005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  <c r="P45" s="21">
        <v>441.2</v>
      </c>
      <c r="R45" s="100">
        <f>M42-P45</f>
        <v>-5.5132709999999747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J57:K57"/>
    <mergeCell ref="L13:L14"/>
    <mergeCell ref="M13:M14"/>
    <mergeCell ref="V13:W13"/>
    <mergeCell ref="B25:C25"/>
    <mergeCell ref="J35:J36"/>
    <mergeCell ref="K35:K36"/>
    <mergeCell ref="L35:L36"/>
    <mergeCell ref="M35:M36"/>
    <mergeCell ref="A35:A36"/>
    <mergeCell ref="B35:C35"/>
    <mergeCell ref="E35:F35"/>
    <mergeCell ref="G35:G36"/>
    <mergeCell ref="I35:I36"/>
    <mergeCell ref="A1:M1"/>
    <mergeCell ref="A2:M2"/>
    <mergeCell ref="B5:C5"/>
    <mergeCell ref="A13:A14"/>
    <mergeCell ref="B13:C13"/>
    <mergeCell ref="E13:F13"/>
    <mergeCell ref="G13:G14"/>
    <mergeCell ref="I13:I14"/>
    <mergeCell ref="J13:J14"/>
    <mergeCell ref="K13:K14"/>
  </mergeCells>
  <pageMargins left="0.43" right="0.26" top="1" bottom="0.49" header="0.5" footer="0.19"/>
  <pageSetup scale="37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9">
    <pageSetUpPr fitToPage="1"/>
  </sheetPr>
  <dimension ref="A1:AV62"/>
  <sheetViews>
    <sheetView showGridLines="0" showZeros="0" view="pageBreakPreview" zoomScaleSheetLayoutView="100" workbookViewId="0">
      <selection activeCell="Q22" sqref="Q22"/>
    </sheetView>
  </sheetViews>
  <sheetFormatPr defaultColWidth="11.42578125" defaultRowHeight="12.75" outlineLevelCol="1"/>
  <cols>
    <col min="1" max="1" width="8.7109375" customWidth="1"/>
    <col min="2" max="2" width="8.42578125" customWidth="1"/>
    <col min="3" max="3" width="8.140625" customWidth="1"/>
    <col min="4" max="7" width="8.42578125" customWidth="1"/>
    <col min="8" max="8" width="9.85546875" bestFit="1" customWidth="1"/>
    <col min="9" max="9" width="9.28515625" customWidth="1"/>
    <col min="10" max="10" width="10.140625" customWidth="1"/>
    <col min="11" max="13" width="8.42578125" customWidth="1"/>
    <col min="14" max="14" width="6.28515625" customWidth="1"/>
    <col min="15" max="19" width="10.85546875" customWidth="1" outlineLevel="1"/>
    <col min="20" max="20" width="4.28515625" customWidth="1"/>
    <col min="21" max="21" width="9.42578125" hidden="1" customWidth="1"/>
    <col min="22" max="22" width="14" hidden="1" customWidth="1"/>
    <col min="23" max="23" width="8.42578125" hidden="1" customWidth="1"/>
    <col min="24" max="24" width="10.5703125" hidden="1" customWidth="1"/>
    <col min="25" max="25" width="11" hidden="1" customWidth="1"/>
    <col min="26" max="26" width="8.5703125" hidden="1" customWidth="1"/>
    <col min="27" max="27" width="14.7109375" hidden="1" customWidth="1"/>
    <col min="28" max="28" width="12.7109375" hidden="1" customWidth="1"/>
    <col min="29" max="29" width="8.85546875" hidden="1" customWidth="1"/>
    <col min="30" max="40" width="11.42578125" hidden="1" customWidth="1"/>
    <col min="41" max="41" width="5.140625" customWidth="1"/>
    <col min="42" max="43" width="11.42578125" customWidth="1"/>
    <col min="44" max="44" width="6.7109375" bestFit="1" customWidth="1"/>
    <col min="45" max="45" width="11.42578125" customWidth="1"/>
    <col min="46" max="46" width="18.5703125" customWidth="1"/>
    <col min="47" max="47" width="11.42578125" customWidth="1"/>
    <col min="48" max="48" width="16.85546875" customWidth="1"/>
    <col min="49" max="56" width="11.42578125" customWidth="1"/>
  </cols>
  <sheetData>
    <row r="1" spans="1:47" s="21" customFormat="1" ht="21.2" customHeight="1" thickTop="1" thickBot="1">
      <c r="A1" s="304"/>
      <c r="B1" s="305"/>
      <c r="C1" s="305"/>
      <c r="D1" s="305"/>
      <c r="E1" s="305"/>
      <c r="F1" s="306"/>
      <c r="G1" s="306"/>
      <c r="H1" s="306"/>
      <c r="I1" s="306"/>
      <c r="J1" s="306"/>
      <c r="K1" s="306"/>
      <c r="L1" s="306"/>
      <c r="M1" s="307"/>
      <c r="AS1" s="128" t="s">
        <v>143</v>
      </c>
    </row>
    <row r="2" spans="1:47" s="21" customFormat="1" ht="21.2" customHeight="1" thickTop="1">
      <c r="A2" s="308" t="s">
        <v>137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</row>
    <row r="3" spans="1:47" s="17" customFormat="1" ht="12"/>
    <row r="4" spans="1:47" s="17" customFormat="1" ht="15" customHeight="1">
      <c r="A4" s="66"/>
      <c r="B4" s="66"/>
      <c r="C4" s="66"/>
      <c r="D4" s="69"/>
      <c r="E4" s="66"/>
      <c r="F4" s="66"/>
      <c r="G4" s="69"/>
      <c r="H4" s="66"/>
      <c r="I4" s="66"/>
      <c r="J4" s="66"/>
      <c r="K4" s="66"/>
      <c r="L4" s="66"/>
      <c r="M4" s="113"/>
      <c r="N4" s="112"/>
    </row>
    <row r="5" spans="1:47" s="17" customFormat="1" ht="13.5" customHeight="1">
      <c r="A5" s="103" t="s">
        <v>136</v>
      </c>
      <c r="B5" s="313" t="s">
        <v>201</v>
      </c>
      <c r="C5" s="313"/>
      <c r="D5" s="69"/>
      <c r="E5" s="103" t="s">
        <v>135</v>
      </c>
      <c r="F5" s="199">
        <v>14</v>
      </c>
      <c r="G5" s="111" t="s">
        <v>134</v>
      </c>
      <c r="H5" s="202">
        <v>46081</v>
      </c>
      <c r="I5" s="200"/>
      <c r="J5" s="103" t="s">
        <v>133</v>
      </c>
      <c r="K5" s="166" t="s">
        <v>197</v>
      </c>
      <c r="L5" s="166"/>
      <c r="M5" s="157"/>
      <c r="N5" s="18"/>
    </row>
    <row r="6" spans="1:47" s="21" customFormat="1">
      <c r="D6" s="100"/>
      <c r="G6" s="100"/>
      <c r="H6" s="110"/>
      <c r="K6" s="206"/>
      <c r="L6" s="206" t="s">
        <v>198</v>
      </c>
      <c r="M6" s="109"/>
    </row>
    <row r="7" spans="1:47" s="17" customFormat="1" ht="15">
      <c r="A7" s="21" t="s">
        <v>132</v>
      </c>
      <c r="B7" s="62"/>
      <c r="C7" s="108" t="s">
        <v>4</v>
      </c>
      <c r="D7" s="107"/>
      <c r="E7" s="106"/>
      <c r="F7" s="106"/>
      <c r="G7" s="107"/>
      <c r="H7" s="106"/>
      <c r="I7" s="66"/>
      <c r="J7" s="66"/>
      <c r="K7" s="66"/>
      <c r="L7" s="66"/>
      <c r="M7" s="18"/>
    </row>
    <row r="8" spans="1:47" s="17" customFormat="1" ht="12.75" customHeight="1">
      <c r="A8" s="21"/>
      <c r="B8" s="66"/>
      <c r="C8" s="66"/>
      <c r="D8" s="69"/>
      <c r="E8" s="66"/>
      <c r="F8" s="66"/>
      <c r="G8" s="69"/>
      <c r="H8" s="66"/>
      <c r="I8" s="66"/>
      <c r="J8" s="66"/>
      <c r="K8" s="66"/>
      <c r="L8" s="66"/>
      <c r="M8" s="18"/>
    </row>
    <row r="9" spans="1:47" s="21" customFormat="1" ht="18.75" customHeight="1">
      <c r="A9" s="21" t="s">
        <v>131</v>
      </c>
      <c r="C9" s="178">
        <v>7.21</v>
      </c>
      <c r="D9" s="100"/>
      <c r="E9" s="103" t="s">
        <v>130</v>
      </c>
      <c r="F9" s="178">
        <v>12.01</v>
      </c>
      <c r="G9" s="105" t="s">
        <v>129</v>
      </c>
      <c r="H9" s="104">
        <f>SUM(F9-C9)</f>
        <v>4.8</v>
      </c>
      <c r="J9" s="103" t="s">
        <v>128</v>
      </c>
      <c r="K9" s="184"/>
      <c r="L9" s="102"/>
      <c r="M9" s="100"/>
      <c r="X9">
        <f>+INT(trim)</f>
        <v>4</v>
      </c>
    </row>
    <row r="10" spans="1:47" s="17" customFormat="1" ht="12.75" customHeight="1">
      <c r="A10" s="21"/>
      <c r="B10" s="66"/>
      <c r="C10" s="66"/>
      <c r="D10" s="69"/>
      <c r="E10" s="66"/>
      <c r="F10" s="66"/>
      <c r="G10" s="69"/>
      <c r="H10" s="66"/>
      <c r="I10" s="66"/>
      <c r="J10" s="66"/>
      <c r="K10" s="66"/>
      <c r="L10" s="66"/>
      <c r="M10" s="18"/>
    </row>
    <row r="11" spans="1:47" s="17" customFormat="1" ht="15">
      <c r="A11" s="21" t="s">
        <v>127</v>
      </c>
      <c r="B11" s="155" t="s">
        <v>181</v>
      </c>
      <c r="C11" s="101"/>
      <c r="D11" s="100"/>
      <c r="E11" s="21"/>
      <c r="F11" s="21"/>
      <c r="G11" s="100"/>
      <c r="H11" s="21"/>
      <c r="I11" s="21"/>
      <c r="J11" s="21"/>
      <c r="K11" s="21"/>
      <c r="L11" s="21"/>
      <c r="M11" s="100"/>
    </row>
    <row r="12" spans="1:47" s="17" customFormat="1" ht="12.75" customHeight="1">
      <c r="A12" s="66"/>
      <c r="B12" s="66"/>
      <c r="C12" s="66"/>
      <c r="D12" s="69"/>
      <c r="E12" s="66"/>
      <c r="F12" s="66"/>
      <c r="G12" s="69"/>
      <c r="H12" s="66"/>
      <c r="I12" s="66"/>
      <c r="J12" s="66"/>
      <c r="K12" s="66"/>
      <c r="L12" s="66"/>
      <c r="M12" s="18"/>
    </row>
    <row r="13" spans="1:47" s="98" customFormat="1" ht="20.25" customHeight="1" thickBot="1">
      <c r="A13" s="288" t="s">
        <v>111</v>
      </c>
      <c r="B13" s="293" t="s">
        <v>110</v>
      </c>
      <c r="C13" s="294"/>
      <c r="D13" s="83" t="s">
        <v>109</v>
      </c>
      <c r="E13" s="295" t="s">
        <v>108</v>
      </c>
      <c r="F13" s="296"/>
      <c r="G13" s="297" t="s">
        <v>126</v>
      </c>
      <c r="H13" s="82" t="s">
        <v>106</v>
      </c>
      <c r="I13" s="288" t="s">
        <v>125</v>
      </c>
      <c r="J13" s="288" t="s">
        <v>124</v>
      </c>
      <c r="K13" s="288" t="s">
        <v>123</v>
      </c>
      <c r="L13" s="290" t="s">
        <v>122</v>
      </c>
      <c r="M13" s="290"/>
      <c r="N13" s="99"/>
      <c r="V13" s="299"/>
      <c r="W13" s="299"/>
      <c r="X13" s="1" t="s">
        <v>5</v>
      </c>
      <c r="Y13" s="1" t="s">
        <v>6</v>
      </c>
      <c r="Z13" s="1" t="s">
        <v>7</v>
      </c>
      <c r="AA13" s="1" t="s">
        <v>8</v>
      </c>
      <c r="AB13" s="1" t="s">
        <v>9</v>
      </c>
      <c r="AC13" s="1" t="s">
        <v>10</v>
      </c>
      <c r="AD13" s="1" t="s">
        <v>0</v>
      </c>
      <c r="AE13" s="1" t="s">
        <v>11</v>
      </c>
      <c r="AF13" s="1" t="s">
        <v>12</v>
      </c>
      <c r="AG13" s="1" t="s">
        <v>13</v>
      </c>
      <c r="AH13" s="1" t="s">
        <v>10</v>
      </c>
      <c r="AI13" s="1" t="s">
        <v>0</v>
      </c>
      <c r="AJ13" s="1" t="s">
        <v>14</v>
      </c>
      <c r="AK13" s="1" t="s">
        <v>15</v>
      </c>
      <c r="AL13" s="1" t="s">
        <v>16</v>
      </c>
      <c r="AM13" s="1"/>
      <c r="AN13" s="1" t="s">
        <v>1</v>
      </c>
      <c r="AO13"/>
    </row>
    <row r="14" spans="1:47" s="98" customFormat="1" ht="25.5" customHeight="1">
      <c r="A14" s="289"/>
      <c r="B14" s="80" t="s">
        <v>100</v>
      </c>
      <c r="C14" s="80" t="s">
        <v>99</v>
      </c>
      <c r="D14" s="81" t="s">
        <v>121</v>
      </c>
      <c r="E14" s="80" t="s">
        <v>97</v>
      </c>
      <c r="F14" s="80" t="s">
        <v>96</v>
      </c>
      <c r="G14" s="298"/>
      <c r="H14" s="80" t="s">
        <v>120</v>
      </c>
      <c r="I14" s="289"/>
      <c r="J14" s="289"/>
      <c r="K14" s="289"/>
      <c r="L14" s="291"/>
      <c r="M14" s="291"/>
      <c r="N14" s="99"/>
      <c r="O14" s="98" t="s">
        <v>146</v>
      </c>
      <c r="P14" s="148">
        <v>0.9</v>
      </c>
      <c r="Q14" s="148" t="s">
        <v>148</v>
      </c>
      <c r="R14" s="132" t="s">
        <v>144</v>
      </c>
      <c r="S14" s="98" t="s">
        <v>145</v>
      </c>
      <c r="U14" s="66"/>
      <c r="V14" t="s">
        <v>65</v>
      </c>
      <c r="W14" s="15"/>
      <c r="X14" s="12">
        <f>2250-B16*100</f>
        <v>7</v>
      </c>
      <c r="Y14" s="3">
        <v>2</v>
      </c>
      <c r="Z14" s="4">
        <f>+VLOOKUP(X14,HFO_1sb,trim2+4,TRUE)</f>
        <v>1.5</v>
      </c>
      <c r="AA14" s="4">
        <f>+VLOOKUP(X14+Y14,HFO_1sb,trim2+4,TRUE)</f>
        <v>1.8</v>
      </c>
      <c r="AB14" s="2">
        <f>+X14-VLOOKUP(X14,HFO_1sb,1,TRUE)</f>
        <v>1</v>
      </c>
      <c r="AC14" s="3">
        <f t="shared" ref="AC14:AC21" si="0">+(Z14-AA14)/Y14</f>
        <v>-0.15000000000000002</v>
      </c>
      <c r="AD14" s="3">
        <f t="shared" ref="AD14:AD21" si="1">+AC14*AB14</f>
        <v>-0.15000000000000002</v>
      </c>
      <c r="AE14" s="3">
        <f t="shared" ref="AE14:AE21" si="2">+Z14-AD14</f>
        <v>1.65</v>
      </c>
      <c r="AF14" s="4">
        <f>+VLOOKUP(X14,HFO_1sb,trim2+5,TRUE)</f>
        <v>1.4</v>
      </c>
      <c r="AG14" s="4">
        <f>+VLOOKUP(X14+Y14,HFO_1sb,trim2+5,TRUE)</f>
        <v>1.7</v>
      </c>
      <c r="AH14" s="3">
        <f t="shared" ref="AH14:AH21" si="3">+(AF14-AG14)/Y14</f>
        <v>-0.15000000000000002</v>
      </c>
      <c r="AI14" s="3">
        <f t="shared" ref="AI14:AI21" si="4">+AH14*AB14</f>
        <v>-0.15000000000000002</v>
      </c>
      <c r="AJ14" s="3">
        <f t="shared" ref="AJ14:AJ21" si="5">+AF14-AI14</f>
        <v>1.5499999999999998</v>
      </c>
      <c r="AK14" s="3">
        <f t="shared" ref="AK14:AK27" si="6">(trim2-INT(trim2))*10</f>
        <v>0</v>
      </c>
      <c r="AL14" s="7">
        <f t="shared" ref="AL14:AL24" si="7">+(AE14-AJ14)/Y14</f>
        <v>5.0000000000000044E-2</v>
      </c>
      <c r="AM14" s="3"/>
      <c r="AN14" s="5">
        <f t="shared" ref="AN14:AN21" si="8">+AE14-AL14*AK14</f>
        <v>1.65</v>
      </c>
      <c r="AO14"/>
      <c r="AP14" s="169" t="s">
        <v>152</v>
      </c>
      <c r="AQ14" s="169"/>
    </row>
    <row r="15" spans="1:47" s="17" customFormat="1" ht="15.95" customHeight="1">
      <c r="A15" s="116" t="s">
        <v>138</v>
      </c>
      <c r="B15" s="175">
        <v>22.5</v>
      </c>
      <c r="C15" s="97"/>
      <c r="D15" s="95">
        <f>+IF(B15="mt",0,AN16)</f>
        <v>1.8</v>
      </c>
      <c r="E15" s="97"/>
      <c r="F15" s="96"/>
      <c r="G15" s="95">
        <f>IF(D15&gt;=0,D15-F15," ")</f>
        <v>1.8</v>
      </c>
      <c r="H15" s="168">
        <v>33</v>
      </c>
      <c r="I15" s="203">
        <v>0.95850000000000002</v>
      </c>
      <c r="J15" s="122">
        <f t="shared" ref="J15" si="9">EXP(-(186.9696+0.4862*(I15*1000))/(I15*1000)^2*(H15-15)*(1+0.8*(186.9696+0.4862*(I15*1000))*(H15-15)/(I15*1000)^2))</f>
        <v>0.98715851652533382</v>
      </c>
      <c r="K15" s="129">
        <f t="shared" ref="K15:K24" si="10">IF(D15&gt;0,ROUND((G15*J15),3)," ")</f>
        <v>1.7769999999999999</v>
      </c>
      <c r="L15" s="123">
        <f t="shared" ref="L15:L22" si="11">IF(B15="","",$K15*($I15-0.0011))</f>
        <v>1.7012997999999999</v>
      </c>
      <c r="M15" s="123"/>
      <c r="N15" s="91"/>
      <c r="O15" s="151">
        <f>D15/829.8</f>
        <v>2.1691973969631237E-3</v>
      </c>
      <c r="P15" s="152">
        <f>0.9*829.8</f>
        <v>746.81999999999994</v>
      </c>
      <c r="Q15" s="152">
        <f>IF(P15-G15&lt;0,0,P15-G15)</f>
        <v>745.02</v>
      </c>
      <c r="R15" s="153">
        <v>626.20000000000005</v>
      </c>
      <c r="S15" s="154">
        <f t="shared" ref="S15:S18" si="12">SUM(L15:M15)-R15</f>
        <v>-624.49870020000003</v>
      </c>
      <c r="U15" s="66"/>
      <c r="V15" s="16" t="s">
        <v>66</v>
      </c>
      <c r="W15" s="15"/>
      <c r="X15" s="13">
        <f>1710-B18*100</f>
        <v>1496</v>
      </c>
      <c r="Y15" s="7">
        <v>2</v>
      </c>
      <c r="Z15" s="8">
        <f>+VLOOKUP(X15,HFO_2SB,trim2+4,TRUE)</f>
        <v>1896.8</v>
      </c>
      <c r="AA15" s="8">
        <f>+VLOOKUP(X15+Y15,HFO_2SB,trim2+4,TRUE)</f>
        <v>1899.6</v>
      </c>
      <c r="AB15" s="6">
        <f>+X15-VLOOKUP(X15,HFO_2SB,1,TRUE)</f>
        <v>0</v>
      </c>
      <c r="AC15" s="7">
        <f t="shared" si="0"/>
        <v>-1.3999999999999773</v>
      </c>
      <c r="AD15" s="7">
        <f t="shared" si="1"/>
        <v>0</v>
      </c>
      <c r="AE15" s="7">
        <f t="shared" si="2"/>
        <v>1896.8</v>
      </c>
      <c r="AF15" s="8">
        <f>+VLOOKUP(X15,HFO_2SB,trim2+5,TRUE)</f>
        <v>1899.3</v>
      </c>
      <c r="AG15" s="8">
        <f>+VLOOKUP(X15+Y15,HFO_2SB,trim2+5,TRUE)</f>
        <v>1902.1</v>
      </c>
      <c r="AH15" s="7">
        <f t="shared" si="3"/>
        <v>-1.3999999999999773</v>
      </c>
      <c r="AI15" s="7">
        <f t="shared" si="4"/>
        <v>0</v>
      </c>
      <c r="AJ15" s="7">
        <f t="shared" si="5"/>
        <v>1899.3</v>
      </c>
      <c r="AK15" s="7">
        <f t="shared" si="6"/>
        <v>0</v>
      </c>
      <c r="AL15" s="7">
        <f t="shared" si="7"/>
        <v>-1.25</v>
      </c>
      <c r="AM15" s="7"/>
      <c r="AN15" s="9">
        <f t="shared" si="8"/>
        <v>1896.8</v>
      </c>
      <c r="AO15"/>
      <c r="AP15" s="172">
        <v>22.58</v>
      </c>
      <c r="AQ15" s="172" t="s">
        <v>185</v>
      </c>
      <c r="AR15" s="210" t="s">
        <v>188</v>
      </c>
      <c r="AS15" s="207" t="s">
        <v>183</v>
      </c>
      <c r="AT15" s="216"/>
      <c r="AU15" s="208"/>
    </row>
    <row r="16" spans="1:47" s="17" customFormat="1" ht="15.95" customHeight="1">
      <c r="A16" s="77" t="s">
        <v>119</v>
      </c>
      <c r="B16" s="167">
        <v>22.43</v>
      </c>
      <c r="C16" s="76"/>
      <c r="D16" s="74">
        <f>IF(B16="mt",0,AN14)</f>
        <v>1.65</v>
      </c>
      <c r="E16" s="76"/>
      <c r="F16" s="75"/>
      <c r="G16" s="74">
        <f t="shared" ref="G16:G22" si="13">IF(D16&gt;=0,D16-F16," ")</f>
        <v>1.65</v>
      </c>
      <c r="H16" s="73">
        <v>47</v>
      </c>
      <c r="I16" s="203">
        <v>0.95550000000000002</v>
      </c>
      <c r="J16" s="124">
        <f>EXP(-(186.9696+0.4862*(I16*1000))/(I16*1000)^2*(H16-15)*(1+0.8*(186.9696+0.4862*(I16*1000))*(H16-15)/(I16*1000)^2))</f>
        <v>0.97701479563752591</v>
      </c>
      <c r="K16" s="130">
        <f t="shared" si="10"/>
        <v>1.6120000000000001</v>
      </c>
      <c r="L16" s="92">
        <f t="shared" si="11"/>
        <v>1.5384928000000002</v>
      </c>
      <c r="M16" s="92" t="s">
        <v>93</v>
      </c>
      <c r="N16" s="91"/>
      <c r="O16" s="151">
        <f t="shared" ref="O16" si="14">D16/829.8</f>
        <v>1.9884309472161968E-3</v>
      </c>
      <c r="P16" s="152">
        <f>0.9*829.8</f>
        <v>746.81999999999994</v>
      </c>
      <c r="Q16" s="152">
        <f t="shared" ref="Q16:Q18" si="15">IF(P16-G16&lt;0,0,P16-G16)</f>
        <v>745.17</v>
      </c>
      <c r="R16" s="153">
        <v>0.7</v>
      </c>
      <c r="S16" s="154">
        <f t="shared" si="12"/>
        <v>0.83849280000000026</v>
      </c>
      <c r="U16" s="66"/>
      <c r="V16" s="14" t="s">
        <v>67</v>
      </c>
      <c r="W16" s="15"/>
      <c r="X16" s="13">
        <f>2258-B15*100</f>
        <v>8</v>
      </c>
      <c r="Y16" s="7">
        <v>2</v>
      </c>
      <c r="Z16" s="8">
        <f>+VLOOKUP(X16,LSHFO_PS,trim2+4,TRUE)</f>
        <v>1.8</v>
      </c>
      <c r="AA16" s="8">
        <f>+VLOOKUP(X16+Y16,LSHFO_PS,trim2+4,TRUE)</f>
        <v>2.2000000000000002</v>
      </c>
      <c r="AB16" s="6">
        <f>+X16-VLOOKUP(X16,LSHFO_PS,1,TRUE)</f>
        <v>0</v>
      </c>
      <c r="AC16" s="7">
        <f t="shared" si="0"/>
        <v>-0.20000000000000007</v>
      </c>
      <c r="AD16" s="7">
        <f t="shared" si="1"/>
        <v>0</v>
      </c>
      <c r="AE16" s="7">
        <f t="shared" si="2"/>
        <v>1.8</v>
      </c>
      <c r="AF16" s="8">
        <f>+VLOOKUP(X16,LSHFO_PS,trim2+5,TRUE)</f>
        <v>1.8</v>
      </c>
      <c r="AG16" s="8">
        <f>+VLOOKUP(X16+Y16,LSHFO_PS,trim2+5,TRUE)</f>
        <v>2.1</v>
      </c>
      <c r="AH16" s="7">
        <f t="shared" si="3"/>
        <v>-0.15000000000000002</v>
      </c>
      <c r="AI16" s="7">
        <f t="shared" si="4"/>
        <v>0</v>
      </c>
      <c r="AJ16" s="7">
        <f t="shared" si="5"/>
        <v>1.8</v>
      </c>
      <c r="AK16" s="7">
        <f t="shared" si="6"/>
        <v>0</v>
      </c>
      <c r="AL16" s="7">
        <f t="shared" si="7"/>
        <v>0</v>
      </c>
      <c r="AM16" s="7"/>
      <c r="AN16" s="9">
        <f t="shared" si="8"/>
        <v>1.8</v>
      </c>
      <c r="AO16"/>
      <c r="AP16" s="172">
        <v>22.5</v>
      </c>
      <c r="AQ16" s="172" t="s">
        <v>185</v>
      </c>
      <c r="AR16" s="210" t="s">
        <v>119</v>
      </c>
      <c r="AS16" s="190" t="s">
        <v>183</v>
      </c>
      <c r="AT16" s="217">
        <v>45798</v>
      </c>
      <c r="AU16" s="209"/>
    </row>
    <row r="17" spans="1:47" s="17" customFormat="1" ht="15.95" customHeight="1">
      <c r="A17" s="77" t="s">
        <v>118</v>
      </c>
      <c r="B17" s="167">
        <v>11.68</v>
      </c>
      <c r="C17" s="76"/>
      <c r="D17" s="74">
        <f>IF(B17="mt",0,AN17)</f>
        <v>204.25</v>
      </c>
      <c r="E17" s="76"/>
      <c r="F17" s="75"/>
      <c r="G17" s="74">
        <f t="shared" si="13"/>
        <v>204.25</v>
      </c>
      <c r="H17" s="73">
        <v>50</v>
      </c>
      <c r="I17" s="203">
        <v>0.95550000000000002</v>
      </c>
      <c r="J17" s="124">
        <f t="shared" ref="J17:J23" si="16">EXP(-(186.9696+0.4862*(I17*1000))/(I17*1000)^2*(H17-15)*(1+0.8*(186.9696+0.4862*(I17*1000))*(H17-15)/(I17*1000)^2))</f>
        <v>0.97484550581564733</v>
      </c>
      <c r="K17" s="130">
        <f t="shared" si="10"/>
        <v>199.11199999999999</v>
      </c>
      <c r="L17" s="92">
        <f t="shared" si="11"/>
        <v>190.0324928</v>
      </c>
      <c r="M17" s="92" t="s">
        <v>93</v>
      </c>
      <c r="N17" s="91"/>
      <c r="O17" s="151">
        <f>D17/1341.4</f>
        <v>0.15226628895184136</v>
      </c>
      <c r="P17" s="152">
        <f>0.9*1341.4</f>
        <v>1207.2600000000002</v>
      </c>
      <c r="Q17" s="152">
        <f t="shared" si="15"/>
        <v>1003.0100000000002</v>
      </c>
      <c r="R17" s="153">
        <v>1.1000000000000001</v>
      </c>
      <c r="S17" s="154">
        <f t="shared" si="12"/>
        <v>188.93249280000001</v>
      </c>
      <c r="U17" s="66"/>
      <c r="V17" s="14" t="s">
        <v>68</v>
      </c>
      <c r="W17" s="15"/>
      <c r="X17" s="13">
        <f>1709-B17*100</f>
        <v>541</v>
      </c>
      <c r="Y17" s="7">
        <v>2</v>
      </c>
      <c r="Z17" s="8">
        <f>+VLOOKUP(X17,HFO_2PS,trim2+4,TRUE)</f>
        <v>203.6</v>
      </c>
      <c r="AA17" s="8">
        <f>+VLOOKUP(X17+Y17,HFO_2PS,trim2+4,TRUE)</f>
        <v>204.9</v>
      </c>
      <c r="AB17" s="6">
        <f>+X17-VLOOKUP(X17,HFO_2PS,1,TRUE)</f>
        <v>1</v>
      </c>
      <c r="AC17" s="7">
        <f t="shared" si="0"/>
        <v>-0.65000000000000568</v>
      </c>
      <c r="AD17" s="7">
        <f t="shared" si="1"/>
        <v>-0.65000000000000568</v>
      </c>
      <c r="AE17" s="7">
        <f t="shared" si="2"/>
        <v>204.25</v>
      </c>
      <c r="AF17" s="8">
        <f>+VLOOKUP(X17,HFO_2PS,trim2+5,TRUE)</f>
        <v>204.7</v>
      </c>
      <c r="AG17" s="8">
        <f>+VLOOKUP(X17+Y17,HFO_2PS,trim2+5,TRUE)</f>
        <v>206</v>
      </c>
      <c r="AH17" s="7">
        <f t="shared" si="3"/>
        <v>-0.65000000000000568</v>
      </c>
      <c r="AI17" s="7">
        <f t="shared" si="4"/>
        <v>-0.65000000000000568</v>
      </c>
      <c r="AJ17" s="7">
        <f t="shared" si="5"/>
        <v>205.35</v>
      </c>
      <c r="AK17" s="7">
        <f t="shared" si="6"/>
        <v>0</v>
      </c>
      <c r="AL17" s="7">
        <f t="shared" si="7"/>
        <v>-0.54999999999999716</v>
      </c>
      <c r="AM17" s="7"/>
      <c r="AN17" s="9">
        <f t="shared" si="8"/>
        <v>204.25</v>
      </c>
      <c r="AO17"/>
      <c r="AP17" s="172">
        <v>17.09</v>
      </c>
      <c r="AQ17" s="172" t="s">
        <v>186</v>
      </c>
      <c r="AR17" s="210" t="s">
        <v>118</v>
      </c>
      <c r="AS17" s="207" t="s">
        <v>183</v>
      </c>
      <c r="AT17" s="216"/>
      <c r="AU17" s="209"/>
    </row>
    <row r="18" spans="1:47" s="17" customFormat="1" ht="15.95" customHeight="1">
      <c r="A18" s="212" t="s">
        <v>117</v>
      </c>
      <c r="B18" s="167">
        <v>2.14</v>
      </c>
      <c r="C18" s="76"/>
      <c r="D18" s="74">
        <f>IF(B18="mt",0,AN15)</f>
        <v>1896.8</v>
      </c>
      <c r="E18" s="76"/>
      <c r="F18" s="75"/>
      <c r="G18" s="74">
        <f t="shared" si="13"/>
        <v>1896.8</v>
      </c>
      <c r="H18" s="165">
        <v>26</v>
      </c>
      <c r="I18" s="203">
        <v>0.95550000000000002</v>
      </c>
      <c r="J18" s="124">
        <f t="shared" si="16"/>
        <v>0.99213184616227557</v>
      </c>
      <c r="K18" s="130">
        <f t="shared" si="10"/>
        <v>1881.876</v>
      </c>
      <c r="L18" s="92">
        <f t="shared" si="11"/>
        <v>1796.0624544</v>
      </c>
      <c r="M18" s="92"/>
      <c r="N18" s="91"/>
      <c r="O18" s="151">
        <f>D18/2077.6</f>
        <v>0.91297651135926072</v>
      </c>
      <c r="P18" s="152">
        <f>0.9*2077.6</f>
        <v>1869.84</v>
      </c>
      <c r="Q18" s="152">
        <f t="shared" si="15"/>
        <v>0</v>
      </c>
      <c r="R18" s="153">
        <v>3.6</v>
      </c>
      <c r="S18" s="154">
        <f t="shared" si="12"/>
        <v>1792.4624544000001</v>
      </c>
      <c r="U18" s="66"/>
      <c r="V18" s="14" t="s">
        <v>69</v>
      </c>
      <c r="W18" s="15"/>
      <c r="X18" s="13">
        <f>1442-B19*100</f>
        <v>324</v>
      </c>
      <c r="Y18" s="7">
        <v>2</v>
      </c>
      <c r="Z18" s="8">
        <f>+VLOOKUP(X18,HFO_SETT,trim2+4,TRUE)</f>
        <v>46.7</v>
      </c>
      <c r="AA18" s="8">
        <f>+VLOOKUP(X18+Y18,HFO_SETT,trim2+4,TRUE)</f>
        <v>47</v>
      </c>
      <c r="AB18" s="6">
        <f>+X18-VLOOKUP(X18,HFO_SETT,1,TRUE)</f>
        <v>0</v>
      </c>
      <c r="AC18" s="7">
        <f t="shared" si="0"/>
        <v>-0.14999999999999858</v>
      </c>
      <c r="AD18" s="7">
        <f t="shared" si="1"/>
        <v>0</v>
      </c>
      <c r="AE18" s="7">
        <f t="shared" si="2"/>
        <v>46.7</v>
      </c>
      <c r="AF18" s="8">
        <f>+VLOOKUP(X18,HFO_SETT,trim2+5,TRUE)</f>
        <v>46.7</v>
      </c>
      <c r="AG18" s="8">
        <f>+VLOOKUP(X18+Y18,HFO_SETT,trim2+5,TRUE)</f>
        <v>46.9</v>
      </c>
      <c r="AH18" s="7">
        <f t="shared" si="3"/>
        <v>-9.9999999999997868E-2</v>
      </c>
      <c r="AI18" s="7">
        <f t="shared" si="4"/>
        <v>0</v>
      </c>
      <c r="AJ18" s="7">
        <f t="shared" si="5"/>
        <v>46.7</v>
      </c>
      <c r="AK18" s="7">
        <f t="shared" si="6"/>
        <v>0</v>
      </c>
      <c r="AL18" s="7">
        <f t="shared" si="7"/>
        <v>0</v>
      </c>
      <c r="AM18" s="7"/>
      <c r="AN18" s="9">
        <f t="shared" si="8"/>
        <v>46.7</v>
      </c>
      <c r="AO18"/>
      <c r="AP18" s="172">
        <v>17.100000000000001</v>
      </c>
      <c r="AQ18" s="172" t="s">
        <v>184</v>
      </c>
      <c r="AR18" s="210" t="s">
        <v>117</v>
      </c>
      <c r="AS18" s="190" t="s">
        <v>183</v>
      </c>
      <c r="AT18" s="217">
        <v>45865</v>
      </c>
      <c r="AU18" s="209" t="s">
        <v>187</v>
      </c>
    </row>
    <row r="19" spans="1:47" s="17" customFormat="1" ht="15.95" customHeight="1">
      <c r="A19" s="77" t="s">
        <v>116</v>
      </c>
      <c r="B19" s="167">
        <v>11.18</v>
      </c>
      <c r="C19" s="159"/>
      <c r="D19" s="160">
        <f>+AN18</f>
        <v>46.7</v>
      </c>
      <c r="E19" s="159"/>
      <c r="F19" s="161"/>
      <c r="G19" s="160">
        <f t="shared" si="13"/>
        <v>46.7</v>
      </c>
      <c r="H19" s="165">
        <v>79</v>
      </c>
      <c r="I19" s="203">
        <v>0.95550000000000002</v>
      </c>
      <c r="J19" s="162">
        <f t="shared" si="16"/>
        <v>0.95376176611909302</v>
      </c>
      <c r="K19" s="163">
        <f t="shared" si="10"/>
        <v>44.540999999999997</v>
      </c>
      <c r="L19" s="164">
        <f t="shared" si="11"/>
        <v>42.509930399999995</v>
      </c>
      <c r="M19" s="164" t="s">
        <v>93</v>
      </c>
      <c r="N19" s="91"/>
      <c r="O19" s="131"/>
      <c r="P19" s="181">
        <f>SUM(P15:P18)</f>
        <v>4570.74</v>
      </c>
      <c r="Q19" s="182">
        <f>SUM(Q15:Q18)</f>
        <v>2493.2000000000003</v>
      </c>
      <c r="R19" s="66"/>
      <c r="S19" s="133" t="s">
        <v>147</v>
      </c>
      <c r="U19" s="66"/>
      <c r="V19" s="14" t="s">
        <v>70</v>
      </c>
      <c r="W19" s="15"/>
      <c r="X19" s="13">
        <f>1442-B20*100</f>
        <v>646</v>
      </c>
      <c r="Y19" s="7">
        <v>2</v>
      </c>
      <c r="Z19" s="8">
        <f>+VLOOKUP(X19,HFO_SERV,trim2+4,TRUE)</f>
        <v>67.5</v>
      </c>
      <c r="AA19" s="8">
        <f>+VLOOKUP(X19+Y19,HFO_SERV,trim2+4,TRUE)</f>
        <v>67.7</v>
      </c>
      <c r="AB19" s="6">
        <f>+X19-VLOOKUP(X19,HFO_SERV,1,TRUE)</f>
        <v>0</v>
      </c>
      <c r="AC19" s="7">
        <f t="shared" si="0"/>
        <v>-0.10000000000000142</v>
      </c>
      <c r="AD19" s="7">
        <f t="shared" si="1"/>
        <v>0</v>
      </c>
      <c r="AE19" s="7">
        <f t="shared" si="2"/>
        <v>67.5</v>
      </c>
      <c r="AF19" s="8">
        <f>+VLOOKUP(X19,HFO_SERV,trim2+5,TRUE)</f>
        <v>67.5</v>
      </c>
      <c r="AG19" s="8">
        <f>+VLOOKUP(X19+Y19,HFO_SERV,trim2+5,TRUE)</f>
        <v>67.7</v>
      </c>
      <c r="AH19" s="7">
        <f t="shared" si="3"/>
        <v>-0.10000000000000142</v>
      </c>
      <c r="AI19" s="7">
        <f t="shared" si="4"/>
        <v>0</v>
      </c>
      <c r="AJ19" s="7">
        <f t="shared" si="5"/>
        <v>67.5</v>
      </c>
      <c r="AK19" s="7">
        <f t="shared" si="6"/>
        <v>0</v>
      </c>
      <c r="AL19" s="7">
        <f t="shared" si="7"/>
        <v>0</v>
      </c>
      <c r="AM19" s="7"/>
      <c r="AN19" s="9">
        <f t="shared" si="8"/>
        <v>67.5</v>
      </c>
      <c r="AO19"/>
      <c r="AP19" s="170"/>
      <c r="AQ19" s="170"/>
      <c r="AS19" s="180"/>
    </row>
    <row r="20" spans="1:47" s="17" customFormat="1" ht="15.95" customHeight="1">
      <c r="A20" s="77" t="s">
        <v>115</v>
      </c>
      <c r="B20" s="167">
        <v>7.96</v>
      </c>
      <c r="C20" s="159"/>
      <c r="D20" s="160">
        <f>+AN19</f>
        <v>67.5</v>
      </c>
      <c r="E20" s="159"/>
      <c r="F20" s="161"/>
      <c r="G20" s="160">
        <f t="shared" si="13"/>
        <v>67.5</v>
      </c>
      <c r="H20" s="165">
        <v>90</v>
      </c>
      <c r="I20" s="203">
        <v>0.95550000000000002</v>
      </c>
      <c r="J20" s="162">
        <f t="shared" si="16"/>
        <v>0.945714761102455</v>
      </c>
      <c r="K20" s="163">
        <f t="shared" si="10"/>
        <v>63.835999999999999</v>
      </c>
      <c r="L20" s="164">
        <f>IF(B20="","",$K20*($I20-0.0011))</f>
        <v>60.925078399999997</v>
      </c>
      <c r="M20" s="164" t="s">
        <v>93</v>
      </c>
      <c r="N20" s="91"/>
      <c r="O20" s="197"/>
      <c r="P20" s="195" t="s">
        <v>149</v>
      </c>
      <c r="Q20" s="196">
        <f>+Q19*0.95</f>
        <v>2368.54</v>
      </c>
      <c r="S20" s="183">
        <f>+SUM(S15:S18)</f>
        <v>1357.7347398000002</v>
      </c>
      <c r="U20" s="66"/>
      <c r="V20" s="14" t="s">
        <v>71</v>
      </c>
      <c r="W20" s="15"/>
      <c r="X20" s="13">
        <f>1494-B21*100</f>
        <v>921</v>
      </c>
      <c r="Y20" s="7">
        <v>2</v>
      </c>
      <c r="Z20" s="8">
        <f>+VLOOKUP(X20,LSHFO_SET,trim2+4,TRUE)</f>
        <v>75.900000000000006</v>
      </c>
      <c r="AA20" s="8">
        <f>+VLOOKUP(X20+Y20,LSHFO_SET,trim2+4,TRUE)</f>
        <v>76</v>
      </c>
      <c r="AB20" s="6">
        <f>+X20-VLOOKUP(X20,LSHFO_SET,1,TRUE)</f>
        <v>1</v>
      </c>
      <c r="AC20" s="7">
        <f t="shared" si="0"/>
        <v>-4.9999999999997158E-2</v>
      </c>
      <c r="AD20" s="7">
        <f t="shared" si="1"/>
        <v>-4.9999999999997158E-2</v>
      </c>
      <c r="AE20" s="7">
        <f t="shared" si="2"/>
        <v>75.95</v>
      </c>
      <c r="AF20" s="8">
        <f>+VLOOKUP(X20,LSHFO_SET,trim2+5,TRUE)</f>
        <v>75.900000000000006</v>
      </c>
      <c r="AG20" s="8">
        <f>+VLOOKUP(X20+Y20,LSHFO_SET,trim2+5,TRUE)</f>
        <v>76.099999999999994</v>
      </c>
      <c r="AH20" s="7">
        <f t="shared" si="3"/>
        <v>-9.9999999999994316E-2</v>
      </c>
      <c r="AI20" s="7">
        <f t="shared" si="4"/>
        <v>-9.9999999999994316E-2</v>
      </c>
      <c r="AJ20" s="7">
        <f t="shared" si="5"/>
        <v>76</v>
      </c>
      <c r="AK20" s="7">
        <f t="shared" si="6"/>
        <v>0</v>
      </c>
      <c r="AL20" s="7">
        <f t="shared" si="7"/>
        <v>-2.4999999999998579E-2</v>
      </c>
      <c r="AM20" s="7"/>
      <c r="AN20" s="9">
        <f t="shared" si="8"/>
        <v>75.95</v>
      </c>
      <c r="AO20"/>
      <c r="AP20" s="170"/>
      <c r="AQ20" s="170"/>
      <c r="AS20" s="180"/>
    </row>
    <row r="21" spans="1:47" s="17" customFormat="1" ht="15.95" customHeight="1">
      <c r="A21" s="77" t="s">
        <v>114</v>
      </c>
      <c r="B21" s="167">
        <v>5.73</v>
      </c>
      <c r="C21" s="76"/>
      <c r="D21" s="74">
        <f>IF(B21="mt",0,AN20)</f>
        <v>75.95</v>
      </c>
      <c r="E21" s="76"/>
      <c r="F21" s="75"/>
      <c r="G21" s="74">
        <f t="shared" si="13"/>
        <v>75.95</v>
      </c>
      <c r="H21" s="165">
        <v>65</v>
      </c>
      <c r="I21" s="203">
        <v>0.95179999999999998</v>
      </c>
      <c r="J21" s="124">
        <f t="shared" si="16"/>
        <v>0.96378297675336577</v>
      </c>
      <c r="K21" s="130">
        <f t="shared" si="10"/>
        <v>73.198999999999998</v>
      </c>
      <c r="L21" s="92">
        <f t="shared" si="11"/>
        <v>69.590289299999995</v>
      </c>
      <c r="M21" s="92"/>
      <c r="N21" s="91"/>
      <c r="O21" s="131"/>
      <c r="P21" s="149"/>
      <c r="Q21" s="149"/>
      <c r="S21" s="18"/>
      <c r="U21" s="66"/>
      <c r="V21" s="14" t="s">
        <v>72</v>
      </c>
      <c r="W21" s="15"/>
      <c r="X21" s="13">
        <f>1533-B22*100</f>
        <v>1144</v>
      </c>
      <c r="Y21" s="7">
        <v>2</v>
      </c>
      <c r="Z21" s="8">
        <f>+VLOOKUP(X21,LSHFO_SERV,trim2+4,TRUE)</f>
        <v>94.6</v>
      </c>
      <c r="AA21" s="8">
        <f>+VLOOKUP(X21+Y21,LSHFO_SERV,trim2+4,TRUE)</f>
        <v>94.8</v>
      </c>
      <c r="AB21" s="6">
        <f>+X21-VLOOKUP(X21,LSHFO_SERV,1,TRUE)</f>
        <v>0</v>
      </c>
      <c r="AC21" s="7">
        <f t="shared" si="0"/>
        <v>-0.10000000000000142</v>
      </c>
      <c r="AD21" s="7">
        <f t="shared" si="1"/>
        <v>0</v>
      </c>
      <c r="AE21" s="7">
        <f t="shared" si="2"/>
        <v>94.6</v>
      </c>
      <c r="AF21" s="8">
        <f>+VLOOKUP(X21,LSHFO_SERV,trim2+5,TRUE)</f>
        <v>94.6</v>
      </c>
      <c r="AG21" s="8">
        <f>+VLOOKUP(X21+Y21,LSHFO_SERV,trim2+5,TRUE)</f>
        <v>94.8</v>
      </c>
      <c r="AH21" s="7">
        <f t="shared" si="3"/>
        <v>-0.10000000000000142</v>
      </c>
      <c r="AI21" s="7">
        <f t="shared" si="4"/>
        <v>0</v>
      </c>
      <c r="AJ21" s="7">
        <f t="shared" si="5"/>
        <v>94.6</v>
      </c>
      <c r="AK21" s="7">
        <f t="shared" si="6"/>
        <v>0</v>
      </c>
      <c r="AL21" s="7">
        <f t="shared" si="7"/>
        <v>0</v>
      </c>
      <c r="AM21" s="7"/>
      <c r="AN21" s="9">
        <f t="shared" si="8"/>
        <v>94.6</v>
      </c>
      <c r="AO21"/>
      <c r="AP21" s="170"/>
      <c r="AQ21" s="170"/>
      <c r="AS21" s="180"/>
    </row>
    <row r="22" spans="1:47" s="17" customFormat="1" ht="15.95" customHeight="1">
      <c r="A22" s="218" t="s">
        <v>113</v>
      </c>
      <c r="B22" s="118">
        <v>3.89</v>
      </c>
      <c r="C22" s="76"/>
      <c r="D22" s="74">
        <f>IF(B22="mt",0,AN21)</f>
        <v>94.6</v>
      </c>
      <c r="E22" s="76"/>
      <c r="F22" s="75"/>
      <c r="G22" s="74">
        <f t="shared" si="13"/>
        <v>94.6</v>
      </c>
      <c r="H22" s="73">
        <v>65</v>
      </c>
      <c r="I22" s="203">
        <v>0.95179999999999998</v>
      </c>
      <c r="J22" s="124">
        <f t="shared" si="16"/>
        <v>0.96378297675336577</v>
      </c>
      <c r="K22" s="130">
        <f t="shared" si="10"/>
        <v>91.174000000000007</v>
      </c>
      <c r="L22" s="92">
        <f t="shared" si="11"/>
        <v>86.679121800000004</v>
      </c>
      <c r="M22" s="92"/>
      <c r="N22" s="91"/>
      <c r="O22" s="131"/>
      <c r="P22" s="219">
        <v>2129.9</v>
      </c>
      <c r="Q22" s="219">
        <f>M26-P22</f>
        <v>119.13915969999971</v>
      </c>
      <c r="R22" s="21"/>
      <c r="S22" s="18"/>
      <c r="U22" s="66"/>
      <c r="V22"/>
      <c r="W22" s="15"/>
      <c r="X22" s="13"/>
      <c r="Y22" s="7"/>
      <c r="Z22" s="8"/>
      <c r="AA22" s="8"/>
      <c r="AB22" s="6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9"/>
      <c r="AO22"/>
      <c r="AP22" s="170"/>
      <c r="AQ22" s="170"/>
    </row>
    <row r="23" spans="1:47" s="17" customFormat="1" ht="15.95" customHeight="1">
      <c r="A23" s="174" t="s">
        <v>112</v>
      </c>
      <c r="B23" s="176">
        <v>0</v>
      </c>
      <c r="C23" s="177"/>
      <c r="D23" s="173">
        <v>10</v>
      </c>
      <c r="E23" s="138"/>
      <c r="F23" s="139"/>
      <c r="G23" s="74">
        <v>1</v>
      </c>
      <c r="H23" s="141">
        <v>48</v>
      </c>
      <c r="I23" s="203">
        <v>0.95550000000000002</v>
      </c>
      <c r="J23" s="142">
        <f t="shared" si="16"/>
        <v>0.97629195871836105</v>
      </c>
      <c r="K23" s="143">
        <f t="shared" si="10"/>
        <v>0.97599999999999998</v>
      </c>
      <c r="L23" s="144" t="str">
        <f>IF(C23="","",$K23*($I23-0.0011))</f>
        <v/>
      </c>
      <c r="M23" s="144" t="s">
        <v>93</v>
      </c>
      <c r="N23" s="91"/>
      <c r="P23" s="150"/>
      <c r="Q23" s="150"/>
      <c r="R23" s="21"/>
      <c r="S23" s="18"/>
      <c r="U23" s="66"/>
      <c r="V23" s="16" t="s">
        <v>73</v>
      </c>
      <c r="W23" s="15"/>
      <c r="X23" s="13">
        <f>+C37*100</f>
        <v>844</v>
      </c>
      <c r="Y23" s="7">
        <v>2</v>
      </c>
      <c r="Z23" s="8">
        <f>+VLOOKUP(X23,MGO_STOR_SB,trim2+4,TRUE)</f>
        <v>204.1</v>
      </c>
      <c r="AA23" s="8">
        <f>+VLOOKUP(X23+Y23,MGO_STOR_SB,trim2+4,TRUE)</f>
        <v>204.6</v>
      </c>
      <c r="AB23" s="6">
        <f>+X23-VLOOKUP(X23,MGO_STOR_SB,1,TRUE)</f>
        <v>0</v>
      </c>
      <c r="AC23" s="7">
        <f>+(Z23-AA23)/Y23</f>
        <v>-0.25</v>
      </c>
      <c r="AD23" s="7">
        <f>+AC23*AB23</f>
        <v>0</v>
      </c>
      <c r="AE23" s="7">
        <f>+Z23-AD23</f>
        <v>204.1</v>
      </c>
      <c r="AF23" s="8">
        <f>+VLOOKUP(X23,MGO_STOR_SB,trim2+5,TRUE)</f>
        <v>204.2</v>
      </c>
      <c r="AG23" s="8">
        <f>+VLOOKUP(X23+Y23,MGO_STOR_SB,trim2+5,TRUE)</f>
        <v>204.8</v>
      </c>
      <c r="AH23" s="7">
        <f>+(AF23-AG23)/Y23</f>
        <v>-0.30000000000001137</v>
      </c>
      <c r="AI23" s="7">
        <f>+AH23*AB23</f>
        <v>0</v>
      </c>
      <c r="AJ23" s="7">
        <f>+AF23-AI23</f>
        <v>204.2</v>
      </c>
      <c r="AK23" s="7">
        <f t="shared" si="6"/>
        <v>0</v>
      </c>
      <c r="AL23" s="7">
        <f t="shared" si="7"/>
        <v>-4.9999999999997158E-2</v>
      </c>
      <c r="AM23" s="7"/>
      <c r="AN23" s="9">
        <f>+AE23-AL23*AK23</f>
        <v>204.1</v>
      </c>
      <c r="AO23"/>
      <c r="AP23" s="170"/>
      <c r="AQ23" s="170"/>
    </row>
    <row r="24" spans="1:47" s="17" customFormat="1" ht="15.95" hidden="1" customHeight="1">
      <c r="A24" s="134"/>
      <c r="B24" s="79"/>
      <c r="C24" s="79"/>
      <c r="D24" s="173">
        <v>4.5</v>
      </c>
      <c r="E24" s="79"/>
      <c r="F24" s="78"/>
      <c r="G24" s="125">
        <f t="shared" ref="G24" si="17">IF(D24&gt;0,D24-F24," ")</f>
        <v>4.5</v>
      </c>
      <c r="H24" s="135"/>
      <c r="I24" s="136"/>
      <c r="J24" s="137"/>
      <c r="K24" s="119">
        <f t="shared" si="10"/>
        <v>0</v>
      </c>
      <c r="L24" s="119"/>
      <c r="M24" s="126"/>
      <c r="N24" s="91"/>
      <c r="U24" s="66"/>
      <c r="V24" s="14" t="s">
        <v>74</v>
      </c>
      <c r="W24" s="15"/>
      <c r="X24" s="13" t="e">
        <f>+#REF!*100</f>
        <v>#REF!</v>
      </c>
      <c r="Y24" s="7">
        <v>2</v>
      </c>
      <c r="Z24" s="8" t="e">
        <f>+VLOOKUP(X24,MGO_STOR_PS,trim2+4,TRUE)</f>
        <v>#REF!</v>
      </c>
      <c r="AA24" s="8" t="e">
        <f>+VLOOKUP(X24+Y24,MGO_STOR_PS,trim2+4,TRUE)</f>
        <v>#REF!</v>
      </c>
      <c r="AB24" s="6" t="e">
        <f>+X24-VLOOKUP(X24,MGO_STOR_PS,1,TRUE)</f>
        <v>#REF!</v>
      </c>
      <c r="AC24" s="7" t="e">
        <f>+(Z24-AA24)/Y24</f>
        <v>#REF!</v>
      </c>
      <c r="AD24" s="7" t="e">
        <f>+AC24*AB24</f>
        <v>#REF!</v>
      </c>
      <c r="AE24" s="7" t="e">
        <f>+Z24-AD24</f>
        <v>#REF!</v>
      </c>
      <c r="AF24" s="8" t="e">
        <f>+VLOOKUP(X24,MGO_STOR_PS,trim2+5,TRUE)</f>
        <v>#REF!</v>
      </c>
      <c r="AG24" s="8" t="e">
        <f>+VLOOKUP(X24+Y24,MGO_STOR_PS,trim2+5,TRUE)</f>
        <v>#REF!</v>
      </c>
      <c r="AH24" s="7" t="e">
        <f>+(AF24-AG24)/Y24</f>
        <v>#REF!</v>
      </c>
      <c r="AI24" s="7" t="e">
        <f>+AH24*AB24</f>
        <v>#REF!</v>
      </c>
      <c r="AJ24" s="7" t="e">
        <f>+AF24-AI24</f>
        <v>#REF!</v>
      </c>
      <c r="AK24" s="7">
        <f t="shared" si="6"/>
        <v>0</v>
      </c>
      <c r="AL24" s="7" t="e">
        <f t="shared" si="7"/>
        <v>#REF!</v>
      </c>
      <c r="AM24" s="7"/>
      <c r="AN24" s="9" t="e">
        <f>+AE24-AL24*AK24</f>
        <v>#REF!</v>
      </c>
      <c r="AO24"/>
      <c r="AP24" s="170"/>
      <c r="AQ24" s="170"/>
    </row>
    <row r="25" spans="1:47" s="17" customFormat="1" ht="21" customHeight="1">
      <c r="A25" s="72"/>
      <c r="B25" s="300" t="s">
        <v>92</v>
      </c>
      <c r="C25" s="301"/>
      <c r="D25" s="89">
        <f>SUM(D15:D24)</f>
        <v>2403.7499999999995</v>
      </c>
      <c r="E25" s="71"/>
      <c r="F25" s="90">
        <f>SUM(F15:F24)</f>
        <v>0</v>
      </c>
      <c r="G25" s="89">
        <f>SUM(G15:G24)</f>
        <v>2394.7499999999995</v>
      </c>
      <c r="H25" s="88">
        <f>IF(B15=0," ",AVERAGE(H15:H24))</f>
        <v>55.888888888888886</v>
      </c>
      <c r="I25" s="70" t="s">
        <v>4</v>
      </c>
      <c r="J25" s="70"/>
      <c r="K25" s="87">
        <f>SUM(K15:K24)</f>
        <v>2358.1030000000001</v>
      </c>
      <c r="L25" s="87">
        <f>SUM(L15:L24)</f>
        <v>2249.0391596999998</v>
      </c>
      <c r="M25" s="86">
        <f>SUM(M15:M24)</f>
        <v>0</v>
      </c>
      <c r="N25" s="66"/>
      <c r="O25" s="66"/>
      <c r="T25" s="66"/>
      <c r="U25" s="66"/>
      <c r="V25" s="14" t="s">
        <v>75</v>
      </c>
      <c r="W25" s="15"/>
      <c r="X25" s="13">
        <f>+C39*100</f>
        <v>155</v>
      </c>
      <c r="Y25" s="7">
        <v>2</v>
      </c>
      <c r="Z25" s="8">
        <f>+VLOOKUP(X25,MGO_SERV_TK,trim2+4,TRUE)</f>
        <v>32.799999999999997</v>
      </c>
      <c r="AA25" s="8">
        <f>+VLOOKUP(X25+Y25,MGO_SERV_TK,trim2+4,TRUE)</f>
        <v>33.200000000000003</v>
      </c>
      <c r="AB25" s="6">
        <f>+X25-VLOOKUP(X25,MGO_SERV_TK,1,TRUE)</f>
        <v>1</v>
      </c>
      <c r="AC25" s="7">
        <f>+(Z25-AA25)/Y25</f>
        <v>-0.20000000000000284</v>
      </c>
      <c r="AD25" s="7">
        <f>+AC25*AB25</f>
        <v>-0.20000000000000284</v>
      </c>
      <c r="AE25" s="7">
        <f>+Z25-AD25</f>
        <v>33</v>
      </c>
      <c r="AF25" s="8">
        <f>+VLOOKUP(X25,MGO_SERV_TK,trim2+5,TRUE)</f>
        <v>32.700000000000003</v>
      </c>
      <c r="AG25" s="8">
        <f>+VLOOKUP(X25+Y25,MGO_SERV_TK,trim2+5,TRUE)</f>
        <v>33.200000000000003</v>
      </c>
      <c r="AH25" s="7">
        <f>+(AF25-AG25)/Y25</f>
        <v>-0.25</v>
      </c>
      <c r="AI25" s="7">
        <f>+AH25*AB25</f>
        <v>-0.25</v>
      </c>
      <c r="AJ25" s="7">
        <f>+AF25-AI25</f>
        <v>32.950000000000003</v>
      </c>
      <c r="AK25" s="7">
        <f t="shared" si="6"/>
        <v>0</v>
      </c>
      <c r="AL25" s="7">
        <f>+(AE25-AJ25)/Y25</f>
        <v>2.4999999999998579E-2</v>
      </c>
      <c r="AM25" s="7"/>
      <c r="AN25" s="9">
        <f>+AE25-AL25*AK25</f>
        <v>33</v>
      </c>
      <c r="AO25"/>
      <c r="AP25" s="170"/>
      <c r="AQ25" s="170"/>
    </row>
    <row r="26" spans="1:47" s="17" customFormat="1" ht="15" customHeight="1">
      <c r="A26" s="66"/>
      <c r="B26" s="66"/>
      <c r="C26" s="66"/>
      <c r="D26" s="69"/>
      <c r="E26" s="66"/>
      <c r="F26" s="66"/>
      <c r="G26" s="69"/>
      <c r="H26" s="66"/>
      <c r="I26" s="66"/>
      <c r="J26" s="66"/>
      <c r="K26" s="66"/>
      <c r="L26" s="68" t="s">
        <v>91</v>
      </c>
      <c r="M26" s="67">
        <f>+L25+M25</f>
        <v>2249.0391596999998</v>
      </c>
      <c r="N26" s="66"/>
      <c r="O26" s="66"/>
      <c r="T26" s="66"/>
      <c r="U26" s="66"/>
      <c r="V26" s="120" t="s">
        <v>74</v>
      </c>
      <c r="W26" s="15"/>
      <c r="X26" s="13">
        <f>+C38*100</f>
        <v>719</v>
      </c>
      <c r="Y26" s="7">
        <v>3</v>
      </c>
      <c r="Z26" s="8">
        <f>+VLOOKUP(X26,MGO_STOR_PS,trim2+4,TRUE)</f>
        <v>274.60000000000002</v>
      </c>
      <c r="AA26" s="8">
        <f>+VLOOKUP(X26+Y26,MGO_STOR_PS,trim2+4,TRUE)</f>
        <v>276.10000000000002</v>
      </c>
      <c r="AB26" s="6">
        <f>+X26-VLOOKUP(X26,MGO_STOR_PS,1,TRUE)</f>
        <v>1</v>
      </c>
      <c r="AC26" s="7">
        <f>+(Z26-AA26)/Y26</f>
        <v>-0.5</v>
      </c>
      <c r="AD26" s="7">
        <f>+AC26*AB26</f>
        <v>-0.5</v>
      </c>
      <c r="AE26" s="7">
        <f>+Z26-AD26</f>
        <v>275.10000000000002</v>
      </c>
      <c r="AF26" s="8">
        <f>+VLOOKUP(X26,MGO_STOR_PS,trim2+5,TRUE)</f>
        <v>274.8</v>
      </c>
      <c r="AG26" s="8">
        <f>+VLOOKUP(X26+Y26,MGO_STOR_PS,trim2+5,TRUE)</f>
        <v>276.3</v>
      </c>
      <c r="AH26" s="7">
        <f>+(AF26-AG26)/Y26</f>
        <v>-0.5</v>
      </c>
      <c r="AI26" s="7">
        <f>+AH26*AB26</f>
        <v>-0.5</v>
      </c>
      <c r="AJ26" s="7">
        <f>+AF26-AI26</f>
        <v>275.3</v>
      </c>
      <c r="AK26" s="7">
        <f t="shared" si="6"/>
        <v>0</v>
      </c>
      <c r="AL26" s="7">
        <f t="shared" ref="AL26:AL27" si="18">+(AE26-AJ26)/Y26</f>
        <v>-6.6666666666662877E-2</v>
      </c>
      <c r="AM26" s="7"/>
      <c r="AN26" s="9">
        <f>+AE26-AL26*AK26</f>
        <v>275.10000000000002</v>
      </c>
      <c r="AO26"/>
      <c r="AP26" s="170"/>
      <c r="AQ26" s="170"/>
    </row>
    <row r="27" spans="1:47" s="21" customFormat="1" ht="12.75" customHeight="1">
      <c r="A27" s="65" t="s">
        <v>90</v>
      </c>
      <c r="B27" s="201"/>
      <c r="C27" s="62"/>
      <c r="D27" s="64"/>
      <c r="E27" s="63"/>
      <c r="F27" s="62"/>
      <c r="G27" s="157"/>
      <c r="H27" s="62"/>
      <c r="I27" s="62"/>
      <c r="J27" s="155"/>
      <c r="K27" s="62"/>
      <c r="L27" s="62"/>
      <c r="M27" s="61"/>
      <c r="V27" s="120" t="s">
        <v>142</v>
      </c>
      <c r="W27" s="15"/>
      <c r="X27" s="13">
        <f>+C40*100</f>
        <v>260</v>
      </c>
      <c r="Y27" s="7">
        <v>4</v>
      </c>
      <c r="Z27" s="8">
        <f>+VLOOKUP(X27,mgodrain,trim2+4,TRUE)</f>
        <v>10.9</v>
      </c>
      <c r="AA27" s="8">
        <f>+VLOOKUP(X27+Y27,mgodrain,trim2+4,TRUE)</f>
        <v>11.1</v>
      </c>
      <c r="AB27" s="6">
        <f>+X27-VLOOKUP(X27,mgodrain,1,TRUE)</f>
        <v>0</v>
      </c>
      <c r="AC27" s="7">
        <f>+(Z27-AA27)/Y27</f>
        <v>-4.9999999999999822E-2</v>
      </c>
      <c r="AD27" s="7">
        <f>+AC27*AB27</f>
        <v>0</v>
      </c>
      <c r="AE27" s="7">
        <f>+Z27-AD27</f>
        <v>10.9</v>
      </c>
      <c r="AF27" s="8">
        <f>+VLOOKUP(X27,mgodrain,trim2+5,TRUE)</f>
        <v>10.8</v>
      </c>
      <c r="AG27" s="8">
        <f>+VLOOKUP(X27+Y27,mgodrain,trim2+5,TRUE)</f>
        <v>11.1</v>
      </c>
      <c r="AH27" s="7">
        <f>+(AF27-AG27)/Y27</f>
        <v>-7.4999999999999734E-2</v>
      </c>
      <c r="AI27" s="7">
        <f>+AH27*AB27</f>
        <v>0</v>
      </c>
      <c r="AJ27" s="7">
        <f>+AF27-AI27</f>
        <v>10.8</v>
      </c>
      <c r="AK27" s="7">
        <f t="shared" si="6"/>
        <v>0</v>
      </c>
      <c r="AL27" s="7">
        <f t="shared" si="18"/>
        <v>2.4999999999999911E-2</v>
      </c>
      <c r="AM27" s="7"/>
      <c r="AN27" s="9">
        <f>+AE27-AL27*AK27</f>
        <v>10.9</v>
      </c>
      <c r="AO27"/>
      <c r="AP27" s="171"/>
      <c r="AQ27" s="171"/>
    </row>
    <row r="28" spans="1:47" s="21" customFormat="1" ht="12.75" customHeight="1">
      <c r="B28" s="156"/>
      <c r="C28" s="25"/>
      <c r="D28" s="27"/>
      <c r="E28" s="26"/>
      <c r="F28" s="25"/>
      <c r="G28" s="158"/>
      <c r="H28" s="25"/>
      <c r="I28" s="25"/>
      <c r="J28" s="25"/>
      <c r="K28" s="25"/>
      <c r="L28" s="25"/>
      <c r="M28" s="24"/>
      <c r="AP28" s="171"/>
      <c r="AQ28" s="171"/>
    </row>
    <row r="29" spans="1:47" s="21" customFormat="1" ht="12.75" customHeight="1">
      <c r="B29" s="156"/>
      <c r="C29" s="25"/>
      <c r="D29" s="27"/>
      <c r="E29" s="26"/>
      <c r="F29" s="25"/>
      <c r="G29" s="158"/>
      <c r="H29" s="25"/>
      <c r="I29" s="25"/>
      <c r="J29" s="156"/>
      <c r="K29" s="25"/>
      <c r="L29" s="25"/>
      <c r="M29" s="24"/>
      <c r="AP29" s="171"/>
      <c r="AQ29" s="171"/>
    </row>
    <row r="30" spans="1:47" s="21" customFormat="1" ht="12.75" customHeight="1">
      <c r="A30" s="21" t="s">
        <v>127</v>
      </c>
      <c r="B30" s="156" t="s">
        <v>200</v>
      </c>
      <c r="C30" s="25"/>
      <c r="D30" s="27"/>
      <c r="E30" s="26"/>
      <c r="F30" s="25"/>
      <c r="G30" s="24"/>
      <c r="H30" s="25"/>
      <c r="I30" s="25"/>
      <c r="J30" s="25"/>
      <c r="K30" s="25"/>
      <c r="L30" s="25"/>
      <c r="M30" s="24"/>
      <c r="AP30" s="171"/>
      <c r="AQ30" s="171"/>
    </row>
    <row r="31" spans="1:47" s="21" customFormat="1" ht="12.75" hidden="1" customHeight="1">
      <c r="B31" s="23"/>
      <c r="C31" s="23"/>
      <c r="D31" s="85"/>
      <c r="E31" s="84"/>
      <c r="F31" s="23"/>
      <c r="G31" s="22"/>
      <c r="H31" s="23"/>
      <c r="I31" s="23"/>
      <c r="J31" s="23"/>
      <c r="K31" s="23"/>
      <c r="L31" s="23"/>
      <c r="M31" s="22"/>
      <c r="AP31" s="171"/>
      <c r="AQ31" s="171"/>
    </row>
    <row r="32" spans="1:47" s="21" customFormat="1" ht="12.75" hidden="1" customHeight="1">
      <c r="B32" s="23"/>
      <c r="C32" s="23"/>
      <c r="D32" s="85"/>
      <c r="E32" s="84"/>
      <c r="F32" s="23"/>
      <c r="G32" s="22"/>
      <c r="H32" s="23"/>
      <c r="I32" s="23"/>
      <c r="J32" s="23"/>
      <c r="K32" s="23"/>
      <c r="L32" s="23"/>
      <c r="M32" s="22"/>
      <c r="AP32" s="171"/>
      <c r="AQ32" s="171"/>
    </row>
    <row r="33" spans="1:48" s="17" customFormat="1" ht="12.75" hidden="1" customHeight="1" thickBot="1">
      <c r="A33" s="66"/>
      <c r="B33" s="66"/>
      <c r="C33" s="66"/>
      <c r="D33" s="69"/>
      <c r="E33" s="66"/>
      <c r="F33" s="66"/>
      <c r="G33" s="69"/>
      <c r="H33" s="66"/>
      <c r="I33" s="66"/>
      <c r="J33" s="66"/>
      <c r="K33" s="66"/>
      <c r="L33" s="66"/>
      <c r="M33" s="69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AP33" s="170"/>
      <c r="AQ33" s="170"/>
    </row>
    <row r="34" spans="1:48" s="17" customFormat="1" ht="12.75" hidden="1" customHeight="1" thickBot="1">
      <c r="A34" s="66"/>
      <c r="B34" s="66"/>
      <c r="C34" s="66"/>
      <c r="D34" s="69"/>
      <c r="E34" s="66"/>
      <c r="F34" s="66"/>
      <c r="G34" s="69"/>
      <c r="H34" s="66"/>
      <c r="I34" s="66"/>
      <c r="J34" s="66"/>
      <c r="K34" s="66"/>
      <c r="L34" s="66"/>
      <c r="M34" s="18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AP34" s="170"/>
      <c r="AQ34" s="170"/>
    </row>
    <row r="35" spans="1:48" s="17" customFormat="1" ht="21.95" customHeight="1">
      <c r="A35" s="288" t="s">
        <v>111</v>
      </c>
      <c r="B35" s="293" t="s">
        <v>110</v>
      </c>
      <c r="C35" s="294"/>
      <c r="D35" s="83" t="s">
        <v>109</v>
      </c>
      <c r="E35" s="295" t="s">
        <v>108</v>
      </c>
      <c r="F35" s="296"/>
      <c r="G35" s="297" t="s">
        <v>107</v>
      </c>
      <c r="H35" s="82" t="s">
        <v>106</v>
      </c>
      <c r="I35" s="288" t="s">
        <v>105</v>
      </c>
      <c r="J35" s="288" t="s">
        <v>104</v>
      </c>
      <c r="K35" s="288" t="s">
        <v>103</v>
      </c>
      <c r="L35" s="288" t="s">
        <v>102</v>
      </c>
      <c r="M35" s="290" t="s">
        <v>101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AP35" s="170"/>
      <c r="AQ35" s="170"/>
    </row>
    <row r="36" spans="1:48" s="17" customFormat="1" ht="21.95" customHeight="1">
      <c r="A36" s="289"/>
      <c r="B36" s="80" t="s">
        <v>100</v>
      </c>
      <c r="C36" s="80" t="s">
        <v>99</v>
      </c>
      <c r="D36" s="81" t="s">
        <v>98</v>
      </c>
      <c r="E36" s="80" t="s">
        <v>97</v>
      </c>
      <c r="F36" s="80" t="s">
        <v>96</v>
      </c>
      <c r="G36" s="298"/>
      <c r="H36" s="80" t="s">
        <v>95</v>
      </c>
      <c r="I36" s="289"/>
      <c r="J36" s="289"/>
      <c r="K36" s="289"/>
      <c r="L36" s="289"/>
      <c r="M36" s="291"/>
      <c r="N36" s="66"/>
      <c r="O36" s="98" t="s">
        <v>146</v>
      </c>
      <c r="P36" s="148">
        <v>0.9</v>
      </c>
      <c r="Q36" s="148" t="s">
        <v>148</v>
      </c>
      <c r="R36" s="132" t="s">
        <v>144</v>
      </c>
      <c r="S36" s="192" t="s">
        <v>177</v>
      </c>
      <c r="T36" s="66"/>
      <c r="U36" s="66"/>
      <c r="V36" s="66"/>
      <c r="W36" s="66"/>
      <c r="X36" s="66"/>
      <c r="Y36" s="66"/>
      <c r="AP36" s="169" t="s">
        <v>153</v>
      </c>
      <c r="AQ36" s="169"/>
    </row>
    <row r="37" spans="1:48" s="17" customFormat="1" ht="15.95" customHeight="1">
      <c r="A37" s="116" t="s">
        <v>151</v>
      </c>
      <c r="B37" s="97"/>
      <c r="C37" s="147">
        <v>8.44</v>
      </c>
      <c r="D37" s="95">
        <f>+AN23</f>
        <v>204.1</v>
      </c>
      <c r="E37" s="97"/>
      <c r="F37" s="96"/>
      <c r="G37" s="95">
        <f>IF(D37&gt;0,D37-F37," ")</f>
        <v>204.1</v>
      </c>
      <c r="H37" s="94">
        <v>28</v>
      </c>
      <c r="I37" s="198">
        <v>0.88749999999999996</v>
      </c>
      <c r="J37" s="122">
        <f t="shared" ref="J37" si="19">EXP(-(186.9696+0.4862*(I37*1000))/(I37*1000)^2*(H37-15)*(1+0.8*(186.9696+0.4862*(I37*1000))*(H37-15)/(I37*1000)^2))</f>
        <v>0.98976174137634887</v>
      </c>
      <c r="K37" s="129">
        <f>IF(D37&gt;0,ROUND((G37*J37),3)," ")</f>
        <v>202.01</v>
      </c>
      <c r="L37" s="117"/>
      <c r="M37" s="123">
        <f t="shared" ref="M37:M38" si="20">IF(C37="","",$K37*($I37-0.0011))</f>
        <v>179.06166399999998</v>
      </c>
      <c r="O37" s="151">
        <f>D37/229</f>
        <v>0.89126637554585153</v>
      </c>
      <c r="P37" s="152">
        <f>0.9*229</f>
        <v>206.1</v>
      </c>
      <c r="Q37" s="152">
        <f t="shared" ref="Q37" si="21">IF(P37-G37&lt;0,0,P37-G37)</f>
        <v>2</v>
      </c>
      <c r="R37" s="153">
        <v>176.7</v>
      </c>
      <c r="S37" s="154">
        <f>SUM(L37:M37)-R37</f>
        <v>2.3616639999999904</v>
      </c>
      <c r="AP37" s="172">
        <v>9.74</v>
      </c>
      <c r="AQ37" s="179" t="s">
        <v>178</v>
      </c>
      <c r="AS37" s="189" t="s">
        <v>182</v>
      </c>
      <c r="AT37" s="204">
        <v>45526</v>
      </c>
    </row>
    <row r="38" spans="1:48" s="17" customFormat="1" ht="15.95" customHeight="1">
      <c r="A38" s="213" t="s">
        <v>150</v>
      </c>
      <c r="B38" s="76"/>
      <c r="C38" s="118">
        <v>7.19</v>
      </c>
      <c r="D38" s="74">
        <f>+AN26</f>
        <v>275.10000000000002</v>
      </c>
      <c r="E38" s="76"/>
      <c r="F38" s="75"/>
      <c r="G38" s="74">
        <f>IF(D38&gt;0,D38-F38," ")</f>
        <v>275.10000000000002</v>
      </c>
      <c r="H38" s="73">
        <v>28</v>
      </c>
      <c r="I38" s="188">
        <v>0.87739999999999996</v>
      </c>
      <c r="J38" s="124">
        <f>EXP(-(186.9696+0.4862*(I38*1000))/(I38*1000)^2*(H38-15)*(1+0.8*(186.9696+0.4862*(I38*1000))*(H38-15)/(I38*1000)^2))</f>
        <v>0.98960739074922099</v>
      </c>
      <c r="K38" s="130">
        <f>IF(D38&gt;0,ROUND((G38*J38),3)," ")</f>
        <v>272.24099999999999</v>
      </c>
      <c r="L38" s="93"/>
      <c r="M38" s="92">
        <f t="shared" si="20"/>
        <v>238.56478829999998</v>
      </c>
      <c r="O38" s="151">
        <f>D38/411.3</f>
        <v>0.66885485047410653</v>
      </c>
      <c r="P38" s="152">
        <f>0.9*411.3</f>
        <v>370.17</v>
      </c>
      <c r="Q38" s="152">
        <f>IF(P38-G38&lt;0,0,P38-G38)</f>
        <v>95.07</v>
      </c>
      <c r="R38" s="153">
        <v>122.2</v>
      </c>
      <c r="S38" s="154">
        <f>SUM(L38:M38)-R38</f>
        <v>116.36478829999997</v>
      </c>
      <c r="AP38" s="172">
        <v>10.53</v>
      </c>
      <c r="AQ38" s="179" t="s">
        <v>179</v>
      </c>
      <c r="AS38" s="193" t="s">
        <v>182</v>
      </c>
      <c r="AT38" s="211" t="s">
        <v>195</v>
      </c>
      <c r="AU38" s="189" t="s">
        <v>183</v>
      </c>
      <c r="AV38" s="205">
        <v>45864</v>
      </c>
    </row>
    <row r="39" spans="1:48" s="17" customFormat="1" ht="15.95" customHeight="1">
      <c r="A39" s="77" t="s">
        <v>94</v>
      </c>
      <c r="B39" s="76"/>
      <c r="C39" s="167">
        <v>1.55</v>
      </c>
      <c r="D39" s="74">
        <f>+AN25</f>
        <v>33</v>
      </c>
      <c r="E39" s="76"/>
      <c r="F39" s="75"/>
      <c r="G39" s="74">
        <f>IF(D39&gt;0,D39-F39," ")</f>
        <v>33</v>
      </c>
      <c r="H39" s="73">
        <v>23</v>
      </c>
      <c r="I39" s="188">
        <v>0.87739999999999996</v>
      </c>
      <c r="J39" s="124">
        <f>EXP(-(186.9696+0.4862*(I39*1000))/(I39*1000)^2*(H39-15)*(1+0.8*(186.9696+0.4862*(I39*1000))*(H39-15)/(I39*1000)^2))</f>
        <v>0.99361190170071256</v>
      </c>
      <c r="K39" s="130">
        <f>IF(D39&gt;0,ROUND((G39*J39),3)," ")</f>
        <v>32.789000000000001</v>
      </c>
      <c r="L39" s="93"/>
      <c r="M39" s="92">
        <f>IF(C39="","",$K39*($I39-0.0011))</f>
        <v>28.733000700000002</v>
      </c>
      <c r="O39" s="151">
        <f>D39/99.8</f>
        <v>0.33066132264529058</v>
      </c>
      <c r="P39" s="151">
        <f ca="1">0.95*P39%</f>
        <v>0</v>
      </c>
      <c r="Q39" s="151"/>
      <c r="R39" s="153">
        <v>69.2</v>
      </c>
      <c r="S39" s="154">
        <f>SUM(L39:M39)-R39</f>
        <v>-40.466999299999998</v>
      </c>
      <c r="AP39" s="172">
        <v>6.49</v>
      </c>
      <c r="AQ39" s="179" t="s">
        <v>180</v>
      </c>
      <c r="AS39" s="193" t="s">
        <v>182</v>
      </c>
      <c r="AT39" s="211" t="s">
        <v>189</v>
      </c>
      <c r="AU39" s="189"/>
      <c r="AV39" s="191"/>
    </row>
    <row r="40" spans="1:48" s="17" customFormat="1" ht="15.95" customHeight="1">
      <c r="A40" s="185" t="s">
        <v>141</v>
      </c>
      <c r="B40" s="138"/>
      <c r="C40" s="186">
        <v>2.6</v>
      </c>
      <c r="D40" s="140">
        <v>0.3</v>
      </c>
      <c r="E40" s="138"/>
      <c r="F40" s="139"/>
      <c r="G40" s="140">
        <v>0.3</v>
      </c>
      <c r="H40" s="141">
        <v>15</v>
      </c>
      <c r="I40" s="188">
        <v>0.87739999999999996</v>
      </c>
      <c r="J40" s="124">
        <f>EXP(-(186.9696+0.4862*(I40*1000))/(I40*1000)^2*(H40-15)*(1+0.8*(186.9696+0.4862*(I40*1000))*(H40-15)/(I40*1000)^2))</f>
        <v>1</v>
      </c>
      <c r="K40" s="187">
        <f>IF(D40&gt;0,ROUND((G40*J40),3)," ")</f>
        <v>0.3</v>
      </c>
      <c r="L40" s="143"/>
      <c r="M40" s="144">
        <f>+J40*G40*I40</f>
        <v>0.26321999999999995</v>
      </c>
      <c r="O40" s="21"/>
      <c r="P40" s="181">
        <f ca="1">SUM(P37:P39)</f>
        <v>608.28499999999997</v>
      </c>
      <c r="Q40" s="182">
        <f>SUM(Q37:Q38)</f>
        <v>97.07</v>
      </c>
      <c r="R40" s="21"/>
      <c r="S40" s="133" t="s">
        <v>147</v>
      </c>
    </row>
    <row r="41" spans="1:48" s="17" customFormat="1" ht="16.5" customHeight="1">
      <c r="A41" s="72"/>
      <c r="B41" s="145" t="s">
        <v>92</v>
      </c>
      <c r="C41" s="146"/>
      <c r="D41" s="89">
        <f>SUM(D37:D40)</f>
        <v>512.5</v>
      </c>
      <c r="E41" s="71"/>
      <c r="F41" s="90">
        <f>SUM(F37:F40)</f>
        <v>0</v>
      </c>
      <c r="G41" s="89">
        <f>SUM(G37:G40)</f>
        <v>512.5</v>
      </c>
      <c r="H41" s="88" t="str">
        <f>IF(B37=0," ",AVERAGE(H37:H40))</f>
        <v xml:space="preserve"> </v>
      </c>
      <c r="I41" s="70" t="s">
        <v>4</v>
      </c>
      <c r="J41" s="70"/>
      <c r="K41" s="87">
        <f>SUM(K37:K40)</f>
        <v>507.34</v>
      </c>
      <c r="L41" s="87">
        <f>SUM(L37:L40)</f>
        <v>0</v>
      </c>
      <c r="M41" s="86">
        <f>SUM(M37:M40)</f>
        <v>446.62267299999996</v>
      </c>
      <c r="O41" s="194"/>
      <c r="P41" s="195" t="s">
        <v>149</v>
      </c>
      <c r="Q41" s="196">
        <f>+Q40*0.85</f>
        <v>82.509499999999989</v>
      </c>
      <c r="R41" s="21"/>
      <c r="S41" s="183">
        <f>+SUM(S37:S39)</f>
        <v>78.259452999999965</v>
      </c>
    </row>
    <row r="42" spans="1:48" s="17" customFormat="1" ht="15.75" customHeight="1">
      <c r="A42" s="66"/>
      <c r="B42" s="66"/>
      <c r="C42" s="66"/>
      <c r="D42" s="69"/>
      <c r="E42" s="66"/>
      <c r="F42" s="66"/>
      <c r="G42" s="69"/>
      <c r="H42" s="66"/>
      <c r="I42" s="66"/>
      <c r="J42" s="66"/>
      <c r="K42" s="66"/>
      <c r="L42" s="68" t="s">
        <v>91</v>
      </c>
      <c r="M42" s="67">
        <f>+L41+M41</f>
        <v>446.62267299999996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</row>
    <row r="43" spans="1:48" s="21" customFormat="1">
      <c r="A43" s="65" t="s">
        <v>90</v>
      </c>
      <c r="B43" s="155"/>
      <c r="C43" s="62"/>
      <c r="D43" s="64"/>
      <c r="E43" s="63"/>
      <c r="F43" s="62"/>
      <c r="G43" s="61"/>
      <c r="H43" s="60"/>
      <c r="I43" s="60"/>
      <c r="J43" s="60"/>
      <c r="K43" s="60"/>
      <c r="L43" s="60"/>
      <c r="M43" s="59"/>
      <c r="P43" s="100">
        <f>M37+M38+M39-69.7-163.7-0.1</f>
        <v>212.859453</v>
      </c>
    </row>
    <row r="44" spans="1:48" s="21" customFormat="1">
      <c r="B44" s="156"/>
      <c r="C44" s="25"/>
      <c r="D44" s="27"/>
      <c r="E44" s="26"/>
      <c r="F44" s="25"/>
      <c r="G44" s="24"/>
      <c r="H44" s="58"/>
      <c r="I44" s="58"/>
      <c r="J44" s="57" t="s">
        <v>89</v>
      </c>
      <c r="K44" s="56" t="s">
        <v>88</v>
      </c>
      <c r="L44" s="55" t="s">
        <v>87</v>
      </c>
      <c r="M44" s="54" t="s">
        <v>86</v>
      </c>
      <c r="P44" s="21">
        <v>446.7</v>
      </c>
      <c r="R44" s="100">
        <f>M42-P44</f>
        <v>-7.7327000000025237E-2</v>
      </c>
    </row>
    <row r="45" spans="1:48" s="21" customFormat="1">
      <c r="B45" s="156"/>
      <c r="C45" s="25"/>
      <c r="D45" s="27"/>
      <c r="E45" s="26"/>
      <c r="F45" s="25"/>
      <c r="G45" s="24"/>
      <c r="H45" s="114" t="s">
        <v>85</v>
      </c>
      <c r="I45" s="43" t="s">
        <v>83</v>
      </c>
      <c r="J45" s="42">
        <v>67</v>
      </c>
      <c r="K45" s="41">
        <v>4</v>
      </c>
      <c r="L45" s="40"/>
      <c r="M45" s="39">
        <f t="shared" ref="M45:M51" si="22">+SUM(J45:L45)</f>
        <v>71</v>
      </c>
    </row>
    <row r="46" spans="1:48" s="21" customFormat="1">
      <c r="B46" s="156"/>
      <c r="C46" s="25"/>
      <c r="D46" s="27"/>
      <c r="E46" s="26"/>
      <c r="F46" s="25"/>
      <c r="G46" s="24"/>
      <c r="H46" s="115"/>
      <c r="I46" s="38" t="s">
        <v>82</v>
      </c>
      <c r="J46" s="37">
        <v>49</v>
      </c>
      <c r="K46" s="36">
        <v>4</v>
      </c>
      <c r="L46" s="35"/>
      <c r="M46" s="34">
        <f t="shared" si="22"/>
        <v>53</v>
      </c>
      <c r="O46" s="17"/>
      <c r="P46" s="17"/>
      <c r="Q46" s="17"/>
      <c r="R46" s="17"/>
      <c r="S46" s="17"/>
    </row>
    <row r="47" spans="1:48" s="21" customFormat="1">
      <c r="B47" s="25"/>
      <c r="C47" s="25"/>
      <c r="D47" s="27"/>
      <c r="E47" s="26"/>
      <c r="F47" s="25"/>
      <c r="G47" s="24"/>
      <c r="H47" s="114" t="s">
        <v>84</v>
      </c>
      <c r="I47" s="53" t="s">
        <v>83</v>
      </c>
      <c r="J47" s="52">
        <v>53</v>
      </c>
      <c r="K47" s="51">
        <v>4</v>
      </c>
      <c r="L47" s="50"/>
      <c r="M47" s="49">
        <f t="shared" si="22"/>
        <v>57</v>
      </c>
      <c r="O47" s="17"/>
      <c r="P47" s="17"/>
      <c r="Q47" s="17"/>
      <c r="R47" s="17"/>
      <c r="S47" s="17"/>
    </row>
    <row r="48" spans="1:48" s="21" customFormat="1">
      <c r="B48" s="25"/>
      <c r="C48" s="25"/>
      <c r="D48" s="27"/>
      <c r="E48" s="26"/>
      <c r="F48" s="25"/>
      <c r="G48" s="24"/>
      <c r="H48" s="115"/>
      <c r="I48" s="48" t="s">
        <v>82</v>
      </c>
      <c r="J48" s="47">
        <v>33</v>
      </c>
      <c r="K48" s="46">
        <v>5</v>
      </c>
      <c r="L48" s="45">
        <v>3</v>
      </c>
      <c r="M48" s="44">
        <f t="shared" si="22"/>
        <v>41</v>
      </c>
      <c r="O48" s="17"/>
      <c r="P48" s="17"/>
      <c r="Q48" s="17"/>
      <c r="R48" s="17"/>
      <c r="S48" s="17"/>
    </row>
    <row r="49" spans="1:46" s="21" customFormat="1">
      <c r="B49" s="25"/>
      <c r="C49" s="25"/>
      <c r="D49" s="27"/>
      <c r="E49" s="26"/>
      <c r="F49" s="25"/>
      <c r="G49" s="24"/>
      <c r="H49" s="114" t="s">
        <v>2</v>
      </c>
      <c r="I49" s="43" t="s">
        <v>81</v>
      </c>
      <c r="J49" s="42">
        <v>0</v>
      </c>
      <c r="K49" s="41">
        <v>9</v>
      </c>
      <c r="L49" s="40">
        <v>20</v>
      </c>
      <c r="M49" s="39">
        <f t="shared" si="22"/>
        <v>29</v>
      </c>
      <c r="O49" s="17"/>
      <c r="P49" s="17"/>
      <c r="Q49" s="17"/>
      <c r="R49" s="17"/>
      <c r="S49" s="17"/>
    </row>
    <row r="50" spans="1:46" s="21" customFormat="1">
      <c r="B50" s="25"/>
      <c r="C50" s="25"/>
      <c r="D50" s="27"/>
      <c r="E50" s="26"/>
      <c r="F50" s="25"/>
      <c r="G50" s="24"/>
      <c r="H50" s="115"/>
      <c r="I50" s="38" t="s">
        <v>80</v>
      </c>
      <c r="J50" s="37">
        <v>0</v>
      </c>
      <c r="K50" s="36">
        <v>18</v>
      </c>
      <c r="L50" s="35">
        <v>150</v>
      </c>
      <c r="M50" s="34">
        <f t="shared" si="22"/>
        <v>168</v>
      </c>
      <c r="O50" s="17"/>
      <c r="P50" s="17"/>
      <c r="Q50" s="17"/>
      <c r="R50" s="17"/>
      <c r="S50" s="17"/>
    </row>
    <row r="51" spans="1:46" s="21" customFormat="1">
      <c r="B51" s="25"/>
      <c r="C51" s="25"/>
      <c r="D51" s="27"/>
      <c r="E51" s="26"/>
      <c r="F51" s="25"/>
      <c r="G51" s="24"/>
      <c r="H51" s="33"/>
      <c r="I51" s="32" t="s">
        <v>79</v>
      </c>
      <c r="J51" s="31"/>
      <c r="K51" s="30">
        <v>4</v>
      </c>
      <c r="L51" s="29">
        <v>4</v>
      </c>
      <c r="M51" s="28">
        <f t="shared" si="22"/>
        <v>8</v>
      </c>
      <c r="O51" s="17"/>
      <c r="P51" s="17"/>
      <c r="Q51" s="17"/>
      <c r="R51" s="17"/>
      <c r="S51" s="17"/>
    </row>
    <row r="52" spans="1:46" s="21" customFormat="1">
      <c r="B52" s="25"/>
      <c r="C52" s="25"/>
      <c r="D52" s="27"/>
      <c r="E52" s="26"/>
      <c r="F52" s="25"/>
      <c r="G52" s="24"/>
      <c r="H52" s="23"/>
      <c r="I52" s="23"/>
      <c r="J52" s="23"/>
      <c r="K52" s="23"/>
      <c r="L52" s="23"/>
      <c r="M52" s="22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</row>
    <row r="53" spans="1:46" s="17" customFormat="1" ht="12">
      <c r="A53" s="17" t="s">
        <v>78</v>
      </c>
      <c r="D53" s="18"/>
      <c r="F53" s="17" t="s">
        <v>77</v>
      </c>
      <c r="G53" s="18"/>
      <c r="J53" s="17" t="s">
        <v>78</v>
      </c>
      <c r="M53" s="18"/>
      <c r="S53" s="18"/>
      <c r="T53" s="18"/>
    </row>
    <row r="54" spans="1:46" s="17" customFormat="1" ht="12">
      <c r="D54" s="18"/>
      <c r="G54" s="18"/>
      <c r="M54" s="18"/>
    </row>
    <row r="55" spans="1:46" s="17" customFormat="1" ht="12">
      <c r="D55" s="18"/>
      <c r="G55" s="18"/>
      <c r="M55" s="18"/>
    </row>
    <row r="56" spans="1:46" s="17" customFormat="1">
      <c r="A56" s="127"/>
      <c r="B56" s="127"/>
      <c r="D56" s="18"/>
      <c r="G56" s="18"/>
      <c r="J56" s="127"/>
      <c r="K56" s="127"/>
      <c r="M56" s="18"/>
      <c r="O56"/>
      <c r="P56"/>
      <c r="Q56"/>
      <c r="R56"/>
      <c r="S56"/>
    </row>
    <row r="57" spans="1:46" s="17" customFormat="1">
      <c r="A57" s="20" t="s">
        <v>196</v>
      </c>
      <c r="B57" s="20"/>
      <c r="D57" s="18"/>
      <c r="G57" s="18"/>
      <c r="J57" s="311" t="s">
        <v>199</v>
      </c>
      <c r="K57" s="311"/>
      <c r="M57" s="18"/>
      <c r="O57"/>
      <c r="P57"/>
      <c r="Q57"/>
      <c r="R57"/>
      <c r="S57"/>
    </row>
    <row r="58" spans="1:46" s="17" customFormat="1" ht="15.75" customHeight="1">
      <c r="A58" s="19" t="s">
        <v>76</v>
      </c>
      <c r="D58" s="18"/>
      <c r="F58" s="19" t="s">
        <v>76</v>
      </c>
      <c r="G58" s="18"/>
      <c r="J58" s="19" t="s">
        <v>76</v>
      </c>
      <c r="M58" s="18"/>
      <c r="O58"/>
      <c r="P58"/>
      <c r="Q58"/>
      <c r="R58"/>
      <c r="S58"/>
    </row>
    <row r="59" spans="1:46" s="17" customFormat="1">
      <c r="D59" s="18"/>
      <c r="G59" s="18"/>
      <c r="M59" s="18"/>
      <c r="O59"/>
      <c r="P59"/>
      <c r="Q59"/>
      <c r="R59"/>
      <c r="S59"/>
    </row>
    <row r="60" spans="1:46" s="17" customFormat="1">
      <c r="D60" s="18"/>
      <c r="G60" s="18"/>
      <c r="M60" s="18"/>
      <c r="O60"/>
      <c r="P60"/>
      <c r="Q60"/>
      <c r="R60"/>
      <c r="S60"/>
    </row>
    <row r="61" spans="1:46" s="17" customFormat="1">
      <c r="D61" s="18"/>
      <c r="G61" s="18"/>
      <c r="M61" s="18"/>
      <c r="O61"/>
      <c r="P61"/>
      <c r="Q61"/>
      <c r="R61"/>
      <c r="S61"/>
    </row>
    <row r="62" spans="1:46" s="17" customFormat="1">
      <c r="D62" s="18"/>
      <c r="G62" s="18"/>
      <c r="M62" s="18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</sheetData>
  <mergeCells count="24">
    <mergeCell ref="I13:I14"/>
    <mergeCell ref="A1:M1"/>
    <mergeCell ref="A2:M2"/>
    <mergeCell ref="B13:C13"/>
    <mergeCell ref="E13:F13"/>
    <mergeCell ref="G13:G14"/>
    <mergeCell ref="A13:A14"/>
    <mergeCell ref="B5:C5"/>
    <mergeCell ref="A35:A36"/>
    <mergeCell ref="V13:W13"/>
    <mergeCell ref="J57:K57"/>
    <mergeCell ref="B25:C25"/>
    <mergeCell ref="B35:C35"/>
    <mergeCell ref="E35:F35"/>
    <mergeCell ref="G35:G36"/>
    <mergeCell ref="I35:I36"/>
    <mergeCell ref="J35:J36"/>
    <mergeCell ref="K35:K36"/>
    <mergeCell ref="L35:L36"/>
    <mergeCell ref="M35:M36"/>
    <mergeCell ref="M13:M14"/>
    <mergeCell ref="L13:L14"/>
    <mergeCell ref="K13:K14"/>
    <mergeCell ref="J13:J14"/>
  </mergeCells>
  <phoneticPr fontId="4" type="noConversion"/>
  <pageMargins left="0.43" right="0.26" top="1" bottom="0.49" header="0.5" footer="0.19"/>
  <pageSetup scale="37" orientation="portrait" blackAndWhite="1" r:id="rId1"/>
  <headerFooter alignWithMargins="0"/>
  <ignoredErrors>
    <ignoredError sqref="D38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6" name="Check Box 27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Check Box 30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Check Box 31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1" name="Check Box 32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2" name="Check Box 33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3" name="Check Box 34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4" name="Check Box 39">
              <controlPr defaultSize="0" autoFill="0" autoLine="0" autoPict="0">
                <anchor moveWithCells="1">
                  <from>
                    <xdr:col>3</xdr:col>
                    <xdr:colOff>247650</xdr:colOff>
                    <xdr:row>9</xdr:row>
                    <xdr:rowOff>142875</xdr:rowOff>
                  </from>
                  <to>
                    <xdr:col>5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5" name="Check Box 40">
              <controlPr defaultSize="0" autoFill="0" autoLine="0" autoPict="0">
                <anchor moveWithCells="1">
                  <from>
                    <xdr:col>5</xdr:col>
                    <xdr:colOff>257175</xdr:colOff>
                    <xdr:row>9</xdr:row>
                    <xdr:rowOff>142875</xdr:rowOff>
                  </from>
                  <to>
                    <xdr:col>7</xdr:col>
                    <xdr:colOff>123825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6" name="Check Box 41">
              <controlPr defaultSize="0" autoFill="0" autoLine="0" autoPict="0">
                <anchor moveWithCells="1">
                  <from>
                    <xdr:col>7</xdr:col>
                    <xdr:colOff>238125</xdr:colOff>
                    <xdr:row>9</xdr:row>
                    <xdr:rowOff>142875</xdr:rowOff>
                  </from>
                  <to>
                    <xdr:col>8</xdr:col>
                    <xdr:colOff>571500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7" name="Check Box 42">
              <controlPr defaultSize="0" autoFill="0" autoLine="0" autoPict="0">
                <anchor moveWithCells="1">
                  <from>
                    <xdr:col>8</xdr:col>
                    <xdr:colOff>400050</xdr:colOff>
                    <xdr:row>9</xdr:row>
                    <xdr:rowOff>142875</xdr:rowOff>
                  </from>
                  <to>
                    <xdr:col>10</xdr:col>
                    <xdr:colOff>104775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I10:M14"/>
  <sheetViews>
    <sheetView workbookViewId="0">
      <selection activeCell="J11" sqref="J11"/>
    </sheetView>
  </sheetViews>
  <sheetFormatPr defaultRowHeight="12.75"/>
  <sheetData>
    <row r="10" spans="9:13">
      <c r="J10" s="214" t="s">
        <v>193</v>
      </c>
      <c r="K10" s="214"/>
      <c r="M10" s="214" t="s">
        <v>194</v>
      </c>
    </row>
    <row r="11" spans="9:13">
      <c r="I11" s="214" t="s">
        <v>190</v>
      </c>
      <c r="J11" s="215">
        <v>0.7</v>
      </c>
      <c r="K11">
        <f>J11+J12</f>
        <v>0.7</v>
      </c>
      <c r="L11" s="215">
        <v>454</v>
      </c>
      <c r="M11">
        <f>L11+L12</f>
        <v>454</v>
      </c>
    </row>
    <row r="12" spans="9:13">
      <c r="I12" s="214" t="s">
        <v>191</v>
      </c>
      <c r="J12" s="215"/>
      <c r="L12" s="215"/>
    </row>
    <row r="13" spans="9:13">
      <c r="I13" s="214" t="s">
        <v>192</v>
      </c>
      <c r="J13">
        <f>M11-K11</f>
        <v>453.3</v>
      </c>
    </row>
    <row r="14" spans="9:13">
      <c r="I14" s="21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"/>
  <dimension ref="A1:I185"/>
  <sheetViews>
    <sheetView topLeftCell="A124" workbookViewId="0">
      <selection activeCell="E57" sqref="E57"/>
    </sheetView>
  </sheetViews>
  <sheetFormatPr defaultRowHeight="12.75"/>
  <cols>
    <col min="1" max="2" width="9.140625" customWidth="1"/>
  </cols>
  <sheetData>
    <row r="1" spans="1:9">
      <c r="A1" t="s">
        <v>154</v>
      </c>
      <c r="B1" t="s">
        <v>155</v>
      </c>
      <c r="C1" t="s">
        <v>156</v>
      </c>
    </row>
    <row r="5" spans="1:9">
      <c r="A5" t="s">
        <v>157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163</v>
      </c>
      <c r="H5" t="s">
        <v>164</v>
      </c>
    </row>
    <row r="7" spans="1:9">
      <c r="B7" t="s">
        <v>165</v>
      </c>
      <c r="C7" t="s">
        <v>166</v>
      </c>
      <c r="D7" t="s">
        <v>167</v>
      </c>
      <c r="E7" t="s">
        <v>168</v>
      </c>
      <c r="F7" t="s">
        <v>169</v>
      </c>
      <c r="G7" t="s">
        <v>170</v>
      </c>
      <c r="H7" t="s">
        <v>36</v>
      </c>
    </row>
    <row r="8" spans="1:9">
      <c r="A8" t="s">
        <v>171</v>
      </c>
      <c r="B8" t="s">
        <v>172</v>
      </c>
      <c r="C8" t="s">
        <v>173</v>
      </c>
      <c r="D8" t="s">
        <v>174</v>
      </c>
      <c r="E8" t="s">
        <v>171</v>
      </c>
      <c r="F8" t="s">
        <v>171</v>
      </c>
      <c r="G8" t="s">
        <v>171</v>
      </c>
      <c r="H8" t="s">
        <v>171</v>
      </c>
      <c r="I8" t="s">
        <v>175</v>
      </c>
    </row>
    <row r="9" spans="1:9">
      <c r="A9" t="s">
        <v>176</v>
      </c>
      <c r="E9" t="s">
        <v>27</v>
      </c>
    </row>
    <row r="10" spans="1:9">
      <c r="A10" t="s">
        <v>18</v>
      </c>
      <c r="B10" t="s">
        <v>26</v>
      </c>
      <c r="C10" t="s">
        <v>25</v>
      </c>
      <c r="D10" t="s">
        <v>24</v>
      </c>
      <c r="E10" t="s">
        <v>23</v>
      </c>
      <c r="F10" t="s">
        <v>22</v>
      </c>
      <c r="G10" t="s">
        <v>21</v>
      </c>
      <c r="H10" t="s">
        <v>20</v>
      </c>
      <c r="I10" t="s">
        <v>19</v>
      </c>
    </row>
    <row r="11" spans="1:9">
      <c r="A11" t="s">
        <v>171</v>
      </c>
      <c r="B11" t="s">
        <v>172</v>
      </c>
      <c r="C11" t="s">
        <v>173</v>
      </c>
      <c r="D11" t="s">
        <v>174</v>
      </c>
      <c r="E11" t="s">
        <v>171</v>
      </c>
      <c r="F11" t="s">
        <v>171</v>
      </c>
      <c r="G11" t="s">
        <v>171</v>
      </c>
      <c r="H11" t="s">
        <v>171</v>
      </c>
      <c r="I11" t="s">
        <v>175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>
        <v>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>
        <v>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12</v>
      </c>
      <c r="B18">
        <v>0.1</v>
      </c>
      <c r="C18">
        <v>0.1</v>
      </c>
      <c r="D18">
        <v>0.1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14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</row>
    <row r="20" spans="1:9">
      <c r="A20">
        <v>16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</row>
    <row r="21" spans="1:9">
      <c r="A21">
        <v>18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</row>
    <row r="22" spans="1:9">
      <c r="A22">
        <v>20</v>
      </c>
      <c r="B22">
        <v>0.2</v>
      </c>
      <c r="C22">
        <v>0.2</v>
      </c>
      <c r="D22">
        <v>0.2</v>
      </c>
      <c r="E22">
        <v>0.2</v>
      </c>
      <c r="F22">
        <v>0.2</v>
      </c>
      <c r="G22">
        <v>0.2</v>
      </c>
      <c r="H22">
        <v>0.2</v>
      </c>
      <c r="I22">
        <v>0.2</v>
      </c>
    </row>
    <row r="23" spans="1:9">
      <c r="A23">
        <v>22</v>
      </c>
      <c r="B23">
        <v>0.2</v>
      </c>
      <c r="C23">
        <v>0.2</v>
      </c>
      <c r="D23">
        <v>0.2</v>
      </c>
      <c r="E23">
        <v>0.2</v>
      </c>
      <c r="F23">
        <v>0.2</v>
      </c>
      <c r="G23">
        <v>0.2</v>
      </c>
      <c r="H23">
        <v>0.2</v>
      </c>
      <c r="I23">
        <v>0.2</v>
      </c>
    </row>
    <row r="24" spans="1:9">
      <c r="A24">
        <v>24</v>
      </c>
      <c r="B24">
        <v>0.3</v>
      </c>
      <c r="C24">
        <v>0.3</v>
      </c>
      <c r="D24">
        <v>0.3</v>
      </c>
      <c r="E24">
        <v>0.2</v>
      </c>
      <c r="F24">
        <v>0.2</v>
      </c>
      <c r="G24">
        <v>0.2</v>
      </c>
      <c r="H24">
        <v>0.2</v>
      </c>
      <c r="I24">
        <v>0.2</v>
      </c>
    </row>
    <row r="25" spans="1:9">
      <c r="A25">
        <v>26</v>
      </c>
      <c r="B25">
        <v>0.3</v>
      </c>
      <c r="C25">
        <v>0.3</v>
      </c>
      <c r="D25">
        <v>0.3</v>
      </c>
      <c r="E25">
        <v>0.3</v>
      </c>
      <c r="F25">
        <v>0.3</v>
      </c>
      <c r="G25">
        <v>0.3</v>
      </c>
      <c r="H25">
        <v>0.3</v>
      </c>
      <c r="I25">
        <v>0.3</v>
      </c>
    </row>
    <row r="26" spans="1:9">
      <c r="A26">
        <v>28</v>
      </c>
      <c r="B26">
        <v>0.4</v>
      </c>
      <c r="C26">
        <v>0.4</v>
      </c>
      <c r="D26">
        <v>0.4</v>
      </c>
      <c r="E26">
        <v>0.3</v>
      </c>
      <c r="F26">
        <v>0.3</v>
      </c>
      <c r="G26">
        <v>0.3</v>
      </c>
      <c r="H26">
        <v>0.3</v>
      </c>
      <c r="I26">
        <v>0.3</v>
      </c>
    </row>
    <row r="27" spans="1:9">
      <c r="A27">
        <v>30</v>
      </c>
      <c r="B27">
        <v>0.4</v>
      </c>
      <c r="C27">
        <v>0.4</v>
      </c>
      <c r="D27">
        <v>0.4</v>
      </c>
      <c r="E27">
        <v>0.4</v>
      </c>
      <c r="F27">
        <v>0.4</v>
      </c>
      <c r="G27">
        <v>0.4</v>
      </c>
      <c r="H27">
        <v>0.4</v>
      </c>
      <c r="I27">
        <v>0.4</v>
      </c>
    </row>
    <row r="28" spans="1:9">
      <c r="A28">
        <v>32</v>
      </c>
      <c r="B28">
        <v>0.5</v>
      </c>
      <c r="C28">
        <v>0.5</v>
      </c>
      <c r="D28">
        <v>0.5</v>
      </c>
      <c r="E28">
        <v>0.5</v>
      </c>
      <c r="F28">
        <v>0.5</v>
      </c>
      <c r="G28">
        <v>0.4</v>
      </c>
      <c r="H28">
        <v>0.4</v>
      </c>
      <c r="I28">
        <v>0.4</v>
      </c>
    </row>
    <row r="29" spans="1:9">
      <c r="A29">
        <v>34</v>
      </c>
      <c r="B29">
        <v>0.5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</row>
    <row r="30" spans="1:9">
      <c r="A30">
        <v>36</v>
      </c>
      <c r="B30">
        <v>0.6</v>
      </c>
      <c r="C30">
        <v>0.6</v>
      </c>
      <c r="D30">
        <v>0.6</v>
      </c>
      <c r="E30">
        <v>0.6</v>
      </c>
      <c r="F30">
        <v>0.6</v>
      </c>
      <c r="G30">
        <v>0.6</v>
      </c>
      <c r="H30">
        <v>0.6</v>
      </c>
      <c r="I30">
        <v>0.6</v>
      </c>
    </row>
    <row r="31" spans="1:9">
      <c r="A31">
        <v>38</v>
      </c>
      <c r="B31">
        <v>0.7</v>
      </c>
      <c r="C31">
        <v>0.7</v>
      </c>
      <c r="D31">
        <v>0.7</v>
      </c>
      <c r="E31">
        <v>0.6</v>
      </c>
      <c r="F31">
        <v>0.6</v>
      </c>
      <c r="G31">
        <v>0.6</v>
      </c>
      <c r="H31">
        <v>0.6</v>
      </c>
      <c r="I31">
        <v>0.6</v>
      </c>
    </row>
    <row r="32" spans="1:9">
      <c r="A32">
        <v>40</v>
      </c>
      <c r="B32">
        <v>0.7</v>
      </c>
      <c r="C32">
        <v>0.7</v>
      </c>
      <c r="D32">
        <v>0.7</v>
      </c>
      <c r="E32">
        <v>0.7</v>
      </c>
      <c r="F32">
        <v>0.7</v>
      </c>
      <c r="G32">
        <v>0.7</v>
      </c>
      <c r="H32">
        <v>0.7</v>
      </c>
      <c r="I32">
        <v>0.7</v>
      </c>
    </row>
    <row r="33" spans="1:9">
      <c r="A33">
        <v>42</v>
      </c>
      <c r="B33">
        <v>0.8</v>
      </c>
      <c r="C33">
        <v>0.8</v>
      </c>
      <c r="D33">
        <v>0.8</v>
      </c>
      <c r="E33">
        <v>0.8</v>
      </c>
      <c r="F33">
        <v>0.8</v>
      </c>
      <c r="G33">
        <v>0.8</v>
      </c>
      <c r="H33">
        <v>0.8</v>
      </c>
      <c r="I33">
        <v>0.8</v>
      </c>
    </row>
    <row r="34" spans="1:9">
      <c r="A34">
        <v>44</v>
      </c>
      <c r="B34">
        <v>0.9</v>
      </c>
      <c r="C34">
        <v>0.9</v>
      </c>
      <c r="D34">
        <v>0.9</v>
      </c>
      <c r="E34">
        <v>0.9</v>
      </c>
      <c r="F34">
        <v>0.8</v>
      </c>
      <c r="G34">
        <v>0.8</v>
      </c>
      <c r="H34">
        <v>0.8</v>
      </c>
      <c r="I34">
        <v>0.8</v>
      </c>
    </row>
    <row r="35" spans="1:9">
      <c r="A35">
        <v>46</v>
      </c>
      <c r="B35">
        <v>1</v>
      </c>
      <c r="C35">
        <v>1</v>
      </c>
      <c r="D35">
        <v>0.9</v>
      </c>
      <c r="E35">
        <v>0.9</v>
      </c>
      <c r="F35">
        <v>0.9</v>
      </c>
      <c r="G35">
        <v>0.9</v>
      </c>
      <c r="H35">
        <v>0.9</v>
      </c>
      <c r="I35">
        <v>0.9</v>
      </c>
    </row>
    <row r="36" spans="1:9">
      <c r="A36">
        <v>48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>
      <c r="A37">
        <v>50</v>
      </c>
      <c r="B37">
        <v>1.1000000000000001</v>
      </c>
      <c r="C37">
        <v>1.1000000000000001</v>
      </c>
      <c r="D37">
        <v>1.1000000000000001</v>
      </c>
      <c r="E37">
        <v>1.1000000000000001</v>
      </c>
      <c r="F37">
        <v>1.1000000000000001</v>
      </c>
      <c r="G37">
        <v>1.1000000000000001</v>
      </c>
      <c r="H37">
        <v>1.1000000000000001</v>
      </c>
      <c r="I37">
        <v>1.1000000000000001</v>
      </c>
    </row>
    <row r="38" spans="1:9">
      <c r="A38">
        <v>52</v>
      </c>
      <c r="B38">
        <v>1.2</v>
      </c>
      <c r="C38">
        <v>1.2</v>
      </c>
      <c r="D38">
        <v>1.2</v>
      </c>
      <c r="E38">
        <v>1.2</v>
      </c>
      <c r="F38">
        <v>1.2</v>
      </c>
      <c r="G38">
        <v>1.2</v>
      </c>
      <c r="H38">
        <v>1.2</v>
      </c>
      <c r="I38">
        <v>1.1000000000000001</v>
      </c>
    </row>
    <row r="39" spans="1:9">
      <c r="A39">
        <v>54</v>
      </c>
      <c r="B39">
        <v>1.3</v>
      </c>
      <c r="C39">
        <v>1.3</v>
      </c>
      <c r="D39">
        <v>1.3</v>
      </c>
      <c r="E39">
        <v>1.3</v>
      </c>
      <c r="F39">
        <v>1.3</v>
      </c>
      <c r="G39">
        <v>1.2</v>
      </c>
      <c r="H39">
        <v>1.2</v>
      </c>
      <c r="I39">
        <v>1.2</v>
      </c>
    </row>
    <row r="40" spans="1:9">
      <c r="A40">
        <v>56</v>
      </c>
      <c r="B40">
        <v>1.4</v>
      </c>
      <c r="C40">
        <v>1.4</v>
      </c>
      <c r="D40">
        <v>1.4</v>
      </c>
      <c r="E40">
        <v>1.4</v>
      </c>
      <c r="F40">
        <v>1.3</v>
      </c>
      <c r="G40">
        <v>1.3</v>
      </c>
      <c r="H40">
        <v>1.3</v>
      </c>
      <c r="I40">
        <v>1.3</v>
      </c>
    </row>
    <row r="41" spans="1:9">
      <c r="A41">
        <v>58</v>
      </c>
      <c r="B41">
        <v>1.5</v>
      </c>
      <c r="C41">
        <v>1.5</v>
      </c>
      <c r="D41">
        <v>1.5</v>
      </c>
      <c r="E41">
        <v>1.4</v>
      </c>
      <c r="F41">
        <v>1.4</v>
      </c>
      <c r="G41">
        <v>1.4</v>
      </c>
      <c r="H41">
        <v>1.4</v>
      </c>
      <c r="I41">
        <v>1.4</v>
      </c>
    </row>
    <row r="42" spans="1:9">
      <c r="A42">
        <v>60</v>
      </c>
      <c r="B42">
        <v>1.6</v>
      </c>
      <c r="C42">
        <v>1.6</v>
      </c>
      <c r="D42">
        <v>1.5</v>
      </c>
      <c r="E42">
        <v>1.5</v>
      </c>
      <c r="F42">
        <v>1.5</v>
      </c>
      <c r="G42">
        <v>1.5</v>
      </c>
      <c r="H42">
        <v>1.5</v>
      </c>
      <c r="I42">
        <v>1.5</v>
      </c>
    </row>
    <row r="43" spans="1:9">
      <c r="A43">
        <v>62</v>
      </c>
      <c r="B43">
        <v>1.7</v>
      </c>
      <c r="C43">
        <v>1.7</v>
      </c>
      <c r="D43">
        <v>1.6</v>
      </c>
      <c r="E43">
        <v>1.6</v>
      </c>
      <c r="F43">
        <v>1.6</v>
      </c>
      <c r="G43">
        <v>1.6</v>
      </c>
      <c r="H43">
        <v>1.6</v>
      </c>
      <c r="I43">
        <v>1.6</v>
      </c>
    </row>
    <row r="44" spans="1:9">
      <c r="A44">
        <v>64</v>
      </c>
      <c r="B44">
        <v>1.8</v>
      </c>
      <c r="C44">
        <v>1.7</v>
      </c>
      <c r="D44">
        <v>1.7</v>
      </c>
      <c r="E44">
        <v>1.7</v>
      </c>
      <c r="F44">
        <v>1.7</v>
      </c>
      <c r="G44">
        <v>1.7</v>
      </c>
      <c r="H44">
        <v>1.7</v>
      </c>
      <c r="I44">
        <v>1.7</v>
      </c>
    </row>
    <row r="45" spans="1:9">
      <c r="A45">
        <v>66</v>
      </c>
      <c r="B45">
        <v>1.9</v>
      </c>
      <c r="C45">
        <v>1.8</v>
      </c>
      <c r="D45">
        <v>1.8</v>
      </c>
      <c r="E45">
        <v>1.8</v>
      </c>
      <c r="F45">
        <v>1.8</v>
      </c>
      <c r="G45">
        <v>1.8</v>
      </c>
      <c r="H45">
        <v>1.8</v>
      </c>
      <c r="I45">
        <v>1.8</v>
      </c>
    </row>
    <row r="46" spans="1:9">
      <c r="A46">
        <v>68</v>
      </c>
      <c r="B46">
        <v>2</v>
      </c>
      <c r="C46">
        <v>2</v>
      </c>
      <c r="D46">
        <v>1.9</v>
      </c>
      <c r="E46">
        <v>1.9</v>
      </c>
      <c r="F46">
        <v>1.9</v>
      </c>
      <c r="G46">
        <v>1.9</v>
      </c>
      <c r="H46">
        <v>1.9</v>
      </c>
      <c r="I46">
        <v>1.9</v>
      </c>
    </row>
    <row r="47" spans="1:9">
      <c r="A47">
        <v>70</v>
      </c>
      <c r="B47">
        <v>2.1</v>
      </c>
      <c r="C47">
        <v>2.1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72</v>
      </c>
      <c r="B48">
        <v>2.2000000000000002</v>
      </c>
      <c r="C48">
        <v>2.2000000000000002</v>
      </c>
      <c r="D48">
        <v>2.1</v>
      </c>
      <c r="E48">
        <v>2.1</v>
      </c>
      <c r="F48">
        <v>2.1</v>
      </c>
      <c r="G48">
        <v>2.1</v>
      </c>
      <c r="H48">
        <v>2.1</v>
      </c>
      <c r="I48">
        <v>2.1</v>
      </c>
    </row>
    <row r="49" spans="1:9">
      <c r="A49">
        <v>74</v>
      </c>
      <c r="B49">
        <v>2.2999999999999998</v>
      </c>
      <c r="C49">
        <v>2.2999999999999998</v>
      </c>
      <c r="D49">
        <v>2.2999999999999998</v>
      </c>
      <c r="E49">
        <v>2.2000000000000002</v>
      </c>
      <c r="F49">
        <v>2.2000000000000002</v>
      </c>
      <c r="G49">
        <v>2.2000000000000002</v>
      </c>
      <c r="H49">
        <v>2.2000000000000002</v>
      </c>
      <c r="I49">
        <v>2.2000000000000002</v>
      </c>
    </row>
    <row r="50" spans="1:9">
      <c r="A50">
        <v>76</v>
      </c>
      <c r="B50">
        <v>2.4</v>
      </c>
      <c r="C50">
        <v>2.4</v>
      </c>
      <c r="D50">
        <v>2.4</v>
      </c>
      <c r="E50">
        <v>2.4</v>
      </c>
      <c r="F50">
        <v>2.2999999999999998</v>
      </c>
      <c r="G50">
        <v>2.2999999999999998</v>
      </c>
      <c r="H50">
        <v>2.2999999999999998</v>
      </c>
      <c r="I50">
        <v>2.2999999999999998</v>
      </c>
    </row>
    <row r="51" spans="1:9">
      <c r="A51">
        <v>78</v>
      </c>
      <c r="B51">
        <v>2.5</v>
      </c>
      <c r="C51">
        <v>2.5</v>
      </c>
      <c r="D51">
        <v>2.5</v>
      </c>
      <c r="E51">
        <v>2.5</v>
      </c>
      <c r="F51">
        <v>2.5</v>
      </c>
      <c r="G51">
        <v>2.4</v>
      </c>
      <c r="H51">
        <v>2.4</v>
      </c>
      <c r="I51">
        <v>2.4</v>
      </c>
    </row>
    <row r="52" spans="1:9">
      <c r="A52">
        <v>80</v>
      </c>
      <c r="B52">
        <v>2.6</v>
      </c>
      <c r="C52">
        <v>2.6</v>
      </c>
      <c r="D52">
        <v>2.6</v>
      </c>
      <c r="E52">
        <v>2.6</v>
      </c>
      <c r="F52">
        <v>2.6</v>
      </c>
      <c r="G52">
        <v>2.6</v>
      </c>
      <c r="H52">
        <v>2.5</v>
      </c>
      <c r="I52">
        <v>2.5</v>
      </c>
    </row>
    <row r="53" spans="1:9">
      <c r="A53">
        <v>82</v>
      </c>
      <c r="B53">
        <v>2.7</v>
      </c>
      <c r="C53">
        <v>2.7</v>
      </c>
      <c r="D53">
        <v>2.7</v>
      </c>
      <c r="E53">
        <v>2.7</v>
      </c>
      <c r="F53">
        <v>2.7</v>
      </c>
      <c r="G53">
        <v>2.7</v>
      </c>
      <c r="H53">
        <v>2.7</v>
      </c>
      <c r="I53">
        <v>2.7</v>
      </c>
    </row>
    <row r="54" spans="1:9">
      <c r="A54">
        <v>84</v>
      </c>
      <c r="B54">
        <v>2.9</v>
      </c>
      <c r="C54">
        <v>2.8</v>
      </c>
      <c r="D54">
        <v>2.8</v>
      </c>
      <c r="E54">
        <v>2.8</v>
      </c>
      <c r="F54">
        <v>2.8</v>
      </c>
      <c r="G54">
        <v>2.8</v>
      </c>
      <c r="H54">
        <v>2.8</v>
      </c>
      <c r="I54">
        <v>2.8</v>
      </c>
    </row>
    <row r="55" spans="1:9">
      <c r="A55">
        <v>86</v>
      </c>
      <c r="B55">
        <v>3</v>
      </c>
      <c r="C55">
        <v>3</v>
      </c>
      <c r="D55">
        <v>2.9</v>
      </c>
      <c r="E55">
        <v>2.9</v>
      </c>
      <c r="F55">
        <v>2.9</v>
      </c>
      <c r="G55">
        <v>2.9</v>
      </c>
      <c r="H55">
        <v>2.9</v>
      </c>
      <c r="I55">
        <v>2.9</v>
      </c>
    </row>
    <row r="56" spans="1:9">
      <c r="A56">
        <v>88</v>
      </c>
      <c r="B56">
        <v>3.1</v>
      </c>
      <c r="C56">
        <v>3.1</v>
      </c>
      <c r="D56">
        <v>3.1</v>
      </c>
      <c r="E56">
        <v>3.1</v>
      </c>
      <c r="F56">
        <v>3</v>
      </c>
      <c r="G56">
        <v>3</v>
      </c>
      <c r="H56">
        <v>3</v>
      </c>
      <c r="I56">
        <v>3</v>
      </c>
    </row>
    <row r="57" spans="1:9">
      <c r="A57">
        <v>90</v>
      </c>
      <c r="B57">
        <v>3.2</v>
      </c>
      <c r="C57">
        <v>3.2</v>
      </c>
      <c r="D57">
        <v>3.2</v>
      </c>
      <c r="E57">
        <v>3.2</v>
      </c>
      <c r="F57">
        <v>3.2</v>
      </c>
      <c r="G57">
        <v>3.2</v>
      </c>
      <c r="H57">
        <v>3.1</v>
      </c>
      <c r="I57">
        <v>3.1</v>
      </c>
    </row>
    <row r="58" spans="1:9">
      <c r="A58">
        <v>92</v>
      </c>
      <c r="B58">
        <v>3.3</v>
      </c>
      <c r="C58">
        <v>3.3</v>
      </c>
      <c r="D58">
        <v>3.3</v>
      </c>
      <c r="E58">
        <v>3.3</v>
      </c>
      <c r="F58">
        <v>3.3</v>
      </c>
      <c r="G58">
        <v>3.3</v>
      </c>
      <c r="H58">
        <v>3.3</v>
      </c>
      <c r="I58">
        <v>3.3</v>
      </c>
    </row>
    <row r="59" spans="1:9">
      <c r="A59">
        <v>94</v>
      </c>
      <c r="B59">
        <v>3.5</v>
      </c>
      <c r="C59">
        <v>3.5</v>
      </c>
      <c r="D59">
        <v>3.4</v>
      </c>
      <c r="E59">
        <v>3.4</v>
      </c>
      <c r="F59">
        <v>3.4</v>
      </c>
      <c r="G59">
        <v>3.4</v>
      </c>
      <c r="H59">
        <v>3.4</v>
      </c>
      <c r="I59">
        <v>3.4</v>
      </c>
    </row>
    <row r="60" spans="1:9">
      <c r="A60">
        <v>96</v>
      </c>
      <c r="B60">
        <v>3.6</v>
      </c>
      <c r="C60">
        <v>3.6</v>
      </c>
      <c r="D60">
        <v>3.6</v>
      </c>
      <c r="E60">
        <v>3.6</v>
      </c>
      <c r="F60">
        <v>3.5</v>
      </c>
      <c r="G60">
        <v>3.5</v>
      </c>
      <c r="H60">
        <v>3.5</v>
      </c>
      <c r="I60">
        <v>3.5</v>
      </c>
    </row>
    <row r="61" spans="1:9">
      <c r="A61">
        <v>98</v>
      </c>
      <c r="B61">
        <v>3.7</v>
      </c>
      <c r="C61">
        <v>3.7</v>
      </c>
      <c r="D61">
        <v>3.7</v>
      </c>
      <c r="E61">
        <v>3.7</v>
      </c>
      <c r="F61">
        <v>3.7</v>
      </c>
      <c r="G61">
        <v>3.7</v>
      </c>
      <c r="H61">
        <v>3.6</v>
      </c>
      <c r="I61">
        <v>3.6</v>
      </c>
    </row>
    <row r="62" spans="1:9">
      <c r="A62">
        <v>100</v>
      </c>
      <c r="B62">
        <v>3.9</v>
      </c>
      <c r="C62">
        <v>3.8</v>
      </c>
      <c r="D62">
        <v>3.8</v>
      </c>
      <c r="E62">
        <v>3.8</v>
      </c>
      <c r="F62">
        <v>3.8</v>
      </c>
      <c r="G62">
        <v>3.8</v>
      </c>
      <c r="H62">
        <v>3.8</v>
      </c>
      <c r="I62">
        <v>3.8</v>
      </c>
    </row>
    <row r="63" spans="1:9">
      <c r="A63">
        <v>102</v>
      </c>
      <c r="B63">
        <v>4</v>
      </c>
      <c r="C63">
        <v>4</v>
      </c>
      <c r="D63">
        <v>4</v>
      </c>
      <c r="E63">
        <v>4</v>
      </c>
      <c r="F63">
        <v>3.9</v>
      </c>
      <c r="G63">
        <v>3.9</v>
      </c>
      <c r="H63">
        <v>3.9</v>
      </c>
      <c r="I63">
        <v>3.9</v>
      </c>
    </row>
    <row r="64" spans="1:9">
      <c r="A64">
        <v>104</v>
      </c>
      <c r="B64">
        <v>4.0999999999999996</v>
      </c>
      <c r="C64">
        <v>4.0999999999999996</v>
      </c>
      <c r="D64">
        <v>4.0999999999999996</v>
      </c>
      <c r="E64">
        <v>4.0999999999999996</v>
      </c>
      <c r="F64">
        <v>4.0999999999999996</v>
      </c>
      <c r="G64">
        <v>4.0999999999999996</v>
      </c>
      <c r="H64">
        <v>4</v>
      </c>
      <c r="I64">
        <v>4</v>
      </c>
    </row>
    <row r="65" spans="1:9">
      <c r="A65">
        <v>106</v>
      </c>
      <c r="B65">
        <v>4.3</v>
      </c>
      <c r="C65">
        <v>4.3</v>
      </c>
      <c r="D65">
        <v>4.2</v>
      </c>
      <c r="E65">
        <v>4.2</v>
      </c>
      <c r="F65">
        <v>4.2</v>
      </c>
      <c r="G65">
        <v>4.2</v>
      </c>
      <c r="H65">
        <v>4.2</v>
      </c>
      <c r="I65">
        <v>4.2</v>
      </c>
    </row>
    <row r="66" spans="1:9">
      <c r="A66">
        <v>108</v>
      </c>
      <c r="B66">
        <v>4.4000000000000004</v>
      </c>
      <c r="C66">
        <v>4.4000000000000004</v>
      </c>
      <c r="D66">
        <v>4.4000000000000004</v>
      </c>
      <c r="E66">
        <v>4.4000000000000004</v>
      </c>
      <c r="F66">
        <v>4.4000000000000004</v>
      </c>
      <c r="G66">
        <v>4.3</v>
      </c>
      <c r="H66">
        <v>4.3</v>
      </c>
      <c r="I66">
        <v>4.3</v>
      </c>
    </row>
    <row r="67" spans="1:9">
      <c r="A67">
        <v>110</v>
      </c>
      <c r="B67">
        <v>4.5</v>
      </c>
      <c r="C67">
        <v>4.5</v>
      </c>
      <c r="D67">
        <v>4.5</v>
      </c>
      <c r="E67">
        <v>4.5</v>
      </c>
      <c r="F67">
        <v>4.5</v>
      </c>
      <c r="G67">
        <v>4.5</v>
      </c>
      <c r="H67">
        <v>4.5</v>
      </c>
      <c r="I67">
        <v>4.4000000000000004</v>
      </c>
    </row>
    <row r="68" spans="1:9">
      <c r="A68">
        <v>112</v>
      </c>
      <c r="B68">
        <v>4.7</v>
      </c>
      <c r="C68">
        <v>4.7</v>
      </c>
      <c r="D68">
        <v>4.7</v>
      </c>
      <c r="E68">
        <v>4.5999999999999996</v>
      </c>
      <c r="F68">
        <v>4.5999999999999996</v>
      </c>
      <c r="G68">
        <v>4.5999999999999996</v>
      </c>
      <c r="H68">
        <v>4.5999999999999996</v>
      </c>
      <c r="I68">
        <v>4.5999999999999996</v>
      </c>
    </row>
    <row r="69" spans="1:9">
      <c r="A69">
        <v>114</v>
      </c>
      <c r="B69">
        <v>4.8</v>
      </c>
      <c r="C69">
        <v>4.8</v>
      </c>
      <c r="D69">
        <v>4.8</v>
      </c>
      <c r="E69">
        <v>4.8</v>
      </c>
      <c r="F69">
        <v>4.8</v>
      </c>
      <c r="G69">
        <v>4.8</v>
      </c>
      <c r="H69">
        <v>4.7</v>
      </c>
      <c r="I69">
        <v>4.7</v>
      </c>
    </row>
    <row r="70" spans="1:9">
      <c r="A70">
        <v>116</v>
      </c>
      <c r="B70">
        <v>5</v>
      </c>
      <c r="C70">
        <v>5</v>
      </c>
      <c r="D70">
        <v>4.9000000000000004</v>
      </c>
      <c r="E70">
        <v>4.9000000000000004</v>
      </c>
      <c r="F70">
        <v>4.9000000000000004</v>
      </c>
      <c r="G70">
        <v>4.9000000000000004</v>
      </c>
      <c r="H70">
        <v>4.9000000000000004</v>
      </c>
      <c r="I70">
        <v>4.9000000000000004</v>
      </c>
    </row>
    <row r="71" spans="1:9">
      <c r="A71">
        <v>118</v>
      </c>
      <c r="B71">
        <v>5.0999999999999996</v>
      </c>
      <c r="C71">
        <v>5.0999999999999996</v>
      </c>
      <c r="D71">
        <v>5.0999999999999996</v>
      </c>
      <c r="E71">
        <v>5.0999999999999996</v>
      </c>
      <c r="F71">
        <v>5.0999999999999996</v>
      </c>
      <c r="G71">
        <v>5.0999999999999996</v>
      </c>
      <c r="H71">
        <v>5</v>
      </c>
      <c r="I71">
        <v>5</v>
      </c>
    </row>
    <row r="72" spans="1:9">
      <c r="A72">
        <v>120</v>
      </c>
      <c r="B72">
        <v>5.3</v>
      </c>
      <c r="C72">
        <v>5.3</v>
      </c>
      <c r="D72">
        <v>5.2</v>
      </c>
      <c r="E72">
        <v>5.2</v>
      </c>
      <c r="F72">
        <v>5.2</v>
      </c>
      <c r="G72">
        <v>5.2</v>
      </c>
      <c r="H72">
        <v>5.2</v>
      </c>
      <c r="I72">
        <v>5.2</v>
      </c>
    </row>
    <row r="73" spans="1:9">
      <c r="A73">
        <v>122</v>
      </c>
      <c r="B73">
        <v>5.4</v>
      </c>
      <c r="C73">
        <v>5.4</v>
      </c>
      <c r="D73">
        <v>5.4</v>
      </c>
      <c r="E73">
        <v>5.4</v>
      </c>
      <c r="F73">
        <v>5.4</v>
      </c>
      <c r="G73">
        <v>5.3</v>
      </c>
      <c r="H73">
        <v>5.3</v>
      </c>
      <c r="I73">
        <v>5.3</v>
      </c>
    </row>
    <row r="74" spans="1:9">
      <c r="A74">
        <v>124</v>
      </c>
      <c r="B74">
        <v>5.6</v>
      </c>
      <c r="C74">
        <v>5.6</v>
      </c>
      <c r="D74">
        <v>5.5</v>
      </c>
      <c r="E74">
        <v>5.5</v>
      </c>
      <c r="F74">
        <v>5.5</v>
      </c>
      <c r="G74">
        <v>5.5</v>
      </c>
      <c r="H74">
        <v>5.5</v>
      </c>
      <c r="I74">
        <v>5.5</v>
      </c>
    </row>
    <row r="75" spans="1:9">
      <c r="A75">
        <v>126</v>
      </c>
      <c r="B75">
        <v>5.7</v>
      </c>
      <c r="C75">
        <v>5.7</v>
      </c>
      <c r="D75">
        <v>5.7</v>
      </c>
      <c r="E75">
        <v>5.7</v>
      </c>
      <c r="F75">
        <v>5.7</v>
      </c>
      <c r="G75">
        <v>5.6</v>
      </c>
      <c r="H75">
        <v>5.6</v>
      </c>
      <c r="I75">
        <v>5.6</v>
      </c>
    </row>
    <row r="76" spans="1:9">
      <c r="A76">
        <v>128</v>
      </c>
      <c r="B76">
        <v>5.9</v>
      </c>
      <c r="C76">
        <v>5.9</v>
      </c>
      <c r="D76">
        <v>5.8</v>
      </c>
      <c r="E76">
        <v>5.8</v>
      </c>
      <c r="F76">
        <v>5.8</v>
      </c>
      <c r="G76">
        <v>5.8</v>
      </c>
      <c r="H76">
        <v>5.8</v>
      </c>
      <c r="I76">
        <v>5.8</v>
      </c>
    </row>
    <row r="77" spans="1:9">
      <c r="A77">
        <v>130</v>
      </c>
      <c r="B77">
        <v>6</v>
      </c>
      <c r="C77">
        <v>6</v>
      </c>
      <c r="D77">
        <v>6</v>
      </c>
      <c r="E77">
        <v>6</v>
      </c>
      <c r="F77">
        <v>6</v>
      </c>
      <c r="G77">
        <v>6</v>
      </c>
      <c r="H77">
        <v>5.9</v>
      </c>
      <c r="I77">
        <v>5.9</v>
      </c>
    </row>
    <row r="78" spans="1:9">
      <c r="A78">
        <v>132</v>
      </c>
      <c r="B78">
        <v>6.2</v>
      </c>
      <c r="C78">
        <v>6.2</v>
      </c>
      <c r="D78">
        <v>6.2</v>
      </c>
      <c r="E78">
        <v>6.1</v>
      </c>
      <c r="F78">
        <v>6.1</v>
      </c>
      <c r="G78">
        <v>6.1</v>
      </c>
      <c r="H78">
        <v>6.1</v>
      </c>
      <c r="I78">
        <v>6.1</v>
      </c>
    </row>
    <row r="79" spans="1:9">
      <c r="A79">
        <v>134</v>
      </c>
      <c r="B79">
        <v>6.4</v>
      </c>
      <c r="C79">
        <v>6.3</v>
      </c>
      <c r="D79">
        <v>6.3</v>
      </c>
      <c r="E79">
        <v>6.3</v>
      </c>
      <c r="F79">
        <v>6.3</v>
      </c>
      <c r="G79">
        <v>6.3</v>
      </c>
      <c r="H79">
        <v>6.3</v>
      </c>
      <c r="I79">
        <v>6.2</v>
      </c>
    </row>
    <row r="80" spans="1:9">
      <c r="A80">
        <v>136</v>
      </c>
      <c r="B80">
        <v>6.5</v>
      </c>
      <c r="C80">
        <v>6.5</v>
      </c>
      <c r="D80">
        <v>6.5</v>
      </c>
      <c r="E80">
        <v>6.5</v>
      </c>
      <c r="F80">
        <v>6.4</v>
      </c>
      <c r="G80">
        <v>6.4</v>
      </c>
      <c r="H80">
        <v>6.4</v>
      </c>
      <c r="I80">
        <v>6.4</v>
      </c>
    </row>
    <row r="81" spans="1:9">
      <c r="A81">
        <v>138</v>
      </c>
      <c r="B81">
        <v>6.7</v>
      </c>
      <c r="C81">
        <v>6.7</v>
      </c>
      <c r="D81">
        <v>6.6</v>
      </c>
      <c r="E81">
        <v>6.6</v>
      </c>
      <c r="F81">
        <v>6.6</v>
      </c>
      <c r="G81">
        <v>6.6</v>
      </c>
      <c r="H81">
        <v>6.6</v>
      </c>
      <c r="I81">
        <v>6.6</v>
      </c>
    </row>
    <row r="82" spans="1:9">
      <c r="A82">
        <v>140</v>
      </c>
      <c r="B82">
        <v>6.8</v>
      </c>
      <c r="C82">
        <v>6.8</v>
      </c>
      <c r="D82">
        <v>6.8</v>
      </c>
      <c r="E82">
        <v>6.8</v>
      </c>
      <c r="F82">
        <v>6.8</v>
      </c>
      <c r="G82">
        <v>6.8</v>
      </c>
      <c r="H82">
        <v>6.7</v>
      </c>
      <c r="I82">
        <v>6.7</v>
      </c>
    </row>
    <row r="83" spans="1:9">
      <c r="A83">
        <v>142</v>
      </c>
      <c r="B83">
        <v>7</v>
      </c>
      <c r="C83">
        <v>7</v>
      </c>
      <c r="D83">
        <v>7</v>
      </c>
      <c r="E83">
        <v>6.9</v>
      </c>
      <c r="F83">
        <v>6.9</v>
      </c>
      <c r="G83">
        <v>6.9</v>
      </c>
      <c r="H83">
        <v>6.9</v>
      </c>
      <c r="I83">
        <v>6.9</v>
      </c>
    </row>
    <row r="84" spans="1:9">
      <c r="A84">
        <v>144</v>
      </c>
      <c r="B84">
        <v>7.2</v>
      </c>
      <c r="C84">
        <v>7.1</v>
      </c>
      <c r="D84">
        <v>7.1</v>
      </c>
      <c r="E84">
        <v>7.1</v>
      </c>
      <c r="F84">
        <v>7.1</v>
      </c>
      <c r="G84">
        <v>7.1</v>
      </c>
      <c r="H84">
        <v>7.1</v>
      </c>
      <c r="I84">
        <v>7</v>
      </c>
    </row>
    <row r="85" spans="1:9">
      <c r="A85">
        <v>146</v>
      </c>
      <c r="B85">
        <v>7.3</v>
      </c>
      <c r="C85">
        <v>7.3</v>
      </c>
      <c r="D85">
        <v>7.3</v>
      </c>
      <c r="E85">
        <v>7.3</v>
      </c>
      <c r="F85">
        <v>7.3</v>
      </c>
      <c r="G85">
        <v>7.2</v>
      </c>
      <c r="H85">
        <v>7.2</v>
      </c>
      <c r="I85">
        <v>7.2</v>
      </c>
    </row>
    <row r="86" spans="1:9">
      <c r="A86">
        <v>148</v>
      </c>
      <c r="B86">
        <v>7.5</v>
      </c>
      <c r="C86">
        <v>7.5</v>
      </c>
      <c r="D86">
        <v>7.5</v>
      </c>
      <c r="E86">
        <v>7.4</v>
      </c>
      <c r="F86">
        <v>7.4</v>
      </c>
      <c r="G86">
        <v>7.4</v>
      </c>
      <c r="H86">
        <v>7.4</v>
      </c>
      <c r="I86">
        <v>7.4</v>
      </c>
    </row>
    <row r="87" spans="1:9">
      <c r="A87">
        <v>150</v>
      </c>
      <c r="B87">
        <v>7.7</v>
      </c>
      <c r="C87">
        <v>7.6</v>
      </c>
      <c r="D87">
        <v>7.6</v>
      </c>
      <c r="E87">
        <v>7.6</v>
      </c>
      <c r="F87">
        <v>7.6</v>
      </c>
      <c r="G87">
        <v>7.6</v>
      </c>
      <c r="H87">
        <v>7.6</v>
      </c>
      <c r="I87">
        <v>7.5</v>
      </c>
    </row>
    <row r="88" spans="1:9">
      <c r="A88">
        <v>152</v>
      </c>
      <c r="B88">
        <v>7.8</v>
      </c>
      <c r="C88">
        <v>7.8</v>
      </c>
      <c r="D88">
        <v>7.8</v>
      </c>
      <c r="E88">
        <v>7.8</v>
      </c>
      <c r="F88">
        <v>7.8</v>
      </c>
      <c r="G88">
        <v>7.7</v>
      </c>
      <c r="H88">
        <v>7.7</v>
      </c>
      <c r="I88">
        <v>7.7</v>
      </c>
    </row>
    <row r="89" spans="1:9">
      <c r="A89">
        <v>154</v>
      </c>
      <c r="B89">
        <v>8</v>
      </c>
      <c r="C89">
        <v>8</v>
      </c>
      <c r="D89">
        <v>8</v>
      </c>
      <c r="E89">
        <v>8</v>
      </c>
      <c r="F89">
        <v>7.9</v>
      </c>
      <c r="G89">
        <v>7.9</v>
      </c>
      <c r="H89">
        <v>7.9</v>
      </c>
      <c r="I89">
        <v>7.9</v>
      </c>
    </row>
    <row r="90" spans="1:9">
      <c r="A90">
        <v>156</v>
      </c>
      <c r="B90">
        <v>8.1999999999999993</v>
      </c>
      <c r="C90">
        <v>8.1999999999999993</v>
      </c>
      <c r="D90">
        <v>8.1</v>
      </c>
      <c r="E90">
        <v>8.1</v>
      </c>
      <c r="F90">
        <v>8.1</v>
      </c>
      <c r="G90">
        <v>8.1</v>
      </c>
      <c r="H90">
        <v>8.1</v>
      </c>
      <c r="I90">
        <v>8.1</v>
      </c>
    </row>
    <row r="91" spans="1:9">
      <c r="A91">
        <v>158</v>
      </c>
      <c r="B91">
        <v>8.4</v>
      </c>
      <c r="C91">
        <v>8.3000000000000007</v>
      </c>
      <c r="D91">
        <v>8.3000000000000007</v>
      </c>
      <c r="E91">
        <v>8.3000000000000007</v>
      </c>
      <c r="F91">
        <v>8.3000000000000007</v>
      </c>
      <c r="G91">
        <v>8.3000000000000007</v>
      </c>
      <c r="H91">
        <v>8.1999999999999993</v>
      </c>
      <c r="I91">
        <v>8.1999999999999993</v>
      </c>
    </row>
    <row r="92" spans="1:9">
      <c r="A92">
        <v>160</v>
      </c>
      <c r="B92">
        <v>8.5</v>
      </c>
      <c r="C92">
        <v>8.5</v>
      </c>
      <c r="D92">
        <v>8.5</v>
      </c>
      <c r="E92">
        <v>8.5</v>
      </c>
      <c r="F92">
        <v>8.5</v>
      </c>
      <c r="G92">
        <v>8.4</v>
      </c>
      <c r="H92">
        <v>8.4</v>
      </c>
      <c r="I92">
        <v>8.4</v>
      </c>
    </row>
    <row r="93" spans="1:9">
      <c r="A93">
        <v>162</v>
      </c>
      <c r="B93">
        <v>8.6999999999999993</v>
      </c>
      <c r="C93">
        <v>8.6999999999999993</v>
      </c>
      <c r="D93">
        <v>8.6999999999999993</v>
      </c>
      <c r="E93">
        <v>8.6</v>
      </c>
      <c r="F93">
        <v>8.6</v>
      </c>
      <c r="G93">
        <v>8.6</v>
      </c>
      <c r="H93">
        <v>8.6</v>
      </c>
      <c r="I93">
        <v>8.6</v>
      </c>
    </row>
    <row r="94" spans="1:9">
      <c r="A94">
        <v>164</v>
      </c>
      <c r="B94">
        <v>8.9</v>
      </c>
      <c r="C94">
        <v>8.9</v>
      </c>
      <c r="D94">
        <v>8.8000000000000007</v>
      </c>
      <c r="E94">
        <v>8.8000000000000007</v>
      </c>
      <c r="F94">
        <v>8.8000000000000007</v>
      </c>
      <c r="G94">
        <v>8.8000000000000007</v>
      </c>
      <c r="H94">
        <v>8.8000000000000007</v>
      </c>
      <c r="I94">
        <v>8.8000000000000007</v>
      </c>
    </row>
    <row r="95" spans="1:9">
      <c r="A95">
        <v>166</v>
      </c>
      <c r="B95">
        <v>9.1</v>
      </c>
      <c r="C95">
        <v>9</v>
      </c>
      <c r="D95">
        <v>9</v>
      </c>
      <c r="E95">
        <v>9</v>
      </c>
      <c r="F95">
        <v>9</v>
      </c>
      <c r="G95">
        <v>9</v>
      </c>
      <c r="H95">
        <v>9</v>
      </c>
      <c r="I95">
        <v>8.9</v>
      </c>
    </row>
    <row r="96" spans="1:9">
      <c r="A96">
        <v>168</v>
      </c>
      <c r="B96">
        <v>9.1999999999999993</v>
      </c>
      <c r="C96">
        <v>9.1999999999999993</v>
      </c>
      <c r="D96">
        <v>9.1999999999999993</v>
      </c>
      <c r="E96">
        <v>9.1999999999999993</v>
      </c>
      <c r="F96">
        <v>9.1999999999999993</v>
      </c>
      <c r="G96">
        <v>9.1</v>
      </c>
      <c r="H96">
        <v>9.1</v>
      </c>
      <c r="I96">
        <v>9.1</v>
      </c>
    </row>
    <row r="97" spans="1:9">
      <c r="A97">
        <v>170</v>
      </c>
      <c r="B97">
        <v>9.4</v>
      </c>
      <c r="C97">
        <v>9.4</v>
      </c>
      <c r="D97">
        <v>9.4</v>
      </c>
      <c r="E97">
        <v>9.4</v>
      </c>
      <c r="F97">
        <v>9.3000000000000007</v>
      </c>
      <c r="G97">
        <v>9.3000000000000007</v>
      </c>
      <c r="H97">
        <v>9.3000000000000007</v>
      </c>
      <c r="I97">
        <v>9.3000000000000007</v>
      </c>
    </row>
    <row r="98" spans="1:9">
      <c r="A98">
        <v>172</v>
      </c>
      <c r="B98">
        <v>9.6</v>
      </c>
      <c r="C98">
        <v>9.6</v>
      </c>
      <c r="D98">
        <v>9.6</v>
      </c>
      <c r="E98">
        <v>9.5</v>
      </c>
      <c r="F98">
        <v>9.5</v>
      </c>
      <c r="G98">
        <v>9.5</v>
      </c>
      <c r="H98">
        <v>9.5</v>
      </c>
      <c r="I98">
        <v>9.5</v>
      </c>
    </row>
    <row r="99" spans="1:9">
      <c r="A99">
        <v>174</v>
      </c>
      <c r="B99">
        <v>9.8000000000000007</v>
      </c>
      <c r="C99">
        <v>9.8000000000000007</v>
      </c>
      <c r="D99">
        <v>9.6999999999999993</v>
      </c>
      <c r="E99">
        <v>9.6999999999999993</v>
      </c>
      <c r="F99">
        <v>9.6999999999999993</v>
      </c>
      <c r="G99">
        <v>9.6999999999999993</v>
      </c>
      <c r="H99">
        <v>9.6999999999999993</v>
      </c>
      <c r="I99">
        <v>9.6999999999999993</v>
      </c>
    </row>
    <row r="100" spans="1:9">
      <c r="A100">
        <v>176</v>
      </c>
      <c r="B100">
        <v>10</v>
      </c>
      <c r="C100">
        <v>9.9</v>
      </c>
      <c r="D100">
        <v>9.9</v>
      </c>
      <c r="E100">
        <v>9.9</v>
      </c>
      <c r="F100">
        <v>9.9</v>
      </c>
      <c r="G100">
        <v>9.9</v>
      </c>
      <c r="H100">
        <v>9.9</v>
      </c>
      <c r="I100">
        <v>9.8000000000000007</v>
      </c>
    </row>
    <row r="101" spans="1:9">
      <c r="A101">
        <v>178</v>
      </c>
      <c r="B101">
        <v>10.199999999999999</v>
      </c>
      <c r="C101">
        <v>10.1</v>
      </c>
      <c r="D101">
        <v>10.1</v>
      </c>
      <c r="E101">
        <v>10.1</v>
      </c>
      <c r="F101">
        <v>10.1</v>
      </c>
      <c r="G101">
        <v>10.1</v>
      </c>
      <c r="H101">
        <v>10</v>
      </c>
      <c r="I101">
        <v>10</v>
      </c>
    </row>
    <row r="102" spans="1:9">
      <c r="A102">
        <v>180</v>
      </c>
      <c r="B102">
        <v>10.3</v>
      </c>
      <c r="C102">
        <v>10.3</v>
      </c>
      <c r="D102">
        <v>10.3</v>
      </c>
      <c r="E102">
        <v>10.3</v>
      </c>
      <c r="F102">
        <v>10.3</v>
      </c>
      <c r="G102">
        <v>10.199999999999999</v>
      </c>
      <c r="H102">
        <v>10.199999999999999</v>
      </c>
      <c r="I102">
        <v>10.199999999999999</v>
      </c>
    </row>
    <row r="103" spans="1:9">
      <c r="A103">
        <v>182</v>
      </c>
      <c r="B103">
        <v>10.5</v>
      </c>
      <c r="C103">
        <v>10.5</v>
      </c>
      <c r="D103">
        <v>10.5</v>
      </c>
      <c r="E103">
        <v>10.5</v>
      </c>
      <c r="F103">
        <v>10.5</v>
      </c>
      <c r="G103">
        <v>10.4</v>
      </c>
      <c r="H103">
        <v>10.4</v>
      </c>
      <c r="I103">
        <v>10.4</v>
      </c>
    </row>
    <row r="104" spans="1:9">
      <c r="A104">
        <v>184</v>
      </c>
      <c r="B104">
        <v>10.7</v>
      </c>
      <c r="C104">
        <v>10.7</v>
      </c>
      <c r="D104">
        <v>10.7</v>
      </c>
      <c r="E104">
        <v>10.7</v>
      </c>
      <c r="F104">
        <v>10.6</v>
      </c>
      <c r="G104">
        <v>10.6</v>
      </c>
      <c r="H104">
        <v>10.6</v>
      </c>
      <c r="I104">
        <v>10.6</v>
      </c>
    </row>
    <row r="105" spans="1:9">
      <c r="A105">
        <v>186</v>
      </c>
      <c r="B105">
        <v>10.9</v>
      </c>
      <c r="C105">
        <v>10.9</v>
      </c>
      <c r="D105">
        <v>10.9</v>
      </c>
      <c r="E105">
        <v>10.8</v>
      </c>
      <c r="F105">
        <v>10.8</v>
      </c>
      <c r="G105">
        <v>10.8</v>
      </c>
      <c r="H105">
        <v>10.8</v>
      </c>
      <c r="I105">
        <v>10.8</v>
      </c>
    </row>
    <row r="106" spans="1:9">
      <c r="A106">
        <v>188</v>
      </c>
      <c r="B106">
        <v>11.1</v>
      </c>
      <c r="C106">
        <v>11.1</v>
      </c>
      <c r="D106">
        <v>11.1</v>
      </c>
      <c r="E106">
        <v>11</v>
      </c>
      <c r="F106">
        <v>11</v>
      </c>
      <c r="G106">
        <v>11</v>
      </c>
      <c r="H106">
        <v>11</v>
      </c>
      <c r="I106">
        <v>11</v>
      </c>
    </row>
    <row r="107" spans="1:9">
      <c r="A107">
        <v>190</v>
      </c>
      <c r="B107">
        <v>11.3</v>
      </c>
      <c r="C107">
        <v>11.3</v>
      </c>
      <c r="D107">
        <v>11.2</v>
      </c>
      <c r="E107">
        <v>11.2</v>
      </c>
      <c r="F107">
        <v>11.2</v>
      </c>
      <c r="G107">
        <v>11.2</v>
      </c>
      <c r="H107">
        <v>11.2</v>
      </c>
      <c r="I107">
        <v>11.2</v>
      </c>
    </row>
    <row r="108" spans="1:9">
      <c r="A108">
        <v>192</v>
      </c>
      <c r="B108">
        <v>11.5</v>
      </c>
      <c r="C108">
        <v>11.5</v>
      </c>
      <c r="D108">
        <v>11.4</v>
      </c>
      <c r="E108">
        <v>11.4</v>
      </c>
      <c r="F108">
        <v>11.4</v>
      </c>
      <c r="G108">
        <v>11.4</v>
      </c>
      <c r="H108">
        <v>11.4</v>
      </c>
      <c r="I108">
        <v>11.3</v>
      </c>
    </row>
    <row r="109" spans="1:9">
      <c r="A109">
        <v>194</v>
      </c>
      <c r="B109">
        <v>11.7</v>
      </c>
      <c r="C109">
        <v>11.7</v>
      </c>
      <c r="D109">
        <v>11.6</v>
      </c>
      <c r="E109">
        <v>11.6</v>
      </c>
      <c r="F109">
        <v>11.6</v>
      </c>
      <c r="G109">
        <v>11.6</v>
      </c>
      <c r="H109">
        <v>11.6</v>
      </c>
      <c r="I109">
        <v>11.5</v>
      </c>
    </row>
    <row r="110" spans="1:9">
      <c r="A110">
        <v>196</v>
      </c>
      <c r="B110">
        <v>11.9</v>
      </c>
      <c r="C110">
        <v>11.9</v>
      </c>
      <c r="D110">
        <v>11.8</v>
      </c>
      <c r="E110">
        <v>11.8</v>
      </c>
      <c r="F110">
        <v>11.8</v>
      </c>
      <c r="G110">
        <v>11.8</v>
      </c>
      <c r="H110">
        <v>11.8</v>
      </c>
      <c r="I110">
        <v>11.7</v>
      </c>
    </row>
    <row r="111" spans="1:9">
      <c r="A111">
        <v>198</v>
      </c>
      <c r="B111">
        <v>12.1</v>
      </c>
      <c r="C111">
        <v>12</v>
      </c>
      <c r="D111">
        <v>12</v>
      </c>
      <c r="E111">
        <v>12</v>
      </c>
      <c r="F111">
        <v>12</v>
      </c>
      <c r="G111">
        <v>12</v>
      </c>
      <c r="H111">
        <v>11.9</v>
      </c>
      <c r="I111">
        <v>11.9</v>
      </c>
    </row>
    <row r="112" spans="1:9">
      <c r="A112">
        <v>200</v>
      </c>
      <c r="B112">
        <v>12.3</v>
      </c>
      <c r="C112">
        <v>12.2</v>
      </c>
      <c r="D112">
        <v>12.2</v>
      </c>
      <c r="E112">
        <v>12.2</v>
      </c>
      <c r="F112">
        <v>12.2</v>
      </c>
      <c r="G112">
        <v>12.2</v>
      </c>
      <c r="H112">
        <v>12.1</v>
      </c>
      <c r="I112">
        <v>12.1</v>
      </c>
    </row>
    <row r="113" spans="1:9">
      <c r="A113">
        <v>202</v>
      </c>
      <c r="B113">
        <v>12.5</v>
      </c>
      <c r="C113">
        <v>12.4</v>
      </c>
      <c r="D113">
        <v>12.4</v>
      </c>
      <c r="E113">
        <v>12.4</v>
      </c>
      <c r="F113">
        <v>12.4</v>
      </c>
      <c r="G113">
        <v>12.4</v>
      </c>
      <c r="H113">
        <v>12.3</v>
      </c>
      <c r="I113">
        <v>12.3</v>
      </c>
    </row>
    <row r="114" spans="1:9">
      <c r="A114">
        <v>204</v>
      </c>
      <c r="B114">
        <v>12.6</v>
      </c>
      <c r="C114">
        <v>12.6</v>
      </c>
      <c r="D114">
        <v>12.6</v>
      </c>
      <c r="E114">
        <v>12.6</v>
      </c>
      <c r="F114">
        <v>12.6</v>
      </c>
      <c r="G114">
        <v>12.6</v>
      </c>
      <c r="H114">
        <v>12.5</v>
      </c>
      <c r="I114">
        <v>12.5</v>
      </c>
    </row>
    <row r="115" spans="1:9">
      <c r="A115">
        <v>206</v>
      </c>
      <c r="B115">
        <v>12.8</v>
      </c>
      <c r="C115">
        <v>12.8</v>
      </c>
      <c r="D115">
        <v>12.8</v>
      </c>
      <c r="E115">
        <v>12.8</v>
      </c>
      <c r="F115">
        <v>12.8</v>
      </c>
      <c r="G115">
        <v>12.7</v>
      </c>
      <c r="H115">
        <v>12.7</v>
      </c>
      <c r="I115">
        <v>12.7</v>
      </c>
    </row>
    <row r="116" spans="1:9">
      <c r="A116">
        <v>208</v>
      </c>
      <c r="B116">
        <v>13</v>
      </c>
      <c r="C116">
        <v>13</v>
      </c>
      <c r="D116">
        <v>12.9</v>
      </c>
      <c r="E116">
        <v>12.9</v>
      </c>
      <c r="F116">
        <v>12.9</v>
      </c>
      <c r="G116">
        <v>12.9</v>
      </c>
      <c r="H116">
        <v>12.9</v>
      </c>
      <c r="I116">
        <v>12.9</v>
      </c>
    </row>
    <row r="117" spans="1:9">
      <c r="A117">
        <v>210</v>
      </c>
      <c r="B117">
        <v>13.1</v>
      </c>
      <c r="C117">
        <v>13.1</v>
      </c>
      <c r="D117">
        <v>13.1</v>
      </c>
      <c r="E117">
        <v>13.1</v>
      </c>
      <c r="F117">
        <v>13.1</v>
      </c>
      <c r="G117">
        <v>13.1</v>
      </c>
      <c r="H117">
        <v>13.1</v>
      </c>
      <c r="I117">
        <v>13</v>
      </c>
    </row>
    <row r="118" spans="1:9">
      <c r="A118">
        <v>212</v>
      </c>
      <c r="B118">
        <v>13.3</v>
      </c>
      <c r="C118">
        <v>13.3</v>
      </c>
      <c r="D118">
        <v>13.3</v>
      </c>
      <c r="E118">
        <v>13.3</v>
      </c>
      <c r="F118">
        <v>13.3</v>
      </c>
      <c r="G118">
        <v>13.2</v>
      </c>
      <c r="H118">
        <v>13.2</v>
      </c>
      <c r="I118">
        <v>13.2</v>
      </c>
    </row>
    <row r="119" spans="1:9">
      <c r="A119">
        <v>214</v>
      </c>
      <c r="B119">
        <v>13.5</v>
      </c>
      <c r="C119">
        <v>13.5</v>
      </c>
      <c r="D119">
        <v>13.5</v>
      </c>
      <c r="E119">
        <v>13.4</v>
      </c>
      <c r="F119">
        <v>13.4</v>
      </c>
      <c r="G119">
        <v>13.4</v>
      </c>
      <c r="H119">
        <v>13.4</v>
      </c>
      <c r="I119">
        <v>13.4</v>
      </c>
    </row>
    <row r="120" spans="1:9">
      <c r="A120">
        <v>216</v>
      </c>
      <c r="B120">
        <v>13.7</v>
      </c>
      <c r="C120">
        <v>13.6</v>
      </c>
      <c r="D120">
        <v>13.6</v>
      </c>
      <c r="E120">
        <v>13.6</v>
      </c>
      <c r="F120">
        <v>13.6</v>
      </c>
      <c r="G120">
        <v>13.6</v>
      </c>
      <c r="H120">
        <v>13.6</v>
      </c>
      <c r="I120">
        <v>13.6</v>
      </c>
    </row>
    <row r="121" spans="1:9">
      <c r="A121">
        <v>218</v>
      </c>
      <c r="B121">
        <v>13.8</v>
      </c>
      <c r="C121">
        <v>13.8</v>
      </c>
      <c r="D121">
        <v>13.8</v>
      </c>
      <c r="E121">
        <v>13.8</v>
      </c>
      <c r="F121">
        <v>13.8</v>
      </c>
      <c r="G121">
        <v>13.8</v>
      </c>
      <c r="H121">
        <v>13.7</v>
      </c>
      <c r="I121">
        <v>13.7</v>
      </c>
    </row>
    <row r="122" spans="1:9">
      <c r="A122">
        <v>220</v>
      </c>
      <c r="B122">
        <v>14</v>
      </c>
      <c r="C122">
        <v>14</v>
      </c>
      <c r="D122">
        <v>14</v>
      </c>
      <c r="E122">
        <v>14</v>
      </c>
      <c r="F122">
        <v>13.9</v>
      </c>
      <c r="G122">
        <v>13.9</v>
      </c>
      <c r="H122">
        <v>13.9</v>
      </c>
      <c r="I122">
        <v>13.9</v>
      </c>
    </row>
    <row r="123" spans="1:9">
      <c r="A123">
        <v>222</v>
      </c>
      <c r="B123">
        <v>14.2</v>
      </c>
      <c r="C123">
        <v>14.2</v>
      </c>
      <c r="D123">
        <v>14.2</v>
      </c>
      <c r="E123">
        <v>14.1</v>
      </c>
      <c r="F123">
        <v>14.1</v>
      </c>
      <c r="G123">
        <v>14.1</v>
      </c>
      <c r="H123">
        <v>14.1</v>
      </c>
      <c r="I123">
        <v>14.1</v>
      </c>
    </row>
    <row r="124" spans="1:9">
      <c r="A124">
        <v>224</v>
      </c>
      <c r="B124">
        <v>14.4</v>
      </c>
      <c r="C124">
        <v>14.3</v>
      </c>
      <c r="D124">
        <v>14.3</v>
      </c>
      <c r="E124">
        <v>14.3</v>
      </c>
      <c r="F124">
        <v>14.3</v>
      </c>
      <c r="G124">
        <v>14.3</v>
      </c>
      <c r="H124">
        <v>14.3</v>
      </c>
      <c r="I124">
        <v>14.3</v>
      </c>
    </row>
    <row r="125" spans="1:9">
      <c r="A125">
        <v>226</v>
      </c>
      <c r="B125">
        <v>14.5</v>
      </c>
      <c r="C125">
        <v>14.5</v>
      </c>
      <c r="D125">
        <v>14.5</v>
      </c>
      <c r="E125">
        <v>14.5</v>
      </c>
      <c r="F125">
        <v>14.5</v>
      </c>
      <c r="G125">
        <v>14.5</v>
      </c>
      <c r="H125">
        <v>14.4</v>
      </c>
      <c r="I125">
        <v>14.4</v>
      </c>
    </row>
    <row r="126" spans="1:9">
      <c r="A126">
        <v>228</v>
      </c>
      <c r="B126">
        <v>14.7</v>
      </c>
      <c r="C126">
        <v>14.7</v>
      </c>
      <c r="D126">
        <v>14.7</v>
      </c>
      <c r="E126">
        <v>14.7</v>
      </c>
      <c r="F126">
        <v>14.7</v>
      </c>
      <c r="G126">
        <v>14.6</v>
      </c>
      <c r="H126">
        <v>14.6</v>
      </c>
      <c r="I126">
        <v>14.6</v>
      </c>
    </row>
    <row r="127" spans="1:9">
      <c r="A127">
        <v>230</v>
      </c>
      <c r="B127">
        <v>14.9</v>
      </c>
      <c r="C127">
        <v>14.9</v>
      </c>
      <c r="D127">
        <v>14.9</v>
      </c>
      <c r="E127">
        <v>14.8</v>
      </c>
      <c r="F127">
        <v>14.8</v>
      </c>
      <c r="G127">
        <v>14.8</v>
      </c>
      <c r="H127">
        <v>14.8</v>
      </c>
      <c r="I127">
        <v>14.8</v>
      </c>
    </row>
    <row r="128" spans="1:9">
      <c r="A128">
        <v>232</v>
      </c>
      <c r="B128">
        <v>15.1</v>
      </c>
      <c r="C128">
        <v>15.1</v>
      </c>
      <c r="D128">
        <v>15</v>
      </c>
      <c r="E128">
        <v>15</v>
      </c>
      <c r="F128">
        <v>15</v>
      </c>
      <c r="G128">
        <v>15</v>
      </c>
      <c r="H128">
        <v>15</v>
      </c>
      <c r="I128">
        <v>15</v>
      </c>
    </row>
    <row r="129" spans="1:9">
      <c r="A129">
        <v>234</v>
      </c>
      <c r="B129">
        <v>15.3</v>
      </c>
      <c r="C129">
        <v>15.2</v>
      </c>
      <c r="D129">
        <v>15.2</v>
      </c>
      <c r="E129">
        <v>15.2</v>
      </c>
      <c r="F129">
        <v>15.2</v>
      </c>
      <c r="G129">
        <v>15.2</v>
      </c>
      <c r="H129">
        <v>15.2</v>
      </c>
      <c r="I129">
        <v>15.1</v>
      </c>
    </row>
    <row r="130" spans="1:9">
      <c r="A130">
        <v>236</v>
      </c>
      <c r="B130">
        <v>15.4</v>
      </c>
      <c r="C130">
        <v>15.4</v>
      </c>
      <c r="D130">
        <v>15.4</v>
      </c>
      <c r="E130">
        <v>15.4</v>
      </c>
      <c r="F130">
        <v>15.4</v>
      </c>
      <c r="G130">
        <v>15.4</v>
      </c>
      <c r="H130">
        <v>15.3</v>
      </c>
      <c r="I130">
        <v>15.3</v>
      </c>
    </row>
    <row r="131" spans="1:9">
      <c r="A131">
        <v>238</v>
      </c>
      <c r="B131">
        <v>15.6</v>
      </c>
      <c r="C131">
        <v>15.6</v>
      </c>
      <c r="D131">
        <v>15.6</v>
      </c>
      <c r="E131">
        <v>15.6</v>
      </c>
      <c r="F131">
        <v>15.6</v>
      </c>
      <c r="G131">
        <v>15.5</v>
      </c>
      <c r="H131">
        <v>15.5</v>
      </c>
      <c r="I131">
        <v>15.5</v>
      </c>
    </row>
    <row r="132" spans="1:9">
      <c r="A132">
        <v>240</v>
      </c>
      <c r="B132">
        <v>15.8</v>
      </c>
      <c r="C132">
        <v>15.8</v>
      </c>
      <c r="D132">
        <v>15.8</v>
      </c>
      <c r="E132">
        <v>15.8</v>
      </c>
      <c r="F132">
        <v>15.7</v>
      </c>
      <c r="G132">
        <v>15.7</v>
      </c>
      <c r="H132">
        <v>15.7</v>
      </c>
      <c r="I132">
        <v>15.7</v>
      </c>
    </row>
    <row r="133" spans="1:9">
      <c r="A133">
        <v>242</v>
      </c>
      <c r="B133">
        <v>16</v>
      </c>
      <c r="C133">
        <v>16</v>
      </c>
      <c r="D133">
        <v>16</v>
      </c>
      <c r="E133">
        <v>15.9</v>
      </c>
      <c r="F133">
        <v>15.9</v>
      </c>
      <c r="G133">
        <v>15.9</v>
      </c>
      <c r="H133">
        <v>15.9</v>
      </c>
      <c r="I133">
        <v>15.9</v>
      </c>
    </row>
    <row r="134" spans="1:9">
      <c r="A134">
        <v>244</v>
      </c>
      <c r="B134">
        <v>16.2</v>
      </c>
      <c r="C134">
        <v>16.2</v>
      </c>
      <c r="D134">
        <v>16.100000000000001</v>
      </c>
      <c r="E134">
        <v>16.100000000000001</v>
      </c>
      <c r="F134">
        <v>16.100000000000001</v>
      </c>
      <c r="G134">
        <v>16.100000000000001</v>
      </c>
      <c r="H134">
        <v>16.100000000000001</v>
      </c>
      <c r="I134">
        <v>16.100000000000001</v>
      </c>
    </row>
    <row r="135" spans="1:9">
      <c r="A135">
        <v>246</v>
      </c>
      <c r="B135">
        <v>16.399999999999999</v>
      </c>
      <c r="C135">
        <v>16.3</v>
      </c>
      <c r="D135">
        <v>16.3</v>
      </c>
      <c r="E135">
        <v>16.3</v>
      </c>
      <c r="F135">
        <v>16.3</v>
      </c>
      <c r="G135">
        <v>16.3</v>
      </c>
      <c r="H135">
        <v>16.3</v>
      </c>
      <c r="I135">
        <v>16.3</v>
      </c>
    </row>
    <row r="136" spans="1:9">
      <c r="A136">
        <v>248</v>
      </c>
      <c r="B136">
        <v>16.600000000000001</v>
      </c>
      <c r="C136">
        <v>16.5</v>
      </c>
      <c r="D136">
        <v>16.5</v>
      </c>
      <c r="E136">
        <v>16.5</v>
      </c>
      <c r="F136">
        <v>16.5</v>
      </c>
      <c r="G136">
        <v>16.5</v>
      </c>
      <c r="H136">
        <v>16.5</v>
      </c>
      <c r="I136">
        <v>16.399999999999999</v>
      </c>
    </row>
    <row r="137" spans="1:9">
      <c r="A137">
        <v>250</v>
      </c>
      <c r="B137">
        <v>16.7</v>
      </c>
      <c r="C137">
        <v>16.7</v>
      </c>
      <c r="D137">
        <v>16.7</v>
      </c>
      <c r="E137">
        <v>16.7</v>
      </c>
      <c r="F137">
        <v>16.7</v>
      </c>
      <c r="G137">
        <v>16.7</v>
      </c>
      <c r="H137">
        <v>16.600000000000001</v>
      </c>
      <c r="I137">
        <v>16.600000000000001</v>
      </c>
    </row>
    <row r="138" spans="1:9">
      <c r="A138">
        <v>252</v>
      </c>
      <c r="B138">
        <v>16.899999999999999</v>
      </c>
      <c r="C138">
        <v>16.899999999999999</v>
      </c>
      <c r="D138">
        <v>16.899999999999999</v>
      </c>
      <c r="E138">
        <v>16.899999999999999</v>
      </c>
      <c r="F138">
        <v>16.899999999999999</v>
      </c>
      <c r="G138">
        <v>16.8</v>
      </c>
      <c r="H138">
        <v>16.8</v>
      </c>
      <c r="I138">
        <v>16.8</v>
      </c>
    </row>
    <row r="139" spans="1:9">
      <c r="A139">
        <v>254</v>
      </c>
      <c r="B139">
        <v>17.100000000000001</v>
      </c>
      <c r="C139">
        <v>17.100000000000001</v>
      </c>
      <c r="D139">
        <v>17.100000000000001</v>
      </c>
      <c r="E139">
        <v>17.100000000000001</v>
      </c>
      <c r="F139">
        <v>17.100000000000001</v>
      </c>
      <c r="G139">
        <v>17</v>
      </c>
      <c r="H139">
        <v>17</v>
      </c>
      <c r="I139">
        <v>17</v>
      </c>
    </row>
    <row r="140" spans="1:9">
      <c r="A140">
        <v>256</v>
      </c>
      <c r="B140">
        <v>17.3</v>
      </c>
      <c r="C140">
        <v>17.3</v>
      </c>
      <c r="D140">
        <v>17.3</v>
      </c>
      <c r="E140">
        <v>17.3</v>
      </c>
      <c r="F140">
        <v>17.2</v>
      </c>
      <c r="G140">
        <v>17.2</v>
      </c>
      <c r="H140">
        <v>17.2</v>
      </c>
      <c r="I140">
        <v>17.2</v>
      </c>
    </row>
    <row r="141" spans="1:9">
      <c r="A141">
        <v>258</v>
      </c>
      <c r="B141">
        <v>17.5</v>
      </c>
      <c r="C141">
        <v>17.5</v>
      </c>
      <c r="D141">
        <v>17.5</v>
      </c>
      <c r="E141">
        <v>17.399999999999999</v>
      </c>
      <c r="F141">
        <v>17.399999999999999</v>
      </c>
      <c r="G141">
        <v>17.399999999999999</v>
      </c>
      <c r="H141">
        <v>17.399999999999999</v>
      </c>
      <c r="I141">
        <v>17.399999999999999</v>
      </c>
    </row>
    <row r="142" spans="1:9">
      <c r="A142">
        <v>260</v>
      </c>
      <c r="B142">
        <v>17.7</v>
      </c>
      <c r="C142">
        <v>17.7</v>
      </c>
      <c r="D142">
        <v>17.7</v>
      </c>
      <c r="E142">
        <v>17.600000000000001</v>
      </c>
      <c r="F142">
        <v>17.600000000000001</v>
      </c>
      <c r="G142">
        <v>17.600000000000001</v>
      </c>
      <c r="H142">
        <v>17.600000000000001</v>
      </c>
      <c r="I142">
        <v>17.600000000000001</v>
      </c>
    </row>
    <row r="143" spans="1:9">
      <c r="A143">
        <v>262</v>
      </c>
      <c r="B143">
        <v>17.899999999999999</v>
      </c>
      <c r="C143">
        <v>17.899999999999999</v>
      </c>
      <c r="D143">
        <v>17.899999999999999</v>
      </c>
      <c r="E143">
        <v>17.8</v>
      </c>
      <c r="F143">
        <v>17.8</v>
      </c>
      <c r="G143">
        <v>17.8</v>
      </c>
      <c r="H143">
        <v>17.8</v>
      </c>
      <c r="I143">
        <v>17.8</v>
      </c>
    </row>
    <row r="144" spans="1:9">
      <c r="A144">
        <v>264</v>
      </c>
      <c r="B144">
        <v>18.100000000000001</v>
      </c>
      <c r="C144">
        <v>18.100000000000001</v>
      </c>
      <c r="D144">
        <v>18</v>
      </c>
      <c r="E144">
        <v>18</v>
      </c>
      <c r="F144">
        <v>18</v>
      </c>
      <c r="G144">
        <v>18</v>
      </c>
      <c r="H144">
        <v>18</v>
      </c>
      <c r="I144">
        <v>18</v>
      </c>
    </row>
    <row r="145" spans="1:9">
      <c r="A145">
        <v>266</v>
      </c>
      <c r="B145">
        <v>18.3</v>
      </c>
      <c r="C145">
        <v>18.3</v>
      </c>
      <c r="D145">
        <v>18.2</v>
      </c>
      <c r="E145">
        <v>18.2</v>
      </c>
      <c r="F145">
        <v>18.2</v>
      </c>
      <c r="G145">
        <v>18.2</v>
      </c>
      <c r="H145">
        <v>18.2</v>
      </c>
      <c r="I145">
        <v>18.2</v>
      </c>
    </row>
    <row r="146" spans="1:9">
      <c r="A146">
        <v>268</v>
      </c>
      <c r="B146">
        <v>18.5</v>
      </c>
      <c r="C146">
        <v>18.5</v>
      </c>
      <c r="D146">
        <v>18.399999999999999</v>
      </c>
      <c r="E146">
        <v>18.399999999999999</v>
      </c>
      <c r="F146">
        <v>18.399999999999999</v>
      </c>
      <c r="G146">
        <v>18.399999999999999</v>
      </c>
      <c r="H146">
        <v>18.399999999999999</v>
      </c>
      <c r="I146">
        <v>18.399999999999999</v>
      </c>
    </row>
    <row r="147" spans="1:9">
      <c r="A147">
        <v>270</v>
      </c>
      <c r="B147">
        <v>18.7</v>
      </c>
      <c r="C147">
        <v>18.7</v>
      </c>
      <c r="D147">
        <v>18.600000000000001</v>
      </c>
      <c r="E147">
        <v>18.600000000000001</v>
      </c>
      <c r="F147">
        <v>18.600000000000001</v>
      </c>
      <c r="G147">
        <v>18.600000000000001</v>
      </c>
      <c r="H147">
        <v>18.600000000000001</v>
      </c>
      <c r="I147">
        <v>18.5</v>
      </c>
    </row>
    <row r="148" spans="1:9">
      <c r="A148">
        <v>272</v>
      </c>
      <c r="B148">
        <v>18.899999999999999</v>
      </c>
      <c r="C148">
        <v>18.8</v>
      </c>
      <c r="D148">
        <v>18.8</v>
      </c>
      <c r="E148">
        <v>18.8</v>
      </c>
      <c r="F148">
        <v>18.8</v>
      </c>
      <c r="G148">
        <v>18.8</v>
      </c>
      <c r="H148">
        <v>18.8</v>
      </c>
      <c r="I148">
        <v>18.7</v>
      </c>
    </row>
    <row r="149" spans="1:9">
      <c r="A149">
        <v>274</v>
      </c>
      <c r="B149">
        <v>19.100000000000001</v>
      </c>
      <c r="C149">
        <v>19</v>
      </c>
      <c r="D149">
        <v>19</v>
      </c>
      <c r="E149">
        <v>19</v>
      </c>
      <c r="F149">
        <v>19</v>
      </c>
      <c r="G149">
        <v>19</v>
      </c>
      <c r="H149">
        <v>19</v>
      </c>
      <c r="I149">
        <v>18.899999999999999</v>
      </c>
    </row>
    <row r="150" spans="1:9">
      <c r="A150">
        <v>276</v>
      </c>
      <c r="B150">
        <v>19.3</v>
      </c>
      <c r="C150">
        <v>19.2</v>
      </c>
      <c r="D150">
        <v>19.2</v>
      </c>
      <c r="E150">
        <v>19.2</v>
      </c>
      <c r="F150">
        <v>19.2</v>
      </c>
      <c r="G150">
        <v>19.2</v>
      </c>
      <c r="H150">
        <v>19.2</v>
      </c>
      <c r="I150">
        <v>19.100000000000001</v>
      </c>
    </row>
    <row r="151" spans="1:9">
      <c r="A151">
        <v>278</v>
      </c>
      <c r="B151">
        <v>19.5</v>
      </c>
      <c r="C151">
        <v>19.399999999999999</v>
      </c>
      <c r="D151">
        <v>19.399999999999999</v>
      </c>
      <c r="E151">
        <v>19.399999999999999</v>
      </c>
      <c r="F151">
        <v>19.399999999999999</v>
      </c>
      <c r="G151">
        <v>19.399999999999999</v>
      </c>
      <c r="H151">
        <v>19.399999999999999</v>
      </c>
      <c r="I151">
        <v>19.3</v>
      </c>
    </row>
    <row r="152" spans="1:9">
      <c r="A152">
        <v>280</v>
      </c>
      <c r="B152">
        <v>19.7</v>
      </c>
      <c r="C152">
        <v>19.600000000000001</v>
      </c>
      <c r="D152">
        <v>19.600000000000001</v>
      </c>
      <c r="E152">
        <v>19.600000000000001</v>
      </c>
      <c r="F152">
        <v>19.600000000000001</v>
      </c>
      <c r="G152">
        <v>19.600000000000001</v>
      </c>
      <c r="H152">
        <v>19.600000000000001</v>
      </c>
      <c r="I152">
        <v>19.5</v>
      </c>
    </row>
    <row r="153" spans="1:9">
      <c r="A153">
        <v>282</v>
      </c>
      <c r="B153">
        <v>19.899999999999999</v>
      </c>
      <c r="C153">
        <v>19.8</v>
      </c>
      <c r="D153">
        <v>19.8</v>
      </c>
      <c r="E153">
        <v>19.8</v>
      </c>
      <c r="F153">
        <v>19.8</v>
      </c>
      <c r="G153">
        <v>19.8</v>
      </c>
      <c r="H153">
        <v>19.8</v>
      </c>
      <c r="I153">
        <v>19.7</v>
      </c>
    </row>
    <row r="154" spans="1:9">
      <c r="A154">
        <v>284</v>
      </c>
      <c r="B154">
        <v>20.100000000000001</v>
      </c>
      <c r="C154">
        <v>20</v>
      </c>
      <c r="D154">
        <v>20</v>
      </c>
      <c r="E154">
        <v>20</v>
      </c>
      <c r="F154">
        <v>20</v>
      </c>
      <c r="G154">
        <v>20</v>
      </c>
      <c r="H154">
        <v>20</v>
      </c>
      <c r="I154">
        <v>19.899999999999999</v>
      </c>
    </row>
    <row r="155" spans="1:9">
      <c r="A155">
        <v>286</v>
      </c>
      <c r="B155">
        <v>20.3</v>
      </c>
      <c r="C155">
        <v>20.3</v>
      </c>
      <c r="D155">
        <v>20.2</v>
      </c>
      <c r="E155">
        <v>20.2</v>
      </c>
      <c r="F155">
        <v>20.2</v>
      </c>
      <c r="G155">
        <v>20.2</v>
      </c>
      <c r="H155">
        <v>20.2</v>
      </c>
      <c r="I155">
        <v>20.100000000000001</v>
      </c>
    </row>
    <row r="156" spans="1:9">
      <c r="A156">
        <v>288</v>
      </c>
      <c r="B156">
        <v>20.5</v>
      </c>
      <c r="C156">
        <v>20.5</v>
      </c>
      <c r="D156">
        <v>20.399999999999999</v>
      </c>
      <c r="E156">
        <v>20.399999999999999</v>
      </c>
      <c r="F156">
        <v>20.399999999999999</v>
      </c>
      <c r="G156">
        <v>20.399999999999999</v>
      </c>
      <c r="H156">
        <v>20.399999999999999</v>
      </c>
      <c r="I156">
        <v>20.399999999999999</v>
      </c>
    </row>
    <row r="157" spans="1:9">
      <c r="A157">
        <v>290</v>
      </c>
      <c r="B157">
        <v>20.7</v>
      </c>
      <c r="C157">
        <v>20.7</v>
      </c>
      <c r="D157">
        <v>20.6</v>
      </c>
      <c r="E157">
        <v>20.6</v>
      </c>
      <c r="F157">
        <v>20.6</v>
      </c>
      <c r="G157">
        <v>20.6</v>
      </c>
      <c r="H157">
        <v>20.6</v>
      </c>
      <c r="I157">
        <v>20.6</v>
      </c>
    </row>
    <row r="158" spans="1:9">
      <c r="A158">
        <v>292</v>
      </c>
      <c r="B158">
        <v>20.9</v>
      </c>
      <c r="C158">
        <v>20.9</v>
      </c>
      <c r="D158">
        <v>20.8</v>
      </c>
      <c r="E158">
        <v>20.8</v>
      </c>
      <c r="F158">
        <v>20.8</v>
      </c>
      <c r="G158">
        <v>20.8</v>
      </c>
      <c r="H158">
        <v>20.8</v>
      </c>
      <c r="I158">
        <v>20.8</v>
      </c>
    </row>
    <row r="159" spans="1:9">
      <c r="A159">
        <v>294</v>
      </c>
      <c r="B159">
        <v>21.1</v>
      </c>
      <c r="C159">
        <v>21.1</v>
      </c>
      <c r="D159">
        <v>21.1</v>
      </c>
      <c r="E159">
        <v>21</v>
      </c>
      <c r="F159">
        <v>21</v>
      </c>
      <c r="G159">
        <v>21</v>
      </c>
      <c r="H159">
        <v>21</v>
      </c>
      <c r="I159">
        <v>21</v>
      </c>
    </row>
    <row r="160" spans="1:9">
      <c r="A160">
        <v>296</v>
      </c>
      <c r="B160">
        <v>21.3</v>
      </c>
      <c r="C160">
        <v>21.3</v>
      </c>
      <c r="D160">
        <v>21.3</v>
      </c>
      <c r="E160">
        <v>21.2</v>
      </c>
      <c r="F160">
        <v>21.2</v>
      </c>
      <c r="G160">
        <v>21.2</v>
      </c>
      <c r="H160">
        <v>21.2</v>
      </c>
      <c r="I160">
        <v>21.2</v>
      </c>
    </row>
    <row r="161" spans="1:9">
      <c r="A161">
        <v>298</v>
      </c>
      <c r="B161">
        <v>21.5</v>
      </c>
      <c r="C161">
        <v>21.5</v>
      </c>
      <c r="D161">
        <v>21.5</v>
      </c>
      <c r="E161">
        <v>21.4</v>
      </c>
      <c r="F161">
        <v>21.4</v>
      </c>
      <c r="G161">
        <v>21.4</v>
      </c>
      <c r="H161">
        <v>21.4</v>
      </c>
      <c r="I161">
        <v>21.4</v>
      </c>
    </row>
    <row r="162" spans="1:9">
      <c r="A162">
        <v>300</v>
      </c>
      <c r="B162">
        <v>21.7</v>
      </c>
      <c r="C162">
        <v>21.7</v>
      </c>
      <c r="D162">
        <v>21.7</v>
      </c>
      <c r="E162">
        <v>21.7</v>
      </c>
      <c r="F162">
        <v>21.6</v>
      </c>
      <c r="G162">
        <v>21.6</v>
      </c>
      <c r="H162">
        <v>21.6</v>
      </c>
      <c r="I162">
        <v>21.6</v>
      </c>
    </row>
    <row r="163" spans="1:9">
      <c r="A163">
        <v>302</v>
      </c>
      <c r="B163">
        <v>21.9</v>
      </c>
      <c r="C163">
        <v>21.9</v>
      </c>
      <c r="D163">
        <v>21.9</v>
      </c>
      <c r="E163">
        <v>21.9</v>
      </c>
      <c r="F163">
        <v>21.8</v>
      </c>
      <c r="G163">
        <v>21.8</v>
      </c>
      <c r="H163">
        <v>21.8</v>
      </c>
      <c r="I163">
        <v>21.8</v>
      </c>
    </row>
    <row r="164" spans="1:9">
      <c r="A164">
        <v>304</v>
      </c>
      <c r="B164">
        <v>22.1</v>
      </c>
      <c r="C164">
        <v>22.1</v>
      </c>
      <c r="D164">
        <v>22.1</v>
      </c>
      <c r="E164">
        <v>22.1</v>
      </c>
      <c r="F164">
        <v>22.1</v>
      </c>
      <c r="G164">
        <v>22</v>
      </c>
      <c r="H164">
        <v>22</v>
      </c>
      <c r="I164">
        <v>22</v>
      </c>
    </row>
    <row r="165" spans="1:9">
      <c r="A165">
        <v>306</v>
      </c>
      <c r="B165">
        <v>22.3</v>
      </c>
      <c r="C165">
        <v>22.3</v>
      </c>
      <c r="D165">
        <v>22.3</v>
      </c>
      <c r="E165">
        <v>22.3</v>
      </c>
      <c r="F165">
        <v>22.3</v>
      </c>
      <c r="G165">
        <v>22.3</v>
      </c>
      <c r="H165">
        <v>22.2</v>
      </c>
      <c r="I165">
        <v>22.2</v>
      </c>
    </row>
    <row r="166" spans="1:9">
      <c r="A166">
        <v>308</v>
      </c>
      <c r="B166">
        <v>22.6</v>
      </c>
      <c r="C166">
        <v>22.5</v>
      </c>
      <c r="D166">
        <v>22.5</v>
      </c>
      <c r="E166">
        <v>22.5</v>
      </c>
      <c r="F166">
        <v>22.5</v>
      </c>
      <c r="G166">
        <v>22.5</v>
      </c>
      <c r="H166">
        <v>22.4</v>
      </c>
      <c r="I166">
        <v>22.4</v>
      </c>
    </row>
    <row r="167" spans="1:9">
      <c r="A167">
        <v>310</v>
      </c>
      <c r="B167">
        <v>22.8</v>
      </c>
      <c r="C167">
        <v>22.7</v>
      </c>
      <c r="D167">
        <v>22.7</v>
      </c>
      <c r="E167">
        <v>22.7</v>
      </c>
      <c r="F167">
        <v>22.7</v>
      </c>
      <c r="G167">
        <v>22.7</v>
      </c>
      <c r="H167">
        <v>22.7</v>
      </c>
      <c r="I167">
        <v>22.6</v>
      </c>
    </row>
    <row r="168" spans="1:9">
      <c r="A168">
        <v>312</v>
      </c>
      <c r="B168">
        <v>23</v>
      </c>
      <c r="C168">
        <v>23</v>
      </c>
      <c r="D168">
        <v>22.9</v>
      </c>
      <c r="E168">
        <v>22.9</v>
      </c>
      <c r="F168">
        <v>22.9</v>
      </c>
      <c r="G168">
        <v>22.9</v>
      </c>
      <c r="H168">
        <v>22.9</v>
      </c>
      <c r="I168">
        <v>22.9</v>
      </c>
    </row>
    <row r="169" spans="1:9">
      <c r="A169">
        <v>314</v>
      </c>
      <c r="B169">
        <v>23.2</v>
      </c>
      <c r="C169">
        <v>23.2</v>
      </c>
      <c r="D169">
        <v>23.2</v>
      </c>
      <c r="E169">
        <v>23.1</v>
      </c>
      <c r="F169">
        <v>23.1</v>
      </c>
      <c r="G169">
        <v>23.1</v>
      </c>
      <c r="H169">
        <v>23.1</v>
      </c>
      <c r="I169">
        <v>23.1</v>
      </c>
    </row>
    <row r="170" spans="1:9">
      <c r="A170">
        <v>316</v>
      </c>
      <c r="B170">
        <v>23.4</v>
      </c>
      <c r="C170">
        <v>23.4</v>
      </c>
      <c r="D170">
        <v>23.4</v>
      </c>
      <c r="E170">
        <v>23.4</v>
      </c>
      <c r="F170">
        <v>23.3</v>
      </c>
      <c r="G170">
        <v>23.3</v>
      </c>
      <c r="H170">
        <v>23.3</v>
      </c>
      <c r="I170">
        <v>23.3</v>
      </c>
    </row>
    <row r="171" spans="1:9">
      <c r="A171">
        <v>318</v>
      </c>
      <c r="B171">
        <v>23.6</v>
      </c>
      <c r="C171">
        <v>23.6</v>
      </c>
      <c r="D171">
        <v>23.6</v>
      </c>
      <c r="E171">
        <v>23.6</v>
      </c>
      <c r="F171">
        <v>23.5</v>
      </c>
      <c r="G171">
        <v>23.5</v>
      </c>
      <c r="H171">
        <v>23.5</v>
      </c>
      <c r="I171">
        <v>23.5</v>
      </c>
    </row>
    <row r="172" spans="1:9">
      <c r="A172">
        <v>320</v>
      </c>
      <c r="B172">
        <v>23.8</v>
      </c>
      <c r="C172">
        <v>23.8</v>
      </c>
      <c r="D172">
        <v>23.8</v>
      </c>
      <c r="E172">
        <v>23.8</v>
      </c>
      <c r="F172">
        <v>23.8</v>
      </c>
      <c r="G172">
        <v>23.7</v>
      </c>
      <c r="H172">
        <v>23.7</v>
      </c>
      <c r="I172">
        <v>23.7</v>
      </c>
    </row>
    <row r="173" spans="1:9">
      <c r="A173">
        <v>322</v>
      </c>
      <c r="B173">
        <v>24.1</v>
      </c>
      <c r="C173">
        <v>24</v>
      </c>
      <c r="D173">
        <v>24</v>
      </c>
      <c r="E173">
        <v>24</v>
      </c>
      <c r="F173">
        <v>24</v>
      </c>
      <c r="G173">
        <v>24</v>
      </c>
      <c r="H173">
        <v>23.9</v>
      </c>
      <c r="I173">
        <v>23.9</v>
      </c>
    </row>
    <row r="174" spans="1:9">
      <c r="A174">
        <v>324</v>
      </c>
      <c r="B174">
        <v>24.3</v>
      </c>
      <c r="C174">
        <v>24.3</v>
      </c>
      <c r="D174">
        <v>24.2</v>
      </c>
      <c r="E174">
        <v>24.2</v>
      </c>
      <c r="F174">
        <v>24.2</v>
      </c>
      <c r="G174">
        <v>24.2</v>
      </c>
      <c r="H174">
        <v>24.2</v>
      </c>
      <c r="I174">
        <v>24.1</v>
      </c>
    </row>
    <row r="175" spans="1:9">
      <c r="A175">
        <v>326</v>
      </c>
      <c r="B175">
        <v>24.5</v>
      </c>
      <c r="C175">
        <v>24.5</v>
      </c>
      <c r="D175">
        <v>24.5</v>
      </c>
      <c r="E175">
        <v>24.4</v>
      </c>
      <c r="F175">
        <v>24.4</v>
      </c>
      <c r="G175">
        <v>24.4</v>
      </c>
      <c r="H175">
        <v>24.4</v>
      </c>
      <c r="I175">
        <v>24.4</v>
      </c>
    </row>
    <row r="176" spans="1:9">
      <c r="A176">
        <v>328</v>
      </c>
      <c r="B176">
        <v>24.7</v>
      </c>
      <c r="C176">
        <v>24.7</v>
      </c>
      <c r="D176">
        <v>24.7</v>
      </c>
      <c r="E176">
        <v>24.7</v>
      </c>
      <c r="F176">
        <v>24.6</v>
      </c>
      <c r="G176">
        <v>24.6</v>
      </c>
      <c r="H176">
        <v>24.6</v>
      </c>
      <c r="I176">
        <v>24.6</v>
      </c>
    </row>
    <row r="177" spans="1:9">
      <c r="A177">
        <v>330</v>
      </c>
      <c r="B177">
        <v>24.9</v>
      </c>
      <c r="C177">
        <v>24.9</v>
      </c>
      <c r="D177">
        <v>24.9</v>
      </c>
      <c r="E177">
        <v>24.9</v>
      </c>
      <c r="F177">
        <v>24.9</v>
      </c>
      <c r="G177">
        <v>24.8</v>
      </c>
      <c r="H177">
        <v>24.8</v>
      </c>
      <c r="I177">
        <v>24.8</v>
      </c>
    </row>
    <row r="178" spans="1:9">
      <c r="A178">
        <v>332</v>
      </c>
      <c r="B178">
        <v>25.2</v>
      </c>
      <c r="C178">
        <v>25.1</v>
      </c>
      <c r="D178">
        <v>25.1</v>
      </c>
      <c r="E178">
        <v>25.1</v>
      </c>
      <c r="F178">
        <v>25.1</v>
      </c>
      <c r="G178">
        <v>25.1</v>
      </c>
      <c r="H178">
        <v>25</v>
      </c>
      <c r="I178">
        <v>25</v>
      </c>
    </row>
    <row r="179" spans="1:9">
      <c r="A179">
        <v>334</v>
      </c>
      <c r="B179">
        <v>25.4</v>
      </c>
      <c r="C179">
        <v>25.4</v>
      </c>
      <c r="D179">
        <v>25.3</v>
      </c>
      <c r="E179">
        <v>25.3</v>
      </c>
      <c r="F179">
        <v>25.3</v>
      </c>
      <c r="G179">
        <v>25.3</v>
      </c>
      <c r="H179">
        <v>25.3</v>
      </c>
      <c r="I179">
        <v>25.2</v>
      </c>
    </row>
    <row r="180" spans="1:9">
      <c r="A180">
        <v>336</v>
      </c>
      <c r="B180">
        <v>25.6</v>
      </c>
      <c r="C180">
        <v>25.6</v>
      </c>
      <c r="D180">
        <v>25.6</v>
      </c>
      <c r="E180">
        <v>25.5</v>
      </c>
      <c r="F180">
        <v>25.5</v>
      </c>
      <c r="G180">
        <v>25.5</v>
      </c>
      <c r="H180">
        <v>25.5</v>
      </c>
      <c r="I180">
        <v>25.5</v>
      </c>
    </row>
    <row r="181" spans="1:9">
      <c r="A181">
        <v>338</v>
      </c>
      <c r="B181">
        <v>25.8</v>
      </c>
      <c r="C181">
        <v>25.8</v>
      </c>
      <c r="D181">
        <v>25.8</v>
      </c>
      <c r="E181">
        <v>25.8</v>
      </c>
      <c r="F181">
        <v>25.7</v>
      </c>
      <c r="G181">
        <v>25.7</v>
      </c>
      <c r="H181">
        <v>25.7</v>
      </c>
      <c r="I181">
        <v>25.7</v>
      </c>
    </row>
    <row r="182" spans="1:9">
      <c r="A182">
        <v>340</v>
      </c>
      <c r="B182">
        <v>26</v>
      </c>
      <c r="C182">
        <v>26</v>
      </c>
      <c r="D182">
        <v>26</v>
      </c>
      <c r="E182">
        <v>26</v>
      </c>
      <c r="F182">
        <v>26</v>
      </c>
      <c r="G182">
        <v>25.9</v>
      </c>
      <c r="H182">
        <v>25.9</v>
      </c>
      <c r="I182">
        <v>25.9</v>
      </c>
    </row>
    <row r="183" spans="1:9">
      <c r="A183">
        <v>342</v>
      </c>
      <c r="B183">
        <v>26.2</v>
      </c>
      <c r="C183">
        <v>26.2</v>
      </c>
      <c r="D183">
        <v>26.2</v>
      </c>
      <c r="E183">
        <v>26.2</v>
      </c>
      <c r="F183">
        <v>26.2</v>
      </c>
      <c r="G183">
        <v>26.2</v>
      </c>
      <c r="H183">
        <v>26.1</v>
      </c>
      <c r="I183">
        <v>26.1</v>
      </c>
    </row>
    <row r="184" spans="1:9">
      <c r="A184">
        <v>344</v>
      </c>
      <c r="B184">
        <v>26.3</v>
      </c>
      <c r="C184">
        <v>26.3</v>
      </c>
      <c r="D184">
        <v>26.3</v>
      </c>
      <c r="E184">
        <v>26.3</v>
      </c>
      <c r="F184">
        <v>26.3</v>
      </c>
      <c r="G184">
        <v>26.3</v>
      </c>
      <c r="H184">
        <v>26.3</v>
      </c>
      <c r="I184">
        <v>26.3</v>
      </c>
    </row>
    <row r="185" spans="1:9">
      <c r="A185">
        <v>346</v>
      </c>
      <c r="B185">
        <v>26.3</v>
      </c>
      <c r="C185">
        <v>26.3</v>
      </c>
      <c r="D185">
        <v>26.3</v>
      </c>
      <c r="E185">
        <v>26.3</v>
      </c>
      <c r="F185">
        <v>26.3</v>
      </c>
      <c r="G185">
        <v>26.3</v>
      </c>
      <c r="H185">
        <v>26.3</v>
      </c>
      <c r="I185">
        <v>26.3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6"/>
  <dimension ref="A1:N570"/>
  <sheetViews>
    <sheetView workbookViewId="0">
      <selection activeCell="M14" sqref="M14"/>
    </sheetView>
  </sheetViews>
  <sheetFormatPr defaultColWidth="9.140625" defaultRowHeight="15"/>
  <cols>
    <col min="1" max="16384" width="9.140625" style="10"/>
  </cols>
  <sheetData>
    <row r="1" spans="1:14">
      <c r="A1" s="10" t="s">
        <v>57</v>
      </c>
      <c r="B1" s="10">
        <v>103</v>
      </c>
    </row>
    <row r="2" spans="1:14">
      <c r="A2" s="10" t="s">
        <v>52</v>
      </c>
      <c r="B2" s="10" t="s">
        <v>51</v>
      </c>
      <c r="C2" s="10" t="s">
        <v>50</v>
      </c>
      <c r="D2" s="10" t="s">
        <v>49</v>
      </c>
    </row>
    <row r="3" spans="1:14">
      <c r="A3" s="10" t="s">
        <v>48</v>
      </c>
      <c r="B3" s="10" t="s">
        <v>47</v>
      </c>
    </row>
    <row r="4" spans="1:14">
      <c r="A4" s="10" t="s">
        <v>46</v>
      </c>
      <c r="B4" s="10" t="s">
        <v>45</v>
      </c>
      <c r="C4" s="10" t="s">
        <v>44</v>
      </c>
      <c r="D4" s="10" t="s">
        <v>56</v>
      </c>
      <c r="E4" s="10" t="s">
        <v>36</v>
      </c>
      <c r="F4" s="10" t="s">
        <v>27</v>
      </c>
      <c r="G4" s="10" t="s">
        <v>39</v>
      </c>
      <c r="H4" s="10" t="s">
        <v>41</v>
      </c>
      <c r="I4" s="10" t="s">
        <v>40</v>
      </c>
      <c r="J4" s="10" t="s">
        <v>27</v>
      </c>
      <c r="K4" s="10" t="s">
        <v>39</v>
      </c>
      <c r="L4" s="10" t="s">
        <v>38</v>
      </c>
      <c r="M4" s="10" t="s">
        <v>37</v>
      </c>
      <c r="N4" s="10" t="s">
        <v>36</v>
      </c>
    </row>
    <row r="5" spans="1:14">
      <c r="A5" s="10" t="s">
        <v>29</v>
      </c>
      <c r="B5" s="10" t="s">
        <v>35</v>
      </c>
      <c r="C5" s="10" t="s">
        <v>34</v>
      </c>
      <c r="D5" s="10" t="s">
        <v>33</v>
      </c>
      <c r="E5" s="10" t="s">
        <v>32</v>
      </c>
      <c r="F5" s="10" t="s">
        <v>31</v>
      </c>
      <c r="G5" s="10" t="s">
        <v>30</v>
      </c>
      <c r="H5" s="10" t="s">
        <v>27</v>
      </c>
      <c r="I5" s="10" t="s">
        <v>29</v>
      </c>
    </row>
    <row r="6" spans="1:14">
      <c r="A6" s="10" t="s">
        <v>17</v>
      </c>
    </row>
    <row r="7" spans="1:14">
      <c r="A7" s="10" t="s">
        <v>28</v>
      </c>
      <c r="B7" s="10" t="s">
        <v>27</v>
      </c>
      <c r="C7" s="10" t="s">
        <v>3</v>
      </c>
    </row>
    <row r="8" spans="1:14">
      <c r="A8" s="10" t="s">
        <v>18</v>
      </c>
      <c r="B8" s="10" t="s">
        <v>26</v>
      </c>
      <c r="C8" s="10" t="s">
        <v>25</v>
      </c>
      <c r="D8" s="10" t="s">
        <v>24</v>
      </c>
      <c r="E8" s="10" t="s">
        <v>23</v>
      </c>
      <c r="F8" s="10" t="s">
        <v>22</v>
      </c>
      <c r="G8" s="10" t="s">
        <v>21</v>
      </c>
      <c r="H8" s="10" t="s">
        <v>20</v>
      </c>
      <c r="I8" s="10" t="s">
        <v>19</v>
      </c>
      <c r="J8" s="10" t="s">
        <v>18</v>
      </c>
    </row>
    <row r="9" spans="1:14">
      <c r="A9" s="10" t="s">
        <v>17</v>
      </c>
    </row>
    <row r="10" spans="1:14">
      <c r="A10">
        <v>0</v>
      </c>
      <c r="B10">
        <v>3.7</v>
      </c>
      <c r="C10">
        <v>3.7</v>
      </c>
      <c r="D10">
        <v>3.6</v>
      </c>
      <c r="E10">
        <v>3.6</v>
      </c>
      <c r="F10">
        <v>3.6</v>
      </c>
      <c r="G10">
        <v>3.6</v>
      </c>
      <c r="H10">
        <v>3.5</v>
      </c>
      <c r="I10">
        <v>3.5</v>
      </c>
      <c r="J10">
        <v>1442</v>
      </c>
    </row>
    <row r="11" spans="1:14">
      <c r="A11">
        <v>2</v>
      </c>
      <c r="B11">
        <v>3.9</v>
      </c>
      <c r="C11">
        <v>3.9</v>
      </c>
      <c r="D11">
        <v>3.9</v>
      </c>
      <c r="E11">
        <v>3.9</v>
      </c>
      <c r="F11">
        <v>3.8</v>
      </c>
      <c r="G11">
        <v>3.8</v>
      </c>
      <c r="H11">
        <v>3.8</v>
      </c>
      <c r="I11">
        <v>3.8</v>
      </c>
      <c r="J11">
        <v>1440</v>
      </c>
    </row>
    <row r="12" spans="1:14">
      <c r="A12">
        <v>4</v>
      </c>
      <c r="B12">
        <v>4.2</v>
      </c>
      <c r="C12">
        <v>4.2</v>
      </c>
      <c r="D12">
        <v>4.0999999999999996</v>
      </c>
      <c r="E12">
        <v>4.0999999999999996</v>
      </c>
      <c r="F12">
        <v>4.0999999999999996</v>
      </c>
      <c r="G12">
        <v>4.0999999999999996</v>
      </c>
      <c r="H12">
        <v>4</v>
      </c>
      <c r="I12">
        <v>4</v>
      </c>
      <c r="J12">
        <v>1438</v>
      </c>
    </row>
    <row r="13" spans="1:14">
      <c r="A13">
        <v>6</v>
      </c>
      <c r="B13">
        <v>4.5</v>
      </c>
      <c r="C13">
        <v>4.4000000000000004</v>
      </c>
      <c r="D13">
        <v>4.4000000000000004</v>
      </c>
      <c r="E13">
        <v>4.4000000000000004</v>
      </c>
      <c r="F13">
        <v>4.3</v>
      </c>
      <c r="G13">
        <v>4.3</v>
      </c>
      <c r="H13">
        <v>4.3</v>
      </c>
      <c r="I13">
        <v>4.3</v>
      </c>
      <c r="J13">
        <v>1436</v>
      </c>
    </row>
    <row r="14" spans="1:14">
      <c r="A14">
        <v>8</v>
      </c>
      <c r="B14">
        <v>4.7</v>
      </c>
      <c r="C14">
        <v>4.7</v>
      </c>
      <c r="D14">
        <v>4.7</v>
      </c>
      <c r="E14">
        <v>4.5999999999999996</v>
      </c>
      <c r="F14">
        <v>4.5999999999999996</v>
      </c>
      <c r="G14">
        <v>4.5999999999999996</v>
      </c>
      <c r="H14">
        <v>4.5999999999999996</v>
      </c>
      <c r="I14">
        <v>4.5</v>
      </c>
      <c r="J14">
        <v>1434</v>
      </c>
    </row>
    <row r="15" spans="1:14">
      <c r="A15">
        <v>10</v>
      </c>
      <c r="B15">
        <v>5</v>
      </c>
      <c r="C15">
        <v>5</v>
      </c>
      <c r="D15">
        <v>4.9000000000000004</v>
      </c>
      <c r="E15">
        <v>4.9000000000000004</v>
      </c>
      <c r="F15">
        <v>4.9000000000000004</v>
      </c>
      <c r="G15">
        <v>4.9000000000000004</v>
      </c>
      <c r="H15">
        <v>4.8</v>
      </c>
      <c r="I15">
        <v>4.8</v>
      </c>
      <c r="J15">
        <v>1432</v>
      </c>
    </row>
    <row r="16" spans="1:14">
      <c r="A16">
        <v>12</v>
      </c>
      <c r="B16">
        <v>5.3</v>
      </c>
      <c r="C16">
        <v>5.2</v>
      </c>
      <c r="D16">
        <v>5.2</v>
      </c>
      <c r="E16">
        <v>5.2</v>
      </c>
      <c r="F16">
        <v>5.0999999999999996</v>
      </c>
      <c r="G16">
        <v>5.0999999999999996</v>
      </c>
      <c r="H16">
        <v>5.0999999999999996</v>
      </c>
      <c r="I16">
        <v>5.0999999999999996</v>
      </c>
      <c r="J16">
        <v>1430</v>
      </c>
    </row>
    <row r="17" spans="1:10">
      <c r="A17">
        <v>14</v>
      </c>
      <c r="B17">
        <v>5.5</v>
      </c>
      <c r="C17">
        <v>5.5</v>
      </c>
      <c r="D17">
        <v>5.5</v>
      </c>
      <c r="E17">
        <v>5.4</v>
      </c>
      <c r="F17">
        <v>5.4</v>
      </c>
      <c r="G17">
        <v>5.4</v>
      </c>
      <c r="H17">
        <v>5.4</v>
      </c>
      <c r="I17">
        <v>5.3</v>
      </c>
      <c r="J17">
        <v>1428</v>
      </c>
    </row>
    <row r="18" spans="1:10">
      <c r="A18">
        <v>16</v>
      </c>
      <c r="B18">
        <v>5.8</v>
      </c>
      <c r="C18">
        <v>5.8</v>
      </c>
      <c r="D18">
        <v>5.7</v>
      </c>
      <c r="E18">
        <v>5.7</v>
      </c>
      <c r="F18">
        <v>5.7</v>
      </c>
      <c r="G18">
        <v>5.7</v>
      </c>
      <c r="H18">
        <v>5.6</v>
      </c>
      <c r="I18">
        <v>5.6</v>
      </c>
      <c r="J18">
        <v>1426</v>
      </c>
    </row>
    <row r="19" spans="1:10">
      <c r="A19">
        <v>18</v>
      </c>
      <c r="B19">
        <v>6.1</v>
      </c>
      <c r="C19">
        <v>6</v>
      </c>
      <c r="D19">
        <v>6</v>
      </c>
      <c r="E19">
        <v>6</v>
      </c>
      <c r="F19">
        <v>6</v>
      </c>
      <c r="G19">
        <v>5.9</v>
      </c>
      <c r="H19">
        <v>5.9</v>
      </c>
      <c r="I19">
        <v>5.9</v>
      </c>
      <c r="J19">
        <v>1424</v>
      </c>
    </row>
    <row r="20" spans="1:10">
      <c r="A20">
        <v>20</v>
      </c>
      <c r="B20">
        <v>6.3</v>
      </c>
      <c r="C20">
        <v>6.3</v>
      </c>
      <c r="D20">
        <v>6.3</v>
      </c>
      <c r="E20">
        <v>6.2</v>
      </c>
      <c r="F20">
        <v>6.2</v>
      </c>
      <c r="G20">
        <v>6.2</v>
      </c>
      <c r="H20">
        <v>6.2</v>
      </c>
      <c r="I20">
        <v>6.1</v>
      </c>
      <c r="J20">
        <v>1422</v>
      </c>
    </row>
    <row r="21" spans="1:10">
      <c r="A21">
        <v>22</v>
      </c>
      <c r="B21">
        <v>6.6</v>
      </c>
      <c r="C21">
        <v>6.6</v>
      </c>
      <c r="D21">
        <v>6.5</v>
      </c>
      <c r="E21">
        <v>6.5</v>
      </c>
      <c r="F21">
        <v>6.5</v>
      </c>
      <c r="G21">
        <v>6.5</v>
      </c>
      <c r="H21">
        <v>6.4</v>
      </c>
      <c r="I21">
        <v>6.4</v>
      </c>
      <c r="J21">
        <v>1420</v>
      </c>
    </row>
    <row r="22" spans="1:10">
      <c r="A22">
        <v>24</v>
      </c>
      <c r="B22">
        <v>6.9</v>
      </c>
      <c r="C22">
        <v>6.8</v>
      </c>
      <c r="D22">
        <v>6.8</v>
      </c>
      <c r="E22">
        <v>6.8</v>
      </c>
      <c r="F22">
        <v>6.8</v>
      </c>
      <c r="G22">
        <v>6.7</v>
      </c>
      <c r="H22">
        <v>6.7</v>
      </c>
      <c r="I22">
        <v>6.7</v>
      </c>
      <c r="J22">
        <v>1418</v>
      </c>
    </row>
    <row r="23" spans="1:10">
      <c r="A23">
        <v>26</v>
      </c>
      <c r="B23">
        <v>7.1</v>
      </c>
      <c r="C23">
        <v>7.1</v>
      </c>
      <c r="D23">
        <v>7.1</v>
      </c>
      <c r="E23">
        <v>7</v>
      </c>
      <c r="F23">
        <v>7</v>
      </c>
      <c r="G23">
        <v>7</v>
      </c>
      <c r="H23">
        <v>7</v>
      </c>
      <c r="I23">
        <v>6.9</v>
      </c>
      <c r="J23">
        <v>1416</v>
      </c>
    </row>
    <row r="24" spans="1:10">
      <c r="A24">
        <v>28</v>
      </c>
      <c r="B24">
        <v>7.4</v>
      </c>
      <c r="C24">
        <v>7.4</v>
      </c>
      <c r="D24">
        <v>7.3</v>
      </c>
      <c r="E24">
        <v>7.3</v>
      </c>
      <c r="F24">
        <v>7.3</v>
      </c>
      <c r="G24">
        <v>7.3</v>
      </c>
      <c r="H24">
        <v>7.2</v>
      </c>
      <c r="I24">
        <v>7.2</v>
      </c>
      <c r="J24">
        <v>1414</v>
      </c>
    </row>
    <row r="25" spans="1:10">
      <c r="A25">
        <v>30</v>
      </c>
      <c r="B25">
        <v>7.7</v>
      </c>
      <c r="C25">
        <v>7.6</v>
      </c>
      <c r="D25">
        <v>7.6</v>
      </c>
      <c r="E25">
        <v>7.6</v>
      </c>
      <c r="F25">
        <v>7.6</v>
      </c>
      <c r="G25">
        <v>7.5</v>
      </c>
      <c r="H25">
        <v>7.5</v>
      </c>
      <c r="I25">
        <v>7.5</v>
      </c>
      <c r="J25">
        <v>1412</v>
      </c>
    </row>
    <row r="26" spans="1:10">
      <c r="A26">
        <v>32</v>
      </c>
      <c r="B26">
        <v>7.9</v>
      </c>
      <c r="C26">
        <v>7.9</v>
      </c>
      <c r="D26">
        <v>7.9</v>
      </c>
      <c r="E26">
        <v>7.8</v>
      </c>
      <c r="F26">
        <v>7.8</v>
      </c>
      <c r="G26">
        <v>7.8</v>
      </c>
      <c r="H26">
        <v>7.8</v>
      </c>
      <c r="I26">
        <v>7.7</v>
      </c>
      <c r="J26">
        <v>1410</v>
      </c>
    </row>
    <row r="27" spans="1:10">
      <c r="A27">
        <v>34</v>
      </c>
      <c r="B27">
        <v>8.1999999999999993</v>
      </c>
      <c r="C27">
        <v>8.1999999999999993</v>
      </c>
      <c r="D27">
        <v>8.1</v>
      </c>
      <c r="E27">
        <v>8.1</v>
      </c>
      <c r="F27">
        <v>8.1</v>
      </c>
      <c r="G27">
        <v>8.1</v>
      </c>
      <c r="H27">
        <v>8</v>
      </c>
      <c r="I27">
        <v>8</v>
      </c>
      <c r="J27">
        <v>1408</v>
      </c>
    </row>
    <row r="28" spans="1:10">
      <c r="A28">
        <v>36</v>
      </c>
      <c r="B28">
        <v>8.5</v>
      </c>
      <c r="C28">
        <v>8.4</v>
      </c>
      <c r="D28">
        <v>8.4</v>
      </c>
      <c r="E28">
        <v>8.4</v>
      </c>
      <c r="F28">
        <v>8.4</v>
      </c>
      <c r="G28">
        <v>8.3000000000000007</v>
      </c>
      <c r="H28">
        <v>8.3000000000000007</v>
      </c>
      <c r="I28">
        <v>8.3000000000000007</v>
      </c>
      <c r="J28">
        <v>1406</v>
      </c>
    </row>
    <row r="29" spans="1:10">
      <c r="A29">
        <v>38</v>
      </c>
      <c r="B29">
        <v>8.6999999999999993</v>
      </c>
      <c r="C29">
        <v>8.6999999999999993</v>
      </c>
      <c r="D29">
        <v>8.6999999999999993</v>
      </c>
      <c r="E29">
        <v>8.6</v>
      </c>
      <c r="F29">
        <v>8.6</v>
      </c>
      <c r="G29">
        <v>8.6</v>
      </c>
      <c r="H29">
        <v>8.6</v>
      </c>
      <c r="I29">
        <v>8.5</v>
      </c>
      <c r="J29">
        <v>1404</v>
      </c>
    </row>
    <row r="30" spans="1:10">
      <c r="A30">
        <v>40</v>
      </c>
      <c r="B30">
        <v>9</v>
      </c>
      <c r="C30">
        <v>9</v>
      </c>
      <c r="D30">
        <v>8.9</v>
      </c>
      <c r="E30">
        <v>8.9</v>
      </c>
      <c r="F30">
        <v>8.9</v>
      </c>
      <c r="G30">
        <v>8.9</v>
      </c>
      <c r="H30">
        <v>8.8000000000000007</v>
      </c>
      <c r="I30">
        <v>8.8000000000000007</v>
      </c>
      <c r="J30">
        <v>1402</v>
      </c>
    </row>
    <row r="31" spans="1:10">
      <c r="A31">
        <v>42</v>
      </c>
      <c r="B31">
        <v>9.3000000000000007</v>
      </c>
      <c r="C31">
        <v>9.1999999999999993</v>
      </c>
      <c r="D31">
        <v>9.1999999999999993</v>
      </c>
      <c r="E31">
        <v>9.1999999999999993</v>
      </c>
      <c r="F31">
        <v>9.1999999999999993</v>
      </c>
      <c r="G31">
        <v>9.1</v>
      </c>
      <c r="H31">
        <v>9.1</v>
      </c>
      <c r="I31">
        <v>9.1</v>
      </c>
      <c r="J31">
        <v>1400</v>
      </c>
    </row>
    <row r="32" spans="1:10">
      <c r="A32">
        <v>44</v>
      </c>
      <c r="B32">
        <v>9.5</v>
      </c>
      <c r="C32">
        <v>9.5</v>
      </c>
      <c r="D32">
        <v>9.5</v>
      </c>
      <c r="E32">
        <v>9.4</v>
      </c>
      <c r="F32">
        <v>9.4</v>
      </c>
      <c r="G32">
        <v>9.4</v>
      </c>
      <c r="H32">
        <v>9.4</v>
      </c>
      <c r="I32">
        <v>9.3000000000000007</v>
      </c>
      <c r="J32">
        <v>1398</v>
      </c>
    </row>
    <row r="33" spans="1:10">
      <c r="A33">
        <v>46</v>
      </c>
      <c r="B33">
        <v>9.8000000000000007</v>
      </c>
      <c r="C33">
        <v>9.8000000000000007</v>
      </c>
      <c r="D33">
        <v>9.6999999999999993</v>
      </c>
      <c r="E33">
        <v>9.6999999999999993</v>
      </c>
      <c r="F33">
        <v>9.6999999999999993</v>
      </c>
      <c r="G33">
        <v>9.6999999999999993</v>
      </c>
      <c r="H33">
        <v>9.6</v>
      </c>
      <c r="I33">
        <v>9.6</v>
      </c>
      <c r="J33">
        <v>1396</v>
      </c>
    </row>
    <row r="34" spans="1:10">
      <c r="A34">
        <v>48</v>
      </c>
      <c r="B34">
        <v>10.1</v>
      </c>
      <c r="C34">
        <v>10</v>
      </c>
      <c r="D34">
        <v>10</v>
      </c>
      <c r="E34">
        <v>10</v>
      </c>
      <c r="F34">
        <v>10</v>
      </c>
      <c r="G34">
        <v>9.9</v>
      </c>
      <c r="H34">
        <v>9.9</v>
      </c>
      <c r="I34">
        <v>9.9</v>
      </c>
      <c r="J34">
        <v>1394</v>
      </c>
    </row>
    <row r="35" spans="1:10">
      <c r="A35">
        <v>50</v>
      </c>
      <c r="B35">
        <v>10.3</v>
      </c>
      <c r="C35">
        <v>10.3</v>
      </c>
      <c r="D35">
        <v>10.3</v>
      </c>
      <c r="E35">
        <v>10.199999999999999</v>
      </c>
      <c r="F35">
        <v>10.199999999999999</v>
      </c>
      <c r="G35">
        <v>10.199999999999999</v>
      </c>
      <c r="H35">
        <v>10.199999999999999</v>
      </c>
      <c r="I35">
        <v>10.1</v>
      </c>
      <c r="J35">
        <v>1392</v>
      </c>
    </row>
    <row r="36" spans="1:10">
      <c r="A36">
        <v>52</v>
      </c>
      <c r="B36">
        <v>10.6</v>
      </c>
      <c r="C36">
        <v>10.6</v>
      </c>
      <c r="D36">
        <v>10.5</v>
      </c>
      <c r="E36">
        <v>10.5</v>
      </c>
      <c r="F36">
        <v>10.5</v>
      </c>
      <c r="G36">
        <v>10.5</v>
      </c>
      <c r="H36">
        <v>10.4</v>
      </c>
      <c r="I36">
        <v>10.4</v>
      </c>
      <c r="J36">
        <v>1390</v>
      </c>
    </row>
    <row r="37" spans="1:10">
      <c r="A37">
        <v>54</v>
      </c>
      <c r="B37">
        <v>10.9</v>
      </c>
      <c r="C37">
        <v>10.8</v>
      </c>
      <c r="D37">
        <v>10.8</v>
      </c>
      <c r="E37">
        <v>10.8</v>
      </c>
      <c r="F37">
        <v>10.8</v>
      </c>
      <c r="G37">
        <v>10.7</v>
      </c>
      <c r="H37">
        <v>10.7</v>
      </c>
      <c r="I37">
        <v>10.7</v>
      </c>
      <c r="J37">
        <v>1388</v>
      </c>
    </row>
    <row r="38" spans="1:10">
      <c r="A38">
        <v>56</v>
      </c>
      <c r="B38">
        <v>11.1</v>
      </c>
      <c r="C38">
        <v>11.1</v>
      </c>
      <c r="D38">
        <v>11.1</v>
      </c>
      <c r="E38">
        <v>11</v>
      </c>
      <c r="F38">
        <v>11</v>
      </c>
      <c r="G38">
        <v>11</v>
      </c>
      <c r="H38">
        <v>11</v>
      </c>
      <c r="I38">
        <v>10.9</v>
      </c>
      <c r="J38">
        <v>1386</v>
      </c>
    </row>
    <row r="39" spans="1:10">
      <c r="A39">
        <v>58</v>
      </c>
      <c r="B39">
        <v>11.4</v>
      </c>
      <c r="C39">
        <v>11.4</v>
      </c>
      <c r="D39">
        <v>11.3</v>
      </c>
      <c r="E39">
        <v>11.3</v>
      </c>
      <c r="F39">
        <v>11.3</v>
      </c>
      <c r="G39">
        <v>11.3</v>
      </c>
      <c r="H39">
        <v>11.2</v>
      </c>
      <c r="I39">
        <v>11.2</v>
      </c>
      <c r="J39">
        <v>1384</v>
      </c>
    </row>
    <row r="40" spans="1:10">
      <c r="A40">
        <v>60</v>
      </c>
      <c r="B40">
        <v>11.7</v>
      </c>
      <c r="C40">
        <v>11.6</v>
      </c>
      <c r="D40">
        <v>11.6</v>
      </c>
      <c r="E40">
        <v>11.6</v>
      </c>
      <c r="F40">
        <v>11.6</v>
      </c>
      <c r="G40">
        <v>11.5</v>
      </c>
      <c r="H40">
        <v>11.5</v>
      </c>
      <c r="I40">
        <v>11.5</v>
      </c>
      <c r="J40">
        <v>1382</v>
      </c>
    </row>
    <row r="41" spans="1:10">
      <c r="A41">
        <v>62</v>
      </c>
      <c r="B41">
        <v>11.9</v>
      </c>
      <c r="C41">
        <v>11.9</v>
      </c>
      <c r="D41">
        <v>11.9</v>
      </c>
      <c r="E41">
        <v>11.8</v>
      </c>
      <c r="F41">
        <v>11.8</v>
      </c>
      <c r="G41">
        <v>11.8</v>
      </c>
      <c r="H41">
        <v>11.8</v>
      </c>
      <c r="I41">
        <v>11.7</v>
      </c>
      <c r="J41">
        <v>1380</v>
      </c>
    </row>
    <row r="42" spans="1:10">
      <c r="A42">
        <v>64</v>
      </c>
      <c r="B42">
        <v>12.2</v>
      </c>
      <c r="C42">
        <v>12.2</v>
      </c>
      <c r="D42">
        <v>12.1</v>
      </c>
      <c r="E42">
        <v>12.1</v>
      </c>
      <c r="F42">
        <v>12.1</v>
      </c>
      <c r="G42">
        <v>12.1</v>
      </c>
      <c r="H42">
        <v>12</v>
      </c>
      <c r="I42">
        <v>12</v>
      </c>
      <c r="J42">
        <v>1378</v>
      </c>
    </row>
    <row r="43" spans="1:10">
      <c r="A43">
        <v>66</v>
      </c>
      <c r="B43">
        <v>12.5</v>
      </c>
      <c r="C43">
        <v>12.4</v>
      </c>
      <c r="D43">
        <v>12.4</v>
      </c>
      <c r="E43">
        <v>12.4</v>
      </c>
      <c r="F43">
        <v>12.4</v>
      </c>
      <c r="G43">
        <v>12.3</v>
      </c>
      <c r="H43">
        <v>12.3</v>
      </c>
      <c r="I43">
        <v>12.3</v>
      </c>
      <c r="J43">
        <v>1376</v>
      </c>
    </row>
    <row r="44" spans="1:10">
      <c r="A44">
        <v>68</v>
      </c>
      <c r="B44">
        <v>12.7</v>
      </c>
      <c r="C44">
        <v>12.7</v>
      </c>
      <c r="D44">
        <v>12.7</v>
      </c>
      <c r="E44">
        <v>12.6</v>
      </c>
      <c r="F44">
        <v>12.6</v>
      </c>
      <c r="G44">
        <v>12.6</v>
      </c>
      <c r="H44">
        <v>12.6</v>
      </c>
      <c r="I44">
        <v>12.5</v>
      </c>
      <c r="J44">
        <v>1374</v>
      </c>
    </row>
    <row r="45" spans="1:10">
      <c r="A45">
        <v>70</v>
      </c>
      <c r="B45">
        <v>13</v>
      </c>
      <c r="C45">
        <v>13</v>
      </c>
      <c r="D45">
        <v>12.9</v>
      </c>
      <c r="E45">
        <v>12.9</v>
      </c>
      <c r="F45">
        <v>12.9</v>
      </c>
      <c r="G45">
        <v>12.9</v>
      </c>
      <c r="H45">
        <v>12.8</v>
      </c>
      <c r="I45">
        <v>12.8</v>
      </c>
      <c r="J45">
        <v>1372</v>
      </c>
    </row>
    <row r="46" spans="1:10">
      <c r="A46">
        <v>72</v>
      </c>
      <c r="B46">
        <v>13.3</v>
      </c>
      <c r="C46">
        <v>13.2</v>
      </c>
      <c r="D46">
        <v>13.2</v>
      </c>
      <c r="E46">
        <v>13.2</v>
      </c>
      <c r="F46">
        <v>13.2</v>
      </c>
      <c r="G46">
        <v>13.1</v>
      </c>
      <c r="H46">
        <v>13.1</v>
      </c>
      <c r="I46">
        <v>13.1</v>
      </c>
      <c r="J46">
        <v>1370</v>
      </c>
    </row>
    <row r="47" spans="1:10">
      <c r="A47">
        <v>74</v>
      </c>
      <c r="B47">
        <v>13.5</v>
      </c>
      <c r="C47">
        <v>13.5</v>
      </c>
      <c r="D47">
        <v>13.5</v>
      </c>
      <c r="E47">
        <v>13.4</v>
      </c>
      <c r="F47">
        <v>13.4</v>
      </c>
      <c r="G47">
        <v>13.4</v>
      </c>
      <c r="H47">
        <v>13.4</v>
      </c>
      <c r="I47">
        <v>13.3</v>
      </c>
      <c r="J47">
        <v>1368</v>
      </c>
    </row>
    <row r="48" spans="1:10">
      <c r="A48">
        <v>76</v>
      </c>
      <c r="B48">
        <v>13.8</v>
      </c>
      <c r="C48">
        <v>13.8</v>
      </c>
      <c r="D48">
        <v>13.7</v>
      </c>
      <c r="E48">
        <v>13.7</v>
      </c>
      <c r="F48">
        <v>13.7</v>
      </c>
      <c r="G48">
        <v>13.7</v>
      </c>
      <c r="H48">
        <v>13.6</v>
      </c>
      <c r="I48">
        <v>13.6</v>
      </c>
      <c r="J48">
        <v>1366</v>
      </c>
    </row>
    <row r="49" spans="1:10">
      <c r="A49">
        <v>78</v>
      </c>
      <c r="B49">
        <v>14.1</v>
      </c>
      <c r="C49">
        <v>14</v>
      </c>
      <c r="D49">
        <v>14</v>
      </c>
      <c r="E49">
        <v>14</v>
      </c>
      <c r="F49">
        <v>14</v>
      </c>
      <c r="G49">
        <v>13.9</v>
      </c>
      <c r="H49">
        <v>13.9</v>
      </c>
      <c r="I49">
        <v>13.9</v>
      </c>
      <c r="J49">
        <v>1364</v>
      </c>
    </row>
    <row r="50" spans="1:10">
      <c r="A50">
        <v>80</v>
      </c>
      <c r="B50">
        <v>14.3</v>
      </c>
      <c r="C50">
        <v>14.3</v>
      </c>
      <c r="D50">
        <v>14.3</v>
      </c>
      <c r="E50">
        <v>14.2</v>
      </c>
      <c r="F50">
        <v>14.2</v>
      </c>
      <c r="G50">
        <v>14.2</v>
      </c>
      <c r="H50">
        <v>14.2</v>
      </c>
      <c r="I50">
        <v>14.1</v>
      </c>
      <c r="J50">
        <v>1362</v>
      </c>
    </row>
    <row r="51" spans="1:10">
      <c r="A51">
        <v>82</v>
      </c>
      <c r="B51">
        <v>14.6</v>
      </c>
      <c r="C51">
        <v>14.6</v>
      </c>
      <c r="D51">
        <v>14.5</v>
      </c>
      <c r="E51">
        <v>14.5</v>
      </c>
      <c r="F51">
        <v>14.5</v>
      </c>
      <c r="G51">
        <v>14.5</v>
      </c>
      <c r="H51">
        <v>14.4</v>
      </c>
      <c r="I51">
        <v>14.4</v>
      </c>
      <c r="J51">
        <v>1360</v>
      </c>
    </row>
    <row r="52" spans="1:10">
      <c r="A52">
        <v>84</v>
      </c>
      <c r="B52">
        <v>14.9</v>
      </c>
      <c r="C52">
        <v>14.8</v>
      </c>
      <c r="D52">
        <v>14.8</v>
      </c>
      <c r="E52">
        <v>14.8</v>
      </c>
      <c r="F52">
        <v>14.8</v>
      </c>
      <c r="G52">
        <v>14.7</v>
      </c>
      <c r="H52">
        <v>14.7</v>
      </c>
      <c r="I52">
        <v>14.7</v>
      </c>
      <c r="J52">
        <v>1358</v>
      </c>
    </row>
    <row r="53" spans="1:10">
      <c r="A53">
        <v>86</v>
      </c>
      <c r="B53">
        <v>15.1</v>
      </c>
      <c r="C53">
        <v>15.1</v>
      </c>
      <c r="D53">
        <v>15.1</v>
      </c>
      <c r="E53">
        <v>15</v>
      </c>
      <c r="F53">
        <v>15</v>
      </c>
      <c r="G53">
        <v>15</v>
      </c>
      <c r="H53">
        <v>15</v>
      </c>
      <c r="I53">
        <v>14.9</v>
      </c>
      <c r="J53">
        <v>1356</v>
      </c>
    </row>
    <row r="54" spans="1:10">
      <c r="A54">
        <v>88</v>
      </c>
      <c r="B54">
        <v>15.4</v>
      </c>
      <c r="C54">
        <v>15.4</v>
      </c>
      <c r="D54">
        <v>15.3</v>
      </c>
      <c r="E54">
        <v>15.3</v>
      </c>
      <c r="F54">
        <v>15.3</v>
      </c>
      <c r="G54">
        <v>15.3</v>
      </c>
      <c r="H54">
        <v>15.2</v>
      </c>
      <c r="I54">
        <v>15.2</v>
      </c>
      <c r="J54">
        <v>1354</v>
      </c>
    </row>
    <row r="55" spans="1:10">
      <c r="A55">
        <v>90</v>
      </c>
      <c r="B55">
        <v>15.7</v>
      </c>
      <c r="C55">
        <v>15.6</v>
      </c>
      <c r="D55">
        <v>15.6</v>
      </c>
      <c r="E55">
        <v>15.6</v>
      </c>
      <c r="F55">
        <v>15.6</v>
      </c>
      <c r="G55">
        <v>15.5</v>
      </c>
      <c r="H55">
        <v>15.5</v>
      </c>
      <c r="I55">
        <v>15.5</v>
      </c>
      <c r="J55">
        <v>1352</v>
      </c>
    </row>
    <row r="56" spans="1:10">
      <c r="A56">
        <v>92</v>
      </c>
      <c r="B56">
        <v>15.9</v>
      </c>
      <c r="C56">
        <v>15.9</v>
      </c>
      <c r="D56">
        <v>15.9</v>
      </c>
      <c r="E56">
        <v>15.8</v>
      </c>
      <c r="F56">
        <v>15.8</v>
      </c>
      <c r="G56">
        <v>15.8</v>
      </c>
      <c r="H56">
        <v>15.8</v>
      </c>
      <c r="I56">
        <v>15.7</v>
      </c>
      <c r="J56">
        <v>1350</v>
      </c>
    </row>
    <row r="57" spans="1:10">
      <c r="A57">
        <v>94</v>
      </c>
      <c r="B57">
        <v>16.2</v>
      </c>
      <c r="C57">
        <v>16.2</v>
      </c>
      <c r="D57">
        <v>16.100000000000001</v>
      </c>
      <c r="E57">
        <v>16.100000000000001</v>
      </c>
      <c r="F57">
        <v>16.100000000000001</v>
      </c>
      <c r="G57">
        <v>16.100000000000001</v>
      </c>
      <c r="H57">
        <v>16</v>
      </c>
      <c r="I57">
        <v>16</v>
      </c>
      <c r="J57">
        <v>1348</v>
      </c>
    </row>
    <row r="58" spans="1:10">
      <c r="A58">
        <v>96</v>
      </c>
      <c r="B58">
        <v>16.5</v>
      </c>
      <c r="C58">
        <v>16.399999999999999</v>
      </c>
      <c r="D58">
        <v>16.399999999999999</v>
      </c>
      <c r="E58">
        <v>16.399999999999999</v>
      </c>
      <c r="F58">
        <v>16.399999999999999</v>
      </c>
      <c r="G58">
        <v>16.3</v>
      </c>
      <c r="H58">
        <v>16.3</v>
      </c>
      <c r="I58">
        <v>16.3</v>
      </c>
      <c r="J58">
        <v>1346</v>
      </c>
    </row>
    <row r="59" spans="1:10">
      <c r="A59">
        <v>98</v>
      </c>
      <c r="B59">
        <v>16.7</v>
      </c>
      <c r="C59">
        <v>16.7</v>
      </c>
      <c r="D59">
        <v>16.7</v>
      </c>
      <c r="E59">
        <v>16.600000000000001</v>
      </c>
      <c r="F59">
        <v>16.600000000000001</v>
      </c>
      <c r="G59">
        <v>16.600000000000001</v>
      </c>
      <c r="H59">
        <v>16.600000000000001</v>
      </c>
      <c r="I59">
        <v>16.5</v>
      </c>
      <c r="J59">
        <v>1344</v>
      </c>
    </row>
    <row r="60" spans="1:10">
      <c r="A60">
        <v>100</v>
      </c>
      <c r="B60">
        <v>17</v>
      </c>
      <c r="C60">
        <v>17</v>
      </c>
      <c r="D60">
        <v>16.899999999999999</v>
      </c>
      <c r="E60">
        <v>16.899999999999999</v>
      </c>
      <c r="F60">
        <v>16.899999999999999</v>
      </c>
      <c r="G60">
        <v>16.899999999999999</v>
      </c>
      <c r="H60">
        <v>16.8</v>
      </c>
      <c r="I60">
        <v>16.8</v>
      </c>
      <c r="J60">
        <v>1342</v>
      </c>
    </row>
    <row r="61" spans="1:10">
      <c r="A61">
        <v>102</v>
      </c>
      <c r="B61">
        <v>17.3</v>
      </c>
      <c r="C61">
        <v>17.2</v>
      </c>
      <c r="D61">
        <v>17.2</v>
      </c>
      <c r="E61">
        <v>17.2</v>
      </c>
      <c r="F61">
        <v>17.2</v>
      </c>
      <c r="G61">
        <v>17.100000000000001</v>
      </c>
      <c r="H61">
        <v>17.100000000000001</v>
      </c>
      <c r="I61">
        <v>17.100000000000001</v>
      </c>
      <c r="J61">
        <v>1340</v>
      </c>
    </row>
    <row r="62" spans="1:10">
      <c r="A62">
        <v>104</v>
      </c>
      <c r="B62">
        <v>17.5</v>
      </c>
      <c r="C62">
        <v>17.5</v>
      </c>
      <c r="D62">
        <v>17.5</v>
      </c>
      <c r="E62">
        <v>17.399999999999999</v>
      </c>
      <c r="F62">
        <v>17.399999999999999</v>
      </c>
      <c r="G62">
        <v>17.399999999999999</v>
      </c>
      <c r="H62">
        <v>17.399999999999999</v>
      </c>
      <c r="I62">
        <v>17.3</v>
      </c>
      <c r="J62">
        <v>1338</v>
      </c>
    </row>
    <row r="63" spans="1:10">
      <c r="A63">
        <v>106</v>
      </c>
      <c r="B63">
        <v>17.8</v>
      </c>
      <c r="C63">
        <v>17.8</v>
      </c>
      <c r="D63">
        <v>17.7</v>
      </c>
      <c r="E63">
        <v>17.7</v>
      </c>
      <c r="F63">
        <v>17.7</v>
      </c>
      <c r="G63">
        <v>17.7</v>
      </c>
      <c r="H63">
        <v>17.600000000000001</v>
      </c>
      <c r="I63">
        <v>17.600000000000001</v>
      </c>
      <c r="J63">
        <v>1336</v>
      </c>
    </row>
    <row r="64" spans="1:10">
      <c r="A64">
        <v>108</v>
      </c>
      <c r="B64">
        <v>18.100000000000001</v>
      </c>
      <c r="C64">
        <v>18</v>
      </c>
      <c r="D64">
        <v>18</v>
      </c>
      <c r="E64">
        <v>18</v>
      </c>
      <c r="F64">
        <v>18</v>
      </c>
      <c r="G64">
        <v>17.899999999999999</v>
      </c>
      <c r="H64">
        <v>17.899999999999999</v>
      </c>
      <c r="I64">
        <v>17.899999999999999</v>
      </c>
      <c r="J64">
        <v>1334</v>
      </c>
    </row>
    <row r="65" spans="1:10">
      <c r="A65">
        <v>110</v>
      </c>
      <c r="B65">
        <v>18.3</v>
      </c>
      <c r="C65">
        <v>18.3</v>
      </c>
      <c r="D65">
        <v>18.3</v>
      </c>
      <c r="E65">
        <v>18.2</v>
      </c>
      <c r="F65">
        <v>18.2</v>
      </c>
      <c r="G65">
        <v>18.2</v>
      </c>
      <c r="H65">
        <v>18.2</v>
      </c>
      <c r="I65">
        <v>18.100000000000001</v>
      </c>
      <c r="J65">
        <v>1332</v>
      </c>
    </row>
    <row r="66" spans="1:10">
      <c r="A66">
        <v>112</v>
      </c>
      <c r="B66">
        <v>18.600000000000001</v>
      </c>
      <c r="C66">
        <v>18.600000000000001</v>
      </c>
      <c r="D66">
        <v>18.5</v>
      </c>
      <c r="E66">
        <v>18.5</v>
      </c>
      <c r="F66">
        <v>18.5</v>
      </c>
      <c r="G66">
        <v>18.5</v>
      </c>
      <c r="H66">
        <v>18.399999999999999</v>
      </c>
      <c r="I66">
        <v>18.399999999999999</v>
      </c>
      <c r="J66">
        <v>1330</v>
      </c>
    </row>
    <row r="67" spans="1:10">
      <c r="A67">
        <v>114</v>
      </c>
      <c r="B67">
        <v>18.899999999999999</v>
      </c>
      <c r="C67">
        <v>18.8</v>
      </c>
      <c r="D67">
        <v>18.8</v>
      </c>
      <c r="E67">
        <v>18.8</v>
      </c>
      <c r="F67">
        <v>18.8</v>
      </c>
      <c r="G67">
        <v>18.7</v>
      </c>
      <c r="H67">
        <v>18.7</v>
      </c>
      <c r="I67">
        <v>18.7</v>
      </c>
      <c r="J67">
        <v>1328</v>
      </c>
    </row>
    <row r="68" spans="1:10">
      <c r="A68">
        <v>116</v>
      </c>
      <c r="B68">
        <v>19.100000000000001</v>
      </c>
      <c r="C68">
        <v>19.100000000000001</v>
      </c>
      <c r="D68">
        <v>19.100000000000001</v>
      </c>
      <c r="E68">
        <v>19</v>
      </c>
      <c r="F68">
        <v>19</v>
      </c>
      <c r="G68">
        <v>19</v>
      </c>
      <c r="H68">
        <v>19</v>
      </c>
      <c r="I68">
        <v>18.899999999999999</v>
      </c>
      <c r="J68">
        <v>1326</v>
      </c>
    </row>
    <row r="69" spans="1:10">
      <c r="A69">
        <v>118</v>
      </c>
      <c r="B69">
        <v>19.399999999999999</v>
      </c>
      <c r="C69">
        <v>19.399999999999999</v>
      </c>
      <c r="D69">
        <v>19.3</v>
      </c>
      <c r="E69">
        <v>19.3</v>
      </c>
      <c r="F69">
        <v>19.3</v>
      </c>
      <c r="G69">
        <v>19.3</v>
      </c>
      <c r="H69">
        <v>19.2</v>
      </c>
      <c r="I69">
        <v>19.2</v>
      </c>
      <c r="J69">
        <v>1324</v>
      </c>
    </row>
    <row r="70" spans="1:10">
      <c r="A70">
        <v>120</v>
      </c>
      <c r="B70">
        <v>19.7</v>
      </c>
      <c r="C70">
        <v>19.600000000000001</v>
      </c>
      <c r="D70">
        <v>19.600000000000001</v>
      </c>
      <c r="E70">
        <v>19.600000000000001</v>
      </c>
      <c r="F70">
        <v>19.600000000000001</v>
      </c>
      <c r="G70">
        <v>19.5</v>
      </c>
      <c r="H70">
        <v>19.5</v>
      </c>
      <c r="I70">
        <v>19.5</v>
      </c>
      <c r="J70">
        <v>1322</v>
      </c>
    </row>
    <row r="71" spans="1:10">
      <c r="A71">
        <v>122</v>
      </c>
      <c r="B71">
        <v>19.899999999999999</v>
      </c>
      <c r="C71">
        <v>19.899999999999999</v>
      </c>
      <c r="D71">
        <v>19.899999999999999</v>
      </c>
      <c r="E71">
        <v>19.8</v>
      </c>
      <c r="F71">
        <v>19.8</v>
      </c>
      <c r="G71">
        <v>19.8</v>
      </c>
      <c r="H71">
        <v>19.8</v>
      </c>
      <c r="I71">
        <v>19.7</v>
      </c>
      <c r="J71">
        <v>1320</v>
      </c>
    </row>
    <row r="72" spans="1:10">
      <c r="A72">
        <v>124</v>
      </c>
      <c r="B72">
        <v>20.2</v>
      </c>
      <c r="C72">
        <v>20.2</v>
      </c>
      <c r="D72">
        <v>20.100000000000001</v>
      </c>
      <c r="E72">
        <v>20.100000000000001</v>
      </c>
      <c r="F72">
        <v>20.100000000000001</v>
      </c>
      <c r="G72">
        <v>20.100000000000001</v>
      </c>
      <c r="H72">
        <v>20</v>
      </c>
      <c r="I72">
        <v>20</v>
      </c>
      <c r="J72">
        <v>1318</v>
      </c>
    </row>
    <row r="73" spans="1:10">
      <c r="A73">
        <v>126</v>
      </c>
      <c r="B73">
        <v>20.5</v>
      </c>
      <c r="C73">
        <v>20.399999999999999</v>
      </c>
      <c r="D73">
        <v>20.399999999999999</v>
      </c>
      <c r="E73">
        <v>20.399999999999999</v>
      </c>
      <c r="F73">
        <v>20.399999999999999</v>
      </c>
      <c r="G73">
        <v>20.3</v>
      </c>
      <c r="H73">
        <v>20.3</v>
      </c>
      <c r="I73">
        <v>20.3</v>
      </c>
      <c r="J73">
        <v>1316</v>
      </c>
    </row>
    <row r="74" spans="1:10">
      <c r="A74">
        <v>128</v>
      </c>
      <c r="B74">
        <v>20.7</v>
      </c>
      <c r="C74">
        <v>20.7</v>
      </c>
      <c r="D74">
        <v>20.7</v>
      </c>
      <c r="E74">
        <v>20.6</v>
      </c>
      <c r="F74">
        <v>20.6</v>
      </c>
      <c r="G74">
        <v>20.6</v>
      </c>
      <c r="H74">
        <v>20.6</v>
      </c>
      <c r="I74">
        <v>20.5</v>
      </c>
      <c r="J74">
        <v>1314</v>
      </c>
    </row>
    <row r="75" spans="1:10">
      <c r="A75">
        <v>130</v>
      </c>
      <c r="B75">
        <v>21</v>
      </c>
      <c r="C75">
        <v>21</v>
      </c>
      <c r="D75">
        <v>20.9</v>
      </c>
      <c r="E75">
        <v>20.9</v>
      </c>
      <c r="F75">
        <v>20.9</v>
      </c>
      <c r="G75">
        <v>20.9</v>
      </c>
      <c r="H75">
        <v>20.8</v>
      </c>
      <c r="I75">
        <v>20.8</v>
      </c>
      <c r="J75">
        <v>1312</v>
      </c>
    </row>
    <row r="76" spans="1:10">
      <c r="A76">
        <v>132</v>
      </c>
      <c r="B76">
        <v>21.3</v>
      </c>
      <c r="C76">
        <v>21.2</v>
      </c>
      <c r="D76">
        <v>21.2</v>
      </c>
      <c r="E76">
        <v>21.2</v>
      </c>
      <c r="F76">
        <v>21.2</v>
      </c>
      <c r="G76">
        <v>21.1</v>
      </c>
      <c r="H76">
        <v>21.1</v>
      </c>
      <c r="I76">
        <v>21.1</v>
      </c>
      <c r="J76">
        <v>1310</v>
      </c>
    </row>
    <row r="77" spans="1:10">
      <c r="A77">
        <v>134</v>
      </c>
      <c r="B77">
        <v>21.5</v>
      </c>
      <c r="C77">
        <v>21.5</v>
      </c>
      <c r="D77">
        <v>21.5</v>
      </c>
      <c r="E77">
        <v>21.4</v>
      </c>
      <c r="F77">
        <v>21.4</v>
      </c>
      <c r="G77">
        <v>21.4</v>
      </c>
      <c r="H77">
        <v>21.4</v>
      </c>
      <c r="I77">
        <v>21.3</v>
      </c>
      <c r="J77">
        <v>1308</v>
      </c>
    </row>
    <row r="78" spans="1:10">
      <c r="A78">
        <v>136</v>
      </c>
      <c r="B78">
        <v>21.8</v>
      </c>
      <c r="C78">
        <v>21.8</v>
      </c>
      <c r="D78">
        <v>21.7</v>
      </c>
      <c r="E78">
        <v>21.7</v>
      </c>
      <c r="F78">
        <v>21.7</v>
      </c>
      <c r="G78">
        <v>21.7</v>
      </c>
      <c r="H78">
        <v>21.6</v>
      </c>
      <c r="I78">
        <v>21.6</v>
      </c>
      <c r="J78">
        <v>1306</v>
      </c>
    </row>
    <row r="79" spans="1:10">
      <c r="A79">
        <v>138</v>
      </c>
      <c r="B79">
        <v>22.1</v>
      </c>
      <c r="C79">
        <v>22</v>
      </c>
      <c r="D79">
        <v>22</v>
      </c>
      <c r="E79">
        <v>22</v>
      </c>
      <c r="F79">
        <v>22</v>
      </c>
      <c r="G79">
        <v>21.9</v>
      </c>
      <c r="H79">
        <v>21.9</v>
      </c>
      <c r="I79">
        <v>21.9</v>
      </c>
      <c r="J79">
        <v>1304</v>
      </c>
    </row>
    <row r="80" spans="1:10">
      <c r="A80">
        <v>140</v>
      </c>
      <c r="B80">
        <v>22.3</v>
      </c>
      <c r="C80">
        <v>22.3</v>
      </c>
      <c r="D80">
        <v>22.3</v>
      </c>
      <c r="E80">
        <v>22.2</v>
      </c>
      <c r="F80">
        <v>22.2</v>
      </c>
      <c r="G80">
        <v>22.2</v>
      </c>
      <c r="H80">
        <v>22.2</v>
      </c>
      <c r="I80">
        <v>22.1</v>
      </c>
      <c r="J80">
        <v>1302</v>
      </c>
    </row>
    <row r="81" spans="1:10">
      <c r="A81">
        <v>142</v>
      </c>
      <c r="B81">
        <v>22.6</v>
      </c>
      <c r="C81">
        <v>22.6</v>
      </c>
      <c r="D81">
        <v>22.5</v>
      </c>
      <c r="E81">
        <v>22.5</v>
      </c>
      <c r="F81">
        <v>22.5</v>
      </c>
      <c r="G81">
        <v>22.5</v>
      </c>
      <c r="H81">
        <v>22.4</v>
      </c>
      <c r="I81">
        <v>22.4</v>
      </c>
      <c r="J81">
        <v>1300</v>
      </c>
    </row>
    <row r="82" spans="1:10">
      <c r="A82">
        <v>144</v>
      </c>
      <c r="B82">
        <v>22.9</v>
      </c>
      <c r="C82">
        <v>22.8</v>
      </c>
      <c r="D82">
        <v>22.8</v>
      </c>
      <c r="E82">
        <v>22.8</v>
      </c>
      <c r="F82">
        <v>22.8</v>
      </c>
      <c r="G82">
        <v>22.7</v>
      </c>
      <c r="H82">
        <v>22.7</v>
      </c>
      <c r="I82">
        <v>22.7</v>
      </c>
      <c r="J82">
        <v>1298</v>
      </c>
    </row>
    <row r="83" spans="1:10">
      <c r="A83">
        <v>146</v>
      </c>
      <c r="B83">
        <v>23.1</v>
      </c>
      <c r="C83">
        <v>23.1</v>
      </c>
      <c r="D83">
        <v>23.1</v>
      </c>
      <c r="E83">
        <v>23</v>
      </c>
      <c r="F83">
        <v>23</v>
      </c>
      <c r="G83">
        <v>23</v>
      </c>
      <c r="H83">
        <v>23</v>
      </c>
      <c r="I83">
        <v>22.9</v>
      </c>
      <c r="J83">
        <v>1296</v>
      </c>
    </row>
    <row r="84" spans="1:10">
      <c r="A84">
        <v>148</v>
      </c>
      <c r="B84">
        <v>23.4</v>
      </c>
      <c r="C84">
        <v>23.4</v>
      </c>
      <c r="D84">
        <v>23.3</v>
      </c>
      <c r="E84">
        <v>23.3</v>
      </c>
      <c r="F84">
        <v>23.3</v>
      </c>
      <c r="G84">
        <v>23.3</v>
      </c>
      <c r="H84">
        <v>23.2</v>
      </c>
      <c r="I84">
        <v>23.2</v>
      </c>
      <c r="J84">
        <v>1294</v>
      </c>
    </row>
    <row r="85" spans="1:10">
      <c r="A85">
        <v>150</v>
      </c>
      <c r="B85">
        <v>23.7</v>
      </c>
      <c r="C85">
        <v>23.6</v>
      </c>
      <c r="D85">
        <v>23.6</v>
      </c>
      <c r="E85">
        <v>23.6</v>
      </c>
      <c r="F85">
        <v>23.6</v>
      </c>
      <c r="G85">
        <v>23.5</v>
      </c>
      <c r="H85">
        <v>23.5</v>
      </c>
      <c r="I85">
        <v>23.5</v>
      </c>
      <c r="J85">
        <v>1292</v>
      </c>
    </row>
    <row r="86" spans="1:10">
      <c r="A86">
        <v>152</v>
      </c>
      <c r="B86">
        <v>23.9</v>
      </c>
      <c r="C86">
        <v>23.9</v>
      </c>
      <c r="D86">
        <v>23.9</v>
      </c>
      <c r="E86">
        <v>23.8</v>
      </c>
      <c r="F86">
        <v>23.8</v>
      </c>
      <c r="G86">
        <v>23.8</v>
      </c>
      <c r="H86">
        <v>23.8</v>
      </c>
      <c r="I86">
        <v>23.7</v>
      </c>
      <c r="J86">
        <v>1290</v>
      </c>
    </row>
    <row r="87" spans="1:10">
      <c r="A87">
        <v>154</v>
      </c>
      <c r="B87">
        <v>24.2</v>
      </c>
      <c r="C87">
        <v>24.2</v>
      </c>
      <c r="D87">
        <v>24.1</v>
      </c>
      <c r="E87">
        <v>24.1</v>
      </c>
      <c r="F87">
        <v>24.1</v>
      </c>
      <c r="G87">
        <v>24.1</v>
      </c>
      <c r="H87">
        <v>24</v>
      </c>
      <c r="I87">
        <v>24</v>
      </c>
      <c r="J87">
        <v>1288</v>
      </c>
    </row>
    <row r="88" spans="1:10">
      <c r="A88">
        <v>156</v>
      </c>
      <c r="B88">
        <v>24.5</v>
      </c>
      <c r="C88">
        <v>24.4</v>
      </c>
      <c r="D88">
        <v>24.4</v>
      </c>
      <c r="E88">
        <v>24.4</v>
      </c>
      <c r="F88">
        <v>24.4</v>
      </c>
      <c r="G88">
        <v>24.3</v>
      </c>
      <c r="H88">
        <v>24.3</v>
      </c>
      <c r="I88">
        <v>24.3</v>
      </c>
      <c r="J88">
        <v>1286</v>
      </c>
    </row>
    <row r="89" spans="1:10">
      <c r="A89">
        <v>158</v>
      </c>
      <c r="B89">
        <v>24.7</v>
      </c>
      <c r="C89">
        <v>24.7</v>
      </c>
      <c r="D89">
        <v>24.7</v>
      </c>
      <c r="E89">
        <v>24.6</v>
      </c>
      <c r="F89">
        <v>24.6</v>
      </c>
      <c r="G89">
        <v>24.6</v>
      </c>
      <c r="H89">
        <v>24.6</v>
      </c>
      <c r="I89">
        <v>24.5</v>
      </c>
      <c r="J89">
        <v>1284</v>
      </c>
    </row>
    <row r="90" spans="1:10">
      <c r="A90">
        <v>160</v>
      </c>
      <c r="B90">
        <v>25</v>
      </c>
      <c r="C90">
        <v>25</v>
      </c>
      <c r="D90">
        <v>24.9</v>
      </c>
      <c r="E90">
        <v>24.9</v>
      </c>
      <c r="F90">
        <v>24.9</v>
      </c>
      <c r="G90">
        <v>24.9</v>
      </c>
      <c r="H90">
        <v>24.8</v>
      </c>
      <c r="I90">
        <v>24.8</v>
      </c>
      <c r="J90">
        <v>1282</v>
      </c>
    </row>
    <row r="91" spans="1:10">
      <c r="A91">
        <v>162</v>
      </c>
      <c r="B91">
        <v>25.3</v>
      </c>
      <c r="C91">
        <v>25.2</v>
      </c>
      <c r="D91">
        <v>25.2</v>
      </c>
      <c r="E91">
        <v>25.2</v>
      </c>
      <c r="F91">
        <v>25.2</v>
      </c>
      <c r="G91">
        <v>25.1</v>
      </c>
      <c r="H91">
        <v>25.1</v>
      </c>
      <c r="I91">
        <v>25.1</v>
      </c>
      <c r="J91">
        <v>1280</v>
      </c>
    </row>
    <row r="92" spans="1:10">
      <c r="A92">
        <v>164</v>
      </c>
      <c r="B92">
        <v>25.5</v>
      </c>
      <c r="C92">
        <v>25.5</v>
      </c>
      <c r="D92">
        <v>25.5</v>
      </c>
      <c r="E92">
        <v>25.4</v>
      </c>
      <c r="F92">
        <v>25.4</v>
      </c>
      <c r="G92">
        <v>25.4</v>
      </c>
      <c r="H92">
        <v>25.4</v>
      </c>
      <c r="I92">
        <v>25.3</v>
      </c>
      <c r="J92">
        <v>1278</v>
      </c>
    </row>
    <row r="93" spans="1:10">
      <c r="A93">
        <v>166</v>
      </c>
      <c r="B93">
        <v>25.8</v>
      </c>
      <c r="C93">
        <v>25.8</v>
      </c>
      <c r="D93">
        <v>25.7</v>
      </c>
      <c r="E93">
        <v>25.7</v>
      </c>
      <c r="F93">
        <v>25.7</v>
      </c>
      <c r="G93">
        <v>25.7</v>
      </c>
      <c r="H93">
        <v>25.6</v>
      </c>
      <c r="I93">
        <v>25.6</v>
      </c>
      <c r="J93">
        <v>1276</v>
      </c>
    </row>
    <row r="94" spans="1:10">
      <c r="A94">
        <v>168</v>
      </c>
      <c r="B94">
        <v>26.1</v>
      </c>
      <c r="C94">
        <v>26</v>
      </c>
      <c r="D94">
        <v>26</v>
      </c>
      <c r="E94">
        <v>26</v>
      </c>
      <c r="F94">
        <v>26</v>
      </c>
      <c r="G94">
        <v>25.9</v>
      </c>
      <c r="H94">
        <v>25.9</v>
      </c>
      <c r="I94">
        <v>25.9</v>
      </c>
      <c r="J94">
        <v>1274</v>
      </c>
    </row>
    <row r="95" spans="1:10">
      <c r="A95">
        <v>170</v>
      </c>
      <c r="B95">
        <v>26.3</v>
      </c>
      <c r="C95">
        <v>26.3</v>
      </c>
      <c r="D95">
        <v>26.3</v>
      </c>
      <c r="E95">
        <v>26.2</v>
      </c>
      <c r="F95">
        <v>26.2</v>
      </c>
      <c r="G95">
        <v>26.2</v>
      </c>
      <c r="H95">
        <v>26.2</v>
      </c>
      <c r="I95">
        <v>26.1</v>
      </c>
      <c r="J95">
        <v>1272</v>
      </c>
    </row>
    <row r="96" spans="1:10">
      <c r="A96">
        <v>172</v>
      </c>
      <c r="B96">
        <v>26.6</v>
      </c>
      <c r="C96">
        <v>26.6</v>
      </c>
      <c r="D96">
        <v>26.5</v>
      </c>
      <c r="E96">
        <v>26.5</v>
      </c>
      <c r="F96">
        <v>26.5</v>
      </c>
      <c r="G96">
        <v>26.5</v>
      </c>
      <c r="H96">
        <v>26.4</v>
      </c>
      <c r="I96">
        <v>26.4</v>
      </c>
      <c r="J96">
        <v>1270</v>
      </c>
    </row>
    <row r="97" spans="1:10">
      <c r="A97">
        <v>174</v>
      </c>
      <c r="B97">
        <v>26.9</v>
      </c>
      <c r="C97">
        <v>26.8</v>
      </c>
      <c r="D97">
        <v>26.8</v>
      </c>
      <c r="E97">
        <v>26.8</v>
      </c>
      <c r="F97">
        <v>26.8</v>
      </c>
      <c r="G97">
        <v>26.7</v>
      </c>
      <c r="H97">
        <v>26.7</v>
      </c>
      <c r="I97">
        <v>26.7</v>
      </c>
      <c r="J97">
        <v>1268</v>
      </c>
    </row>
    <row r="98" spans="1:10">
      <c r="A98">
        <v>176</v>
      </c>
      <c r="B98">
        <v>27.1</v>
      </c>
      <c r="C98">
        <v>27.1</v>
      </c>
      <c r="D98">
        <v>27.1</v>
      </c>
      <c r="E98">
        <v>27</v>
      </c>
      <c r="F98">
        <v>27</v>
      </c>
      <c r="G98">
        <v>27</v>
      </c>
      <c r="H98">
        <v>27</v>
      </c>
      <c r="I98">
        <v>26.9</v>
      </c>
      <c r="J98">
        <v>1266</v>
      </c>
    </row>
    <row r="99" spans="1:10">
      <c r="A99">
        <v>178</v>
      </c>
      <c r="B99">
        <v>27.4</v>
      </c>
      <c r="C99">
        <v>27.4</v>
      </c>
      <c r="D99">
        <v>27.3</v>
      </c>
      <c r="E99">
        <v>27.3</v>
      </c>
      <c r="F99">
        <v>27.3</v>
      </c>
      <c r="G99">
        <v>27.3</v>
      </c>
      <c r="H99">
        <v>27.2</v>
      </c>
      <c r="I99">
        <v>27.2</v>
      </c>
      <c r="J99">
        <v>1264</v>
      </c>
    </row>
    <row r="100" spans="1:10">
      <c r="A100">
        <v>180</v>
      </c>
      <c r="B100">
        <v>27.7</v>
      </c>
      <c r="C100">
        <v>27.6</v>
      </c>
      <c r="D100">
        <v>27.6</v>
      </c>
      <c r="E100">
        <v>27.6</v>
      </c>
      <c r="F100">
        <v>27.6</v>
      </c>
      <c r="G100">
        <v>27.5</v>
      </c>
      <c r="H100">
        <v>27.5</v>
      </c>
      <c r="I100">
        <v>27.5</v>
      </c>
      <c r="J100">
        <v>1262</v>
      </c>
    </row>
    <row r="101" spans="1:10">
      <c r="A101">
        <v>182</v>
      </c>
      <c r="B101">
        <v>27.9</v>
      </c>
      <c r="C101">
        <v>27.9</v>
      </c>
      <c r="D101">
        <v>27.9</v>
      </c>
      <c r="E101">
        <v>27.8</v>
      </c>
      <c r="F101">
        <v>27.8</v>
      </c>
      <c r="G101">
        <v>27.8</v>
      </c>
      <c r="H101">
        <v>27.8</v>
      </c>
      <c r="I101">
        <v>27.7</v>
      </c>
      <c r="J101">
        <v>1260</v>
      </c>
    </row>
    <row r="102" spans="1:10">
      <c r="A102">
        <v>184</v>
      </c>
      <c r="B102">
        <v>28.2</v>
      </c>
      <c r="C102">
        <v>28.2</v>
      </c>
      <c r="D102">
        <v>28.1</v>
      </c>
      <c r="E102">
        <v>28.1</v>
      </c>
      <c r="F102">
        <v>28.1</v>
      </c>
      <c r="G102">
        <v>28.1</v>
      </c>
      <c r="H102">
        <v>28</v>
      </c>
      <c r="I102">
        <v>28</v>
      </c>
      <c r="J102">
        <v>1258</v>
      </c>
    </row>
    <row r="103" spans="1:10">
      <c r="A103">
        <v>186</v>
      </c>
      <c r="B103">
        <v>28.5</v>
      </c>
      <c r="C103">
        <v>28.4</v>
      </c>
      <c r="D103">
        <v>28.4</v>
      </c>
      <c r="E103">
        <v>28.4</v>
      </c>
      <c r="F103">
        <v>28.4</v>
      </c>
      <c r="G103">
        <v>28.3</v>
      </c>
      <c r="H103">
        <v>28.3</v>
      </c>
      <c r="I103">
        <v>28.3</v>
      </c>
      <c r="J103">
        <v>1256</v>
      </c>
    </row>
    <row r="104" spans="1:10">
      <c r="A104">
        <v>188</v>
      </c>
      <c r="B104">
        <v>28.7</v>
      </c>
      <c r="C104">
        <v>28.7</v>
      </c>
      <c r="D104">
        <v>28.7</v>
      </c>
      <c r="E104">
        <v>28.6</v>
      </c>
      <c r="F104">
        <v>28.6</v>
      </c>
      <c r="G104">
        <v>28.6</v>
      </c>
      <c r="H104">
        <v>28.6</v>
      </c>
      <c r="I104">
        <v>28.5</v>
      </c>
      <c r="J104">
        <v>1254</v>
      </c>
    </row>
    <row r="105" spans="1:10">
      <c r="A105">
        <v>190</v>
      </c>
      <c r="B105">
        <v>29</v>
      </c>
      <c r="C105">
        <v>29</v>
      </c>
      <c r="D105">
        <v>28.9</v>
      </c>
      <c r="E105">
        <v>28.9</v>
      </c>
      <c r="F105">
        <v>28.9</v>
      </c>
      <c r="G105">
        <v>28.9</v>
      </c>
      <c r="H105">
        <v>28.8</v>
      </c>
      <c r="I105">
        <v>28.8</v>
      </c>
      <c r="J105">
        <v>1252</v>
      </c>
    </row>
    <row r="106" spans="1:10">
      <c r="A106">
        <v>192</v>
      </c>
      <c r="B106">
        <v>29.3</v>
      </c>
      <c r="C106">
        <v>29.2</v>
      </c>
      <c r="D106">
        <v>29.2</v>
      </c>
      <c r="E106">
        <v>29.2</v>
      </c>
      <c r="F106">
        <v>29.2</v>
      </c>
      <c r="G106">
        <v>29.1</v>
      </c>
      <c r="H106">
        <v>29.1</v>
      </c>
      <c r="I106">
        <v>29.1</v>
      </c>
      <c r="J106">
        <v>1250</v>
      </c>
    </row>
    <row r="107" spans="1:10">
      <c r="A107">
        <v>194</v>
      </c>
      <c r="B107">
        <v>29.5</v>
      </c>
      <c r="C107">
        <v>29.5</v>
      </c>
      <c r="D107">
        <v>29.5</v>
      </c>
      <c r="E107">
        <v>29.5</v>
      </c>
      <c r="F107">
        <v>29.4</v>
      </c>
      <c r="G107">
        <v>29.4</v>
      </c>
      <c r="H107">
        <v>29.4</v>
      </c>
      <c r="I107">
        <v>29.3</v>
      </c>
      <c r="J107">
        <v>1248</v>
      </c>
    </row>
    <row r="108" spans="1:10">
      <c r="A108">
        <v>196</v>
      </c>
      <c r="B108">
        <v>29.8</v>
      </c>
      <c r="C108">
        <v>29.8</v>
      </c>
      <c r="D108">
        <v>29.7</v>
      </c>
      <c r="E108">
        <v>29.7</v>
      </c>
      <c r="F108">
        <v>29.7</v>
      </c>
      <c r="G108">
        <v>29.7</v>
      </c>
      <c r="H108">
        <v>29.6</v>
      </c>
      <c r="I108">
        <v>29.6</v>
      </c>
      <c r="J108">
        <v>1246</v>
      </c>
    </row>
    <row r="109" spans="1:10">
      <c r="A109">
        <v>198</v>
      </c>
      <c r="B109">
        <v>30.1</v>
      </c>
      <c r="C109">
        <v>30</v>
      </c>
      <c r="D109">
        <v>30</v>
      </c>
      <c r="E109">
        <v>30</v>
      </c>
      <c r="F109">
        <v>30</v>
      </c>
      <c r="G109">
        <v>29.9</v>
      </c>
      <c r="H109">
        <v>29.9</v>
      </c>
      <c r="I109">
        <v>29.9</v>
      </c>
      <c r="J109">
        <v>1244</v>
      </c>
    </row>
    <row r="110" spans="1:10">
      <c r="A110">
        <v>200</v>
      </c>
      <c r="B110">
        <v>30.3</v>
      </c>
      <c r="C110">
        <v>30.3</v>
      </c>
      <c r="D110">
        <v>30.3</v>
      </c>
      <c r="E110">
        <v>30.3</v>
      </c>
      <c r="F110">
        <v>30.2</v>
      </c>
      <c r="G110">
        <v>30.2</v>
      </c>
      <c r="H110">
        <v>30.2</v>
      </c>
      <c r="I110">
        <v>30.1</v>
      </c>
      <c r="J110">
        <v>1242</v>
      </c>
    </row>
    <row r="111" spans="1:10">
      <c r="A111">
        <v>202</v>
      </c>
      <c r="B111">
        <v>30.6</v>
      </c>
      <c r="C111">
        <v>30.6</v>
      </c>
      <c r="D111">
        <v>30.5</v>
      </c>
      <c r="E111">
        <v>30.5</v>
      </c>
      <c r="F111">
        <v>30.5</v>
      </c>
      <c r="G111">
        <v>30.5</v>
      </c>
      <c r="H111">
        <v>30.4</v>
      </c>
      <c r="I111">
        <v>30.4</v>
      </c>
      <c r="J111">
        <v>1240</v>
      </c>
    </row>
    <row r="112" spans="1:10">
      <c r="A112">
        <v>204</v>
      </c>
      <c r="B112">
        <v>30.9</v>
      </c>
      <c r="C112">
        <v>30.8</v>
      </c>
      <c r="D112">
        <v>30.8</v>
      </c>
      <c r="E112">
        <v>30.8</v>
      </c>
      <c r="F112">
        <v>30.8</v>
      </c>
      <c r="G112">
        <v>30.7</v>
      </c>
      <c r="H112">
        <v>30.7</v>
      </c>
      <c r="I112">
        <v>30.7</v>
      </c>
      <c r="J112">
        <v>1238</v>
      </c>
    </row>
    <row r="113" spans="1:10">
      <c r="A113">
        <v>206</v>
      </c>
      <c r="B113">
        <v>31.1</v>
      </c>
      <c r="C113">
        <v>31.1</v>
      </c>
      <c r="D113">
        <v>31.1</v>
      </c>
      <c r="E113">
        <v>31.1</v>
      </c>
      <c r="F113">
        <v>31</v>
      </c>
      <c r="G113">
        <v>31</v>
      </c>
      <c r="H113">
        <v>31</v>
      </c>
      <c r="I113">
        <v>30.9</v>
      </c>
      <c r="J113">
        <v>1236</v>
      </c>
    </row>
    <row r="114" spans="1:10">
      <c r="A114">
        <v>208</v>
      </c>
      <c r="B114">
        <v>31.4</v>
      </c>
      <c r="C114">
        <v>31.4</v>
      </c>
      <c r="D114">
        <v>31.3</v>
      </c>
      <c r="E114">
        <v>31.3</v>
      </c>
      <c r="F114">
        <v>31.3</v>
      </c>
      <c r="G114">
        <v>31.3</v>
      </c>
      <c r="H114">
        <v>31.2</v>
      </c>
      <c r="I114">
        <v>31.2</v>
      </c>
      <c r="J114">
        <v>1234</v>
      </c>
    </row>
    <row r="115" spans="1:10">
      <c r="A115">
        <v>210</v>
      </c>
      <c r="B115">
        <v>31.7</v>
      </c>
      <c r="C115">
        <v>31.6</v>
      </c>
      <c r="D115">
        <v>31.6</v>
      </c>
      <c r="E115">
        <v>31.6</v>
      </c>
      <c r="F115">
        <v>31.6</v>
      </c>
      <c r="G115">
        <v>31.5</v>
      </c>
      <c r="H115">
        <v>31.5</v>
      </c>
      <c r="I115">
        <v>31.5</v>
      </c>
      <c r="J115">
        <v>1232</v>
      </c>
    </row>
    <row r="116" spans="1:10">
      <c r="A116">
        <v>212</v>
      </c>
      <c r="B116">
        <v>31.9</v>
      </c>
      <c r="C116">
        <v>31.9</v>
      </c>
      <c r="D116">
        <v>31.9</v>
      </c>
      <c r="E116">
        <v>31.9</v>
      </c>
      <c r="F116">
        <v>31.8</v>
      </c>
      <c r="G116">
        <v>31.8</v>
      </c>
      <c r="H116">
        <v>31.8</v>
      </c>
      <c r="I116">
        <v>31.7</v>
      </c>
      <c r="J116">
        <v>1230</v>
      </c>
    </row>
    <row r="117" spans="1:10">
      <c r="A117">
        <v>214</v>
      </c>
      <c r="B117">
        <v>32.200000000000003</v>
      </c>
      <c r="C117">
        <v>32.200000000000003</v>
      </c>
      <c r="D117">
        <v>32.1</v>
      </c>
      <c r="E117">
        <v>32.1</v>
      </c>
      <c r="F117">
        <v>32.1</v>
      </c>
      <c r="G117">
        <v>32.1</v>
      </c>
      <c r="H117">
        <v>32</v>
      </c>
      <c r="I117">
        <v>32</v>
      </c>
      <c r="J117">
        <v>1228</v>
      </c>
    </row>
    <row r="118" spans="1:10">
      <c r="A118">
        <v>216</v>
      </c>
      <c r="B118">
        <v>32.5</v>
      </c>
      <c r="C118">
        <v>32.4</v>
      </c>
      <c r="D118">
        <v>32.4</v>
      </c>
      <c r="E118">
        <v>32.4</v>
      </c>
      <c r="F118">
        <v>32.4</v>
      </c>
      <c r="G118">
        <v>32.299999999999997</v>
      </c>
      <c r="H118">
        <v>32.299999999999997</v>
      </c>
      <c r="I118">
        <v>32.299999999999997</v>
      </c>
      <c r="J118">
        <v>1226</v>
      </c>
    </row>
    <row r="119" spans="1:10">
      <c r="A119">
        <v>218</v>
      </c>
      <c r="B119">
        <v>32.700000000000003</v>
      </c>
      <c r="C119">
        <v>32.700000000000003</v>
      </c>
      <c r="D119">
        <v>32.700000000000003</v>
      </c>
      <c r="E119">
        <v>32.700000000000003</v>
      </c>
      <c r="F119">
        <v>32.6</v>
      </c>
      <c r="G119">
        <v>32.6</v>
      </c>
      <c r="H119">
        <v>32.6</v>
      </c>
      <c r="I119">
        <v>32.5</v>
      </c>
      <c r="J119">
        <v>1224</v>
      </c>
    </row>
    <row r="120" spans="1:10">
      <c r="A120">
        <v>220</v>
      </c>
      <c r="B120">
        <v>33</v>
      </c>
      <c r="C120">
        <v>33</v>
      </c>
      <c r="D120">
        <v>32.9</v>
      </c>
      <c r="E120">
        <v>32.9</v>
      </c>
      <c r="F120">
        <v>32.9</v>
      </c>
      <c r="G120">
        <v>32.9</v>
      </c>
      <c r="H120">
        <v>32.799999999999997</v>
      </c>
      <c r="I120">
        <v>32.799999999999997</v>
      </c>
      <c r="J120">
        <v>1222</v>
      </c>
    </row>
    <row r="121" spans="1:10">
      <c r="A121">
        <v>222</v>
      </c>
      <c r="B121">
        <v>33.299999999999997</v>
      </c>
      <c r="C121">
        <v>33.200000000000003</v>
      </c>
      <c r="D121">
        <v>33.200000000000003</v>
      </c>
      <c r="E121">
        <v>33.200000000000003</v>
      </c>
      <c r="F121">
        <v>33.200000000000003</v>
      </c>
      <c r="G121">
        <v>33.1</v>
      </c>
      <c r="H121">
        <v>33.1</v>
      </c>
      <c r="I121">
        <v>33.1</v>
      </c>
      <c r="J121">
        <v>1220</v>
      </c>
    </row>
    <row r="122" spans="1:10">
      <c r="A122">
        <v>224</v>
      </c>
      <c r="B122">
        <v>33.5</v>
      </c>
      <c r="C122">
        <v>33.5</v>
      </c>
      <c r="D122">
        <v>33.5</v>
      </c>
      <c r="E122">
        <v>33.5</v>
      </c>
      <c r="F122">
        <v>33.4</v>
      </c>
      <c r="G122">
        <v>33.4</v>
      </c>
      <c r="H122">
        <v>33.4</v>
      </c>
      <c r="I122">
        <v>33.299999999999997</v>
      </c>
      <c r="J122">
        <v>1218</v>
      </c>
    </row>
    <row r="123" spans="1:10">
      <c r="A123">
        <v>226</v>
      </c>
      <c r="B123">
        <v>33.799999999999997</v>
      </c>
      <c r="C123">
        <v>33.799999999999997</v>
      </c>
      <c r="D123">
        <v>33.700000000000003</v>
      </c>
      <c r="E123">
        <v>33.700000000000003</v>
      </c>
      <c r="F123">
        <v>33.700000000000003</v>
      </c>
      <c r="G123">
        <v>33.700000000000003</v>
      </c>
      <c r="H123">
        <v>33.6</v>
      </c>
      <c r="I123">
        <v>33.6</v>
      </c>
      <c r="J123">
        <v>1216</v>
      </c>
    </row>
    <row r="124" spans="1:10">
      <c r="A124">
        <v>228</v>
      </c>
      <c r="B124">
        <v>34.1</v>
      </c>
      <c r="C124">
        <v>34</v>
      </c>
      <c r="D124">
        <v>34</v>
      </c>
      <c r="E124">
        <v>34</v>
      </c>
      <c r="F124">
        <v>34</v>
      </c>
      <c r="G124">
        <v>33.9</v>
      </c>
      <c r="H124">
        <v>33.9</v>
      </c>
      <c r="I124">
        <v>33.9</v>
      </c>
      <c r="J124">
        <v>1214</v>
      </c>
    </row>
    <row r="125" spans="1:10">
      <c r="A125">
        <v>230</v>
      </c>
      <c r="B125">
        <v>34.299999999999997</v>
      </c>
      <c r="C125">
        <v>34.299999999999997</v>
      </c>
      <c r="D125">
        <v>34.299999999999997</v>
      </c>
      <c r="E125">
        <v>34.299999999999997</v>
      </c>
      <c r="F125">
        <v>34.200000000000003</v>
      </c>
      <c r="G125">
        <v>34.200000000000003</v>
      </c>
      <c r="H125">
        <v>34.200000000000003</v>
      </c>
      <c r="I125">
        <v>34.1</v>
      </c>
      <c r="J125">
        <v>1212</v>
      </c>
    </row>
    <row r="126" spans="1:10">
      <c r="A126">
        <v>232</v>
      </c>
      <c r="B126">
        <v>34.6</v>
      </c>
      <c r="C126">
        <v>34.6</v>
      </c>
      <c r="D126">
        <v>34.5</v>
      </c>
      <c r="E126">
        <v>34.5</v>
      </c>
      <c r="F126">
        <v>34.5</v>
      </c>
      <c r="G126">
        <v>34.5</v>
      </c>
      <c r="H126">
        <v>34.4</v>
      </c>
      <c r="I126">
        <v>34.4</v>
      </c>
      <c r="J126">
        <v>1210</v>
      </c>
    </row>
    <row r="127" spans="1:10">
      <c r="A127">
        <v>234</v>
      </c>
      <c r="B127">
        <v>34.9</v>
      </c>
      <c r="C127">
        <v>34.799999999999997</v>
      </c>
      <c r="D127">
        <v>34.799999999999997</v>
      </c>
      <c r="E127">
        <v>34.799999999999997</v>
      </c>
      <c r="F127">
        <v>34.799999999999997</v>
      </c>
      <c r="G127">
        <v>34.700000000000003</v>
      </c>
      <c r="H127">
        <v>34.700000000000003</v>
      </c>
      <c r="I127">
        <v>34.700000000000003</v>
      </c>
      <c r="J127">
        <v>1208</v>
      </c>
    </row>
    <row r="128" spans="1:10">
      <c r="A128">
        <v>236</v>
      </c>
      <c r="B128">
        <v>35.1</v>
      </c>
      <c r="C128">
        <v>35.1</v>
      </c>
      <c r="D128">
        <v>35.1</v>
      </c>
      <c r="E128">
        <v>35.1</v>
      </c>
      <c r="F128">
        <v>35</v>
      </c>
      <c r="G128">
        <v>35</v>
      </c>
      <c r="H128">
        <v>35</v>
      </c>
      <c r="I128">
        <v>34.9</v>
      </c>
      <c r="J128">
        <v>1206</v>
      </c>
    </row>
    <row r="129" spans="1:10">
      <c r="A129">
        <v>238</v>
      </c>
      <c r="B129">
        <v>35.4</v>
      </c>
      <c r="C129">
        <v>35.4</v>
      </c>
      <c r="D129">
        <v>35.299999999999997</v>
      </c>
      <c r="E129">
        <v>35.299999999999997</v>
      </c>
      <c r="F129">
        <v>35.299999999999997</v>
      </c>
      <c r="G129">
        <v>35.299999999999997</v>
      </c>
      <c r="H129">
        <v>35.200000000000003</v>
      </c>
      <c r="I129">
        <v>35.200000000000003</v>
      </c>
      <c r="J129">
        <v>1204</v>
      </c>
    </row>
    <row r="130" spans="1:10">
      <c r="A130">
        <v>240</v>
      </c>
      <c r="B130">
        <v>35.700000000000003</v>
      </c>
      <c r="C130">
        <v>35.6</v>
      </c>
      <c r="D130">
        <v>35.6</v>
      </c>
      <c r="E130">
        <v>35.6</v>
      </c>
      <c r="F130">
        <v>35.6</v>
      </c>
      <c r="G130">
        <v>35.5</v>
      </c>
      <c r="H130">
        <v>35.5</v>
      </c>
      <c r="I130">
        <v>35.5</v>
      </c>
      <c r="J130">
        <v>1202</v>
      </c>
    </row>
    <row r="131" spans="1:10">
      <c r="A131">
        <v>242</v>
      </c>
      <c r="B131">
        <v>35.9</v>
      </c>
      <c r="C131">
        <v>35.9</v>
      </c>
      <c r="D131">
        <v>35.9</v>
      </c>
      <c r="E131">
        <v>35.9</v>
      </c>
      <c r="F131">
        <v>35.799999999999997</v>
      </c>
      <c r="G131">
        <v>35.799999999999997</v>
      </c>
      <c r="H131">
        <v>35.799999999999997</v>
      </c>
      <c r="I131">
        <v>35.700000000000003</v>
      </c>
      <c r="J131">
        <v>1200</v>
      </c>
    </row>
    <row r="132" spans="1:10">
      <c r="A132">
        <v>244</v>
      </c>
      <c r="B132">
        <v>36.200000000000003</v>
      </c>
      <c r="C132">
        <v>36.200000000000003</v>
      </c>
      <c r="D132">
        <v>36.1</v>
      </c>
      <c r="E132">
        <v>36.1</v>
      </c>
      <c r="F132">
        <v>36.1</v>
      </c>
      <c r="G132">
        <v>36.1</v>
      </c>
      <c r="H132">
        <v>36</v>
      </c>
      <c r="I132">
        <v>36</v>
      </c>
      <c r="J132">
        <v>1198</v>
      </c>
    </row>
    <row r="133" spans="1:10">
      <c r="A133">
        <v>246</v>
      </c>
      <c r="B133">
        <v>36.5</v>
      </c>
      <c r="C133">
        <v>36.4</v>
      </c>
      <c r="D133">
        <v>36.4</v>
      </c>
      <c r="E133">
        <v>36.4</v>
      </c>
      <c r="F133">
        <v>36.4</v>
      </c>
      <c r="G133">
        <v>36.299999999999997</v>
      </c>
      <c r="H133">
        <v>36.299999999999997</v>
      </c>
      <c r="I133">
        <v>36.299999999999997</v>
      </c>
      <c r="J133">
        <v>1196</v>
      </c>
    </row>
    <row r="134" spans="1:10">
      <c r="A134">
        <v>248</v>
      </c>
      <c r="B134">
        <v>36.700000000000003</v>
      </c>
      <c r="C134">
        <v>36.700000000000003</v>
      </c>
      <c r="D134">
        <v>36.700000000000003</v>
      </c>
      <c r="E134">
        <v>36.700000000000003</v>
      </c>
      <c r="F134">
        <v>36.6</v>
      </c>
      <c r="G134">
        <v>36.6</v>
      </c>
      <c r="H134">
        <v>36.6</v>
      </c>
      <c r="I134">
        <v>36.5</v>
      </c>
      <c r="J134">
        <v>1194</v>
      </c>
    </row>
    <row r="135" spans="1:10">
      <c r="A135">
        <v>250</v>
      </c>
      <c r="B135">
        <v>37</v>
      </c>
      <c r="C135">
        <v>37</v>
      </c>
      <c r="D135">
        <v>36.9</v>
      </c>
      <c r="E135">
        <v>36.9</v>
      </c>
      <c r="F135">
        <v>36.9</v>
      </c>
      <c r="G135">
        <v>36.9</v>
      </c>
      <c r="H135">
        <v>36.799999999999997</v>
      </c>
      <c r="I135">
        <v>36.799999999999997</v>
      </c>
      <c r="J135">
        <v>1192</v>
      </c>
    </row>
    <row r="136" spans="1:10">
      <c r="A136">
        <v>252</v>
      </c>
      <c r="B136">
        <v>37.299999999999997</v>
      </c>
      <c r="C136">
        <v>37.200000000000003</v>
      </c>
      <c r="D136">
        <v>37.200000000000003</v>
      </c>
      <c r="E136">
        <v>37.200000000000003</v>
      </c>
      <c r="F136">
        <v>37.200000000000003</v>
      </c>
      <c r="G136">
        <v>37.1</v>
      </c>
      <c r="H136">
        <v>37.1</v>
      </c>
      <c r="I136">
        <v>37.1</v>
      </c>
      <c r="J136">
        <v>1190</v>
      </c>
    </row>
    <row r="137" spans="1:10">
      <c r="A137">
        <v>254</v>
      </c>
      <c r="B137">
        <v>37.5</v>
      </c>
      <c r="C137">
        <v>37.5</v>
      </c>
      <c r="D137">
        <v>37.5</v>
      </c>
      <c r="E137">
        <v>37.5</v>
      </c>
      <c r="F137">
        <v>37.4</v>
      </c>
      <c r="G137">
        <v>37.4</v>
      </c>
      <c r="H137">
        <v>37.4</v>
      </c>
      <c r="I137">
        <v>37.299999999999997</v>
      </c>
      <c r="J137">
        <v>1188</v>
      </c>
    </row>
    <row r="138" spans="1:10">
      <c r="A138">
        <v>256</v>
      </c>
      <c r="B138">
        <v>37.799999999999997</v>
      </c>
      <c r="C138">
        <v>37.799999999999997</v>
      </c>
      <c r="D138">
        <v>37.700000000000003</v>
      </c>
      <c r="E138">
        <v>37.700000000000003</v>
      </c>
      <c r="F138">
        <v>37.700000000000003</v>
      </c>
      <c r="G138">
        <v>37.700000000000003</v>
      </c>
      <c r="H138">
        <v>37.6</v>
      </c>
      <c r="I138">
        <v>37.6</v>
      </c>
      <c r="J138">
        <v>1186</v>
      </c>
    </row>
    <row r="139" spans="1:10">
      <c r="A139">
        <v>258</v>
      </c>
      <c r="B139">
        <v>38.1</v>
      </c>
      <c r="C139">
        <v>38</v>
      </c>
      <c r="D139">
        <v>38</v>
      </c>
      <c r="E139">
        <v>38</v>
      </c>
      <c r="F139">
        <v>38</v>
      </c>
      <c r="G139">
        <v>37.9</v>
      </c>
      <c r="H139">
        <v>37.9</v>
      </c>
      <c r="I139">
        <v>37.9</v>
      </c>
      <c r="J139">
        <v>1184</v>
      </c>
    </row>
    <row r="140" spans="1:10">
      <c r="A140">
        <v>260</v>
      </c>
      <c r="B140">
        <v>38.299999999999997</v>
      </c>
      <c r="C140">
        <v>38.299999999999997</v>
      </c>
      <c r="D140">
        <v>38.299999999999997</v>
      </c>
      <c r="E140">
        <v>38.299999999999997</v>
      </c>
      <c r="F140">
        <v>38.200000000000003</v>
      </c>
      <c r="G140">
        <v>38.200000000000003</v>
      </c>
      <c r="H140">
        <v>38.200000000000003</v>
      </c>
      <c r="I140">
        <v>38.1</v>
      </c>
      <c r="J140">
        <v>1182</v>
      </c>
    </row>
    <row r="141" spans="1:10">
      <c r="A141">
        <v>262</v>
      </c>
      <c r="B141">
        <v>38.6</v>
      </c>
      <c r="C141">
        <v>38.6</v>
      </c>
      <c r="D141">
        <v>38.5</v>
      </c>
      <c r="E141">
        <v>38.5</v>
      </c>
      <c r="F141">
        <v>38.5</v>
      </c>
      <c r="G141">
        <v>38.5</v>
      </c>
      <c r="H141">
        <v>38.4</v>
      </c>
      <c r="I141">
        <v>38.4</v>
      </c>
      <c r="J141">
        <v>1180</v>
      </c>
    </row>
    <row r="142" spans="1:10">
      <c r="A142">
        <v>264</v>
      </c>
      <c r="B142">
        <v>38.9</v>
      </c>
      <c r="C142">
        <v>38.799999999999997</v>
      </c>
      <c r="D142">
        <v>38.799999999999997</v>
      </c>
      <c r="E142">
        <v>38.799999999999997</v>
      </c>
      <c r="F142">
        <v>38.799999999999997</v>
      </c>
      <c r="G142">
        <v>38.700000000000003</v>
      </c>
      <c r="H142">
        <v>38.700000000000003</v>
      </c>
      <c r="I142">
        <v>38.700000000000003</v>
      </c>
      <c r="J142">
        <v>1178</v>
      </c>
    </row>
    <row r="143" spans="1:10">
      <c r="A143">
        <v>266</v>
      </c>
      <c r="B143">
        <v>39.1</v>
      </c>
      <c r="C143">
        <v>39.1</v>
      </c>
      <c r="D143">
        <v>39.1</v>
      </c>
      <c r="E143">
        <v>39.1</v>
      </c>
      <c r="F143">
        <v>39</v>
      </c>
      <c r="G143">
        <v>39</v>
      </c>
      <c r="H143">
        <v>39</v>
      </c>
      <c r="I143">
        <v>38.9</v>
      </c>
      <c r="J143">
        <v>1176</v>
      </c>
    </row>
    <row r="144" spans="1:10">
      <c r="A144">
        <v>268</v>
      </c>
      <c r="B144">
        <v>39.4</v>
      </c>
      <c r="C144">
        <v>39.4</v>
      </c>
      <c r="D144">
        <v>39.299999999999997</v>
      </c>
      <c r="E144">
        <v>39.299999999999997</v>
      </c>
      <c r="F144">
        <v>39.299999999999997</v>
      </c>
      <c r="G144">
        <v>39.299999999999997</v>
      </c>
      <c r="H144">
        <v>39.200000000000003</v>
      </c>
      <c r="I144">
        <v>39.200000000000003</v>
      </c>
      <c r="J144">
        <v>1174</v>
      </c>
    </row>
    <row r="145" spans="1:10">
      <c r="A145">
        <v>270</v>
      </c>
      <c r="B145">
        <v>39.700000000000003</v>
      </c>
      <c r="C145">
        <v>39.6</v>
      </c>
      <c r="D145">
        <v>39.6</v>
      </c>
      <c r="E145">
        <v>39.6</v>
      </c>
      <c r="F145">
        <v>39.6</v>
      </c>
      <c r="G145">
        <v>39.5</v>
      </c>
      <c r="H145">
        <v>39.5</v>
      </c>
      <c r="I145">
        <v>39.5</v>
      </c>
      <c r="J145">
        <v>1172</v>
      </c>
    </row>
    <row r="146" spans="1:10">
      <c r="A146">
        <v>272</v>
      </c>
      <c r="B146">
        <v>39.9</v>
      </c>
      <c r="C146">
        <v>39.9</v>
      </c>
      <c r="D146">
        <v>39.9</v>
      </c>
      <c r="E146">
        <v>39.9</v>
      </c>
      <c r="F146">
        <v>39.799999999999997</v>
      </c>
      <c r="G146">
        <v>39.799999999999997</v>
      </c>
      <c r="H146">
        <v>39.799999999999997</v>
      </c>
      <c r="I146">
        <v>39.700000000000003</v>
      </c>
      <c r="J146">
        <v>1170</v>
      </c>
    </row>
    <row r="147" spans="1:10">
      <c r="A147">
        <v>274</v>
      </c>
      <c r="B147">
        <v>40.200000000000003</v>
      </c>
      <c r="C147">
        <v>40.200000000000003</v>
      </c>
      <c r="D147">
        <v>40.1</v>
      </c>
      <c r="E147">
        <v>40.1</v>
      </c>
      <c r="F147">
        <v>40.1</v>
      </c>
      <c r="G147">
        <v>40.1</v>
      </c>
      <c r="H147">
        <v>40</v>
      </c>
      <c r="I147">
        <v>40</v>
      </c>
      <c r="J147">
        <v>1168</v>
      </c>
    </row>
    <row r="148" spans="1:10">
      <c r="A148">
        <v>276</v>
      </c>
      <c r="B148">
        <v>40.5</v>
      </c>
      <c r="C148">
        <v>40.4</v>
      </c>
      <c r="D148">
        <v>40.4</v>
      </c>
      <c r="E148">
        <v>40.4</v>
      </c>
      <c r="F148">
        <v>40.4</v>
      </c>
      <c r="G148">
        <v>40.299999999999997</v>
      </c>
      <c r="H148">
        <v>40.299999999999997</v>
      </c>
      <c r="I148">
        <v>40.299999999999997</v>
      </c>
      <c r="J148">
        <v>1166</v>
      </c>
    </row>
    <row r="149" spans="1:10">
      <c r="A149">
        <v>278</v>
      </c>
      <c r="B149">
        <v>40.700000000000003</v>
      </c>
      <c r="C149">
        <v>40.700000000000003</v>
      </c>
      <c r="D149">
        <v>40.700000000000003</v>
      </c>
      <c r="E149">
        <v>40.700000000000003</v>
      </c>
      <c r="F149">
        <v>40.6</v>
      </c>
      <c r="G149">
        <v>40.6</v>
      </c>
      <c r="H149">
        <v>40.6</v>
      </c>
      <c r="I149">
        <v>40.5</v>
      </c>
      <c r="J149">
        <v>1164</v>
      </c>
    </row>
    <row r="150" spans="1:10">
      <c r="A150">
        <v>280</v>
      </c>
      <c r="B150">
        <v>41</v>
      </c>
      <c r="C150">
        <v>41</v>
      </c>
      <c r="D150">
        <v>40.9</v>
      </c>
      <c r="E150">
        <v>40.9</v>
      </c>
      <c r="F150">
        <v>40.9</v>
      </c>
      <c r="G150">
        <v>40.9</v>
      </c>
      <c r="H150">
        <v>40.799999999999997</v>
      </c>
      <c r="I150">
        <v>40.799999999999997</v>
      </c>
      <c r="J150">
        <v>1162</v>
      </c>
    </row>
    <row r="151" spans="1:10">
      <c r="A151">
        <v>282</v>
      </c>
      <c r="B151">
        <v>41.3</v>
      </c>
      <c r="C151">
        <v>41.2</v>
      </c>
      <c r="D151">
        <v>41.2</v>
      </c>
      <c r="E151">
        <v>41.2</v>
      </c>
      <c r="F151">
        <v>41.2</v>
      </c>
      <c r="G151">
        <v>41.1</v>
      </c>
      <c r="H151">
        <v>41.1</v>
      </c>
      <c r="I151">
        <v>41.1</v>
      </c>
      <c r="J151">
        <v>1160</v>
      </c>
    </row>
    <row r="152" spans="1:10">
      <c r="A152">
        <v>284</v>
      </c>
      <c r="B152">
        <v>41.5</v>
      </c>
      <c r="C152">
        <v>41.5</v>
      </c>
      <c r="D152">
        <v>41.5</v>
      </c>
      <c r="E152">
        <v>41.5</v>
      </c>
      <c r="F152">
        <v>41.4</v>
      </c>
      <c r="G152">
        <v>41.4</v>
      </c>
      <c r="H152">
        <v>41.4</v>
      </c>
      <c r="I152">
        <v>41.3</v>
      </c>
      <c r="J152">
        <v>1158</v>
      </c>
    </row>
    <row r="153" spans="1:10">
      <c r="A153">
        <v>286</v>
      </c>
      <c r="B153">
        <v>41.8</v>
      </c>
      <c r="C153">
        <v>41.8</v>
      </c>
      <c r="D153">
        <v>41.7</v>
      </c>
      <c r="E153">
        <v>41.7</v>
      </c>
      <c r="F153">
        <v>41.7</v>
      </c>
      <c r="G153">
        <v>41.7</v>
      </c>
      <c r="H153">
        <v>41.6</v>
      </c>
      <c r="I153">
        <v>41.6</v>
      </c>
      <c r="J153">
        <v>1156</v>
      </c>
    </row>
    <row r="154" spans="1:10">
      <c r="A154">
        <v>288</v>
      </c>
      <c r="B154">
        <v>42.1</v>
      </c>
      <c r="C154">
        <v>42</v>
      </c>
      <c r="D154">
        <v>42</v>
      </c>
      <c r="E154">
        <v>42</v>
      </c>
      <c r="F154">
        <v>42</v>
      </c>
      <c r="G154">
        <v>41.9</v>
      </c>
      <c r="H154">
        <v>41.9</v>
      </c>
      <c r="I154">
        <v>41.9</v>
      </c>
      <c r="J154">
        <v>1154</v>
      </c>
    </row>
    <row r="155" spans="1:10">
      <c r="A155">
        <v>290</v>
      </c>
      <c r="B155">
        <v>42.3</v>
      </c>
      <c r="C155">
        <v>42.3</v>
      </c>
      <c r="D155">
        <v>42.3</v>
      </c>
      <c r="E155">
        <v>42.3</v>
      </c>
      <c r="F155">
        <v>42.2</v>
      </c>
      <c r="G155">
        <v>42.2</v>
      </c>
      <c r="H155">
        <v>42.2</v>
      </c>
      <c r="I155">
        <v>42.1</v>
      </c>
      <c r="J155">
        <v>1152</v>
      </c>
    </row>
    <row r="156" spans="1:10">
      <c r="A156">
        <v>292</v>
      </c>
      <c r="B156">
        <v>42.6</v>
      </c>
      <c r="C156">
        <v>42.6</v>
      </c>
      <c r="D156">
        <v>42.5</v>
      </c>
      <c r="E156">
        <v>42.5</v>
      </c>
      <c r="F156">
        <v>42.5</v>
      </c>
      <c r="G156">
        <v>42.5</v>
      </c>
      <c r="H156">
        <v>42.4</v>
      </c>
      <c r="I156">
        <v>42.4</v>
      </c>
      <c r="J156">
        <v>1150</v>
      </c>
    </row>
    <row r="157" spans="1:10">
      <c r="A157">
        <v>294</v>
      </c>
      <c r="B157">
        <v>42.9</v>
      </c>
      <c r="C157">
        <v>42.8</v>
      </c>
      <c r="D157">
        <v>42.8</v>
      </c>
      <c r="E157">
        <v>42.8</v>
      </c>
      <c r="F157">
        <v>42.8</v>
      </c>
      <c r="G157">
        <v>42.7</v>
      </c>
      <c r="H157">
        <v>42.7</v>
      </c>
      <c r="I157">
        <v>42.7</v>
      </c>
      <c r="J157">
        <v>1148</v>
      </c>
    </row>
    <row r="158" spans="1:10">
      <c r="A158">
        <v>296</v>
      </c>
      <c r="B158">
        <v>43.1</v>
      </c>
      <c r="C158">
        <v>43.1</v>
      </c>
      <c r="D158">
        <v>43.1</v>
      </c>
      <c r="E158">
        <v>43.1</v>
      </c>
      <c r="F158">
        <v>43</v>
      </c>
      <c r="G158">
        <v>43</v>
      </c>
      <c r="H158">
        <v>43</v>
      </c>
      <c r="I158">
        <v>42.9</v>
      </c>
      <c r="J158">
        <v>1146</v>
      </c>
    </row>
    <row r="159" spans="1:10">
      <c r="A159">
        <v>298</v>
      </c>
      <c r="B159">
        <v>43.4</v>
      </c>
      <c r="C159">
        <v>43.4</v>
      </c>
      <c r="D159">
        <v>43.3</v>
      </c>
      <c r="E159">
        <v>43.3</v>
      </c>
      <c r="F159">
        <v>43.3</v>
      </c>
      <c r="G159">
        <v>43.3</v>
      </c>
      <c r="H159">
        <v>43.2</v>
      </c>
      <c r="I159">
        <v>43.2</v>
      </c>
      <c r="J159">
        <v>1144</v>
      </c>
    </row>
    <row r="160" spans="1:10">
      <c r="A160">
        <v>300</v>
      </c>
      <c r="B160">
        <v>43.7</v>
      </c>
      <c r="C160">
        <v>43.6</v>
      </c>
      <c r="D160">
        <v>43.6</v>
      </c>
      <c r="E160">
        <v>43.6</v>
      </c>
      <c r="F160">
        <v>43.6</v>
      </c>
      <c r="G160">
        <v>43.5</v>
      </c>
      <c r="H160">
        <v>43.5</v>
      </c>
      <c r="I160">
        <v>43.5</v>
      </c>
      <c r="J160">
        <v>1142</v>
      </c>
    </row>
    <row r="161" spans="1:10">
      <c r="A161">
        <v>302</v>
      </c>
      <c r="B161">
        <v>43.9</v>
      </c>
      <c r="C161">
        <v>43.9</v>
      </c>
      <c r="D161">
        <v>43.9</v>
      </c>
      <c r="E161">
        <v>43.9</v>
      </c>
      <c r="F161">
        <v>43.8</v>
      </c>
      <c r="G161">
        <v>43.8</v>
      </c>
      <c r="H161">
        <v>43.8</v>
      </c>
      <c r="I161">
        <v>43.7</v>
      </c>
      <c r="J161">
        <v>1140</v>
      </c>
    </row>
    <row r="162" spans="1:10">
      <c r="A162">
        <v>304</v>
      </c>
      <c r="B162">
        <v>44.2</v>
      </c>
      <c r="C162">
        <v>44.2</v>
      </c>
      <c r="D162">
        <v>44.1</v>
      </c>
      <c r="E162">
        <v>44.1</v>
      </c>
      <c r="F162">
        <v>44.1</v>
      </c>
      <c r="G162">
        <v>44.1</v>
      </c>
      <c r="H162">
        <v>44</v>
      </c>
      <c r="I162">
        <v>44</v>
      </c>
      <c r="J162">
        <v>1138</v>
      </c>
    </row>
    <row r="163" spans="1:10">
      <c r="A163">
        <v>306</v>
      </c>
      <c r="B163">
        <v>44.5</v>
      </c>
      <c r="C163">
        <v>44.4</v>
      </c>
      <c r="D163">
        <v>44.4</v>
      </c>
      <c r="E163">
        <v>44.4</v>
      </c>
      <c r="F163">
        <v>44.4</v>
      </c>
      <c r="G163">
        <v>44.3</v>
      </c>
      <c r="H163">
        <v>44.3</v>
      </c>
      <c r="I163">
        <v>44.3</v>
      </c>
      <c r="J163">
        <v>1136</v>
      </c>
    </row>
    <row r="164" spans="1:10">
      <c r="A164">
        <v>308</v>
      </c>
      <c r="B164">
        <v>44.7</v>
      </c>
      <c r="C164">
        <v>44.7</v>
      </c>
      <c r="D164">
        <v>44.7</v>
      </c>
      <c r="E164">
        <v>44.7</v>
      </c>
      <c r="F164">
        <v>44.6</v>
      </c>
      <c r="G164">
        <v>44.6</v>
      </c>
      <c r="H164">
        <v>44.6</v>
      </c>
      <c r="I164">
        <v>44.5</v>
      </c>
      <c r="J164">
        <v>1134</v>
      </c>
    </row>
    <row r="165" spans="1:10">
      <c r="A165">
        <v>310</v>
      </c>
      <c r="B165">
        <v>45</v>
      </c>
      <c r="C165">
        <v>45</v>
      </c>
      <c r="D165">
        <v>44.9</v>
      </c>
      <c r="E165">
        <v>44.9</v>
      </c>
      <c r="F165">
        <v>44.9</v>
      </c>
      <c r="G165">
        <v>44.9</v>
      </c>
      <c r="H165">
        <v>44.8</v>
      </c>
      <c r="I165">
        <v>44.8</v>
      </c>
      <c r="J165">
        <v>1132</v>
      </c>
    </row>
    <row r="166" spans="1:10">
      <c r="A166">
        <v>312</v>
      </c>
      <c r="B166">
        <v>45.3</v>
      </c>
      <c r="C166">
        <v>45.2</v>
      </c>
      <c r="D166">
        <v>45.2</v>
      </c>
      <c r="E166">
        <v>45.2</v>
      </c>
      <c r="F166">
        <v>45.2</v>
      </c>
      <c r="G166">
        <v>45.1</v>
      </c>
      <c r="H166">
        <v>45.1</v>
      </c>
      <c r="I166">
        <v>45.1</v>
      </c>
      <c r="J166">
        <v>1130</v>
      </c>
    </row>
    <row r="167" spans="1:10">
      <c r="A167">
        <v>314</v>
      </c>
      <c r="B167">
        <v>45.5</v>
      </c>
      <c r="C167">
        <v>45.5</v>
      </c>
      <c r="D167">
        <v>45.5</v>
      </c>
      <c r="E167">
        <v>45.5</v>
      </c>
      <c r="F167">
        <v>45.4</v>
      </c>
      <c r="G167">
        <v>45.4</v>
      </c>
      <c r="H167">
        <v>45.4</v>
      </c>
      <c r="I167">
        <v>45.3</v>
      </c>
      <c r="J167">
        <v>1128</v>
      </c>
    </row>
    <row r="168" spans="1:10">
      <c r="A168">
        <v>316</v>
      </c>
      <c r="B168">
        <v>45.8</v>
      </c>
      <c r="C168">
        <v>45.8</v>
      </c>
      <c r="D168">
        <v>45.7</v>
      </c>
      <c r="E168">
        <v>45.7</v>
      </c>
      <c r="F168">
        <v>45.7</v>
      </c>
      <c r="G168">
        <v>45.7</v>
      </c>
      <c r="H168">
        <v>45.6</v>
      </c>
      <c r="I168">
        <v>45.6</v>
      </c>
      <c r="J168">
        <v>1126</v>
      </c>
    </row>
    <row r="169" spans="1:10">
      <c r="A169">
        <v>318</v>
      </c>
      <c r="B169">
        <v>46.1</v>
      </c>
      <c r="C169">
        <v>46</v>
      </c>
      <c r="D169">
        <v>46</v>
      </c>
      <c r="E169">
        <v>46</v>
      </c>
      <c r="F169">
        <v>46</v>
      </c>
      <c r="G169">
        <v>45.9</v>
      </c>
      <c r="H169">
        <v>45.9</v>
      </c>
      <c r="I169">
        <v>45.9</v>
      </c>
      <c r="J169">
        <v>1124</v>
      </c>
    </row>
    <row r="170" spans="1:10">
      <c r="A170">
        <v>320</v>
      </c>
      <c r="B170">
        <v>46.3</v>
      </c>
      <c r="C170">
        <v>46.3</v>
      </c>
      <c r="D170">
        <v>46.3</v>
      </c>
      <c r="E170">
        <v>46.3</v>
      </c>
      <c r="F170">
        <v>46.2</v>
      </c>
      <c r="G170">
        <v>46.2</v>
      </c>
      <c r="H170">
        <v>46.2</v>
      </c>
      <c r="I170">
        <v>46.1</v>
      </c>
      <c r="J170">
        <v>1122</v>
      </c>
    </row>
    <row r="171" spans="1:10">
      <c r="A171">
        <v>322</v>
      </c>
      <c r="B171">
        <v>46.6</v>
      </c>
      <c r="C171">
        <v>46.6</v>
      </c>
      <c r="D171">
        <v>46.5</v>
      </c>
      <c r="E171">
        <v>46.5</v>
      </c>
      <c r="F171">
        <v>46.5</v>
      </c>
      <c r="G171">
        <v>46.5</v>
      </c>
      <c r="H171">
        <v>46.4</v>
      </c>
      <c r="I171">
        <v>46.4</v>
      </c>
      <c r="J171">
        <v>1120</v>
      </c>
    </row>
    <row r="172" spans="1:10">
      <c r="A172">
        <v>324</v>
      </c>
      <c r="B172">
        <v>46.9</v>
      </c>
      <c r="C172">
        <v>46.8</v>
      </c>
      <c r="D172">
        <v>46.8</v>
      </c>
      <c r="E172">
        <v>46.8</v>
      </c>
      <c r="F172">
        <v>46.8</v>
      </c>
      <c r="G172">
        <v>46.7</v>
      </c>
      <c r="H172">
        <v>46.7</v>
      </c>
      <c r="I172">
        <v>46.7</v>
      </c>
      <c r="J172">
        <v>1118</v>
      </c>
    </row>
    <row r="173" spans="1:10">
      <c r="A173">
        <v>326</v>
      </c>
      <c r="B173">
        <v>47.1</v>
      </c>
      <c r="C173">
        <v>47.1</v>
      </c>
      <c r="D173">
        <v>47.1</v>
      </c>
      <c r="E173">
        <v>47.1</v>
      </c>
      <c r="F173">
        <v>47</v>
      </c>
      <c r="G173">
        <v>47</v>
      </c>
      <c r="H173">
        <v>47</v>
      </c>
      <c r="I173">
        <v>46.9</v>
      </c>
      <c r="J173">
        <v>1116</v>
      </c>
    </row>
    <row r="174" spans="1:10">
      <c r="A174">
        <v>328</v>
      </c>
      <c r="B174">
        <v>47.4</v>
      </c>
      <c r="C174">
        <v>47.4</v>
      </c>
      <c r="D174">
        <v>47.3</v>
      </c>
      <c r="E174">
        <v>47.3</v>
      </c>
      <c r="F174">
        <v>47.3</v>
      </c>
      <c r="G174">
        <v>47.3</v>
      </c>
      <c r="H174">
        <v>47.2</v>
      </c>
      <c r="I174">
        <v>47.2</v>
      </c>
      <c r="J174">
        <v>1114</v>
      </c>
    </row>
    <row r="175" spans="1:10">
      <c r="A175">
        <v>330</v>
      </c>
      <c r="B175">
        <v>47.7</v>
      </c>
      <c r="C175">
        <v>47.6</v>
      </c>
      <c r="D175">
        <v>47.6</v>
      </c>
      <c r="E175">
        <v>47.6</v>
      </c>
      <c r="F175">
        <v>47.6</v>
      </c>
      <c r="G175">
        <v>47.5</v>
      </c>
      <c r="H175">
        <v>47.5</v>
      </c>
      <c r="I175">
        <v>47.5</v>
      </c>
      <c r="J175">
        <v>1112</v>
      </c>
    </row>
    <row r="176" spans="1:10">
      <c r="A176">
        <v>332</v>
      </c>
      <c r="B176">
        <v>47.9</v>
      </c>
      <c r="C176">
        <v>47.9</v>
      </c>
      <c r="D176">
        <v>47.9</v>
      </c>
      <c r="E176">
        <v>47.9</v>
      </c>
      <c r="F176">
        <v>47.8</v>
      </c>
      <c r="G176">
        <v>47.8</v>
      </c>
      <c r="H176">
        <v>47.8</v>
      </c>
      <c r="I176">
        <v>47.7</v>
      </c>
      <c r="J176">
        <v>1110</v>
      </c>
    </row>
    <row r="177" spans="1:10">
      <c r="A177">
        <v>334</v>
      </c>
      <c r="B177">
        <v>48.2</v>
      </c>
      <c r="C177">
        <v>48.2</v>
      </c>
      <c r="D177">
        <v>48.1</v>
      </c>
      <c r="E177">
        <v>48.1</v>
      </c>
      <c r="F177">
        <v>48.1</v>
      </c>
      <c r="G177">
        <v>48.1</v>
      </c>
      <c r="H177">
        <v>48</v>
      </c>
      <c r="I177">
        <v>48</v>
      </c>
      <c r="J177">
        <v>1108</v>
      </c>
    </row>
    <row r="178" spans="1:10">
      <c r="A178">
        <v>336</v>
      </c>
      <c r="B178">
        <v>48.5</v>
      </c>
      <c r="C178">
        <v>48.4</v>
      </c>
      <c r="D178">
        <v>48.4</v>
      </c>
      <c r="E178">
        <v>48.4</v>
      </c>
      <c r="F178">
        <v>48.4</v>
      </c>
      <c r="G178">
        <v>48.3</v>
      </c>
      <c r="H178">
        <v>48.3</v>
      </c>
      <c r="I178">
        <v>48.3</v>
      </c>
      <c r="J178">
        <v>1106</v>
      </c>
    </row>
    <row r="179" spans="1:10">
      <c r="A179">
        <v>338</v>
      </c>
      <c r="B179">
        <v>48.7</v>
      </c>
      <c r="C179">
        <v>48.7</v>
      </c>
      <c r="D179">
        <v>48.7</v>
      </c>
      <c r="E179">
        <v>48.7</v>
      </c>
      <c r="F179">
        <v>48.6</v>
      </c>
      <c r="G179">
        <v>48.6</v>
      </c>
      <c r="H179">
        <v>48.6</v>
      </c>
      <c r="I179">
        <v>48.5</v>
      </c>
      <c r="J179">
        <v>1104</v>
      </c>
    </row>
    <row r="180" spans="1:10">
      <c r="A180">
        <v>340</v>
      </c>
      <c r="B180">
        <v>49</v>
      </c>
      <c r="C180">
        <v>49</v>
      </c>
      <c r="D180">
        <v>48.9</v>
      </c>
      <c r="E180">
        <v>48.9</v>
      </c>
      <c r="F180">
        <v>48.9</v>
      </c>
      <c r="G180">
        <v>48.9</v>
      </c>
      <c r="H180">
        <v>48.8</v>
      </c>
      <c r="I180">
        <v>48.8</v>
      </c>
      <c r="J180">
        <v>1102</v>
      </c>
    </row>
    <row r="181" spans="1:10">
      <c r="A181">
        <v>342</v>
      </c>
      <c r="B181">
        <v>49.3</v>
      </c>
      <c r="C181">
        <v>49.2</v>
      </c>
      <c r="D181">
        <v>49.2</v>
      </c>
      <c r="E181">
        <v>49.2</v>
      </c>
      <c r="F181">
        <v>49.2</v>
      </c>
      <c r="G181">
        <v>49.1</v>
      </c>
      <c r="H181">
        <v>49.1</v>
      </c>
      <c r="I181">
        <v>49.1</v>
      </c>
      <c r="J181">
        <v>1100</v>
      </c>
    </row>
    <row r="182" spans="1:10">
      <c r="A182">
        <v>344</v>
      </c>
      <c r="B182">
        <v>49.5</v>
      </c>
      <c r="C182">
        <v>49.5</v>
      </c>
      <c r="D182">
        <v>49.5</v>
      </c>
      <c r="E182">
        <v>49.5</v>
      </c>
      <c r="F182">
        <v>49.4</v>
      </c>
      <c r="G182">
        <v>49.4</v>
      </c>
      <c r="H182">
        <v>49.4</v>
      </c>
      <c r="I182">
        <v>49.3</v>
      </c>
      <c r="J182">
        <v>1098</v>
      </c>
    </row>
    <row r="183" spans="1:10">
      <c r="A183">
        <v>346</v>
      </c>
      <c r="B183">
        <v>49.8</v>
      </c>
      <c r="C183">
        <v>49.8</v>
      </c>
      <c r="D183">
        <v>49.7</v>
      </c>
      <c r="E183">
        <v>49.7</v>
      </c>
      <c r="F183">
        <v>49.7</v>
      </c>
      <c r="G183">
        <v>49.7</v>
      </c>
      <c r="H183">
        <v>49.6</v>
      </c>
      <c r="I183">
        <v>49.6</v>
      </c>
      <c r="J183">
        <v>1096</v>
      </c>
    </row>
    <row r="184" spans="1:10">
      <c r="A184">
        <v>348</v>
      </c>
      <c r="B184">
        <v>50.1</v>
      </c>
      <c r="C184">
        <v>50</v>
      </c>
      <c r="D184">
        <v>50</v>
      </c>
      <c r="E184">
        <v>50</v>
      </c>
      <c r="F184">
        <v>50</v>
      </c>
      <c r="G184">
        <v>49.9</v>
      </c>
      <c r="H184">
        <v>49.9</v>
      </c>
      <c r="I184">
        <v>49.9</v>
      </c>
      <c r="J184">
        <v>1094</v>
      </c>
    </row>
    <row r="185" spans="1:10">
      <c r="A185">
        <v>350</v>
      </c>
      <c r="B185">
        <v>50.3</v>
      </c>
      <c r="C185">
        <v>50.3</v>
      </c>
      <c r="D185">
        <v>50.3</v>
      </c>
      <c r="E185">
        <v>50.3</v>
      </c>
      <c r="F185">
        <v>50.2</v>
      </c>
      <c r="G185">
        <v>50.2</v>
      </c>
      <c r="H185">
        <v>50.2</v>
      </c>
      <c r="I185">
        <v>50.1</v>
      </c>
      <c r="J185">
        <v>1092</v>
      </c>
    </row>
    <row r="186" spans="1:10">
      <c r="A186">
        <v>352</v>
      </c>
      <c r="B186">
        <v>50.6</v>
      </c>
      <c r="C186">
        <v>50.6</v>
      </c>
      <c r="D186">
        <v>50.5</v>
      </c>
      <c r="E186">
        <v>50.5</v>
      </c>
      <c r="F186">
        <v>50.5</v>
      </c>
      <c r="G186">
        <v>50.5</v>
      </c>
      <c r="H186">
        <v>50.4</v>
      </c>
      <c r="I186">
        <v>50.4</v>
      </c>
      <c r="J186">
        <v>1090</v>
      </c>
    </row>
    <row r="187" spans="1:10">
      <c r="A187">
        <v>354</v>
      </c>
      <c r="B187">
        <v>50.9</v>
      </c>
      <c r="C187">
        <v>50.8</v>
      </c>
      <c r="D187">
        <v>50.8</v>
      </c>
      <c r="E187">
        <v>50.8</v>
      </c>
      <c r="F187">
        <v>50.8</v>
      </c>
      <c r="G187">
        <v>50.7</v>
      </c>
      <c r="H187">
        <v>50.7</v>
      </c>
      <c r="I187">
        <v>50.7</v>
      </c>
      <c r="J187">
        <v>1088</v>
      </c>
    </row>
    <row r="188" spans="1:10">
      <c r="A188">
        <v>356</v>
      </c>
      <c r="B188">
        <v>51.1</v>
      </c>
      <c r="C188">
        <v>51.1</v>
      </c>
      <c r="D188">
        <v>51.1</v>
      </c>
      <c r="E188">
        <v>51.1</v>
      </c>
      <c r="F188">
        <v>51</v>
      </c>
      <c r="G188">
        <v>51</v>
      </c>
      <c r="H188">
        <v>51</v>
      </c>
      <c r="I188">
        <v>50.9</v>
      </c>
      <c r="J188">
        <v>1086</v>
      </c>
    </row>
    <row r="189" spans="1:10">
      <c r="A189">
        <v>358</v>
      </c>
      <c r="B189">
        <v>51.4</v>
      </c>
      <c r="C189">
        <v>51.4</v>
      </c>
      <c r="D189">
        <v>51.3</v>
      </c>
      <c r="E189">
        <v>51.3</v>
      </c>
      <c r="F189">
        <v>51.3</v>
      </c>
      <c r="G189">
        <v>51.3</v>
      </c>
      <c r="H189">
        <v>51.2</v>
      </c>
      <c r="I189">
        <v>51.2</v>
      </c>
      <c r="J189">
        <v>1084</v>
      </c>
    </row>
    <row r="190" spans="1:10">
      <c r="A190">
        <v>360</v>
      </c>
      <c r="B190">
        <v>51.7</v>
      </c>
      <c r="C190">
        <v>51.6</v>
      </c>
      <c r="D190">
        <v>51.6</v>
      </c>
      <c r="E190">
        <v>51.6</v>
      </c>
      <c r="F190">
        <v>51.6</v>
      </c>
      <c r="G190">
        <v>51.5</v>
      </c>
      <c r="H190">
        <v>51.5</v>
      </c>
      <c r="I190">
        <v>51.5</v>
      </c>
      <c r="J190">
        <v>1082</v>
      </c>
    </row>
    <row r="191" spans="1:10">
      <c r="A191">
        <v>362</v>
      </c>
      <c r="B191">
        <v>51.9</v>
      </c>
      <c r="C191">
        <v>51.9</v>
      </c>
      <c r="D191">
        <v>51.9</v>
      </c>
      <c r="E191">
        <v>51.9</v>
      </c>
      <c r="F191">
        <v>51.8</v>
      </c>
      <c r="G191">
        <v>51.8</v>
      </c>
      <c r="H191">
        <v>51.8</v>
      </c>
      <c r="I191">
        <v>51.7</v>
      </c>
      <c r="J191">
        <v>1080</v>
      </c>
    </row>
    <row r="192" spans="1:10">
      <c r="A192">
        <v>364</v>
      </c>
      <c r="B192">
        <v>52.2</v>
      </c>
      <c r="C192">
        <v>52.2</v>
      </c>
      <c r="D192">
        <v>52.1</v>
      </c>
      <c r="E192">
        <v>52.1</v>
      </c>
      <c r="F192">
        <v>52.1</v>
      </c>
      <c r="G192">
        <v>52.1</v>
      </c>
      <c r="H192">
        <v>52</v>
      </c>
      <c r="I192">
        <v>52</v>
      </c>
      <c r="J192">
        <v>1078</v>
      </c>
    </row>
    <row r="193" spans="1:10">
      <c r="A193">
        <v>366</v>
      </c>
      <c r="B193">
        <v>52.5</v>
      </c>
      <c r="C193">
        <v>52.4</v>
      </c>
      <c r="D193">
        <v>52.4</v>
      </c>
      <c r="E193">
        <v>52.4</v>
      </c>
      <c r="F193">
        <v>52.4</v>
      </c>
      <c r="G193">
        <v>52.3</v>
      </c>
      <c r="H193">
        <v>52.3</v>
      </c>
      <c r="I193">
        <v>52.3</v>
      </c>
      <c r="J193">
        <v>1076</v>
      </c>
    </row>
    <row r="194" spans="1:10">
      <c r="A194">
        <v>368</v>
      </c>
      <c r="B194">
        <v>52.7</v>
      </c>
      <c r="C194">
        <v>52.7</v>
      </c>
      <c r="D194">
        <v>52.7</v>
      </c>
      <c r="E194">
        <v>52.7</v>
      </c>
      <c r="F194">
        <v>52.6</v>
      </c>
      <c r="G194">
        <v>52.6</v>
      </c>
      <c r="H194">
        <v>52.6</v>
      </c>
      <c r="I194">
        <v>52.5</v>
      </c>
      <c r="J194">
        <v>1074</v>
      </c>
    </row>
    <row r="195" spans="1:10">
      <c r="A195">
        <v>370</v>
      </c>
      <c r="B195">
        <v>53</v>
      </c>
      <c r="C195">
        <v>53</v>
      </c>
      <c r="D195">
        <v>53</v>
      </c>
      <c r="E195">
        <v>52.9</v>
      </c>
      <c r="F195">
        <v>52.9</v>
      </c>
      <c r="G195">
        <v>52.9</v>
      </c>
      <c r="H195">
        <v>52.8</v>
      </c>
      <c r="I195">
        <v>52.8</v>
      </c>
      <c r="J195">
        <v>1072</v>
      </c>
    </row>
    <row r="196" spans="1:10">
      <c r="A196">
        <v>372</v>
      </c>
      <c r="B196">
        <v>53.3</v>
      </c>
      <c r="C196">
        <v>53.2</v>
      </c>
      <c r="D196">
        <v>53.2</v>
      </c>
      <c r="E196">
        <v>53.2</v>
      </c>
      <c r="F196">
        <v>53.2</v>
      </c>
      <c r="G196">
        <v>53.1</v>
      </c>
      <c r="H196">
        <v>53.1</v>
      </c>
      <c r="I196">
        <v>53.1</v>
      </c>
      <c r="J196">
        <v>1070</v>
      </c>
    </row>
    <row r="197" spans="1:10">
      <c r="A197">
        <v>374</v>
      </c>
      <c r="B197">
        <v>53.5</v>
      </c>
      <c r="C197">
        <v>53.5</v>
      </c>
      <c r="D197">
        <v>53.5</v>
      </c>
      <c r="E197">
        <v>53.5</v>
      </c>
      <c r="F197">
        <v>53.4</v>
      </c>
      <c r="G197">
        <v>53.4</v>
      </c>
      <c r="H197">
        <v>53.4</v>
      </c>
      <c r="I197">
        <v>53.3</v>
      </c>
      <c r="J197">
        <v>1068</v>
      </c>
    </row>
    <row r="198" spans="1:10">
      <c r="A198">
        <v>376</v>
      </c>
      <c r="B198">
        <v>53.8</v>
      </c>
      <c r="C198">
        <v>53.8</v>
      </c>
      <c r="D198">
        <v>53.8</v>
      </c>
      <c r="E198">
        <v>53.7</v>
      </c>
      <c r="F198">
        <v>53.7</v>
      </c>
      <c r="G198">
        <v>53.7</v>
      </c>
      <c r="H198">
        <v>53.6</v>
      </c>
      <c r="I198">
        <v>53.6</v>
      </c>
      <c r="J198">
        <v>1066</v>
      </c>
    </row>
    <row r="199" spans="1:10">
      <c r="A199">
        <v>378</v>
      </c>
      <c r="B199">
        <v>54.1</v>
      </c>
      <c r="C199">
        <v>54</v>
      </c>
      <c r="D199">
        <v>54</v>
      </c>
      <c r="E199">
        <v>54</v>
      </c>
      <c r="F199">
        <v>54</v>
      </c>
      <c r="G199">
        <v>53.9</v>
      </c>
      <c r="H199">
        <v>53.9</v>
      </c>
      <c r="I199">
        <v>53.9</v>
      </c>
      <c r="J199">
        <v>1064</v>
      </c>
    </row>
    <row r="200" spans="1:10">
      <c r="A200">
        <v>380</v>
      </c>
      <c r="B200">
        <v>54.3</v>
      </c>
      <c r="C200">
        <v>54.3</v>
      </c>
      <c r="D200">
        <v>54.3</v>
      </c>
      <c r="E200">
        <v>54.3</v>
      </c>
      <c r="F200">
        <v>54.2</v>
      </c>
      <c r="G200">
        <v>54.2</v>
      </c>
      <c r="H200">
        <v>54.2</v>
      </c>
      <c r="I200">
        <v>54.1</v>
      </c>
      <c r="J200">
        <v>1062</v>
      </c>
    </row>
    <row r="201" spans="1:10">
      <c r="A201">
        <v>382</v>
      </c>
      <c r="B201">
        <v>54.6</v>
      </c>
      <c r="C201">
        <v>54.6</v>
      </c>
      <c r="D201">
        <v>54.6</v>
      </c>
      <c r="E201">
        <v>54.5</v>
      </c>
      <c r="F201">
        <v>54.5</v>
      </c>
      <c r="G201">
        <v>54.5</v>
      </c>
      <c r="H201">
        <v>54.4</v>
      </c>
      <c r="I201">
        <v>54.4</v>
      </c>
      <c r="J201">
        <v>1060</v>
      </c>
    </row>
    <row r="202" spans="1:10">
      <c r="A202">
        <v>384</v>
      </c>
      <c r="B202">
        <v>54.9</v>
      </c>
      <c r="C202">
        <v>54.8</v>
      </c>
      <c r="D202">
        <v>54.8</v>
      </c>
      <c r="E202">
        <v>54.8</v>
      </c>
      <c r="F202">
        <v>54.8</v>
      </c>
      <c r="G202">
        <v>54.7</v>
      </c>
      <c r="H202">
        <v>54.7</v>
      </c>
      <c r="I202">
        <v>54.7</v>
      </c>
      <c r="J202">
        <v>1058</v>
      </c>
    </row>
    <row r="203" spans="1:10">
      <c r="A203">
        <v>386</v>
      </c>
      <c r="B203">
        <v>55.1</v>
      </c>
      <c r="C203">
        <v>55.1</v>
      </c>
      <c r="D203">
        <v>55.1</v>
      </c>
      <c r="E203">
        <v>55.1</v>
      </c>
      <c r="F203">
        <v>55</v>
      </c>
      <c r="G203">
        <v>55</v>
      </c>
      <c r="H203">
        <v>55</v>
      </c>
      <c r="I203">
        <v>54.9</v>
      </c>
      <c r="J203">
        <v>1056</v>
      </c>
    </row>
    <row r="204" spans="1:10">
      <c r="A204">
        <v>388</v>
      </c>
      <c r="B204">
        <v>55.4</v>
      </c>
      <c r="C204">
        <v>55.4</v>
      </c>
      <c r="D204">
        <v>55.4</v>
      </c>
      <c r="E204">
        <v>55.3</v>
      </c>
      <c r="F204">
        <v>55.3</v>
      </c>
      <c r="G204">
        <v>55.3</v>
      </c>
      <c r="H204">
        <v>55.2</v>
      </c>
      <c r="I204">
        <v>55.2</v>
      </c>
      <c r="J204">
        <v>1054</v>
      </c>
    </row>
    <row r="205" spans="1:10">
      <c r="A205">
        <v>390</v>
      </c>
      <c r="B205">
        <v>55.7</v>
      </c>
      <c r="C205">
        <v>55.6</v>
      </c>
      <c r="D205">
        <v>55.6</v>
      </c>
      <c r="E205">
        <v>55.6</v>
      </c>
      <c r="F205">
        <v>55.6</v>
      </c>
      <c r="G205">
        <v>55.5</v>
      </c>
      <c r="H205">
        <v>55.5</v>
      </c>
      <c r="I205">
        <v>55.5</v>
      </c>
      <c r="J205">
        <v>1052</v>
      </c>
    </row>
    <row r="206" spans="1:10">
      <c r="A206">
        <v>392</v>
      </c>
      <c r="B206">
        <v>55.9</v>
      </c>
      <c r="C206">
        <v>55.9</v>
      </c>
      <c r="D206">
        <v>55.9</v>
      </c>
      <c r="E206">
        <v>55.9</v>
      </c>
      <c r="F206">
        <v>55.8</v>
      </c>
      <c r="G206">
        <v>55.8</v>
      </c>
      <c r="H206">
        <v>55.8</v>
      </c>
      <c r="I206">
        <v>55.7</v>
      </c>
      <c r="J206">
        <v>1050</v>
      </c>
    </row>
    <row r="207" spans="1:10">
      <c r="A207">
        <v>394</v>
      </c>
      <c r="B207">
        <v>56.2</v>
      </c>
      <c r="C207">
        <v>56.2</v>
      </c>
      <c r="D207">
        <v>56.2</v>
      </c>
      <c r="E207">
        <v>56.1</v>
      </c>
      <c r="F207">
        <v>56.1</v>
      </c>
      <c r="G207">
        <v>56.1</v>
      </c>
      <c r="H207">
        <v>56</v>
      </c>
      <c r="I207">
        <v>56</v>
      </c>
      <c r="J207">
        <v>1048</v>
      </c>
    </row>
    <row r="208" spans="1:10">
      <c r="A208">
        <v>396</v>
      </c>
      <c r="B208">
        <v>56.5</v>
      </c>
      <c r="C208">
        <v>56.4</v>
      </c>
      <c r="D208">
        <v>56.4</v>
      </c>
      <c r="E208">
        <v>56.4</v>
      </c>
      <c r="F208">
        <v>56.4</v>
      </c>
      <c r="G208">
        <v>56.3</v>
      </c>
      <c r="H208">
        <v>56.3</v>
      </c>
      <c r="I208">
        <v>56.3</v>
      </c>
      <c r="J208">
        <v>1046</v>
      </c>
    </row>
    <row r="209" spans="1:10">
      <c r="A209">
        <v>398</v>
      </c>
      <c r="B209">
        <v>56.7</v>
      </c>
      <c r="C209">
        <v>56.7</v>
      </c>
      <c r="D209">
        <v>56.7</v>
      </c>
      <c r="E209">
        <v>56.7</v>
      </c>
      <c r="F209">
        <v>56.6</v>
      </c>
      <c r="G209">
        <v>56.6</v>
      </c>
      <c r="H209">
        <v>56.6</v>
      </c>
      <c r="I209">
        <v>56.5</v>
      </c>
      <c r="J209">
        <v>1044</v>
      </c>
    </row>
    <row r="210" spans="1:10">
      <c r="A210">
        <v>400</v>
      </c>
      <c r="B210">
        <v>57</v>
      </c>
      <c r="C210">
        <v>57</v>
      </c>
      <c r="D210">
        <v>57</v>
      </c>
      <c r="E210">
        <v>56.9</v>
      </c>
      <c r="F210">
        <v>56.9</v>
      </c>
      <c r="G210">
        <v>56.9</v>
      </c>
      <c r="H210">
        <v>56.8</v>
      </c>
      <c r="I210">
        <v>56.8</v>
      </c>
      <c r="J210">
        <v>1042</v>
      </c>
    </row>
    <row r="211" spans="1:10">
      <c r="A211">
        <v>402</v>
      </c>
      <c r="B211">
        <v>57.3</v>
      </c>
      <c r="C211">
        <v>57.2</v>
      </c>
      <c r="D211">
        <v>57.2</v>
      </c>
      <c r="E211">
        <v>57.2</v>
      </c>
      <c r="F211">
        <v>57.2</v>
      </c>
      <c r="G211">
        <v>57.1</v>
      </c>
      <c r="H211">
        <v>57.1</v>
      </c>
      <c r="I211">
        <v>57.1</v>
      </c>
      <c r="J211">
        <v>1040</v>
      </c>
    </row>
    <row r="212" spans="1:10">
      <c r="A212">
        <v>404</v>
      </c>
      <c r="B212">
        <v>57.5</v>
      </c>
      <c r="C212">
        <v>57.5</v>
      </c>
      <c r="D212">
        <v>57.5</v>
      </c>
      <c r="E212">
        <v>57.5</v>
      </c>
      <c r="F212">
        <v>57.4</v>
      </c>
      <c r="G212">
        <v>57.4</v>
      </c>
      <c r="H212">
        <v>57.4</v>
      </c>
      <c r="I212">
        <v>57.3</v>
      </c>
      <c r="J212">
        <v>1038</v>
      </c>
    </row>
    <row r="213" spans="1:10">
      <c r="A213">
        <v>406</v>
      </c>
      <c r="B213">
        <v>57.8</v>
      </c>
      <c r="C213">
        <v>57.8</v>
      </c>
      <c r="D213">
        <v>57.8</v>
      </c>
      <c r="E213">
        <v>57.7</v>
      </c>
      <c r="F213">
        <v>57.7</v>
      </c>
      <c r="G213">
        <v>57.7</v>
      </c>
      <c r="H213">
        <v>57.6</v>
      </c>
      <c r="I213">
        <v>57.6</v>
      </c>
      <c r="J213">
        <v>1036</v>
      </c>
    </row>
    <row r="214" spans="1:10">
      <c r="A214">
        <v>408</v>
      </c>
      <c r="B214">
        <v>58.1</v>
      </c>
      <c r="C214">
        <v>58</v>
      </c>
      <c r="D214">
        <v>58</v>
      </c>
      <c r="E214">
        <v>58</v>
      </c>
      <c r="F214">
        <v>58</v>
      </c>
      <c r="G214">
        <v>57.9</v>
      </c>
      <c r="H214">
        <v>57.9</v>
      </c>
      <c r="I214">
        <v>57.9</v>
      </c>
      <c r="J214">
        <v>1034</v>
      </c>
    </row>
    <row r="215" spans="1:10">
      <c r="A215">
        <v>410</v>
      </c>
      <c r="B215">
        <v>58.3</v>
      </c>
      <c r="C215">
        <v>58.3</v>
      </c>
      <c r="D215">
        <v>58.3</v>
      </c>
      <c r="E215">
        <v>58.3</v>
      </c>
      <c r="F215">
        <v>58.2</v>
      </c>
      <c r="G215">
        <v>58.2</v>
      </c>
      <c r="H215">
        <v>58.2</v>
      </c>
      <c r="I215">
        <v>58.1</v>
      </c>
      <c r="J215">
        <v>1032</v>
      </c>
    </row>
    <row r="216" spans="1:10">
      <c r="A216">
        <v>412</v>
      </c>
      <c r="B216">
        <v>58.6</v>
      </c>
      <c r="C216">
        <v>58.6</v>
      </c>
      <c r="D216">
        <v>58.6</v>
      </c>
      <c r="E216">
        <v>58.5</v>
      </c>
      <c r="F216">
        <v>58.5</v>
      </c>
      <c r="G216">
        <v>58.5</v>
      </c>
      <c r="H216">
        <v>58.4</v>
      </c>
      <c r="I216">
        <v>58.4</v>
      </c>
      <c r="J216">
        <v>1030</v>
      </c>
    </row>
    <row r="217" spans="1:10">
      <c r="A217">
        <v>414</v>
      </c>
      <c r="B217">
        <v>58.9</v>
      </c>
      <c r="C217">
        <v>58.8</v>
      </c>
      <c r="D217">
        <v>58.8</v>
      </c>
      <c r="E217">
        <v>58.8</v>
      </c>
      <c r="F217">
        <v>58.8</v>
      </c>
      <c r="G217">
        <v>58.7</v>
      </c>
      <c r="H217">
        <v>58.7</v>
      </c>
      <c r="I217">
        <v>58.7</v>
      </c>
      <c r="J217">
        <v>1028</v>
      </c>
    </row>
    <row r="218" spans="1:10">
      <c r="A218">
        <v>416</v>
      </c>
      <c r="B218">
        <v>59.1</v>
      </c>
      <c r="C218">
        <v>59.1</v>
      </c>
      <c r="D218">
        <v>59.1</v>
      </c>
      <c r="E218">
        <v>59.1</v>
      </c>
      <c r="F218">
        <v>59</v>
      </c>
      <c r="G218">
        <v>59</v>
      </c>
      <c r="H218">
        <v>59</v>
      </c>
      <c r="I218">
        <v>58.9</v>
      </c>
      <c r="J218">
        <v>1026</v>
      </c>
    </row>
    <row r="219" spans="1:10">
      <c r="A219">
        <v>418</v>
      </c>
      <c r="B219">
        <v>59.4</v>
      </c>
      <c r="C219">
        <v>59.4</v>
      </c>
      <c r="D219">
        <v>59.4</v>
      </c>
      <c r="E219">
        <v>59.3</v>
      </c>
      <c r="F219">
        <v>59.3</v>
      </c>
      <c r="G219">
        <v>59.3</v>
      </c>
      <c r="H219">
        <v>59.2</v>
      </c>
      <c r="I219">
        <v>59.2</v>
      </c>
      <c r="J219">
        <v>1024</v>
      </c>
    </row>
    <row r="220" spans="1:10">
      <c r="A220">
        <v>420</v>
      </c>
      <c r="B220">
        <v>59.7</v>
      </c>
      <c r="C220">
        <v>59.6</v>
      </c>
      <c r="D220">
        <v>59.6</v>
      </c>
      <c r="E220">
        <v>59.6</v>
      </c>
      <c r="F220">
        <v>59.6</v>
      </c>
      <c r="G220">
        <v>59.5</v>
      </c>
      <c r="H220">
        <v>59.5</v>
      </c>
      <c r="I220">
        <v>59.5</v>
      </c>
      <c r="J220">
        <v>1022</v>
      </c>
    </row>
    <row r="221" spans="1:10">
      <c r="A221">
        <v>422</v>
      </c>
      <c r="B221">
        <v>59.9</v>
      </c>
      <c r="C221">
        <v>59.9</v>
      </c>
      <c r="D221">
        <v>59.9</v>
      </c>
      <c r="E221">
        <v>59.9</v>
      </c>
      <c r="F221">
        <v>59.8</v>
      </c>
      <c r="G221">
        <v>59.8</v>
      </c>
      <c r="H221">
        <v>59.8</v>
      </c>
      <c r="I221">
        <v>59.7</v>
      </c>
      <c r="J221">
        <v>1020</v>
      </c>
    </row>
    <row r="222" spans="1:10">
      <c r="A222">
        <v>424</v>
      </c>
      <c r="B222">
        <v>60.2</v>
      </c>
      <c r="C222">
        <v>60.2</v>
      </c>
      <c r="D222">
        <v>60.2</v>
      </c>
      <c r="E222">
        <v>60.1</v>
      </c>
      <c r="F222">
        <v>60.1</v>
      </c>
      <c r="G222">
        <v>60.1</v>
      </c>
      <c r="H222">
        <v>60</v>
      </c>
      <c r="I222">
        <v>60</v>
      </c>
      <c r="J222">
        <v>1018</v>
      </c>
    </row>
    <row r="223" spans="1:10">
      <c r="A223">
        <v>426</v>
      </c>
      <c r="B223">
        <v>60.5</v>
      </c>
      <c r="C223">
        <v>60.4</v>
      </c>
      <c r="D223">
        <v>60.4</v>
      </c>
      <c r="E223">
        <v>60.4</v>
      </c>
      <c r="F223">
        <v>60.4</v>
      </c>
      <c r="G223">
        <v>60.3</v>
      </c>
      <c r="H223">
        <v>60.3</v>
      </c>
      <c r="I223">
        <v>60.3</v>
      </c>
      <c r="J223">
        <v>1016</v>
      </c>
    </row>
    <row r="224" spans="1:10">
      <c r="A224">
        <v>428</v>
      </c>
      <c r="B224">
        <v>60.7</v>
      </c>
      <c r="C224">
        <v>60.7</v>
      </c>
      <c r="D224">
        <v>60.7</v>
      </c>
      <c r="E224">
        <v>60.7</v>
      </c>
      <c r="F224">
        <v>60.6</v>
      </c>
      <c r="G224">
        <v>60.6</v>
      </c>
      <c r="H224">
        <v>60.6</v>
      </c>
      <c r="I224">
        <v>60.5</v>
      </c>
      <c r="J224">
        <v>1014</v>
      </c>
    </row>
    <row r="225" spans="1:10">
      <c r="A225">
        <v>430</v>
      </c>
      <c r="B225">
        <v>61</v>
      </c>
      <c r="C225">
        <v>61</v>
      </c>
      <c r="D225">
        <v>61</v>
      </c>
      <c r="E225">
        <v>60.9</v>
      </c>
      <c r="F225">
        <v>60.9</v>
      </c>
      <c r="G225">
        <v>60.9</v>
      </c>
      <c r="H225">
        <v>60.8</v>
      </c>
      <c r="I225">
        <v>60.8</v>
      </c>
      <c r="J225">
        <v>1012</v>
      </c>
    </row>
    <row r="226" spans="1:10">
      <c r="A226">
        <v>432</v>
      </c>
      <c r="B226">
        <v>61.3</v>
      </c>
      <c r="C226">
        <v>61.2</v>
      </c>
      <c r="D226">
        <v>61.2</v>
      </c>
      <c r="E226">
        <v>61.2</v>
      </c>
      <c r="F226">
        <v>61.2</v>
      </c>
      <c r="G226">
        <v>61.1</v>
      </c>
      <c r="H226">
        <v>61.1</v>
      </c>
      <c r="I226">
        <v>61.1</v>
      </c>
      <c r="J226">
        <v>1010</v>
      </c>
    </row>
    <row r="227" spans="1:10">
      <c r="A227">
        <v>434</v>
      </c>
      <c r="B227">
        <v>61.5</v>
      </c>
      <c r="C227">
        <v>61.5</v>
      </c>
      <c r="D227">
        <v>61.5</v>
      </c>
      <c r="E227">
        <v>61.5</v>
      </c>
      <c r="F227">
        <v>61.4</v>
      </c>
      <c r="G227">
        <v>61.4</v>
      </c>
      <c r="H227">
        <v>61.4</v>
      </c>
      <c r="I227">
        <v>61.3</v>
      </c>
      <c r="J227">
        <v>1008</v>
      </c>
    </row>
    <row r="228" spans="1:10">
      <c r="A228">
        <v>436</v>
      </c>
      <c r="B228">
        <v>61.8</v>
      </c>
      <c r="C228">
        <v>61.8</v>
      </c>
      <c r="D228">
        <v>61.8</v>
      </c>
      <c r="E228">
        <v>61.7</v>
      </c>
      <c r="F228">
        <v>61.7</v>
      </c>
      <c r="G228">
        <v>61.7</v>
      </c>
      <c r="H228">
        <v>61.6</v>
      </c>
      <c r="I228">
        <v>61.6</v>
      </c>
      <c r="J228">
        <v>1006</v>
      </c>
    </row>
    <row r="229" spans="1:10">
      <c r="A229">
        <v>438</v>
      </c>
      <c r="B229">
        <v>62.1</v>
      </c>
      <c r="C229">
        <v>62</v>
      </c>
      <c r="D229">
        <v>62</v>
      </c>
      <c r="E229">
        <v>62</v>
      </c>
      <c r="F229">
        <v>62</v>
      </c>
      <c r="G229">
        <v>61.9</v>
      </c>
      <c r="H229">
        <v>61.9</v>
      </c>
      <c r="I229">
        <v>61.9</v>
      </c>
      <c r="J229">
        <v>1004</v>
      </c>
    </row>
    <row r="230" spans="1:10">
      <c r="A230">
        <v>440</v>
      </c>
      <c r="B230">
        <v>62.3</v>
      </c>
      <c r="C230">
        <v>62.3</v>
      </c>
      <c r="D230">
        <v>62.3</v>
      </c>
      <c r="E230">
        <v>62.3</v>
      </c>
      <c r="F230">
        <v>62.2</v>
      </c>
      <c r="G230">
        <v>62.2</v>
      </c>
      <c r="H230">
        <v>62.2</v>
      </c>
      <c r="I230">
        <v>62.1</v>
      </c>
      <c r="J230">
        <v>1002</v>
      </c>
    </row>
    <row r="231" spans="1:10">
      <c r="A231">
        <v>442</v>
      </c>
      <c r="B231">
        <v>62.6</v>
      </c>
      <c r="C231">
        <v>62.6</v>
      </c>
      <c r="D231">
        <v>62.6</v>
      </c>
      <c r="E231">
        <v>62.5</v>
      </c>
      <c r="F231">
        <v>62.5</v>
      </c>
      <c r="G231">
        <v>62.5</v>
      </c>
      <c r="H231">
        <v>62.4</v>
      </c>
      <c r="I231">
        <v>62.4</v>
      </c>
      <c r="J231">
        <v>1000</v>
      </c>
    </row>
    <row r="232" spans="1:10">
      <c r="A232">
        <v>444</v>
      </c>
      <c r="B232">
        <v>62.9</v>
      </c>
      <c r="C232">
        <v>62.8</v>
      </c>
      <c r="D232">
        <v>62.8</v>
      </c>
      <c r="E232">
        <v>62.8</v>
      </c>
      <c r="F232">
        <v>62.8</v>
      </c>
      <c r="G232">
        <v>62.7</v>
      </c>
      <c r="H232">
        <v>62.7</v>
      </c>
      <c r="I232">
        <v>62.7</v>
      </c>
      <c r="J232">
        <v>998</v>
      </c>
    </row>
    <row r="233" spans="1:10">
      <c r="A233">
        <v>446</v>
      </c>
      <c r="B233">
        <v>63.1</v>
      </c>
      <c r="C233">
        <v>63.1</v>
      </c>
      <c r="D233">
        <v>63.1</v>
      </c>
      <c r="E233">
        <v>63.1</v>
      </c>
      <c r="F233">
        <v>63</v>
      </c>
      <c r="G233">
        <v>63</v>
      </c>
      <c r="H233">
        <v>63</v>
      </c>
      <c r="I233">
        <v>62.9</v>
      </c>
      <c r="J233">
        <v>996</v>
      </c>
    </row>
    <row r="234" spans="1:10">
      <c r="A234">
        <v>448</v>
      </c>
      <c r="B234">
        <v>63.4</v>
      </c>
      <c r="C234">
        <v>63.4</v>
      </c>
      <c r="D234">
        <v>63.4</v>
      </c>
      <c r="E234">
        <v>63.3</v>
      </c>
      <c r="F234">
        <v>63.3</v>
      </c>
      <c r="G234">
        <v>63.3</v>
      </c>
      <c r="H234">
        <v>63.2</v>
      </c>
      <c r="I234">
        <v>63.2</v>
      </c>
      <c r="J234">
        <v>994</v>
      </c>
    </row>
    <row r="235" spans="1:10">
      <c r="A235">
        <v>450</v>
      </c>
      <c r="B235">
        <v>63.7</v>
      </c>
      <c r="C235">
        <v>63.6</v>
      </c>
      <c r="D235">
        <v>63.6</v>
      </c>
      <c r="E235">
        <v>63.6</v>
      </c>
      <c r="F235">
        <v>63.6</v>
      </c>
      <c r="G235">
        <v>63.5</v>
      </c>
      <c r="H235">
        <v>63.5</v>
      </c>
      <c r="I235">
        <v>63.5</v>
      </c>
      <c r="J235">
        <v>992</v>
      </c>
    </row>
    <row r="236" spans="1:10">
      <c r="A236">
        <v>452</v>
      </c>
      <c r="B236">
        <v>63.9</v>
      </c>
      <c r="C236">
        <v>63.9</v>
      </c>
      <c r="D236">
        <v>63.9</v>
      </c>
      <c r="E236">
        <v>63.9</v>
      </c>
      <c r="F236">
        <v>63.8</v>
      </c>
      <c r="G236">
        <v>63.8</v>
      </c>
      <c r="H236">
        <v>63.8</v>
      </c>
      <c r="I236">
        <v>63.7</v>
      </c>
      <c r="J236">
        <v>990</v>
      </c>
    </row>
    <row r="237" spans="1:10">
      <c r="A237">
        <v>454</v>
      </c>
      <c r="B237">
        <v>64.2</v>
      </c>
      <c r="C237">
        <v>64.2</v>
      </c>
      <c r="D237">
        <v>64.2</v>
      </c>
      <c r="E237">
        <v>64.099999999999994</v>
      </c>
      <c r="F237">
        <v>64.099999999999994</v>
      </c>
      <c r="G237">
        <v>64.099999999999994</v>
      </c>
      <c r="H237">
        <v>64</v>
      </c>
      <c r="I237">
        <v>64</v>
      </c>
      <c r="J237">
        <v>988</v>
      </c>
    </row>
    <row r="238" spans="1:10">
      <c r="A238">
        <v>456</v>
      </c>
      <c r="B238">
        <v>64.5</v>
      </c>
      <c r="C238">
        <v>64.400000000000006</v>
      </c>
      <c r="D238">
        <v>64.400000000000006</v>
      </c>
      <c r="E238">
        <v>64.400000000000006</v>
      </c>
      <c r="F238">
        <v>64.400000000000006</v>
      </c>
      <c r="G238">
        <v>64.3</v>
      </c>
      <c r="H238">
        <v>64.3</v>
      </c>
      <c r="I238">
        <v>64.3</v>
      </c>
      <c r="J238">
        <v>986</v>
      </c>
    </row>
    <row r="239" spans="1:10">
      <c r="A239">
        <v>458</v>
      </c>
      <c r="B239">
        <v>64.7</v>
      </c>
      <c r="C239">
        <v>64.7</v>
      </c>
      <c r="D239">
        <v>64.7</v>
      </c>
      <c r="E239">
        <v>64.7</v>
      </c>
      <c r="F239">
        <v>64.599999999999994</v>
      </c>
      <c r="G239">
        <v>64.599999999999994</v>
      </c>
      <c r="H239">
        <v>64.599999999999994</v>
      </c>
      <c r="I239">
        <v>64.5</v>
      </c>
      <c r="J239">
        <v>984</v>
      </c>
    </row>
    <row r="240" spans="1:10">
      <c r="A240">
        <v>460</v>
      </c>
      <c r="B240">
        <v>65</v>
      </c>
      <c r="C240">
        <v>65</v>
      </c>
      <c r="D240">
        <v>65</v>
      </c>
      <c r="E240">
        <v>64.900000000000006</v>
      </c>
      <c r="F240">
        <v>64.900000000000006</v>
      </c>
      <c r="G240">
        <v>64.900000000000006</v>
      </c>
      <c r="H240">
        <v>64.8</v>
      </c>
      <c r="I240">
        <v>64.8</v>
      </c>
      <c r="J240">
        <v>982</v>
      </c>
    </row>
    <row r="241" spans="1:10">
      <c r="A241">
        <v>462</v>
      </c>
      <c r="B241">
        <v>65.3</v>
      </c>
      <c r="C241">
        <v>65.2</v>
      </c>
      <c r="D241">
        <v>65.2</v>
      </c>
      <c r="E241">
        <v>65.2</v>
      </c>
      <c r="F241">
        <v>65.2</v>
      </c>
      <c r="G241">
        <v>65.099999999999994</v>
      </c>
      <c r="H241">
        <v>65.099999999999994</v>
      </c>
      <c r="I241">
        <v>65.099999999999994</v>
      </c>
      <c r="J241">
        <v>980</v>
      </c>
    </row>
    <row r="242" spans="1:10">
      <c r="A242">
        <v>464</v>
      </c>
      <c r="B242">
        <v>65.5</v>
      </c>
      <c r="C242">
        <v>65.5</v>
      </c>
      <c r="D242">
        <v>65.5</v>
      </c>
      <c r="E242">
        <v>65.5</v>
      </c>
      <c r="F242">
        <v>65.400000000000006</v>
      </c>
      <c r="G242">
        <v>65.400000000000006</v>
      </c>
      <c r="H242">
        <v>65.400000000000006</v>
      </c>
      <c r="I242">
        <v>65.3</v>
      </c>
      <c r="J242">
        <v>978</v>
      </c>
    </row>
    <row r="243" spans="1:10">
      <c r="A243">
        <v>466</v>
      </c>
      <c r="B243">
        <v>65.8</v>
      </c>
      <c r="C243">
        <v>65.8</v>
      </c>
      <c r="D243">
        <v>65.8</v>
      </c>
      <c r="E243">
        <v>65.7</v>
      </c>
      <c r="F243">
        <v>65.7</v>
      </c>
      <c r="G243">
        <v>65.7</v>
      </c>
      <c r="H243">
        <v>65.599999999999994</v>
      </c>
      <c r="I243">
        <v>65.599999999999994</v>
      </c>
      <c r="J243">
        <v>976</v>
      </c>
    </row>
    <row r="244" spans="1:10">
      <c r="A244">
        <v>468</v>
      </c>
      <c r="B244">
        <v>66.099999999999994</v>
      </c>
      <c r="C244">
        <v>66</v>
      </c>
      <c r="D244">
        <v>66</v>
      </c>
      <c r="E244">
        <v>66</v>
      </c>
      <c r="F244">
        <v>66</v>
      </c>
      <c r="G244">
        <v>65.900000000000006</v>
      </c>
      <c r="H244">
        <v>65.900000000000006</v>
      </c>
      <c r="I244">
        <v>65.900000000000006</v>
      </c>
      <c r="J244">
        <v>974</v>
      </c>
    </row>
    <row r="245" spans="1:10">
      <c r="A245">
        <v>470</v>
      </c>
      <c r="B245">
        <v>66.3</v>
      </c>
      <c r="C245">
        <v>66.3</v>
      </c>
      <c r="D245">
        <v>66.3</v>
      </c>
      <c r="E245">
        <v>66.3</v>
      </c>
      <c r="F245">
        <v>66.2</v>
      </c>
      <c r="G245">
        <v>66.2</v>
      </c>
      <c r="H245">
        <v>66.2</v>
      </c>
      <c r="I245">
        <v>66.099999999999994</v>
      </c>
      <c r="J245">
        <v>972</v>
      </c>
    </row>
    <row r="246" spans="1:10">
      <c r="A246">
        <v>472</v>
      </c>
      <c r="B246">
        <v>66.599999999999994</v>
      </c>
      <c r="C246">
        <v>66.599999999999994</v>
      </c>
      <c r="D246">
        <v>66.599999999999994</v>
      </c>
      <c r="E246">
        <v>66.5</v>
      </c>
      <c r="F246">
        <v>66.5</v>
      </c>
      <c r="G246">
        <v>66.5</v>
      </c>
      <c r="H246">
        <v>66.400000000000006</v>
      </c>
      <c r="I246">
        <v>66.400000000000006</v>
      </c>
      <c r="J246">
        <v>970</v>
      </c>
    </row>
    <row r="247" spans="1:10">
      <c r="A247">
        <v>474</v>
      </c>
      <c r="B247">
        <v>66.900000000000006</v>
      </c>
      <c r="C247">
        <v>66.8</v>
      </c>
      <c r="D247">
        <v>66.8</v>
      </c>
      <c r="E247">
        <v>66.8</v>
      </c>
      <c r="F247">
        <v>66.8</v>
      </c>
      <c r="G247">
        <v>66.7</v>
      </c>
      <c r="H247">
        <v>66.7</v>
      </c>
      <c r="I247">
        <v>66.7</v>
      </c>
      <c r="J247">
        <v>968</v>
      </c>
    </row>
    <row r="248" spans="1:10">
      <c r="A248">
        <v>476</v>
      </c>
      <c r="B248">
        <v>67.099999999999994</v>
      </c>
      <c r="C248">
        <v>67.099999999999994</v>
      </c>
      <c r="D248">
        <v>67.099999999999994</v>
      </c>
      <c r="E248">
        <v>67.099999999999994</v>
      </c>
      <c r="F248">
        <v>67</v>
      </c>
      <c r="G248">
        <v>67</v>
      </c>
      <c r="H248">
        <v>67</v>
      </c>
      <c r="I248">
        <v>66.900000000000006</v>
      </c>
      <c r="J248">
        <v>966</v>
      </c>
    </row>
    <row r="249" spans="1:10">
      <c r="A249">
        <v>478</v>
      </c>
      <c r="B249">
        <v>67.400000000000006</v>
      </c>
      <c r="C249">
        <v>67.400000000000006</v>
      </c>
      <c r="D249">
        <v>67.400000000000006</v>
      </c>
      <c r="E249">
        <v>67.3</v>
      </c>
      <c r="F249">
        <v>67.3</v>
      </c>
      <c r="G249">
        <v>67.3</v>
      </c>
      <c r="H249">
        <v>67.2</v>
      </c>
      <c r="I249">
        <v>67.2</v>
      </c>
      <c r="J249">
        <v>964</v>
      </c>
    </row>
    <row r="250" spans="1:10">
      <c r="A250">
        <v>480</v>
      </c>
      <c r="B250">
        <v>67.7</v>
      </c>
      <c r="C250">
        <v>67.599999999999994</v>
      </c>
      <c r="D250">
        <v>67.599999999999994</v>
      </c>
      <c r="E250">
        <v>67.599999999999994</v>
      </c>
      <c r="F250">
        <v>67.599999999999994</v>
      </c>
      <c r="G250">
        <v>67.5</v>
      </c>
      <c r="H250">
        <v>67.5</v>
      </c>
      <c r="I250">
        <v>67.5</v>
      </c>
      <c r="J250">
        <v>962</v>
      </c>
    </row>
    <row r="251" spans="1:10">
      <c r="A251">
        <v>482</v>
      </c>
      <c r="B251">
        <v>67.900000000000006</v>
      </c>
      <c r="C251">
        <v>67.900000000000006</v>
      </c>
      <c r="D251">
        <v>67.900000000000006</v>
      </c>
      <c r="E251">
        <v>67.900000000000006</v>
      </c>
      <c r="F251">
        <v>67.8</v>
      </c>
      <c r="G251">
        <v>67.8</v>
      </c>
      <c r="H251">
        <v>67.8</v>
      </c>
      <c r="I251">
        <v>67.7</v>
      </c>
      <c r="J251">
        <v>960</v>
      </c>
    </row>
    <row r="252" spans="1:10">
      <c r="A252">
        <v>484</v>
      </c>
      <c r="B252">
        <v>68.2</v>
      </c>
      <c r="C252">
        <v>68.2</v>
      </c>
      <c r="D252">
        <v>68.2</v>
      </c>
      <c r="E252">
        <v>68.099999999999994</v>
      </c>
      <c r="F252">
        <v>68.099999999999994</v>
      </c>
      <c r="G252">
        <v>68.099999999999994</v>
      </c>
      <c r="H252">
        <v>68</v>
      </c>
      <c r="I252">
        <v>68</v>
      </c>
      <c r="J252">
        <v>958</v>
      </c>
    </row>
    <row r="253" spans="1:10">
      <c r="A253">
        <v>486</v>
      </c>
      <c r="B253">
        <v>68.5</v>
      </c>
      <c r="C253">
        <v>68.400000000000006</v>
      </c>
      <c r="D253">
        <v>68.400000000000006</v>
      </c>
      <c r="E253">
        <v>68.400000000000006</v>
      </c>
      <c r="F253">
        <v>68.400000000000006</v>
      </c>
      <c r="G253">
        <v>68.3</v>
      </c>
      <c r="H253">
        <v>68.3</v>
      </c>
      <c r="I253">
        <v>68.3</v>
      </c>
      <c r="J253">
        <v>956</v>
      </c>
    </row>
    <row r="254" spans="1:10">
      <c r="A254">
        <v>488</v>
      </c>
      <c r="B254">
        <v>68.7</v>
      </c>
      <c r="C254">
        <v>68.7</v>
      </c>
      <c r="D254">
        <v>68.7</v>
      </c>
      <c r="E254">
        <v>68.7</v>
      </c>
      <c r="F254">
        <v>68.599999999999994</v>
      </c>
      <c r="G254">
        <v>68.599999999999994</v>
      </c>
      <c r="H254">
        <v>68.599999999999994</v>
      </c>
      <c r="I254">
        <v>68.5</v>
      </c>
      <c r="J254">
        <v>954</v>
      </c>
    </row>
    <row r="255" spans="1:10">
      <c r="A255">
        <v>490</v>
      </c>
      <c r="B255">
        <v>69</v>
      </c>
      <c r="C255">
        <v>69</v>
      </c>
      <c r="D255">
        <v>69</v>
      </c>
      <c r="E255">
        <v>68.900000000000006</v>
      </c>
      <c r="F255">
        <v>68.900000000000006</v>
      </c>
      <c r="G255">
        <v>68.900000000000006</v>
      </c>
      <c r="H255">
        <v>68.8</v>
      </c>
      <c r="I255">
        <v>68.8</v>
      </c>
      <c r="J255">
        <v>952</v>
      </c>
    </row>
    <row r="256" spans="1:10">
      <c r="A256">
        <v>492</v>
      </c>
      <c r="B256">
        <v>69.3</v>
      </c>
      <c r="C256">
        <v>69.2</v>
      </c>
      <c r="D256">
        <v>69.2</v>
      </c>
      <c r="E256">
        <v>69.2</v>
      </c>
      <c r="F256">
        <v>69.2</v>
      </c>
      <c r="G256">
        <v>69.099999999999994</v>
      </c>
      <c r="H256">
        <v>69.099999999999994</v>
      </c>
      <c r="I256">
        <v>69.099999999999994</v>
      </c>
      <c r="J256">
        <v>950</v>
      </c>
    </row>
    <row r="257" spans="1:10">
      <c r="A257">
        <v>494</v>
      </c>
      <c r="B257">
        <v>69.5</v>
      </c>
      <c r="C257">
        <v>69.5</v>
      </c>
      <c r="D257">
        <v>69.5</v>
      </c>
      <c r="E257">
        <v>69.5</v>
      </c>
      <c r="F257">
        <v>69.400000000000006</v>
      </c>
      <c r="G257">
        <v>69.400000000000006</v>
      </c>
      <c r="H257">
        <v>69.400000000000006</v>
      </c>
      <c r="I257">
        <v>69.3</v>
      </c>
      <c r="J257">
        <v>948</v>
      </c>
    </row>
    <row r="258" spans="1:10">
      <c r="A258">
        <v>496</v>
      </c>
      <c r="B258">
        <v>69.8</v>
      </c>
      <c r="C258">
        <v>69.8</v>
      </c>
      <c r="D258">
        <v>69.8</v>
      </c>
      <c r="E258">
        <v>69.7</v>
      </c>
      <c r="F258">
        <v>69.7</v>
      </c>
      <c r="G258">
        <v>69.7</v>
      </c>
      <c r="H258">
        <v>69.599999999999994</v>
      </c>
      <c r="I258">
        <v>69.599999999999994</v>
      </c>
      <c r="J258">
        <v>946</v>
      </c>
    </row>
    <row r="259" spans="1:10">
      <c r="A259">
        <v>498</v>
      </c>
      <c r="B259">
        <v>70.099999999999994</v>
      </c>
      <c r="C259">
        <v>70</v>
      </c>
      <c r="D259">
        <v>70</v>
      </c>
      <c r="E259">
        <v>70</v>
      </c>
      <c r="F259">
        <v>70</v>
      </c>
      <c r="G259">
        <v>69.900000000000006</v>
      </c>
      <c r="H259">
        <v>69.900000000000006</v>
      </c>
      <c r="I259">
        <v>69.900000000000006</v>
      </c>
      <c r="J259">
        <v>944</v>
      </c>
    </row>
    <row r="260" spans="1:10">
      <c r="A260">
        <v>500</v>
      </c>
      <c r="B260">
        <v>70.3</v>
      </c>
      <c r="C260">
        <v>70.3</v>
      </c>
      <c r="D260">
        <v>70.3</v>
      </c>
      <c r="E260">
        <v>70.3</v>
      </c>
      <c r="F260">
        <v>70.2</v>
      </c>
      <c r="G260">
        <v>70.2</v>
      </c>
      <c r="H260">
        <v>70.2</v>
      </c>
      <c r="I260">
        <v>70.099999999999994</v>
      </c>
      <c r="J260">
        <v>942</v>
      </c>
    </row>
    <row r="261" spans="1:10">
      <c r="A261">
        <v>502</v>
      </c>
      <c r="B261">
        <v>70.599999999999994</v>
      </c>
      <c r="C261">
        <v>70.599999999999994</v>
      </c>
      <c r="D261">
        <v>70.599999999999994</v>
      </c>
      <c r="E261">
        <v>70.5</v>
      </c>
      <c r="F261">
        <v>70.5</v>
      </c>
      <c r="G261">
        <v>70.5</v>
      </c>
      <c r="H261">
        <v>70.400000000000006</v>
      </c>
      <c r="I261">
        <v>70.400000000000006</v>
      </c>
      <c r="J261">
        <v>940</v>
      </c>
    </row>
    <row r="262" spans="1:10">
      <c r="A262">
        <v>504</v>
      </c>
      <c r="B262">
        <v>70.900000000000006</v>
      </c>
      <c r="C262">
        <v>70.8</v>
      </c>
      <c r="D262">
        <v>70.8</v>
      </c>
      <c r="E262">
        <v>70.8</v>
      </c>
      <c r="F262">
        <v>70.8</v>
      </c>
      <c r="G262">
        <v>70.7</v>
      </c>
      <c r="H262">
        <v>70.7</v>
      </c>
      <c r="I262">
        <v>70.7</v>
      </c>
      <c r="J262">
        <v>938</v>
      </c>
    </row>
    <row r="263" spans="1:10">
      <c r="A263">
        <v>506</v>
      </c>
      <c r="B263">
        <v>71.099999999999994</v>
      </c>
      <c r="C263">
        <v>71.099999999999994</v>
      </c>
      <c r="D263">
        <v>71.099999999999994</v>
      </c>
      <c r="E263">
        <v>71.099999999999994</v>
      </c>
      <c r="F263">
        <v>71</v>
      </c>
      <c r="G263">
        <v>71</v>
      </c>
      <c r="H263">
        <v>71</v>
      </c>
      <c r="I263">
        <v>70.900000000000006</v>
      </c>
      <c r="J263">
        <v>936</v>
      </c>
    </row>
    <row r="264" spans="1:10">
      <c r="A264">
        <v>508</v>
      </c>
      <c r="B264">
        <v>71.400000000000006</v>
      </c>
      <c r="C264">
        <v>71.400000000000006</v>
      </c>
      <c r="D264">
        <v>71.400000000000006</v>
      </c>
      <c r="E264">
        <v>71.3</v>
      </c>
      <c r="F264">
        <v>71.3</v>
      </c>
      <c r="G264">
        <v>71.3</v>
      </c>
      <c r="H264">
        <v>71.2</v>
      </c>
      <c r="I264">
        <v>71.2</v>
      </c>
      <c r="J264">
        <v>934</v>
      </c>
    </row>
    <row r="265" spans="1:10">
      <c r="A265">
        <v>510</v>
      </c>
      <c r="B265">
        <v>71.7</v>
      </c>
      <c r="C265">
        <v>71.599999999999994</v>
      </c>
      <c r="D265">
        <v>71.599999999999994</v>
      </c>
      <c r="E265">
        <v>71.599999999999994</v>
      </c>
      <c r="F265">
        <v>71.599999999999994</v>
      </c>
      <c r="G265">
        <v>71.5</v>
      </c>
      <c r="H265">
        <v>71.5</v>
      </c>
      <c r="I265">
        <v>71.5</v>
      </c>
      <c r="J265">
        <v>932</v>
      </c>
    </row>
    <row r="266" spans="1:10">
      <c r="A266">
        <v>512</v>
      </c>
      <c r="B266">
        <v>71.900000000000006</v>
      </c>
      <c r="C266">
        <v>71.900000000000006</v>
      </c>
      <c r="D266">
        <v>71.900000000000006</v>
      </c>
      <c r="E266">
        <v>71.900000000000006</v>
      </c>
      <c r="F266">
        <v>71.8</v>
      </c>
      <c r="G266">
        <v>71.8</v>
      </c>
      <c r="H266">
        <v>71.8</v>
      </c>
      <c r="I266">
        <v>71.7</v>
      </c>
      <c r="J266">
        <v>930</v>
      </c>
    </row>
    <row r="267" spans="1:10">
      <c r="A267">
        <v>514</v>
      </c>
      <c r="B267">
        <v>72.2</v>
      </c>
      <c r="C267">
        <v>72.2</v>
      </c>
      <c r="D267">
        <v>72.2</v>
      </c>
      <c r="E267">
        <v>72.099999999999994</v>
      </c>
      <c r="F267">
        <v>72.099999999999994</v>
      </c>
      <c r="G267">
        <v>72.099999999999994</v>
      </c>
      <c r="H267">
        <v>72</v>
      </c>
      <c r="I267">
        <v>72</v>
      </c>
      <c r="J267">
        <v>928</v>
      </c>
    </row>
    <row r="268" spans="1:10">
      <c r="A268">
        <v>516</v>
      </c>
      <c r="B268">
        <v>72.5</v>
      </c>
      <c r="C268">
        <v>72.400000000000006</v>
      </c>
      <c r="D268">
        <v>72.400000000000006</v>
      </c>
      <c r="E268">
        <v>72.400000000000006</v>
      </c>
      <c r="F268">
        <v>72.400000000000006</v>
      </c>
      <c r="G268">
        <v>72.3</v>
      </c>
      <c r="H268">
        <v>72.3</v>
      </c>
      <c r="I268">
        <v>72.3</v>
      </c>
      <c r="J268">
        <v>926</v>
      </c>
    </row>
    <row r="269" spans="1:10">
      <c r="A269">
        <v>518</v>
      </c>
      <c r="B269">
        <v>72.7</v>
      </c>
      <c r="C269">
        <v>72.7</v>
      </c>
      <c r="D269">
        <v>72.7</v>
      </c>
      <c r="E269">
        <v>72.7</v>
      </c>
      <c r="F269">
        <v>72.599999999999994</v>
      </c>
      <c r="G269">
        <v>72.599999999999994</v>
      </c>
      <c r="H269">
        <v>72.599999999999994</v>
      </c>
      <c r="I269">
        <v>72.5</v>
      </c>
      <c r="J269">
        <v>924</v>
      </c>
    </row>
    <row r="270" spans="1:10">
      <c r="A270">
        <v>520</v>
      </c>
      <c r="B270">
        <v>73</v>
      </c>
      <c r="C270">
        <v>73</v>
      </c>
      <c r="D270">
        <v>73</v>
      </c>
      <c r="E270">
        <v>72.900000000000006</v>
      </c>
      <c r="F270">
        <v>72.900000000000006</v>
      </c>
      <c r="G270">
        <v>72.900000000000006</v>
      </c>
      <c r="H270">
        <v>72.8</v>
      </c>
      <c r="I270">
        <v>72.8</v>
      </c>
      <c r="J270">
        <v>922</v>
      </c>
    </row>
    <row r="271" spans="1:10">
      <c r="A271">
        <v>522</v>
      </c>
      <c r="B271">
        <v>73.3</v>
      </c>
      <c r="C271">
        <v>73.2</v>
      </c>
      <c r="D271">
        <v>73.2</v>
      </c>
      <c r="E271">
        <v>73.2</v>
      </c>
      <c r="F271">
        <v>73.2</v>
      </c>
      <c r="G271">
        <v>73.099999999999994</v>
      </c>
      <c r="H271">
        <v>73.099999999999994</v>
      </c>
      <c r="I271">
        <v>73.099999999999994</v>
      </c>
      <c r="J271">
        <v>920</v>
      </c>
    </row>
    <row r="272" spans="1:10">
      <c r="A272">
        <v>524</v>
      </c>
      <c r="B272">
        <v>73.5</v>
      </c>
      <c r="C272">
        <v>73.5</v>
      </c>
      <c r="D272">
        <v>73.5</v>
      </c>
      <c r="E272">
        <v>73.5</v>
      </c>
      <c r="F272">
        <v>73.400000000000006</v>
      </c>
      <c r="G272">
        <v>73.400000000000006</v>
      </c>
      <c r="H272">
        <v>73.400000000000006</v>
      </c>
      <c r="I272">
        <v>73.3</v>
      </c>
      <c r="J272">
        <v>918</v>
      </c>
    </row>
    <row r="273" spans="1:10">
      <c r="A273">
        <v>526</v>
      </c>
      <c r="B273">
        <v>73.8</v>
      </c>
      <c r="C273">
        <v>73.8</v>
      </c>
      <c r="D273">
        <v>73.8</v>
      </c>
      <c r="E273">
        <v>73.7</v>
      </c>
      <c r="F273">
        <v>73.7</v>
      </c>
      <c r="G273">
        <v>73.7</v>
      </c>
      <c r="H273">
        <v>73.599999999999994</v>
      </c>
      <c r="I273">
        <v>73.599999999999994</v>
      </c>
      <c r="J273">
        <v>916</v>
      </c>
    </row>
    <row r="274" spans="1:10">
      <c r="A274">
        <v>528</v>
      </c>
      <c r="B274">
        <v>74.099999999999994</v>
      </c>
      <c r="C274">
        <v>74</v>
      </c>
      <c r="D274">
        <v>74</v>
      </c>
      <c r="E274">
        <v>74</v>
      </c>
      <c r="F274">
        <v>74</v>
      </c>
      <c r="G274">
        <v>73.900000000000006</v>
      </c>
      <c r="H274">
        <v>73.900000000000006</v>
      </c>
      <c r="I274">
        <v>73.900000000000006</v>
      </c>
      <c r="J274">
        <v>914</v>
      </c>
    </row>
    <row r="275" spans="1:10">
      <c r="A275">
        <v>530</v>
      </c>
      <c r="B275">
        <v>74.3</v>
      </c>
      <c r="C275">
        <v>74.3</v>
      </c>
      <c r="D275">
        <v>74.3</v>
      </c>
      <c r="E275">
        <v>74.3</v>
      </c>
      <c r="F275">
        <v>74.2</v>
      </c>
      <c r="G275">
        <v>74.2</v>
      </c>
      <c r="H275">
        <v>74.2</v>
      </c>
      <c r="I275">
        <v>74.099999999999994</v>
      </c>
      <c r="J275">
        <v>912</v>
      </c>
    </row>
    <row r="276" spans="1:10">
      <c r="A276">
        <v>532</v>
      </c>
      <c r="B276">
        <v>74.599999999999994</v>
      </c>
      <c r="C276">
        <v>74.599999999999994</v>
      </c>
      <c r="D276">
        <v>74.599999999999994</v>
      </c>
      <c r="E276">
        <v>74.5</v>
      </c>
      <c r="F276">
        <v>74.5</v>
      </c>
      <c r="G276">
        <v>74.5</v>
      </c>
      <c r="H276">
        <v>74.400000000000006</v>
      </c>
      <c r="I276">
        <v>74.400000000000006</v>
      </c>
      <c r="J276">
        <v>910</v>
      </c>
    </row>
    <row r="277" spans="1:10">
      <c r="A277">
        <v>534</v>
      </c>
      <c r="B277">
        <v>74.900000000000006</v>
      </c>
      <c r="C277">
        <v>74.8</v>
      </c>
      <c r="D277">
        <v>74.8</v>
      </c>
      <c r="E277">
        <v>74.8</v>
      </c>
      <c r="F277">
        <v>74.8</v>
      </c>
      <c r="G277">
        <v>74.7</v>
      </c>
      <c r="H277">
        <v>74.7</v>
      </c>
      <c r="I277">
        <v>74.7</v>
      </c>
      <c r="J277">
        <v>908</v>
      </c>
    </row>
    <row r="278" spans="1:10">
      <c r="A278">
        <v>536</v>
      </c>
      <c r="B278">
        <v>75.099999999999994</v>
      </c>
      <c r="C278">
        <v>75.099999999999994</v>
      </c>
      <c r="D278">
        <v>75.099999999999994</v>
      </c>
      <c r="E278">
        <v>75.099999999999994</v>
      </c>
      <c r="F278">
        <v>75</v>
      </c>
      <c r="G278">
        <v>75</v>
      </c>
      <c r="H278">
        <v>75</v>
      </c>
      <c r="I278">
        <v>74.900000000000006</v>
      </c>
      <c r="J278">
        <v>906</v>
      </c>
    </row>
    <row r="279" spans="1:10">
      <c r="A279">
        <v>538</v>
      </c>
      <c r="B279">
        <v>75.400000000000006</v>
      </c>
      <c r="C279">
        <v>75.400000000000006</v>
      </c>
      <c r="D279">
        <v>75.400000000000006</v>
      </c>
      <c r="E279">
        <v>75.3</v>
      </c>
      <c r="F279">
        <v>75.3</v>
      </c>
      <c r="G279">
        <v>75.3</v>
      </c>
      <c r="H279">
        <v>75.2</v>
      </c>
      <c r="I279">
        <v>75.2</v>
      </c>
      <c r="J279">
        <v>904</v>
      </c>
    </row>
    <row r="280" spans="1:10">
      <c r="A280">
        <v>540</v>
      </c>
      <c r="B280">
        <v>75.7</v>
      </c>
      <c r="C280">
        <v>75.599999999999994</v>
      </c>
      <c r="D280">
        <v>75.599999999999994</v>
      </c>
      <c r="E280">
        <v>75.599999999999994</v>
      </c>
      <c r="F280">
        <v>75.599999999999994</v>
      </c>
      <c r="G280">
        <v>75.5</v>
      </c>
      <c r="H280">
        <v>75.5</v>
      </c>
      <c r="I280">
        <v>75.5</v>
      </c>
      <c r="J280">
        <v>902</v>
      </c>
    </row>
    <row r="281" spans="1:10">
      <c r="A281">
        <v>542</v>
      </c>
      <c r="B281">
        <v>75.900000000000006</v>
      </c>
      <c r="C281">
        <v>75.900000000000006</v>
      </c>
      <c r="D281">
        <v>75.900000000000006</v>
      </c>
      <c r="E281">
        <v>75.900000000000006</v>
      </c>
      <c r="F281">
        <v>75.8</v>
      </c>
      <c r="G281">
        <v>75.8</v>
      </c>
      <c r="H281">
        <v>75.8</v>
      </c>
      <c r="I281">
        <v>75.7</v>
      </c>
      <c r="J281">
        <v>900</v>
      </c>
    </row>
    <row r="282" spans="1:10">
      <c r="A282">
        <v>544</v>
      </c>
      <c r="B282">
        <v>76.2</v>
      </c>
      <c r="C282">
        <v>76.2</v>
      </c>
      <c r="D282">
        <v>76.2</v>
      </c>
      <c r="E282">
        <v>76.099999999999994</v>
      </c>
      <c r="F282">
        <v>76.099999999999994</v>
      </c>
      <c r="G282">
        <v>76.099999999999994</v>
      </c>
      <c r="H282">
        <v>76</v>
      </c>
      <c r="I282">
        <v>76</v>
      </c>
      <c r="J282">
        <v>898</v>
      </c>
    </row>
    <row r="283" spans="1:10">
      <c r="A283">
        <v>546</v>
      </c>
      <c r="B283">
        <v>76.5</v>
      </c>
      <c r="C283">
        <v>76.5</v>
      </c>
      <c r="D283">
        <v>76.400000000000006</v>
      </c>
      <c r="E283">
        <v>76.400000000000006</v>
      </c>
      <c r="F283">
        <v>76.400000000000006</v>
      </c>
      <c r="G283">
        <v>76.3</v>
      </c>
      <c r="H283">
        <v>76.3</v>
      </c>
      <c r="I283">
        <v>76.3</v>
      </c>
      <c r="J283">
        <v>896</v>
      </c>
    </row>
    <row r="284" spans="1:10">
      <c r="A284">
        <v>548</v>
      </c>
      <c r="B284">
        <v>76.7</v>
      </c>
      <c r="C284">
        <v>76.7</v>
      </c>
      <c r="D284">
        <v>76.7</v>
      </c>
      <c r="E284">
        <v>76.7</v>
      </c>
      <c r="F284">
        <v>76.599999999999994</v>
      </c>
      <c r="G284">
        <v>76.599999999999994</v>
      </c>
      <c r="H284">
        <v>76.599999999999994</v>
      </c>
      <c r="I284">
        <v>76.5</v>
      </c>
      <c r="J284">
        <v>894</v>
      </c>
    </row>
    <row r="285" spans="1:10">
      <c r="A285">
        <v>550</v>
      </c>
      <c r="B285">
        <v>77</v>
      </c>
      <c r="C285">
        <v>77</v>
      </c>
      <c r="D285">
        <v>77</v>
      </c>
      <c r="E285">
        <v>76.900000000000006</v>
      </c>
      <c r="F285">
        <v>76.900000000000006</v>
      </c>
      <c r="G285">
        <v>76.900000000000006</v>
      </c>
      <c r="H285">
        <v>76.8</v>
      </c>
      <c r="I285">
        <v>76.8</v>
      </c>
      <c r="J285">
        <v>892</v>
      </c>
    </row>
    <row r="286" spans="1:10">
      <c r="A286">
        <v>552</v>
      </c>
      <c r="B286">
        <v>77.3</v>
      </c>
      <c r="C286">
        <v>77.3</v>
      </c>
      <c r="D286">
        <v>77.2</v>
      </c>
      <c r="E286">
        <v>77.2</v>
      </c>
      <c r="F286">
        <v>77.2</v>
      </c>
      <c r="G286">
        <v>77.099999999999994</v>
      </c>
      <c r="H286">
        <v>77.099999999999994</v>
      </c>
      <c r="I286">
        <v>77.099999999999994</v>
      </c>
      <c r="J286">
        <v>890</v>
      </c>
    </row>
    <row r="287" spans="1:10">
      <c r="A287">
        <v>554</v>
      </c>
      <c r="B287">
        <v>77.5</v>
      </c>
      <c r="C287">
        <v>77.5</v>
      </c>
      <c r="D287">
        <v>77.5</v>
      </c>
      <c r="E287">
        <v>77.5</v>
      </c>
      <c r="F287">
        <v>77.400000000000006</v>
      </c>
      <c r="G287">
        <v>77.400000000000006</v>
      </c>
      <c r="H287">
        <v>77.400000000000006</v>
      </c>
      <c r="I287">
        <v>77.3</v>
      </c>
      <c r="J287">
        <v>888</v>
      </c>
    </row>
    <row r="288" spans="1:10">
      <c r="A288">
        <v>556</v>
      </c>
      <c r="B288">
        <v>77.8</v>
      </c>
      <c r="C288">
        <v>77.8</v>
      </c>
      <c r="D288">
        <v>77.8</v>
      </c>
      <c r="E288">
        <v>77.7</v>
      </c>
      <c r="F288">
        <v>77.7</v>
      </c>
      <c r="G288">
        <v>77.7</v>
      </c>
      <c r="H288">
        <v>77.599999999999994</v>
      </c>
      <c r="I288">
        <v>77.599999999999994</v>
      </c>
      <c r="J288">
        <v>886</v>
      </c>
    </row>
    <row r="289" spans="1:10">
      <c r="A289">
        <v>558</v>
      </c>
      <c r="B289">
        <v>78.099999999999994</v>
      </c>
      <c r="C289">
        <v>78.099999999999994</v>
      </c>
      <c r="D289">
        <v>78</v>
      </c>
      <c r="E289">
        <v>78</v>
      </c>
      <c r="F289">
        <v>78</v>
      </c>
      <c r="G289">
        <v>77.900000000000006</v>
      </c>
      <c r="H289">
        <v>77.900000000000006</v>
      </c>
      <c r="I289">
        <v>77.900000000000006</v>
      </c>
      <c r="J289">
        <v>884</v>
      </c>
    </row>
    <row r="290" spans="1:10">
      <c r="A290">
        <v>560</v>
      </c>
      <c r="B290">
        <v>78.3</v>
      </c>
      <c r="C290">
        <v>78.3</v>
      </c>
      <c r="D290">
        <v>78.3</v>
      </c>
      <c r="E290">
        <v>78.3</v>
      </c>
      <c r="F290">
        <v>78.2</v>
      </c>
      <c r="G290">
        <v>78.2</v>
      </c>
      <c r="H290">
        <v>78.2</v>
      </c>
      <c r="I290">
        <v>78.099999999999994</v>
      </c>
      <c r="J290">
        <v>882</v>
      </c>
    </row>
    <row r="291" spans="1:10">
      <c r="A291">
        <v>562</v>
      </c>
      <c r="B291">
        <v>78.599999999999994</v>
      </c>
      <c r="C291">
        <v>78.599999999999994</v>
      </c>
      <c r="D291">
        <v>78.599999999999994</v>
      </c>
      <c r="E291">
        <v>78.5</v>
      </c>
      <c r="F291">
        <v>78.5</v>
      </c>
      <c r="G291">
        <v>78.5</v>
      </c>
      <c r="H291">
        <v>78.400000000000006</v>
      </c>
      <c r="I291">
        <v>78.400000000000006</v>
      </c>
      <c r="J291">
        <v>880</v>
      </c>
    </row>
    <row r="292" spans="1:10">
      <c r="A292">
        <v>564</v>
      </c>
      <c r="B292">
        <v>78.900000000000006</v>
      </c>
      <c r="C292">
        <v>78.900000000000006</v>
      </c>
      <c r="D292">
        <v>78.8</v>
      </c>
      <c r="E292">
        <v>78.8</v>
      </c>
      <c r="F292">
        <v>78.8</v>
      </c>
      <c r="G292">
        <v>78.7</v>
      </c>
      <c r="H292">
        <v>78.7</v>
      </c>
      <c r="I292">
        <v>78.7</v>
      </c>
      <c r="J292">
        <v>878</v>
      </c>
    </row>
    <row r="293" spans="1:10">
      <c r="A293">
        <v>566</v>
      </c>
      <c r="B293">
        <v>79.099999999999994</v>
      </c>
      <c r="C293">
        <v>79.099999999999994</v>
      </c>
      <c r="D293">
        <v>79.099999999999994</v>
      </c>
      <c r="E293">
        <v>79.099999999999994</v>
      </c>
      <c r="F293">
        <v>79</v>
      </c>
      <c r="G293">
        <v>79</v>
      </c>
      <c r="H293">
        <v>79</v>
      </c>
      <c r="I293">
        <v>78.900000000000006</v>
      </c>
      <c r="J293">
        <v>876</v>
      </c>
    </row>
    <row r="294" spans="1:10">
      <c r="A294">
        <v>568</v>
      </c>
      <c r="B294">
        <v>79.400000000000006</v>
      </c>
      <c r="C294">
        <v>79.400000000000006</v>
      </c>
      <c r="D294">
        <v>79.400000000000006</v>
      </c>
      <c r="E294">
        <v>79.3</v>
      </c>
      <c r="F294">
        <v>79.3</v>
      </c>
      <c r="G294">
        <v>79.3</v>
      </c>
      <c r="H294">
        <v>79.2</v>
      </c>
      <c r="I294">
        <v>79.2</v>
      </c>
      <c r="J294">
        <v>874</v>
      </c>
    </row>
    <row r="295" spans="1:10">
      <c r="A295">
        <v>570</v>
      </c>
      <c r="B295">
        <v>79.7</v>
      </c>
      <c r="C295">
        <v>79.7</v>
      </c>
      <c r="D295">
        <v>79.599999999999994</v>
      </c>
      <c r="E295">
        <v>79.599999999999994</v>
      </c>
      <c r="F295">
        <v>79.599999999999994</v>
      </c>
      <c r="G295">
        <v>79.5</v>
      </c>
      <c r="H295">
        <v>79.5</v>
      </c>
      <c r="I295">
        <v>79.5</v>
      </c>
      <c r="J295">
        <v>872</v>
      </c>
    </row>
    <row r="296" spans="1:10">
      <c r="A296">
        <v>572</v>
      </c>
      <c r="B296">
        <v>79.900000000000006</v>
      </c>
      <c r="C296">
        <v>79.900000000000006</v>
      </c>
      <c r="D296">
        <v>79.900000000000006</v>
      </c>
      <c r="E296">
        <v>79.900000000000006</v>
      </c>
      <c r="F296">
        <v>79.8</v>
      </c>
      <c r="G296">
        <v>79.8</v>
      </c>
      <c r="H296">
        <v>79.8</v>
      </c>
      <c r="I296">
        <v>79.7</v>
      </c>
      <c r="J296">
        <v>870</v>
      </c>
    </row>
    <row r="297" spans="1:10">
      <c r="A297">
        <v>574</v>
      </c>
      <c r="B297">
        <v>80.2</v>
      </c>
      <c r="C297">
        <v>80.2</v>
      </c>
      <c r="D297">
        <v>80.2</v>
      </c>
      <c r="E297">
        <v>80.099999999999994</v>
      </c>
      <c r="F297">
        <v>80.099999999999994</v>
      </c>
      <c r="G297">
        <v>80.099999999999994</v>
      </c>
      <c r="H297">
        <v>80</v>
      </c>
      <c r="I297">
        <v>80</v>
      </c>
      <c r="J297">
        <v>868</v>
      </c>
    </row>
    <row r="298" spans="1:10">
      <c r="A298">
        <v>576</v>
      </c>
      <c r="B298">
        <v>80.5</v>
      </c>
      <c r="C298">
        <v>80.5</v>
      </c>
      <c r="D298">
        <v>80.400000000000006</v>
      </c>
      <c r="E298">
        <v>80.400000000000006</v>
      </c>
      <c r="F298">
        <v>80.400000000000006</v>
      </c>
      <c r="G298">
        <v>80.3</v>
      </c>
      <c r="H298">
        <v>80.3</v>
      </c>
      <c r="I298">
        <v>80.3</v>
      </c>
      <c r="J298">
        <v>866</v>
      </c>
    </row>
    <row r="299" spans="1:10">
      <c r="A299">
        <v>578</v>
      </c>
      <c r="B299">
        <v>80.7</v>
      </c>
      <c r="C299">
        <v>80.7</v>
      </c>
      <c r="D299">
        <v>80.7</v>
      </c>
      <c r="E299">
        <v>80.7</v>
      </c>
      <c r="F299">
        <v>80.599999999999994</v>
      </c>
      <c r="G299">
        <v>80.599999999999994</v>
      </c>
      <c r="H299">
        <v>80.599999999999994</v>
      </c>
      <c r="I299">
        <v>80.5</v>
      </c>
      <c r="J299">
        <v>864</v>
      </c>
    </row>
    <row r="300" spans="1:10">
      <c r="A300">
        <v>580</v>
      </c>
      <c r="B300">
        <v>81</v>
      </c>
      <c r="C300">
        <v>81</v>
      </c>
      <c r="D300">
        <v>81</v>
      </c>
      <c r="E300">
        <v>80.900000000000006</v>
      </c>
      <c r="F300">
        <v>80.900000000000006</v>
      </c>
      <c r="G300">
        <v>80.900000000000006</v>
      </c>
      <c r="H300">
        <v>80.8</v>
      </c>
      <c r="I300">
        <v>80.8</v>
      </c>
      <c r="J300">
        <v>862</v>
      </c>
    </row>
    <row r="301" spans="1:10">
      <c r="A301">
        <v>582</v>
      </c>
      <c r="B301">
        <v>81.3</v>
      </c>
      <c r="C301">
        <v>81.3</v>
      </c>
      <c r="D301">
        <v>81.2</v>
      </c>
      <c r="E301">
        <v>81.2</v>
      </c>
      <c r="F301">
        <v>81.2</v>
      </c>
      <c r="G301">
        <v>81.099999999999994</v>
      </c>
      <c r="H301">
        <v>81.099999999999994</v>
      </c>
      <c r="I301">
        <v>81.099999999999994</v>
      </c>
      <c r="J301">
        <v>860</v>
      </c>
    </row>
    <row r="302" spans="1:10">
      <c r="A302">
        <v>584</v>
      </c>
      <c r="B302">
        <v>81.5</v>
      </c>
      <c r="C302">
        <v>81.5</v>
      </c>
      <c r="D302">
        <v>81.5</v>
      </c>
      <c r="E302">
        <v>81.5</v>
      </c>
      <c r="F302">
        <v>81.400000000000006</v>
      </c>
      <c r="G302">
        <v>81.400000000000006</v>
      </c>
      <c r="H302">
        <v>81.400000000000006</v>
      </c>
      <c r="I302">
        <v>81.3</v>
      </c>
      <c r="J302">
        <v>858</v>
      </c>
    </row>
    <row r="303" spans="1:10">
      <c r="A303">
        <v>586</v>
      </c>
      <c r="B303">
        <v>81.8</v>
      </c>
      <c r="C303">
        <v>81.8</v>
      </c>
      <c r="D303">
        <v>81.8</v>
      </c>
      <c r="E303">
        <v>81.7</v>
      </c>
      <c r="F303">
        <v>81.7</v>
      </c>
      <c r="G303">
        <v>81.7</v>
      </c>
      <c r="H303">
        <v>81.599999999999994</v>
      </c>
      <c r="I303">
        <v>81.599999999999994</v>
      </c>
      <c r="J303">
        <v>856</v>
      </c>
    </row>
    <row r="304" spans="1:10">
      <c r="A304">
        <v>588</v>
      </c>
      <c r="B304">
        <v>82.1</v>
      </c>
      <c r="C304">
        <v>82.1</v>
      </c>
      <c r="D304">
        <v>82</v>
      </c>
      <c r="E304">
        <v>82</v>
      </c>
      <c r="F304">
        <v>82</v>
      </c>
      <c r="G304">
        <v>81.900000000000006</v>
      </c>
      <c r="H304">
        <v>81.900000000000006</v>
      </c>
      <c r="I304">
        <v>81.900000000000006</v>
      </c>
      <c r="J304">
        <v>854</v>
      </c>
    </row>
    <row r="305" spans="1:10">
      <c r="A305">
        <v>590</v>
      </c>
      <c r="B305">
        <v>82.3</v>
      </c>
      <c r="C305">
        <v>82.3</v>
      </c>
      <c r="D305">
        <v>82.3</v>
      </c>
      <c r="E305">
        <v>82.3</v>
      </c>
      <c r="F305">
        <v>82.2</v>
      </c>
      <c r="G305">
        <v>82.2</v>
      </c>
      <c r="H305">
        <v>82.2</v>
      </c>
      <c r="I305">
        <v>82.1</v>
      </c>
      <c r="J305">
        <v>852</v>
      </c>
    </row>
    <row r="306" spans="1:10">
      <c r="A306">
        <v>592</v>
      </c>
      <c r="B306">
        <v>82.6</v>
      </c>
      <c r="C306">
        <v>82.6</v>
      </c>
      <c r="D306">
        <v>82.6</v>
      </c>
      <c r="E306">
        <v>82.5</v>
      </c>
      <c r="F306">
        <v>82.5</v>
      </c>
      <c r="G306">
        <v>82.5</v>
      </c>
      <c r="H306">
        <v>82.4</v>
      </c>
      <c r="I306">
        <v>82.4</v>
      </c>
      <c r="J306">
        <v>850</v>
      </c>
    </row>
    <row r="307" spans="1:10">
      <c r="A307">
        <v>594</v>
      </c>
      <c r="B307">
        <v>82.9</v>
      </c>
      <c r="C307">
        <v>82.9</v>
      </c>
      <c r="D307">
        <v>82.8</v>
      </c>
      <c r="E307">
        <v>82.8</v>
      </c>
      <c r="F307">
        <v>82.8</v>
      </c>
      <c r="G307">
        <v>82.7</v>
      </c>
      <c r="H307">
        <v>82.7</v>
      </c>
      <c r="I307">
        <v>82.7</v>
      </c>
      <c r="J307">
        <v>848</v>
      </c>
    </row>
    <row r="308" spans="1:10">
      <c r="A308">
        <v>596</v>
      </c>
      <c r="B308">
        <v>83.1</v>
      </c>
      <c r="C308">
        <v>83.1</v>
      </c>
      <c r="D308">
        <v>83.1</v>
      </c>
      <c r="E308">
        <v>83.1</v>
      </c>
      <c r="F308">
        <v>83</v>
      </c>
      <c r="G308">
        <v>83</v>
      </c>
      <c r="H308">
        <v>83</v>
      </c>
      <c r="I308">
        <v>82.9</v>
      </c>
      <c r="J308">
        <v>846</v>
      </c>
    </row>
    <row r="309" spans="1:10">
      <c r="A309">
        <v>598</v>
      </c>
      <c r="B309">
        <v>83.4</v>
      </c>
      <c r="C309">
        <v>83.4</v>
      </c>
      <c r="D309">
        <v>83.4</v>
      </c>
      <c r="E309">
        <v>83.3</v>
      </c>
      <c r="F309">
        <v>83.3</v>
      </c>
      <c r="G309">
        <v>83.3</v>
      </c>
      <c r="H309">
        <v>83.2</v>
      </c>
      <c r="I309">
        <v>83.2</v>
      </c>
      <c r="J309">
        <v>844</v>
      </c>
    </row>
    <row r="310" spans="1:10">
      <c r="A310">
        <v>600</v>
      </c>
      <c r="B310">
        <v>83.7</v>
      </c>
      <c r="C310">
        <v>83.7</v>
      </c>
      <c r="D310">
        <v>83.6</v>
      </c>
      <c r="E310">
        <v>83.6</v>
      </c>
      <c r="F310">
        <v>83.6</v>
      </c>
      <c r="G310">
        <v>83.5</v>
      </c>
      <c r="H310">
        <v>83.5</v>
      </c>
      <c r="I310">
        <v>83.5</v>
      </c>
      <c r="J310">
        <v>842</v>
      </c>
    </row>
    <row r="311" spans="1:10">
      <c r="A311">
        <v>602</v>
      </c>
      <c r="B311">
        <v>83.9</v>
      </c>
      <c r="C311">
        <v>83.9</v>
      </c>
      <c r="D311">
        <v>83.9</v>
      </c>
      <c r="E311">
        <v>83.9</v>
      </c>
      <c r="F311">
        <v>83.8</v>
      </c>
      <c r="G311">
        <v>83.8</v>
      </c>
      <c r="H311">
        <v>83.8</v>
      </c>
      <c r="I311">
        <v>83.7</v>
      </c>
      <c r="J311">
        <v>840</v>
      </c>
    </row>
    <row r="312" spans="1:10">
      <c r="A312">
        <v>604</v>
      </c>
      <c r="B312">
        <v>84.2</v>
      </c>
      <c r="C312">
        <v>84.2</v>
      </c>
      <c r="D312">
        <v>84.2</v>
      </c>
      <c r="E312">
        <v>84.1</v>
      </c>
      <c r="F312">
        <v>84.1</v>
      </c>
      <c r="G312">
        <v>84.1</v>
      </c>
      <c r="H312">
        <v>84</v>
      </c>
      <c r="I312">
        <v>84</v>
      </c>
      <c r="J312">
        <v>838</v>
      </c>
    </row>
    <row r="313" spans="1:10">
      <c r="A313">
        <v>606</v>
      </c>
      <c r="B313">
        <v>84.5</v>
      </c>
      <c r="C313">
        <v>84.5</v>
      </c>
      <c r="D313">
        <v>84.4</v>
      </c>
      <c r="E313">
        <v>84.4</v>
      </c>
      <c r="F313">
        <v>84.4</v>
      </c>
      <c r="G313">
        <v>84.3</v>
      </c>
      <c r="H313">
        <v>84.3</v>
      </c>
      <c r="I313">
        <v>84.3</v>
      </c>
      <c r="J313">
        <v>836</v>
      </c>
    </row>
    <row r="314" spans="1:10">
      <c r="A314">
        <v>608</v>
      </c>
      <c r="B314">
        <v>84.7</v>
      </c>
      <c r="C314">
        <v>84.7</v>
      </c>
      <c r="D314">
        <v>84.7</v>
      </c>
      <c r="E314">
        <v>84.7</v>
      </c>
      <c r="F314">
        <v>84.6</v>
      </c>
      <c r="G314">
        <v>84.6</v>
      </c>
      <c r="H314">
        <v>84.6</v>
      </c>
      <c r="I314">
        <v>84.5</v>
      </c>
      <c r="J314">
        <v>834</v>
      </c>
    </row>
    <row r="315" spans="1:10">
      <c r="A315">
        <v>610</v>
      </c>
      <c r="B315">
        <v>85</v>
      </c>
      <c r="C315">
        <v>85</v>
      </c>
      <c r="D315">
        <v>85</v>
      </c>
      <c r="E315">
        <v>84.9</v>
      </c>
      <c r="F315">
        <v>84.9</v>
      </c>
      <c r="G315">
        <v>84.9</v>
      </c>
      <c r="H315">
        <v>84.8</v>
      </c>
      <c r="I315">
        <v>84.8</v>
      </c>
      <c r="J315">
        <v>832</v>
      </c>
    </row>
    <row r="316" spans="1:10">
      <c r="A316">
        <v>612</v>
      </c>
      <c r="B316">
        <v>85.3</v>
      </c>
      <c r="C316">
        <v>85.3</v>
      </c>
      <c r="D316">
        <v>85.2</v>
      </c>
      <c r="E316">
        <v>85.2</v>
      </c>
      <c r="F316">
        <v>85.2</v>
      </c>
      <c r="G316">
        <v>85.1</v>
      </c>
      <c r="H316">
        <v>85.1</v>
      </c>
      <c r="I316">
        <v>85.1</v>
      </c>
      <c r="J316">
        <v>830</v>
      </c>
    </row>
    <row r="317" spans="1:10">
      <c r="A317">
        <v>614</v>
      </c>
      <c r="B317">
        <v>85.5</v>
      </c>
      <c r="C317">
        <v>85.5</v>
      </c>
      <c r="D317">
        <v>85.5</v>
      </c>
      <c r="E317">
        <v>85.5</v>
      </c>
      <c r="F317">
        <v>85.4</v>
      </c>
      <c r="G317">
        <v>85.4</v>
      </c>
      <c r="H317">
        <v>85.4</v>
      </c>
      <c r="I317">
        <v>85.3</v>
      </c>
      <c r="J317">
        <v>828</v>
      </c>
    </row>
    <row r="318" spans="1:10">
      <c r="A318">
        <v>616</v>
      </c>
      <c r="B318">
        <v>85.8</v>
      </c>
      <c r="C318">
        <v>85.8</v>
      </c>
      <c r="D318">
        <v>85.8</v>
      </c>
      <c r="E318">
        <v>85.7</v>
      </c>
      <c r="F318">
        <v>85.7</v>
      </c>
      <c r="G318">
        <v>85.7</v>
      </c>
      <c r="H318">
        <v>85.6</v>
      </c>
      <c r="I318">
        <v>85.6</v>
      </c>
      <c r="J318">
        <v>826</v>
      </c>
    </row>
    <row r="319" spans="1:10">
      <c r="A319">
        <v>618</v>
      </c>
      <c r="B319">
        <v>86.1</v>
      </c>
      <c r="C319">
        <v>86.1</v>
      </c>
      <c r="D319">
        <v>86</v>
      </c>
      <c r="E319">
        <v>86</v>
      </c>
      <c r="F319">
        <v>86</v>
      </c>
      <c r="G319">
        <v>85.9</v>
      </c>
      <c r="H319">
        <v>85.9</v>
      </c>
      <c r="I319">
        <v>85.9</v>
      </c>
      <c r="J319">
        <v>824</v>
      </c>
    </row>
    <row r="320" spans="1:10">
      <c r="A320">
        <v>620</v>
      </c>
      <c r="B320">
        <v>86.3</v>
      </c>
      <c r="C320">
        <v>86.3</v>
      </c>
      <c r="D320">
        <v>86.3</v>
      </c>
      <c r="E320">
        <v>86.3</v>
      </c>
      <c r="F320">
        <v>86.2</v>
      </c>
      <c r="G320">
        <v>86.2</v>
      </c>
      <c r="H320">
        <v>86.2</v>
      </c>
      <c r="I320">
        <v>86.1</v>
      </c>
      <c r="J320">
        <v>822</v>
      </c>
    </row>
    <row r="321" spans="1:10">
      <c r="A321">
        <v>622</v>
      </c>
      <c r="B321">
        <v>86.6</v>
      </c>
      <c r="C321">
        <v>86.6</v>
      </c>
      <c r="D321">
        <v>86.6</v>
      </c>
      <c r="E321">
        <v>86.5</v>
      </c>
      <c r="F321">
        <v>86.5</v>
      </c>
      <c r="G321">
        <v>86.5</v>
      </c>
      <c r="H321">
        <v>86.4</v>
      </c>
      <c r="I321">
        <v>86.4</v>
      </c>
      <c r="J321">
        <v>820</v>
      </c>
    </row>
    <row r="322" spans="1:10">
      <c r="A322">
        <v>624</v>
      </c>
      <c r="B322">
        <v>86.9</v>
      </c>
      <c r="C322">
        <v>86.9</v>
      </c>
      <c r="D322">
        <v>86.8</v>
      </c>
      <c r="E322">
        <v>86.8</v>
      </c>
      <c r="F322">
        <v>86.8</v>
      </c>
      <c r="G322">
        <v>86.7</v>
      </c>
      <c r="H322">
        <v>86.7</v>
      </c>
      <c r="I322">
        <v>86.7</v>
      </c>
      <c r="J322">
        <v>818</v>
      </c>
    </row>
    <row r="323" spans="1:10">
      <c r="A323">
        <v>626</v>
      </c>
      <c r="B323">
        <v>87.1</v>
      </c>
      <c r="C323">
        <v>87.1</v>
      </c>
      <c r="D323">
        <v>87.1</v>
      </c>
      <c r="E323">
        <v>87.1</v>
      </c>
      <c r="F323">
        <v>87</v>
      </c>
      <c r="G323">
        <v>87</v>
      </c>
      <c r="H323">
        <v>87</v>
      </c>
      <c r="I323">
        <v>86.9</v>
      </c>
      <c r="J323">
        <v>816</v>
      </c>
    </row>
    <row r="324" spans="1:10">
      <c r="A324">
        <v>628</v>
      </c>
      <c r="B324">
        <v>87.4</v>
      </c>
      <c r="C324">
        <v>87.4</v>
      </c>
      <c r="D324">
        <v>87.4</v>
      </c>
      <c r="E324">
        <v>87.3</v>
      </c>
      <c r="F324">
        <v>87.3</v>
      </c>
      <c r="G324">
        <v>87.3</v>
      </c>
      <c r="H324">
        <v>87.2</v>
      </c>
      <c r="I324">
        <v>87.2</v>
      </c>
      <c r="J324">
        <v>814</v>
      </c>
    </row>
    <row r="325" spans="1:10">
      <c r="A325">
        <v>630</v>
      </c>
      <c r="B325">
        <v>87.7</v>
      </c>
      <c r="C325">
        <v>87.7</v>
      </c>
      <c r="D325">
        <v>87.6</v>
      </c>
      <c r="E325">
        <v>87.6</v>
      </c>
      <c r="F325">
        <v>87.6</v>
      </c>
      <c r="G325">
        <v>87.5</v>
      </c>
      <c r="H325">
        <v>87.5</v>
      </c>
      <c r="I325">
        <v>87.5</v>
      </c>
      <c r="J325">
        <v>812</v>
      </c>
    </row>
    <row r="326" spans="1:10">
      <c r="A326">
        <v>632</v>
      </c>
      <c r="B326">
        <v>87.9</v>
      </c>
      <c r="C326">
        <v>87.9</v>
      </c>
      <c r="D326">
        <v>87.9</v>
      </c>
      <c r="E326">
        <v>87.9</v>
      </c>
      <c r="F326">
        <v>87.8</v>
      </c>
      <c r="G326">
        <v>87.8</v>
      </c>
      <c r="H326">
        <v>87.8</v>
      </c>
      <c r="I326">
        <v>87.7</v>
      </c>
      <c r="J326">
        <v>810</v>
      </c>
    </row>
    <row r="327" spans="1:10">
      <c r="A327">
        <v>634</v>
      </c>
      <c r="B327">
        <v>88.2</v>
      </c>
      <c r="C327">
        <v>88.2</v>
      </c>
      <c r="D327">
        <v>88.2</v>
      </c>
      <c r="E327">
        <v>88.1</v>
      </c>
      <c r="F327">
        <v>88.1</v>
      </c>
      <c r="G327">
        <v>88.1</v>
      </c>
      <c r="H327">
        <v>88</v>
      </c>
      <c r="I327">
        <v>88</v>
      </c>
      <c r="J327">
        <v>808</v>
      </c>
    </row>
    <row r="328" spans="1:10">
      <c r="A328">
        <v>636</v>
      </c>
      <c r="B328">
        <v>88.5</v>
      </c>
      <c r="C328">
        <v>88.5</v>
      </c>
      <c r="D328">
        <v>88.4</v>
      </c>
      <c r="E328">
        <v>88.4</v>
      </c>
      <c r="F328">
        <v>88.4</v>
      </c>
      <c r="G328">
        <v>88.3</v>
      </c>
      <c r="H328">
        <v>88.3</v>
      </c>
      <c r="I328">
        <v>88.3</v>
      </c>
      <c r="J328">
        <v>806</v>
      </c>
    </row>
    <row r="329" spans="1:10">
      <c r="A329">
        <v>638</v>
      </c>
      <c r="B329">
        <v>88.7</v>
      </c>
      <c r="C329">
        <v>88.7</v>
      </c>
      <c r="D329">
        <v>88.7</v>
      </c>
      <c r="E329">
        <v>88.7</v>
      </c>
      <c r="F329">
        <v>88.6</v>
      </c>
      <c r="G329">
        <v>88.6</v>
      </c>
      <c r="H329">
        <v>88.6</v>
      </c>
      <c r="I329">
        <v>88.5</v>
      </c>
      <c r="J329">
        <v>804</v>
      </c>
    </row>
    <row r="330" spans="1:10">
      <c r="A330">
        <v>640</v>
      </c>
      <c r="B330">
        <v>89</v>
      </c>
      <c r="C330">
        <v>89</v>
      </c>
      <c r="D330">
        <v>89</v>
      </c>
      <c r="E330">
        <v>88.9</v>
      </c>
      <c r="F330">
        <v>88.9</v>
      </c>
      <c r="G330">
        <v>88.9</v>
      </c>
      <c r="H330">
        <v>88.8</v>
      </c>
      <c r="I330">
        <v>88.8</v>
      </c>
      <c r="J330">
        <v>802</v>
      </c>
    </row>
    <row r="331" spans="1:10">
      <c r="A331">
        <v>642</v>
      </c>
      <c r="B331">
        <v>89.3</v>
      </c>
      <c r="C331">
        <v>89.3</v>
      </c>
      <c r="D331">
        <v>89.2</v>
      </c>
      <c r="E331">
        <v>89.2</v>
      </c>
      <c r="F331">
        <v>89.2</v>
      </c>
      <c r="G331">
        <v>89.1</v>
      </c>
      <c r="H331">
        <v>89.1</v>
      </c>
      <c r="I331">
        <v>89.1</v>
      </c>
      <c r="J331">
        <v>800</v>
      </c>
    </row>
    <row r="332" spans="1:10">
      <c r="A332">
        <v>644</v>
      </c>
      <c r="B332">
        <v>89.5</v>
      </c>
      <c r="C332">
        <v>89.5</v>
      </c>
      <c r="D332">
        <v>89.5</v>
      </c>
      <c r="E332">
        <v>89.5</v>
      </c>
      <c r="F332">
        <v>89.4</v>
      </c>
      <c r="G332">
        <v>89.4</v>
      </c>
      <c r="H332">
        <v>89.4</v>
      </c>
      <c r="I332">
        <v>89.3</v>
      </c>
      <c r="J332">
        <v>798</v>
      </c>
    </row>
    <row r="333" spans="1:10">
      <c r="A333">
        <v>646</v>
      </c>
      <c r="B333">
        <v>89.8</v>
      </c>
      <c r="C333">
        <v>89.8</v>
      </c>
      <c r="D333">
        <v>89.8</v>
      </c>
      <c r="E333">
        <v>89.7</v>
      </c>
      <c r="F333">
        <v>89.7</v>
      </c>
      <c r="G333">
        <v>89.7</v>
      </c>
      <c r="H333">
        <v>89.6</v>
      </c>
      <c r="I333">
        <v>89.6</v>
      </c>
      <c r="J333">
        <v>796</v>
      </c>
    </row>
    <row r="334" spans="1:10">
      <c r="A334">
        <v>648</v>
      </c>
      <c r="B334">
        <v>90.1</v>
      </c>
      <c r="C334">
        <v>90.1</v>
      </c>
      <c r="D334">
        <v>90</v>
      </c>
      <c r="E334">
        <v>90</v>
      </c>
      <c r="F334">
        <v>90</v>
      </c>
      <c r="G334">
        <v>89.9</v>
      </c>
      <c r="H334">
        <v>89.9</v>
      </c>
      <c r="I334">
        <v>89.9</v>
      </c>
      <c r="J334">
        <v>794</v>
      </c>
    </row>
    <row r="335" spans="1:10">
      <c r="A335">
        <v>650</v>
      </c>
      <c r="B335">
        <v>90.3</v>
      </c>
      <c r="C335">
        <v>90.3</v>
      </c>
      <c r="D335">
        <v>90.3</v>
      </c>
      <c r="E335">
        <v>90.3</v>
      </c>
      <c r="F335">
        <v>90.2</v>
      </c>
      <c r="G335">
        <v>90.2</v>
      </c>
      <c r="H335">
        <v>90.2</v>
      </c>
      <c r="I335">
        <v>90.1</v>
      </c>
      <c r="J335">
        <v>792</v>
      </c>
    </row>
    <row r="336" spans="1:10">
      <c r="A336">
        <v>652</v>
      </c>
      <c r="B336">
        <v>90.6</v>
      </c>
      <c r="C336">
        <v>90.6</v>
      </c>
      <c r="D336">
        <v>90.6</v>
      </c>
      <c r="E336">
        <v>90.5</v>
      </c>
      <c r="F336">
        <v>90.5</v>
      </c>
      <c r="G336">
        <v>90.5</v>
      </c>
      <c r="H336">
        <v>90.4</v>
      </c>
      <c r="I336">
        <v>90.4</v>
      </c>
      <c r="J336">
        <v>790</v>
      </c>
    </row>
    <row r="337" spans="1:10">
      <c r="A337">
        <v>654</v>
      </c>
      <c r="B337">
        <v>90.9</v>
      </c>
      <c r="C337">
        <v>90.9</v>
      </c>
      <c r="D337">
        <v>90.8</v>
      </c>
      <c r="E337">
        <v>90.8</v>
      </c>
      <c r="F337">
        <v>90.8</v>
      </c>
      <c r="G337">
        <v>90.7</v>
      </c>
      <c r="H337">
        <v>90.7</v>
      </c>
      <c r="I337">
        <v>90.7</v>
      </c>
      <c r="J337">
        <v>788</v>
      </c>
    </row>
    <row r="338" spans="1:10">
      <c r="A338">
        <v>656</v>
      </c>
      <c r="B338">
        <v>91.1</v>
      </c>
      <c r="C338">
        <v>91.1</v>
      </c>
      <c r="D338">
        <v>91.1</v>
      </c>
      <c r="E338">
        <v>91.1</v>
      </c>
      <c r="F338">
        <v>91</v>
      </c>
      <c r="G338">
        <v>91</v>
      </c>
      <c r="H338">
        <v>91</v>
      </c>
      <c r="I338">
        <v>90.9</v>
      </c>
      <c r="J338">
        <v>786</v>
      </c>
    </row>
    <row r="339" spans="1:10">
      <c r="A339">
        <v>658</v>
      </c>
      <c r="B339">
        <v>91.4</v>
      </c>
      <c r="C339">
        <v>91.4</v>
      </c>
      <c r="D339">
        <v>91.4</v>
      </c>
      <c r="E339">
        <v>91.3</v>
      </c>
      <c r="F339">
        <v>91.3</v>
      </c>
      <c r="G339">
        <v>91.3</v>
      </c>
      <c r="H339">
        <v>91.2</v>
      </c>
      <c r="I339">
        <v>91.2</v>
      </c>
      <c r="J339">
        <v>784</v>
      </c>
    </row>
    <row r="340" spans="1:10">
      <c r="A340">
        <v>660</v>
      </c>
      <c r="B340">
        <v>91.7</v>
      </c>
      <c r="C340">
        <v>91.7</v>
      </c>
      <c r="D340">
        <v>91.6</v>
      </c>
      <c r="E340">
        <v>91.6</v>
      </c>
      <c r="F340">
        <v>91.6</v>
      </c>
      <c r="G340">
        <v>91.5</v>
      </c>
      <c r="H340">
        <v>91.5</v>
      </c>
      <c r="I340">
        <v>91.5</v>
      </c>
      <c r="J340">
        <v>782</v>
      </c>
    </row>
    <row r="341" spans="1:10">
      <c r="A341">
        <v>662</v>
      </c>
      <c r="B341">
        <v>91.9</v>
      </c>
      <c r="C341">
        <v>91.9</v>
      </c>
      <c r="D341">
        <v>91.9</v>
      </c>
      <c r="E341">
        <v>91.9</v>
      </c>
      <c r="F341">
        <v>91.8</v>
      </c>
      <c r="G341">
        <v>91.8</v>
      </c>
      <c r="H341">
        <v>91.8</v>
      </c>
      <c r="I341">
        <v>91.7</v>
      </c>
      <c r="J341">
        <v>780</v>
      </c>
    </row>
    <row r="342" spans="1:10">
      <c r="A342">
        <v>664</v>
      </c>
      <c r="B342">
        <v>92.2</v>
      </c>
      <c r="C342">
        <v>92.2</v>
      </c>
      <c r="D342">
        <v>92.2</v>
      </c>
      <c r="E342">
        <v>92.1</v>
      </c>
      <c r="F342">
        <v>92.1</v>
      </c>
      <c r="G342">
        <v>92.1</v>
      </c>
      <c r="H342">
        <v>92</v>
      </c>
      <c r="I342">
        <v>92</v>
      </c>
      <c r="J342">
        <v>778</v>
      </c>
    </row>
    <row r="343" spans="1:10">
      <c r="A343">
        <v>666</v>
      </c>
      <c r="B343">
        <v>92.5</v>
      </c>
      <c r="C343">
        <v>92.5</v>
      </c>
      <c r="D343">
        <v>92.4</v>
      </c>
      <c r="E343">
        <v>92.4</v>
      </c>
      <c r="F343">
        <v>92.4</v>
      </c>
      <c r="G343">
        <v>92.3</v>
      </c>
      <c r="H343">
        <v>92.3</v>
      </c>
      <c r="I343">
        <v>92.3</v>
      </c>
      <c r="J343">
        <v>776</v>
      </c>
    </row>
    <row r="344" spans="1:10">
      <c r="A344">
        <v>668</v>
      </c>
      <c r="B344">
        <v>92.7</v>
      </c>
      <c r="C344">
        <v>92.7</v>
      </c>
      <c r="D344">
        <v>92.7</v>
      </c>
      <c r="E344">
        <v>92.7</v>
      </c>
      <c r="F344">
        <v>92.6</v>
      </c>
      <c r="G344">
        <v>92.6</v>
      </c>
      <c r="H344">
        <v>92.6</v>
      </c>
      <c r="I344">
        <v>92.5</v>
      </c>
      <c r="J344">
        <v>774</v>
      </c>
    </row>
    <row r="345" spans="1:10">
      <c r="A345">
        <v>670</v>
      </c>
      <c r="B345">
        <v>93</v>
      </c>
      <c r="C345">
        <v>93</v>
      </c>
      <c r="D345">
        <v>93</v>
      </c>
      <c r="E345">
        <v>92.9</v>
      </c>
      <c r="F345">
        <v>92.9</v>
      </c>
      <c r="G345">
        <v>92.9</v>
      </c>
      <c r="H345">
        <v>92.8</v>
      </c>
      <c r="I345">
        <v>92.8</v>
      </c>
      <c r="J345">
        <v>772</v>
      </c>
    </row>
    <row r="346" spans="1:10">
      <c r="A346">
        <v>672</v>
      </c>
      <c r="B346">
        <v>93.3</v>
      </c>
      <c r="C346">
        <v>93.3</v>
      </c>
      <c r="D346">
        <v>93.2</v>
      </c>
      <c r="E346">
        <v>93.2</v>
      </c>
      <c r="F346">
        <v>93.2</v>
      </c>
      <c r="G346">
        <v>93.1</v>
      </c>
      <c r="H346">
        <v>93.1</v>
      </c>
      <c r="I346">
        <v>93.1</v>
      </c>
      <c r="J346">
        <v>770</v>
      </c>
    </row>
    <row r="347" spans="1:10">
      <c r="A347">
        <v>674</v>
      </c>
      <c r="B347">
        <v>93.5</v>
      </c>
      <c r="C347">
        <v>93.5</v>
      </c>
      <c r="D347">
        <v>93.5</v>
      </c>
      <c r="E347">
        <v>93.5</v>
      </c>
      <c r="F347">
        <v>93.4</v>
      </c>
      <c r="G347">
        <v>93.4</v>
      </c>
      <c r="H347">
        <v>93.4</v>
      </c>
      <c r="I347">
        <v>93.3</v>
      </c>
      <c r="J347">
        <v>768</v>
      </c>
    </row>
    <row r="348" spans="1:10">
      <c r="A348">
        <v>676</v>
      </c>
      <c r="B348">
        <v>93.8</v>
      </c>
      <c r="C348">
        <v>93.8</v>
      </c>
      <c r="D348">
        <v>93.8</v>
      </c>
      <c r="E348">
        <v>93.7</v>
      </c>
      <c r="F348">
        <v>93.7</v>
      </c>
      <c r="G348">
        <v>93.7</v>
      </c>
      <c r="H348">
        <v>93.6</v>
      </c>
      <c r="I348">
        <v>93.6</v>
      </c>
      <c r="J348">
        <v>766</v>
      </c>
    </row>
    <row r="349" spans="1:10">
      <c r="A349">
        <v>678</v>
      </c>
      <c r="B349">
        <v>94.1</v>
      </c>
      <c r="C349">
        <v>94.1</v>
      </c>
      <c r="D349">
        <v>94</v>
      </c>
      <c r="E349">
        <v>94</v>
      </c>
      <c r="F349">
        <v>94</v>
      </c>
      <c r="G349">
        <v>93.9</v>
      </c>
      <c r="H349">
        <v>93.9</v>
      </c>
      <c r="I349">
        <v>93.9</v>
      </c>
      <c r="J349">
        <v>764</v>
      </c>
    </row>
    <row r="350" spans="1:10">
      <c r="A350">
        <v>680</v>
      </c>
      <c r="B350">
        <v>94.3</v>
      </c>
      <c r="C350">
        <v>94.3</v>
      </c>
      <c r="D350">
        <v>94.3</v>
      </c>
      <c r="E350">
        <v>94.3</v>
      </c>
      <c r="F350">
        <v>94.2</v>
      </c>
      <c r="G350">
        <v>94.2</v>
      </c>
      <c r="H350">
        <v>94.2</v>
      </c>
      <c r="I350">
        <v>94.1</v>
      </c>
      <c r="J350">
        <v>762</v>
      </c>
    </row>
    <row r="351" spans="1:10">
      <c r="A351">
        <v>682</v>
      </c>
      <c r="B351">
        <v>94.6</v>
      </c>
      <c r="C351">
        <v>94.6</v>
      </c>
      <c r="D351">
        <v>94.6</v>
      </c>
      <c r="E351">
        <v>94.5</v>
      </c>
      <c r="F351">
        <v>94.5</v>
      </c>
      <c r="G351">
        <v>94.5</v>
      </c>
      <c r="H351">
        <v>94.4</v>
      </c>
      <c r="I351">
        <v>94.4</v>
      </c>
      <c r="J351">
        <v>760</v>
      </c>
    </row>
    <row r="352" spans="1:10">
      <c r="A352">
        <v>684</v>
      </c>
      <c r="B352">
        <v>94.9</v>
      </c>
      <c r="C352">
        <v>94.9</v>
      </c>
      <c r="D352">
        <v>94.8</v>
      </c>
      <c r="E352">
        <v>94.8</v>
      </c>
      <c r="F352">
        <v>94.8</v>
      </c>
      <c r="G352">
        <v>94.7</v>
      </c>
      <c r="H352">
        <v>94.7</v>
      </c>
      <c r="I352">
        <v>94.7</v>
      </c>
      <c r="J352">
        <v>758</v>
      </c>
    </row>
    <row r="353" spans="1:10">
      <c r="A353">
        <v>686</v>
      </c>
      <c r="B353">
        <v>95.1</v>
      </c>
      <c r="C353">
        <v>95.1</v>
      </c>
      <c r="D353">
        <v>95.1</v>
      </c>
      <c r="E353">
        <v>95.1</v>
      </c>
      <c r="F353">
        <v>95</v>
      </c>
      <c r="G353">
        <v>95</v>
      </c>
      <c r="H353">
        <v>95</v>
      </c>
      <c r="I353">
        <v>94.9</v>
      </c>
      <c r="J353">
        <v>756</v>
      </c>
    </row>
    <row r="354" spans="1:10">
      <c r="A354">
        <v>688</v>
      </c>
      <c r="B354">
        <v>95.4</v>
      </c>
      <c r="C354">
        <v>95.4</v>
      </c>
      <c r="D354">
        <v>95.4</v>
      </c>
      <c r="E354">
        <v>95.3</v>
      </c>
      <c r="F354">
        <v>95.3</v>
      </c>
      <c r="G354">
        <v>95.3</v>
      </c>
      <c r="H354">
        <v>95.2</v>
      </c>
      <c r="I354">
        <v>95.2</v>
      </c>
      <c r="J354">
        <v>754</v>
      </c>
    </row>
    <row r="355" spans="1:10">
      <c r="A355">
        <v>690</v>
      </c>
      <c r="B355">
        <v>95.7</v>
      </c>
      <c r="C355">
        <v>95.7</v>
      </c>
      <c r="D355">
        <v>95.6</v>
      </c>
      <c r="E355">
        <v>95.6</v>
      </c>
      <c r="F355">
        <v>95.6</v>
      </c>
      <c r="G355">
        <v>95.5</v>
      </c>
      <c r="H355">
        <v>95.5</v>
      </c>
      <c r="I355">
        <v>95.5</v>
      </c>
      <c r="J355">
        <v>752</v>
      </c>
    </row>
    <row r="356" spans="1:10">
      <c r="A356">
        <v>692</v>
      </c>
      <c r="B356">
        <v>95.9</v>
      </c>
      <c r="C356">
        <v>95.9</v>
      </c>
      <c r="D356">
        <v>95.9</v>
      </c>
      <c r="E356">
        <v>95.9</v>
      </c>
      <c r="F356">
        <v>95.8</v>
      </c>
      <c r="G356">
        <v>95.8</v>
      </c>
      <c r="H356">
        <v>95.8</v>
      </c>
      <c r="I356">
        <v>95.7</v>
      </c>
      <c r="J356">
        <v>750</v>
      </c>
    </row>
    <row r="357" spans="1:10">
      <c r="A357">
        <v>694</v>
      </c>
      <c r="B357">
        <v>96.2</v>
      </c>
      <c r="C357">
        <v>96.2</v>
      </c>
      <c r="D357">
        <v>96.2</v>
      </c>
      <c r="E357">
        <v>96.1</v>
      </c>
      <c r="F357">
        <v>96.1</v>
      </c>
      <c r="G357">
        <v>96.1</v>
      </c>
      <c r="H357">
        <v>96</v>
      </c>
      <c r="I357">
        <v>96</v>
      </c>
      <c r="J357">
        <v>748</v>
      </c>
    </row>
    <row r="358" spans="1:10">
      <c r="A358">
        <v>696</v>
      </c>
      <c r="B358">
        <v>96.5</v>
      </c>
      <c r="C358">
        <v>96.5</v>
      </c>
      <c r="D358">
        <v>96.4</v>
      </c>
      <c r="E358">
        <v>96.4</v>
      </c>
      <c r="F358">
        <v>96.4</v>
      </c>
      <c r="G358">
        <v>96.3</v>
      </c>
      <c r="H358">
        <v>96.3</v>
      </c>
      <c r="I358">
        <v>96.3</v>
      </c>
      <c r="J358">
        <v>746</v>
      </c>
    </row>
    <row r="359" spans="1:10">
      <c r="A359">
        <v>698</v>
      </c>
      <c r="B359">
        <v>96.7</v>
      </c>
      <c r="C359">
        <v>96.7</v>
      </c>
      <c r="D359">
        <v>96.7</v>
      </c>
      <c r="E359">
        <v>96.7</v>
      </c>
      <c r="F359">
        <v>96.6</v>
      </c>
      <c r="G359">
        <v>96.6</v>
      </c>
      <c r="H359">
        <v>96.6</v>
      </c>
      <c r="I359">
        <v>96.5</v>
      </c>
      <c r="J359">
        <v>744</v>
      </c>
    </row>
    <row r="360" spans="1:10">
      <c r="A360">
        <v>700</v>
      </c>
      <c r="B360">
        <v>97</v>
      </c>
      <c r="C360">
        <v>97</v>
      </c>
      <c r="D360">
        <v>97</v>
      </c>
      <c r="E360">
        <v>96.9</v>
      </c>
      <c r="F360">
        <v>96.9</v>
      </c>
      <c r="G360">
        <v>96.9</v>
      </c>
      <c r="H360">
        <v>96.8</v>
      </c>
      <c r="I360">
        <v>96.8</v>
      </c>
      <c r="J360">
        <v>742</v>
      </c>
    </row>
    <row r="361" spans="1:10">
      <c r="A361">
        <v>702</v>
      </c>
      <c r="B361">
        <v>97.3</v>
      </c>
      <c r="C361">
        <v>97.3</v>
      </c>
      <c r="D361">
        <v>97.2</v>
      </c>
      <c r="E361">
        <v>97.2</v>
      </c>
      <c r="F361">
        <v>97.2</v>
      </c>
      <c r="G361">
        <v>97.1</v>
      </c>
      <c r="H361">
        <v>97.1</v>
      </c>
      <c r="I361">
        <v>97.1</v>
      </c>
      <c r="J361">
        <v>740</v>
      </c>
    </row>
    <row r="362" spans="1:10">
      <c r="A362">
        <v>704</v>
      </c>
      <c r="B362">
        <v>97.5</v>
      </c>
      <c r="C362">
        <v>97.5</v>
      </c>
      <c r="D362">
        <v>97.5</v>
      </c>
      <c r="E362">
        <v>97.5</v>
      </c>
      <c r="F362">
        <v>97.4</v>
      </c>
      <c r="G362">
        <v>97.4</v>
      </c>
      <c r="H362">
        <v>97.4</v>
      </c>
      <c r="I362">
        <v>97.3</v>
      </c>
      <c r="J362">
        <v>738</v>
      </c>
    </row>
    <row r="363" spans="1:10">
      <c r="A363">
        <v>706</v>
      </c>
      <c r="B363">
        <v>97.8</v>
      </c>
      <c r="C363">
        <v>97.8</v>
      </c>
      <c r="D363">
        <v>97.8</v>
      </c>
      <c r="E363">
        <v>97.7</v>
      </c>
      <c r="F363">
        <v>97.7</v>
      </c>
      <c r="G363">
        <v>97.7</v>
      </c>
      <c r="H363">
        <v>97.6</v>
      </c>
      <c r="I363">
        <v>97.6</v>
      </c>
      <c r="J363">
        <v>736</v>
      </c>
    </row>
    <row r="364" spans="1:10">
      <c r="A364">
        <v>708</v>
      </c>
      <c r="B364">
        <v>98.1</v>
      </c>
      <c r="C364">
        <v>98.1</v>
      </c>
      <c r="D364">
        <v>98</v>
      </c>
      <c r="E364">
        <v>98</v>
      </c>
      <c r="F364">
        <v>98</v>
      </c>
      <c r="G364">
        <v>97.9</v>
      </c>
      <c r="H364">
        <v>97.9</v>
      </c>
      <c r="I364">
        <v>97.9</v>
      </c>
      <c r="J364">
        <v>734</v>
      </c>
    </row>
    <row r="365" spans="1:10">
      <c r="A365">
        <v>710</v>
      </c>
      <c r="B365">
        <v>98.3</v>
      </c>
      <c r="C365">
        <v>98.3</v>
      </c>
      <c r="D365">
        <v>98.3</v>
      </c>
      <c r="E365">
        <v>98.3</v>
      </c>
      <c r="F365">
        <v>98.2</v>
      </c>
      <c r="G365">
        <v>98.2</v>
      </c>
      <c r="H365">
        <v>98.2</v>
      </c>
      <c r="I365">
        <v>98.1</v>
      </c>
      <c r="J365">
        <v>732</v>
      </c>
    </row>
    <row r="366" spans="1:10">
      <c r="A366">
        <v>712</v>
      </c>
      <c r="B366">
        <v>98.6</v>
      </c>
      <c r="C366">
        <v>98.6</v>
      </c>
      <c r="D366">
        <v>98.6</v>
      </c>
      <c r="E366">
        <v>98.5</v>
      </c>
      <c r="F366">
        <v>98.5</v>
      </c>
      <c r="G366">
        <v>98.5</v>
      </c>
      <c r="H366">
        <v>98.4</v>
      </c>
      <c r="I366">
        <v>98.4</v>
      </c>
      <c r="J366">
        <v>730</v>
      </c>
    </row>
    <row r="367" spans="1:10">
      <c r="A367">
        <v>714</v>
      </c>
      <c r="B367">
        <v>98.9</v>
      </c>
      <c r="C367">
        <v>98.9</v>
      </c>
      <c r="D367">
        <v>98.8</v>
      </c>
      <c r="E367">
        <v>98.8</v>
      </c>
      <c r="F367">
        <v>98.8</v>
      </c>
      <c r="G367">
        <v>98.7</v>
      </c>
      <c r="H367">
        <v>98.7</v>
      </c>
      <c r="I367">
        <v>98.7</v>
      </c>
      <c r="J367">
        <v>728</v>
      </c>
    </row>
    <row r="368" spans="1:10">
      <c r="A368">
        <v>716</v>
      </c>
      <c r="B368">
        <v>99.2</v>
      </c>
      <c r="C368">
        <v>99.1</v>
      </c>
      <c r="D368">
        <v>99.1</v>
      </c>
      <c r="E368">
        <v>99.1</v>
      </c>
      <c r="F368">
        <v>99</v>
      </c>
      <c r="G368">
        <v>99</v>
      </c>
      <c r="H368">
        <v>99</v>
      </c>
      <c r="I368">
        <v>98.9</v>
      </c>
      <c r="J368">
        <v>726</v>
      </c>
    </row>
    <row r="369" spans="1:10">
      <c r="A369">
        <v>718</v>
      </c>
      <c r="B369">
        <v>99.4</v>
      </c>
      <c r="C369">
        <v>99.4</v>
      </c>
      <c r="D369">
        <v>99.4</v>
      </c>
      <c r="E369">
        <v>99.3</v>
      </c>
      <c r="F369">
        <v>99.3</v>
      </c>
      <c r="G369">
        <v>99.3</v>
      </c>
      <c r="H369">
        <v>99.2</v>
      </c>
      <c r="I369">
        <v>99.2</v>
      </c>
      <c r="J369">
        <v>724</v>
      </c>
    </row>
    <row r="370" spans="1:10">
      <c r="A370">
        <v>720</v>
      </c>
      <c r="B370">
        <v>99.7</v>
      </c>
      <c r="C370">
        <v>99.7</v>
      </c>
      <c r="D370">
        <v>99.6</v>
      </c>
      <c r="E370">
        <v>99.6</v>
      </c>
      <c r="F370">
        <v>99.6</v>
      </c>
      <c r="G370">
        <v>99.5</v>
      </c>
      <c r="H370">
        <v>99.5</v>
      </c>
      <c r="I370">
        <v>99.5</v>
      </c>
      <c r="J370">
        <v>722</v>
      </c>
    </row>
    <row r="371" spans="1:10">
      <c r="A371">
        <v>722</v>
      </c>
      <c r="B371">
        <v>100</v>
      </c>
      <c r="C371">
        <v>99.9</v>
      </c>
      <c r="D371">
        <v>99.9</v>
      </c>
      <c r="E371">
        <v>99.9</v>
      </c>
      <c r="F371">
        <v>99.8</v>
      </c>
      <c r="G371">
        <v>99.8</v>
      </c>
      <c r="H371">
        <v>99.8</v>
      </c>
      <c r="I371">
        <v>99.7</v>
      </c>
      <c r="J371">
        <v>720</v>
      </c>
    </row>
    <row r="372" spans="1:10">
      <c r="A372">
        <v>724</v>
      </c>
      <c r="B372">
        <v>100.2</v>
      </c>
      <c r="C372">
        <v>100.2</v>
      </c>
      <c r="D372">
        <v>100.2</v>
      </c>
      <c r="E372">
        <v>100.1</v>
      </c>
      <c r="F372">
        <v>100.1</v>
      </c>
      <c r="G372">
        <v>100.1</v>
      </c>
      <c r="H372">
        <v>100</v>
      </c>
      <c r="I372">
        <v>100</v>
      </c>
      <c r="J372">
        <v>718</v>
      </c>
    </row>
    <row r="373" spans="1:10">
      <c r="A373">
        <v>726</v>
      </c>
      <c r="B373">
        <v>100.5</v>
      </c>
      <c r="C373">
        <v>100.5</v>
      </c>
      <c r="D373">
        <v>100.4</v>
      </c>
      <c r="E373">
        <v>100.4</v>
      </c>
      <c r="F373">
        <v>100.4</v>
      </c>
      <c r="G373">
        <v>100.3</v>
      </c>
      <c r="H373">
        <v>100.3</v>
      </c>
      <c r="I373">
        <v>100.3</v>
      </c>
      <c r="J373">
        <v>716</v>
      </c>
    </row>
    <row r="374" spans="1:10">
      <c r="A374">
        <v>728</v>
      </c>
      <c r="B374">
        <v>100.8</v>
      </c>
      <c r="C374">
        <v>100.7</v>
      </c>
      <c r="D374">
        <v>100.7</v>
      </c>
      <c r="E374">
        <v>100.7</v>
      </c>
      <c r="F374">
        <v>100.6</v>
      </c>
      <c r="G374">
        <v>100.6</v>
      </c>
      <c r="H374">
        <v>100.6</v>
      </c>
      <c r="I374">
        <v>100.5</v>
      </c>
      <c r="J374">
        <v>714</v>
      </c>
    </row>
    <row r="375" spans="1:10">
      <c r="A375">
        <v>730</v>
      </c>
      <c r="B375">
        <v>101</v>
      </c>
      <c r="C375">
        <v>101</v>
      </c>
      <c r="D375">
        <v>101</v>
      </c>
      <c r="E375">
        <v>100.9</v>
      </c>
      <c r="F375">
        <v>100.9</v>
      </c>
      <c r="G375">
        <v>100.9</v>
      </c>
      <c r="H375">
        <v>100.8</v>
      </c>
      <c r="I375">
        <v>100.8</v>
      </c>
      <c r="J375">
        <v>712</v>
      </c>
    </row>
    <row r="376" spans="1:10">
      <c r="A376">
        <v>732</v>
      </c>
      <c r="B376">
        <v>101.3</v>
      </c>
      <c r="C376">
        <v>101.3</v>
      </c>
      <c r="D376">
        <v>101.2</v>
      </c>
      <c r="E376">
        <v>101.2</v>
      </c>
      <c r="F376">
        <v>101.2</v>
      </c>
      <c r="G376">
        <v>101.1</v>
      </c>
      <c r="H376">
        <v>101.1</v>
      </c>
      <c r="I376">
        <v>101.1</v>
      </c>
      <c r="J376">
        <v>710</v>
      </c>
    </row>
    <row r="377" spans="1:10">
      <c r="A377">
        <v>734</v>
      </c>
      <c r="B377">
        <v>101.6</v>
      </c>
      <c r="C377">
        <v>101.5</v>
      </c>
      <c r="D377">
        <v>101.5</v>
      </c>
      <c r="E377">
        <v>101.5</v>
      </c>
      <c r="F377">
        <v>101.4</v>
      </c>
      <c r="G377">
        <v>101.4</v>
      </c>
      <c r="H377">
        <v>101.4</v>
      </c>
      <c r="I377">
        <v>101.3</v>
      </c>
      <c r="J377">
        <v>708</v>
      </c>
    </row>
    <row r="378" spans="1:10">
      <c r="A378">
        <v>736</v>
      </c>
      <c r="B378">
        <v>101.8</v>
      </c>
      <c r="C378">
        <v>101.8</v>
      </c>
      <c r="D378">
        <v>101.8</v>
      </c>
      <c r="E378">
        <v>101.7</v>
      </c>
      <c r="F378">
        <v>101.7</v>
      </c>
      <c r="G378">
        <v>101.7</v>
      </c>
      <c r="H378">
        <v>101.6</v>
      </c>
      <c r="I378">
        <v>101.6</v>
      </c>
      <c r="J378">
        <v>706</v>
      </c>
    </row>
    <row r="379" spans="1:10">
      <c r="A379">
        <v>738</v>
      </c>
      <c r="B379">
        <v>102.1</v>
      </c>
      <c r="C379">
        <v>102.1</v>
      </c>
      <c r="D379">
        <v>102</v>
      </c>
      <c r="E379">
        <v>102</v>
      </c>
      <c r="F379">
        <v>102</v>
      </c>
      <c r="G379">
        <v>101.9</v>
      </c>
      <c r="H379">
        <v>101.9</v>
      </c>
      <c r="I379">
        <v>101.9</v>
      </c>
      <c r="J379">
        <v>704</v>
      </c>
    </row>
    <row r="380" spans="1:10">
      <c r="A380">
        <v>740</v>
      </c>
      <c r="B380">
        <v>102.4</v>
      </c>
      <c r="C380">
        <v>102.3</v>
      </c>
      <c r="D380">
        <v>102.3</v>
      </c>
      <c r="E380">
        <v>102.3</v>
      </c>
      <c r="F380">
        <v>102.2</v>
      </c>
      <c r="G380">
        <v>102.2</v>
      </c>
      <c r="H380">
        <v>102.2</v>
      </c>
      <c r="I380">
        <v>102.1</v>
      </c>
      <c r="J380">
        <v>702</v>
      </c>
    </row>
    <row r="381" spans="1:10">
      <c r="A381">
        <v>742</v>
      </c>
      <c r="B381">
        <v>102.6</v>
      </c>
      <c r="C381">
        <v>102.6</v>
      </c>
      <c r="D381">
        <v>102.6</v>
      </c>
      <c r="E381">
        <v>102.5</v>
      </c>
      <c r="F381">
        <v>102.5</v>
      </c>
      <c r="G381">
        <v>102.5</v>
      </c>
      <c r="H381">
        <v>102.4</v>
      </c>
      <c r="I381">
        <v>102.4</v>
      </c>
      <c r="J381">
        <v>700</v>
      </c>
    </row>
    <row r="382" spans="1:10">
      <c r="A382">
        <v>744</v>
      </c>
      <c r="B382">
        <v>102.9</v>
      </c>
      <c r="C382">
        <v>102.9</v>
      </c>
      <c r="D382">
        <v>102.8</v>
      </c>
      <c r="E382">
        <v>102.8</v>
      </c>
      <c r="F382">
        <v>102.8</v>
      </c>
      <c r="G382">
        <v>102.7</v>
      </c>
      <c r="H382">
        <v>102.7</v>
      </c>
      <c r="I382">
        <v>102.7</v>
      </c>
      <c r="J382">
        <v>698</v>
      </c>
    </row>
    <row r="383" spans="1:10">
      <c r="A383">
        <v>746</v>
      </c>
      <c r="B383">
        <v>103.2</v>
      </c>
      <c r="C383">
        <v>103.1</v>
      </c>
      <c r="D383">
        <v>103.1</v>
      </c>
      <c r="E383">
        <v>103.1</v>
      </c>
      <c r="F383">
        <v>103</v>
      </c>
      <c r="G383">
        <v>103</v>
      </c>
      <c r="H383">
        <v>103</v>
      </c>
      <c r="I383">
        <v>102.9</v>
      </c>
      <c r="J383">
        <v>696</v>
      </c>
    </row>
    <row r="384" spans="1:10">
      <c r="A384">
        <v>748</v>
      </c>
      <c r="B384">
        <v>103.4</v>
      </c>
      <c r="C384">
        <v>103.4</v>
      </c>
      <c r="D384">
        <v>103.4</v>
      </c>
      <c r="E384">
        <v>103.3</v>
      </c>
      <c r="F384">
        <v>103.3</v>
      </c>
      <c r="G384">
        <v>103.3</v>
      </c>
      <c r="H384">
        <v>103.2</v>
      </c>
      <c r="I384">
        <v>103.2</v>
      </c>
      <c r="J384">
        <v>694</v>
      </c>
    </row>
    <row r="385" spans="1:10">
      <c r="A385">
        <v>750</v>
      </c>
      <c r="B385">
        <v>103.7</v>
      </c>
      <c r="C385">
        <v>103.7</v>
      </c>
      <c r="D385">
        <v>103.6</v>
      </c>
      <c r="E385">
        <v>103.6</v>
      </c>
      <c r="F385">
        <v>103.6</v>
      </c>
      <c r="G385">
        <v>103.5</v>
      </c>
      <c r="H385">
        <v>103.5</v>
      </c>
      <c r="I385">
        <v>103.5</v>
      </c>
      <c r="J385">
        <v>692</v>
      </c>
    </row>
    <row r="386" spans="1:10">
      <c r="A386">
        <v>752</v>
      </c>
      <c r="B386">
        <v>104</v>
      </c>
      <c r="C386">
        <v>103.9</v>
      </c>
      <c r="D386">
        <v>103.9</v>
      </c>
      <c r="E386">
        <v>103.9</v>
      </c>
      <c r="F386">
        <v>103.8</v>
      </c>
      <c r="G386">
        <v>103.8</v>
      </c>
      <c r="H386">
        <v>103.8</v>
      </c>
      <c r="I386">
        <v>103.7</v>
      </c>
      <c r="J386">
        <v>690</v>
      </c>
    </row>
    <row r="387" spans="1:10">
      <c r="A387">
        <v>754</v>
      </c>
      <c r="B387">
        <v>104.2</v>
      </c>
      <c r="C387">
        <v>104.2</v>
      </c>
      <c r="D387">
        <v>104.2</v>
      </c>
      <c r="E387">
        <v>104.1</v>
      </c>
      <c r="F387">
        <v>104.1</v>
      </c>
      <c r="G387">
        <v>104.1</v>
      </c>
      <c r="H387">
        <v>104</v>
      </c>
      <c r="I387">
        <v>104</v>
      </c>
      <c r="J387">
        <v>688</v>
      </c>
    </row>
    <row r="388" spans="1:10">
      <c r="A388">
        <v>756</v>
      </c>
      <c r="B388">
        <v>104.5</v>
      </c>
      <c r="C388">
        <v>104.5</v>
      </c>
      <c r="D388">
        <v>104.4</v>
      </c>
      <c r="E388">
        <v>104.4</v>
      </c>
      <c r="F388">
        <v>104.4</v>
      </c>
      <c r="G388">
        <v>104.3</v>
      </c>
      <c r="H388">
        <v>104.3</v>
      </c>
      <c r="I388">
        <v>104.3</v>
      </c>
      <c r="J388">
        <v>686</v>
      </c>
    </row>
    <row r="389" spans="1:10">
      <c r="A389">
        <v>758</v>
      </c>
      <c r="B389">
        <v>104.8</v>
      </c>
      <c r="C389">
        <v>104.7</v>
      </c>
      <c r="D389">
        <v>104.7</v>
      </c>
      <c r="E389">
        <v>104.7</v>
      </c>
      <c r="F389">
        <v>104.6</v>
      </c>
      <c r="G389">
        <v>104.6</v>
      </c>
      <c r="H389">
        <v>104.6</v>
      </c>
      <c r="I389">
        <v>104.5</v>
      </c>
      <c r="J389">
        <v>684</v>
      </c>
    </row>
    <row r="390" spans="1:10">
      <c r="A390">
        <v>760</v>
      </c>
      <c r="B390">
        <v>105</v>
      </c>
      <c r="C390">
        <v>105</v>
      </c>
      <c r="D390">
        <v>105</v>
      </c>
      <c r="E390">
        <v>104.9</v>
      </c>
      <c r="F390">
        <v>104.9</v>
      </c>
      <c r="G390">
        <v>104.9</v>
      </c>
      <c r="H390">
        <v>104.8</v>
      </c>
      <c r="I390">
        <v>104.8</v>
      </c>
      <c r="J390">
        <v>682</v>
      </c>
    </row>
    <row r="391" spans="1:10">
      <c r="A391">
        <v>762</v>
      </c>
      <c r="B391">
        <v>105.3</v>
      </c>
      <c r="C391">
        <v>105.3</v>
      </c>
      <c r="D391">
        <v>105.2</v>
      </c>
      <c r="E391">
        <v>105.2</v>
      </c>
      <c r="F391">
        <v>105.2</v>
      </c>
      <c r="G391">
        <v>105.1</v>
      </c>
      <c r="H391">
        <v>105.1</v>
      </c>
      <c r="I391">
        <v>105.1</v>
      </c>
      <c r="J391">
        <v>680</v>
      </c>
    </row>
    <row r="392" spans="1:10">
      <c r="A392">
        <v>764</v>
      </c>
      <c r="B392">
        <v>105.6</v>
      </c>
      <c r="C392">
        <v>105.5</v>
      </c>
      <c r="D392">
        <v>105.5</v>
      </c>
      <c r="E392">
        <v>105.5</v>
      </c>
      <c r="F392">
        <v>105.4</v>
      </c>
      <c r="G392">
        <v>105.4</v>
      </c>
      <c r="H392">
        <v>105.4</v>
      </c>
      <c r="I392">
        <v>105.3</v>
      </c>
      <c r="J392">
        <v>678</v>
      </c>
    </row>
    <row r="393" spans="1:10">
      <c r="A393">
        <v>766</v>
      </c>
      <c r="B393">
        <v>105.8</v>
      </c>
      <c r="C393">
        <v>105.8</v>
      </c>
      <c r="D393">
        <v>105.8</v>
      </c>
      <c r="E393">
        <v>105.7</v>
      </c>
      <c r="F393">
        <v>105.7</v>
      </c>
      <c r="G393">
        <v>105.7</v>
      </c>
      <c r="H393">
        <v>105.6</v>
      </c>
      <c r="I393">
        <v>105.6</v>
      </c>
      <c r="J393">
        <v>676</v>
      </c>
    </row>
    <row r="394" spans="1:10">
      <c r="A394">
        <v>768</v>
      </c>
      <c r="B394">
        <v>106.1</v>
      </c>
      <c r="C394">
        <v>106.1</v>
      </c>
      <c r="D394">
        <v>106</v>
      </c>
      <c r="E394">
        <v>106</v>
      </c>
      <c r="F394">
        <v>106</v>
      </c>
      <c r="G394">
        <v>105.9</v>
      </c>
      <c r="H394">
        <v>105.9</v>
      </c>
      <c r="I394">
        <v>105.9</v>
      </c>
      <c r="J394">
        <v>674</v>
      </c>
    </row>
    <row r="395" spans="1:10">
      <c r="A395">
        <v>770</v>
      </c>
      <c r="B395">
        <v>106.4</v>
      </c>
      <c r="C395">
        <v>106.3</v>
      </c>
      <c r="D395">
        <v>106.3</v>
      </c>
      <c r="E395">
        <v>106.3</v>
      </c>
      <c r="F395">
        <v>106.2</v>
      </c>
      <c r="G395">
        <v>106.2</v>
      </c>
      <c r="H395">
        <v>106.2</v>
      </c>
      <c r="I395">
        <v>106.1</v>
      </c>
      <c r="J395">
        <v>672</v>
      </c>
    </row>
    <row r="396" spans="1:10">
      <c r="A396">
        <v>772</v>
      </c>
      <c r="B396">
        <v>106.6</v>
      </c>
      <c r="C396">
        <v>106.6</v>
      </c>
      <c r="D396">
        <v>106.6</v>
      </c>
      <c r="E396">
        <v>106.5</v>
      </c>
      <c r="F396">
        <v>106.5</v>
      </c>
      <c r="G396">
        <v>106.5</v>
      </c>
      <c r="H396">
        <v>106.4</v>
      </c>
      <c r="I396">
        <v>106.4</v>
      </c>
      <c r="J396">
        <v>670</v>
      </c>
    </row>
    <row r="397" spans="1:10">
      <c r="A397">
        <v>774</v>
      </c>
      <c r="B397">
        <v>106.9</v>
      </c>
      <c r="C397">
        <v>106.9</v>
      </c>
      <c r="D397">
        <v>106.8</v>
      </c>
      <c r="E397">
        <v>106.8</v>
      </c>
      <c r="F397">
        <v>106.8</v>
      </c>
      <c r="G397">
        <v>106.7</v>
      </c>
      <c r="H397">
        <v>106.7</v>
      </c>
      <c r="I397">
        <v>106.7</v>
      </c>
      <c r="J397">
        <v>668</v>
      </c>
    </row>
    <row r="398" spans="1:10">
      <c r="A398">
        <v>776</v>
      </c>
      <c r="B398">
        <v>107.2</v>
      </c>
      <c r="C398">
        <v>107.1</v>
      </c>
      <c r="D398">
        <v>107.1</v>
      </c>
      <c r="E398">
        <v>107.1</v>
      </c>
      <c r="F398">
        <v>107</v>
      </c>
      <c r="G398">
        <v>107</v>
      </c>
      <c r="H398">
        <v>107</v>
      </c>
      <c r="I398">
        <v>106.9</v>
      </c>
      <c r="J398">
        <v>666</v>
      </c>
    </row>
    <row r="399" spans="1:10">
      <c r="A399">
        <v>778</v>
      </c>
      <c r="B399">
        <v>107.4</v>
      </c>
      <c r="C399">
        <v>107.4</v>
      </c>
      <c r="D399">
        <v>107.4</v>
      </c>
      <c r="E399">
        <v>107.3</v>
      </c>
      <c r="F399">
        <v>107.3</v>
      </c>
      <c r="G399">
        <v>107.3</v>
      </c>
      <c r="H399">
        <v>107.2</v>
      </c>
      <c r="I399">
        <v>107.2</v>
      </c>
      <c r="J399">
        <v>664</v>
      </c>
    </row>
    <row r="400" spans="1:10">
      <c r="A400">
        <v>780</v>
      </c>
      <c r="B400">
        <v>107.7</v>
      </c>
      <c r="C400">
        <v>107.7</v>
      </c>
      <c r="D400">
        <v>107.6</v>
      </c>
      <c r="E400">
        <v>107.6</v>
      </c>
      <c r="F400">
        <v>107.6</v>
      </c>
      <c r="G400">
        <v>107.5</v>
      </c>
      <c r="H400">
        <v>107.5</v>
      </c>
      <c r="I400">
        <v>107.5</v>
      </c>
      <c r="J400">
        <v>662</v>
      </c>
    </row>
    <row r="401" spans="1:10">
      <c r="A401">
        <v>782</v>
      </c>
      <c r="B401">
        <v>108</v>
      </c>
      <c r="C401">
        <v>107.9</v>
      </c>
      <c r="D401">
        <v>107.9</v>
      </c>
      <c r="E401">
        <v>107.9</v>
      </c>
      <c r="F401">
        <v>107.8</v>
      </c>
      <c r="G401">
        <v>107.8</v>
      </c>
      <c r="H401">
        <v>107.8</v>
      </c>
      <c r="I401">
        <v>107.7</v>
      </c>
      <c r="J401">
        <v>660</v>
      </c>
    </row>
    <row r="402" spans="1:10">
      <c r="A402">
        <v>784</v>
      </c>
      <c r="B402">
        <v>108.2</v>
      </c>
      <c r="C402">
        <v>108.2</v>
      </c>
      <c r="D402">
        <v>108.2</v>
      </c>
      <c r="E402">
        <v>108.1</v>
      </c>
      <c r="F402">
        <v>108.1</v>
      </c>
      <c r="G402">
        <v>108.1</v>
      </c>
      <c r="H402">
        <v>108</v>
      </c>
      <c r="I402">
        <v>108</v>
      </c>
      <c r="J402">
        <v>658</v>
      </c>
    </row>
    <row r="403" spans="1:10">
      <c r="A403">
        <v>786</v>
      </c>
      <c r="B403">
        <v>108.5</v>
      </c>
      <c r="C403">
        <v>108.5</v>
      </c>
      <c r="D403">
        <v>108.4</v>
      </c>
      <c r="E403">
        <v>108.4</v>
      </c>
      <c r="F403">
        <v>108.4</v>
      </c>
      <c r="G403">
        <v>108.3</v>
      </c>
      <c r="H403">
        <v>108.3</v>
      </c>
      <c r="I403">
        <v>108.3</v>
      </c>
      <c r="J403">
        <v>656</v>
      </c>
    </row>
    <row r="404" spans="1:10">
      <c r="A404">
        <v>788</v>
      </c>
      <c r="B404">
        <v>108.8</v>
      </c>
      <c r="C404">
        <v>108.7</v>
      </c>
      <c r="D404">
        <v>108.7</v>
      </c>
      <c r="E404">
        <v>108.7</v>
      </c>
      <c r="F404">
        <v>108.6</v>
      </c>
      <c r="G404">
        <v>108.6</v>
      </c>
      <c r="H404">
        <v>108.6</v>
      </c>
      <c r="I404">
        <v>108.5</v>
      </c>
      <c r="J404">
        <v>654</v>
      </c>
    </row>
    <row r="405" spans="1:10">
      <c r="A405">
        <v>790</v>
      </c>
      <c r="B405">
        <v>109</v>
      </c>
      <c r="C405">
        <v>109</v>
      </c>
      <c r="D405">
        <v>109</v>
      </c>
      <c r="E405">
        <v>108.9</v>
      </c>
      <c r="F405">
        <v>108.9</v>
      </c>
      <c r="G405">
        <v>108.9</v>
      </c>
      <c r="H405">
        <v>108.8</v>
      </c>
      <c r="I405">
        <v>108.8</v>
      </c>
      <c r="J405">
        <v>652</v>
      </c>
    </row>
    <row r="406" spans="1:10">
      <c r="A406">
        <v>792</v>
      </c>
      <c r="B406">
        <v>109.3</v>
      </c>
      <c r="C406">
        <v>109.3</v>
      </c>
      <c r="D406">
        <v>109.2</v>
      </c>
      <c r="E406">
        <v>109.2</v>
      </c>
      <c r="F406">
        <v>109.2</v>
      </c>
      <c r="G406">
        <v>109.1</v>
      </c>
      <c r="H406">
        <v>109.1</v>
      </c>
      <c r="I406">
        <v>109.1</v>
      </c>
      <c r="J406">
        <v>650</v>
      </c>
    </row>
    <row r="407" spans="1:10">
      <c r="A407">
        <v>794</v>
      </c>
      <c r="B407">
        <v>109.6</v>
      </c>
      <c r="C407">
        <v>109.5</v>
      </c>
      <c r="D407">
        <v>109.5</v>
      </c>
      <c r="E407">
        <v>109.5</v>
      </c>
      <c r="F407">
        <v>109.4</v>
      </c>
      <c r="G407">
        <v>109.4</v>
      </c>
      <c r="H407">
        <v>109.4</v>
      </c>
      <c r="I407">
        <v>109.3</v>
      </c>
      <c r="J407">
        <v>648</v>
      </c>
    </row>
    <row r="408" spans="1:10">
      <c r="A408">
        <v>796</v>
      </c>
      <c r="B408">
        <v>109.8</v>
      </c>
      <c r="C408">
        <v>109.8</v>
      </c>
      <c r="D408">
        <v>109.8</v>
      </c>
      <c r="E408">
        <v>109.7</v>
      </c>
      <c r="F408">
        <v>109.7</v>
      </c>
      <c r="G408">
        <v>109.7</v>
      </c>
      <c r="H408">
        <v>109.6</v>
      </c>
      <c r="I408">
        <v>109.6</v>
      </c>
      <c r="J408">
        <v>646</v>
      </c>
    </row>
    <row r="409" spans="1:10">
      <c r="A409">
        <v>798</v>
      </c>
      <c r="B409">
        <v>110.1</v>
      </c>
      <c r="C409">
        <v>110.1</v>
      </c>
      <c r="D409">
        <v>110</v>
      </c>
      <c r="E409">
        <v>110</v>
      </c>
      <c r="F409">
        <v>110</v>
      </c>
      <c r="G409">
        <v>109.9</v>
      </c>
      <c r="H409">
        <v>109.9</v>
      </c>
      <c r="I409">
        <v>109.9</v>
      </c>
      <c r="J409">
        <v>644</v>
      </c>
    </row>
    <row r="410" spans="1:10">
      <c r="A410">
        <v>800</v>
      </c>
      <c r="B410">
        <v>110.4</v>
      </c>
      <c r="C410">
        <v>110.3</v>
      </c>
      <c r="D410">
        <v>110.3</v>
      </c>
      <c r="E410">
        <v>110.3</v>
      </c>
      <c r="F410">
        <v>110.2</v>
      </c>
      <c r="G410">
        <v>110.2</v>
      </c>
      <c r="H410">
        <v>110.2</v>
      </c>
      <c r="I410">
        <v>110.1</v>
      </c>
      <c r="J410">
        <v>642</v>
      </c>
    </row>
    <row r="411" spans="1:10">
      <c r="A411">
        <v>802</v>
      </c>
      <c r="B411">
        <v>110.6</v>
      </c>
      <c r="C411">
        <v>110.6</v>
      </c>
      <c r="D411">
        <v>110.6</v>
      </c>
      <c r="E411">
        <v>110.5</v>
      </c>
      <c r="F411">
        <v>110.5</v>
      </c>
      <c r="G411">
        <v>110.5</v>
      </c>
      <c r="H411">
        <v>110.4</v>
      </c>
      <c r="I411">
        <v>110.4</v>
      </c>
      <c r="J411">
        <v>640</v>
      </c>
    </row>
    <row r="412" spans="1:10">
      <c r="A412">
        <v>804</v>
      </c>
      <c r="B412">
        <v>110.9</v>
      </c>
      <c r="C412">
        <v>110.9</v>
      </c>
      <c r="D412">
        <v>110.8</v>
      </c>
      <c r="E412">
        <v>110.8</v>
      </c>
      <c r="F412">
        <v>110.8</v>
      </c>
      <c r="G412">
        <v>110.7</v>
      </c>
      <c r="H412">
        <v>110.7</v>
      </c>
      <c r="I412">
        <v>110.7</v>
      </c>
      <c r="J412">
        <v>638</v>
      </c>
    </row>
    <row r="413" spans="1:10">
      <c r="A413">
        <v>806</v>
      </c>
      <c r="B413">
        <v>111.2</v>
      </c>
      <c r="C413">
        <v>111.1</v>
      </c>
      <c r="D413">
        <v>111.1</v>
      </c>
      <c r="E413">
        <v>111.1</v>
      </c>
      <c r="F413">
        <v>111</v>
      </c>
      <c r="G413">
        <v>111</v>
      </c>
      <c r="H413">
        <v>111</v>
      </c>
      <c r="I413">
        <v>110.9</v>
      </c>
      <c r="J413">
        <v>636</v>
      </c>
    </row>
    <row r="414" spans="1:10">
      <c r="A414">
        <v>808</v>
      </c>
      <c r="B414">
        <v>111.4</v>
      </c>
      <c r="C414">
        <v>111.4</v>
      </c>
      <c r="D414">
        <v>111.4</v>
      </c>
      <c r="E414">
        <v>111.3</v>
      </c>
      <c r="F414">
        <v>111.3</v>
      </c>
      <c r="G414">
        <v>111.3</v>
      </c>
      <c r="H414">
        <v>111.2</v>
      </c>
      <c r="I414">
        <v>111.2</v>
      </c>
      <c r="J414">
        <v>634</v>
      </c>
    </row>
    <row r="415" spans="1:10">
      <c r="A415">
        <v>810</v>
      </c>
      <c r="B415">
        <v>111.7</v>
      </c>
      <c r="C415">
        <v>111.7</v>
      </c>
      <c r="D415">
        <v>111.6</v>
      </c>
      <c r="E415">
        <v>111.6</v>
      </c>
      <c r="F415">
        <v>111.6</v>
      </c>
      <c r="G415">
        <v>111.5</v>
      </c>
      <c r="H415">
        <v>111.5</v>
      </c>
      <c r="I415">
        <v>111.5</v>
      </c>
      <c r="J415">
        <v>632</v>
      </c>
    </row>
    <row r="416" spans="1:10">
      <c r="A416">
        <v>812</v>
      </c>
      <c r="B416">
        <v>112</v>
      </c>
      <c r="C416">
        <v>111.9</v>
      </c>
      <c r="D416">
        <v>111.9</v>
      </c>
      <c r="E416">
        <v>111.9</v>
      </c>
      <c r="F416">
        <v>111.8</v>
      </c>
      <c r="G416">
        <v>111.8</v>
      </c>
      <c r="H416">
        <v>111.8</v>
      </c>
      <c r="I416">
        <v>111.7</v>
      </c>
      <c r="J416">
        <v>630</v>
      </c>
    </row>
    <row r="417" spans="1:10">
      <c r="A417">
        <v>814</v>
      </c>
      <c r="B417">
        <v>112.2</v>
      </c>
      <c r="C417">
        <v>112.2</v>
      </c>
      <c r="D417">
        <v>112.2</v>
      </c>
      <c r="E417">
        <v>112.1</v>
      </c>
      <c r="F417">
        <v>112.1</v>
      </c>
      <c r="G417">
        <v>112.1</v>
      </c>
      <c r="H417">
        <v>112</v>
      </c>
      <c r="I417">
        <v>112</v>
      </c>
      <c r="J417">
        <v>628</v>
      </c>
    </row>
    <row r="418" spans="1:10">
      <c r="A418">
        <v>816</v>
      </c>
      <c r="B418">
        <v>112.5</v>
      </c>
      <c r="C418">
        <v>112.5</v>
      </c>
      <c r="D418">
        <v>112.4</v>
      </c>
      <c r="E418">
        <v>112.4</v>
      </c>
      <c r="F418">
        <v>112.4</v>
      </c>
      <c r="G418">
        <v>112.3</v>
      </c>
      <c r="H418">
        <v>112.3</v>
      </c>
      <c r="I418">
        <v>112.3</v>
      </c>
      <c r="J418">
        <v>626</v>
      </c>
    </row>
    <row r="419" spans="1:10">
      <c r="A419">
        <v>818</v>
      </c>
      <c r="B419">
        <v>112.8</v>
      </c>
      <c r="C419">
        <v>112.7</v>
      </c>
      <c r="D419">
        <v>112.7</v>
      </c>
      <c r="E419">
        <v>112.7</v>
      </c>
      <c r="F419">
        <v>112.6</v>
      </c>
      <c r="G419">
        <v>112.6</v>
      </c>
      <c r="H419">
        <v>112.6</v>
      </c>
      <c r="I419">
        <v>112.5</v>
      </c>
      <c r="J419">
        <v>624</v>
      </c>
    </row>
    <row r="420" spans="1:10">
      <c r="A420">
        <v>820</v>
      </c>
      <c r="B420">
        <v>113</v>
      </c>
      <c r="C420">
        <v>113</v>
      </c>
      <c r="D420">
        <v>113</v>
      </c>
      <c r="E420">
        <v>112.9</v>
      </c>
      <c r="F420">
        <v>112.9</v>
      </c>
      <c r="G420">
        <v>112.9</v>
      </c>
      <c r="H420">
        <v>112.8</v>
      </c>
      <c r="I420">
        <v>112.8</v>
      </c>
      <c r="J420">
        <v>622</v>
      </c>
    </row>
    <row r="421" spans="1:10">
      <c r="A421">
        <v>822</v>
      </c>
      <c r="B421">
        <v>113.3</v>
      </c>
      <c r="C421">
        <v>113.3</v>
      </c>
      <c r="D421">
        <v>113.2</v>
      </c>
      <c r="E421">
        <v>113.2</v>
      </c>
      <c r="F421">
        <v>113.2</v>
      </c>
      <c r="G421">
        <v>113.1</v>
      </c>
      <c r="H421">
        <v>113.1</v>
      </c>
      <c r="I421">
        <v>113.1</v>
      </c>
      <c r="J421">
        <v>620</v>
      </c>
    </row>
    <row r="422" spans="1:10">
      <c r="A422">
        <v>824</v>
      </c>
      <c r="B422">
        <v>113.6</v>
      </c>
      <c r="C422">
        <v>113.5</v>
      </c>
      <c r="D422">
        <v>113.5</v>
      </c>
      <c r="E422">
        <v>113.5</v>
      </c>
      <c r="F422">
        <v>113.4</v>
      </c>
      <c r="G422">
        <v>113.4</v>
      </c>
      <c r="H422">
        <v>113.4</v>
      </c>
      <c r="I422">
        <v>113.3</v>
      </c>
      <c r="J422">
        <v>618</v>
      </c>
    </row>
    <row r="423" spans="1:10">
      <c r="A423">
        <v>826</v>
      </c>
      <c r="B423">
        <v>113.8</v>
      </c>
      <c r="C423">
        <v>113.8</v>
      </c>
      <c r="D423">
        <v>113.8</v>
      </c>
      <c r="E423">
        <v>113.7</v>
      </c>
      <c r="F423">
        <v>113.7</v>
      </c>
      <c r="G423">
        <v>113.7</v>
      </c>
      <c r="H423">
        <v>113.6</v>
      </c>
      <c r="I423">
        <v>113.6</v>
      </c>
      <c r="J423">
        <v>616</v>
      </c>
    </row>
    <row r="424" spans="1:10">
      <c r="A424">
        <v>828</v>
      </c>
      <c r="B424">
        <v>114.1</v>
      </c>
      <c r="C424">
        <v>114.1</v>
      </c>
      <c r="D424">
        <v>114</v>
      </c>
      <c r="E424">
        <v>114</v>
      </c>
      <c r="F424">
        <v>114</v>
      </c>
      <c r="G424">
        <v>113.9</v>
      </c>
      <c r="H424">
        <v>113.9</v>
      </c>
      <c r="I424">
        <v>113.9</v>
      </c>
      <c r="J424">
        <v>614</v>
      </c>
    </row>
    <row r="425" spans="1:10">
      <c r="A425">
        <v>830</v>
      </c>
      <c r="B425">
        <v>114.4</v>
      </c>
      <c r="C425">
        <v>114.3</v>
      </c>
      <c r="D425">
        <v>114.3</v>
      </c>
      <c r="E425">
        <v>114.3</v>
      </c>
      <c r="F425">
        <v>114.2</v>
      </c>
      <c r="G425">
        <v>114.2</v>
      </c>
      <c r="H425">
        <v>114.2</v>
      </c>
      <c r="I425">
        <v>114.1</v>
      </c>
      <c r="J425">
        <v>612</v>
      </c>
    </row>
    <row r="426" spans="1:10">
      <c r="A426">
        <v>832</v>
      </c>
      <c r="B426">
        <v>114.6</v>
      </c>
      <c r="C426">
        <v>114.6</v>
      </c>
      <c r="D426">
        <v>114.6</v>
      </c>
      <c r="E426">
        <v>114.5</v>
      </c>
      <c r="F426">
        <v>114.5</v>
      </c>
      <c r="G426">
        <v>114.5</v>
      </c>
      <c r="H426">
        <v>114.4</v>
      </c>
      <c r="I426">
        <v>114.4</v>
      </c>
      <c r="J426">
        <v>610</v>
      </c>
    </row>
    <row r="427" spans="1:10">
      <c r="A427">
        <v>834</v>
      </c>
      <c r="B427">
        <v>114.9</v>
      </c>
      <c r="C427">
        <v>114.9</v>
      </c>
      <c r="D427">
        <v>114.8</v>
      </c>
      <c r="E427">
        <v>114.8</v>
      </c>
      <c r="F427">
        <v>114.8</v>
      </c>
      <c r="G427">
        <v>114.7</v>
      </c>
      <c r="H427">
        <v>114.7</v>
      </c>
      <c r="I427">
        <v>114.7</v>
      </c>
      <c r="J427">
        <v>608</v>
      </c>
    </row>
    <row r="428" spans="1:10">
      <c r="A428">
        <v>836</v>
      </c>
      <c r="B428">
        <v>115.2</v>
      </c>
      <c r="C428">
        <v>115.1</v>
      </c>
      <c r="D428">
        <v>115.1</v>
      </c>
      <c r="E428">
        <v>115.1</v>
      </c>
      <c r="F428">
        <v>115</v>
      </c>
      <c r="G428">
        <v>115</v>
      </c>
      <c r="H428">
        <v>115</v>
      </c>
      <c r="I428">
        <v>115</v>
      </c>
      <c r="J428">
        <v>606</v>
      </c>
    </row>
    <row r="429" spans="1:10">
      <c r="A429">
        <v>838</v>
      </c>
      <c r="B429">
        <v>115.4</v>
      </c>
      <c r="C429">
        <v>115.4</v>
      </c>
      <c r="D429">
        <v>115.4</v>
      </c>
      <c r="E429">
        <v>115.3</v>
      </c>
      <c r="F429">
        <v>115.3</v>
      </c>
      <c r="G429">
        <v>115.3</v>
      </c>
      <c r="H429">
        <v>115.2</v>
      </c>
      <c r="I429">
        <v>115.2</v>
      </c>
      <c r="J429">
        <v>604</v>
      </c>
    </row>
    <row r="430" spans="1:10">
      <c r="A430">
        <v>840</v>
      </c>
      <c r="B430">
        <v>115.7</v>
      </c>
      <c r="C430">
        <v>115.7</v>
      </c>
      <c r="D430">
        <v>115.6</v>
      </c>
      <c r="E430">
        <v>115.6</v>
      </c>
      <c r="F430">
        <v>115.6</v>
      </c>
      <c r="G430">
        <v>115.5</v>
      </c>
      <c r="H430">
        <v>115.5</v>
      </c>
      <c r="I430">
        <v>115.5</v>
      </c>
      <c r="J430">
        <v>602</v>
      </c>
    </row>
    <row r="431" spans="1:10">
      <c r="A431">
        <v>842</v>
      </c>
      <c r="B431">
        <v>116</v>
      </c>
      <c r="C431">
        <v>115.9</v>
      </c>
      <c r="D431">
        <v>115.9</v>
      </c>
      <c r="E431">
        <v>115.9</v>
      </c>
      <c r="F431">
        <v>115.8</v>
      </c>
      <c r="G431">
        <v>115.8</v>
      </c>
      <c r="H431">
        <v>115.8</v>
      </c>
      <c r="I431">
        <v>115.8</v>
      </c>
      <c r="J431">
        <v>600</v>
      </c>
    </row>
    <row r="432" spans="1:10">
      <c r="A432">
        <v>844</v>
      </c>
      <c r="B432">
        <v>116.2</v>
      </c>
      <c r="C432">
        <v>116.2</v>
      </c>
      <c r="D432">
        <v>116.2</v>
      </c>
      <c r="E432">
        <v>116.1</v>
      </c>
      <c r="F432">
        <v>116.1</v>
      </c>
      <c r="G432">
        <v>116.1</v>
      </c>
      <c r="H432">
        <v>116</v>
      </c>
      <c r="I432">
        <v>116</v>
      </c>
      <c r="J432">
        <v>598</v>
      </c>
    </row>
    <row r="433" spans="1:10">
      <c r="A433">
        <v>846</v>
      </c>
      <c r="B433">
        <v>116.5</v>
      </c>
      <c r="C433">
        <v>116.5</v>
      </c>
      <c r="D433">
        <v>116.4</v>
      </c>
      <c r="E433">
        <v>116.4</v>
      </c>
      <c r="F433">
        <v>116.4</v>
      </c>
      <c r="G433">
        <v>116.3</v>
      </c>
      <c r="H433">
        <v>116.3</v>
      </c>
      <c r="I433">
        <v>116.3</v>
      </c>
      <c r="J433">
        <v>596</v>
      </c>
    </row>
    <row r="434" spans="1:10">
      <c r="A434">
        <v>848</v>
      </c>
      <c r="B434">
        <v>116.8</v>
      </c>
      <c r="C434">
        <v>116.7</v>
      </c>
      <c r="D434">
        <v>116.7</v>
      </c>
      <c r="E434">
        <v>116.7</v>
      </c>
      <c r="F434">
        <v>116.6</v>
      </c>
      <c r="G434">
        <v>116.6</v>
      </c>
      <c r="H434">
        <v>116.6</v>
      </c>
      <c r="I434">
        <v>116.6</v>
      </c>
      <c r="J434">
        <v>594</v>
      </c>
    </row>
    <row r="435" spans="1:10">
      <c r="A435">
        <v>850</v>
      </c>
      <c r="B435">
        <v>117</v>
      </c>
      <c r="C435">
        <v>117</v>
      </c>
      <c r="D435">
        <v>117</v>
      </c>
      <c r="E435">
        <v>116.9</v>
      </c>
      <c r="F435">
        <v>116.9</v>
      </c>
      <c r="G435">
        <v>116.9</v>
      </c>
      <c r="H435">
        <v>116.8</v>
      </c>
      <c r="I435">
        <v>116.8</v>
      </c>
      <c r="J435">
        <v>592</v>
      </c>
    </row>
    <row r="436" spans="1:10">
      <c r="A436">
        <v>852</v>
      </c>
      <c r="B436">
        <v>117.3</v>
      </c>
      <c r="C436">
        <v>117.3</v>
      </c>
      <c r="D436">
        <v>117.2</v>
      </c>
      <c r="E436">
        <v>117.2</v>
      </c>
      <c r="F436">
        <v>117.2</v>
      </c>
      <c r="G436">
        <v>117.1</v>
      </c>
      <c r="H436">
        <v>117.1</v>
      </c>
      <c r="I436">
        <v>117.1</v>
      </c>
      <c r="J436">
        <v>590</v>
      </c>
    </row>
    <row r="437" spans="1:10">
      <c r="A437">
        <v>854</v>
      </c>
      <c r="B437">
        <v>117.6</v>
      </c>
      <c r="C437">
        <v>117.5</v>
      </c>
      <c r="D437">
        <v>117.5</v>
      </c>
      <c r="E437">
        <v>117.5</v>
      </c>
      <c r="F437">
        <v>117.4</v>
      </c>
      <c r="G437">
        <v>117.4</v>
      </c>
      <c r="H437">
        <v>117.4</v>
      </c>
      <c r="I437">
        <v>117.4</v>
      </c>
      <c r="J437">
        <v>588</v>
      </c>
    </row>
    <row r="438" spans="1:10">
      <c r="A438">
        <v>856</v>
      </c>
      <c r="B438">
        <v>117.8</v>
      </c>
      <c r="C438">
        <v>117.8</v>
      </c>
      <c r="D438">
        <v>117.8</v>
      </c>
      <c r="E438">
        <v>117.7</v>
      </c>
      <c r="F438">
        <v>117.7</v>
      </c>
      <c r="G438">
        <v>117.7</v>
      </c>
      <c r="H438">
        <v>117.6</v>
      </c>
      <c r="I438">
        <v>117.6</v>
      </c>
      <c r="J438">
        <v>586</v>
      </c>
    </row>
    <row r="439" spans="1:10">
      <c r="A439">
        <v>858</v>
      </c>
      <c r="B439">
        <v>118.1</v>
      </c>
      <c r="C439">
        <v>118.1</v>
      </c>
      <c r="D439">
        <v>118</v>
      </c>
      <c r="E439">
        <v>118</v>
      </c>
      <c r="F439">
        <v>118</v>
      </c>
      <c r="G439">
        <v>117.9</v>
      </c>
      <c r="H439">
        <v>117.9</v>
      </c>
      <c r="I439">
        <v>117.9</v>
      </c>
      <c r="J439">
        <v>584</v>
      </c>
    </row>
    <row r="440" spans="1:10">
      <c r="A440">
        <v>860</v>
      </c>
      <c r="B440">
        <v>118.4</v>
      </c>
      <c r="C440">
        <v>118.3</v>
      </c>
      <c r="D440">
        <v>118.3</v>
      </c>
      <c r="E440">
        <v>118.3</v>
      </c>
      <c r="F440">
        <v>118.2</v>
      </c>
      <c r="G440">
        <v>118.2</v>
      </c>
      <c r="H440">
        <v>118.2</v>
      </c>
      <c r="I440">
        <v>118.2</v>
      </c>
      <c r="J440">
        <v>582</v>
      </c>
    </row>
    <row r="441" spans="1:10">
      <c r="A441">
        <v>862</v>
      </c>
      <c r="B441">
        <v>118.6</v>
      </c>
      <c r="C441">
        <v>118.6</v>
      </c>
      <c r="D441">
        <v>118.6</v>
      </c>
      <c r="E441">
        <v>118.5</v>
      </c>
      <c r="F441">
        <v>118.5</v>
      </c>
      <c r="G441">
        <v>118.5</v>
      </c>
      <c r="H441">
        <v>118.4</v>
      </c>
      <c r="I441">
        <v>118.4</v>
      </c>
      <c r="J441">
        <v>580</v>
      </c>
    </row>
    <row r="442" spans="1:10">
      <c r="A442">
        <v>864</v>
      </c>
      <c r="B442">
        <v>118.9</v>
      </c>
      <c r="C442">
        <v>118.9</v>
      </c>
      <c r="D442">
        <v>118.8</v>
      </c>
      <c r="E442">
        <v>118.8</v>
      </c>
      <c r="F442">
        <v>118.8</v>
      </c>
      <c r="G442">
        <v>118.7</v>
      </c>
      <c r="H442">
        <v>118.7</v>
      </c>
      <c r="I442">
        <v>118.7</v>
      </c>
      <c r="J442">
        <v>578</v>
      </c>
    </row>
    <row r="443" spans="1:10">
      <c r="A443">
        <v>866</v>
      </c>
      <c r="B443">
        <v>119.2</v>
      </c>
      <c r="C443">
        <v>119.1</v>
      </c>
      <c r="D443">
        <v>119.1</v>
      </c>
      <c r="E443">
        <v>119.1</v>
      </c>
      <c r="F443">
        <v>119</v>
      </c>
      <c r="G443">
        <v>119</v>
      </c>
      <c r="H443">
        <v>119</v>
      </c>
      <c r="I443">
        <v>119</v>
      </c>
      <c r="J443">
        <v>576</v>
      </c>
    </row>
    <row r="444" spans="1:10">
      <c r="A444">
        <v>868</v>
      </c>
      <c r="B444">
        <v>119.4</v>
      </c>
      <c r="C444">
        <v>119.4</v>
      </c>
      <c r="D444">
        <v>119.4</v>
      </c>
      <c r="E444">
        <v>119.3</v>
      </c>
      <c r="F444">
        <v>119.3</v>
      </c>
      <c r="G444">
        <v>119.3</v>
      </c>
      <c r="H444">
        <v>119.2</v>
      </c>
      <c r="I444">
        <v>119.2</v>
      </c>
      <c r="J444">
        <v>574</v>
      </c>
    </row>
    <row r="445" spans="1:10">
      <c r="A445">
        <v>870</v>
      </c>
      <c r="B445">
        <v>119.7</v>
      </c>
      <c r="C445">
        <v>119.7</v>
      </c>
      <c r="D445">
        <v>119.6</v>
      </c>
      <c r="E445">
        <v>119.6</v>
      </c>
      <c r="F445">
        <v>119.6</v>
      </c>
      <c r="G445">
        <v>119.5</v>
      </c>
      <c r="H445">
        <v>119.5</v>
      </c>
      <c r="I445">
        <v>119.5</v>
      </c>
      <c r="J445">
        <v>572</v>
      </c>
    </row>
    <row r="446" spans="1:10">
      <c r="A446">
        <v>872</v>
      </c>
      <c r="B446">
        <v>120</v>
      </c>
      <c r="C446">
        <v>119.9</v>
      </c>
      <c r="D446">
        <v>119.9</v>
      </c>
      <c r="E446">
        <v>119.9</v>
      </c>
      <c r="F446">
        <v>119.8</v>
      </c>
      <c r="G446">
        <v>119.8</v>
      </c>
      <c r="H446">
        <v>119.8</v>
      </c>
      <c r="I446">
        <v>119.8</v>
      </c>
      <c r="J446">
        <v>570</v>
      </c>
    </row>
    <row r="447" spans="1:10">
      <c r="A447">
        <v>874</v>
      </c>
      <c r="B447">
        <v>120.2</v>
      </c>
      <c r="C447">
        <v>120.2</v>
      </c>
      <c r="D447">
        <v>120.2</v>
      </c>
      <c r="E447">
        <v>120.1</v>
      </c>
      <c r="F447">
        <v>120.1</v>
      </c>
      <c r="G447">
        <v>120.1</v>
      </c>
      <c r="H447">
        <v>120</v>
      </c>
      <c r="I447">
        <v>120</v>
      </c>
      <c r="J447">
        <v>568</v>
      </c>
    </row>
    <row r="448" spans="1:10">
      <c r="A448">
        <v>876</v>
      </c>
      <c r="B448">
        <v>120.5</v>
      </c>
      <c r="C448">
        <v>120.5</v>
      </c>
      <c r="D448">
        <v>120.4</v>
      </c>
      <c r="E448">
        <v>120.4</v>
      </c>
      <c r="F448">
        <v>120.4</v>
      </c>
      <c r="G448">
        <v>120.3</v>
      </c>
      <c r="H448">
        <v>120.3</v>
      </c>
      <c r="I448">
        <v>120.3</v>
      </c>
      <c r="J448">
        <v>566</v>
      </c>
    </row>
    <row r="449" spans="1:10">
      <c r="A449">
        <v>878</v>
      </c>
      <c r="B449">
        <v>120.8</v>
      </c>
      <c r="C449">
        <v>120.7</v>
      </c>
      <c r="D449">
        <v>120.7</v>
      </c>
      <c r="E449">
        <v>120.7</v>
      </c>
      <c r="F449">
        <v>120.6</v>
      </c>
      <c r="G449">
        <v>120.6</v>
      </c>
      <c r="H449">
        <v>120.6</v>
      </c>
      <c r="I449">
        <v>120.6</v>
      </c>
      <c r="J449">
        <v>564</v>
      </c>
    </row>
    <row r="450" spans="1:10">
      <c r="A450">
        <v>880</v>
      </c>
      <c r="B450">
        <v>121</v>
      </c>
      <c r="C450">
        <v>121</v>
      </c>
      <c r="D450">
        <v>121</v>
      </c>
      <c r="E450">
        <v>120.9</v>
      </c>
      <c r="F450">
        <v>120.9</v>
      </c>
      <c r="G450">
        <v>120.9</v>
      </c>
      <c r="H450">
        <v>120.8</v>
      </c>
      <c r="I450">
        <v>120.8</v>
      </c>
      <c r="J450">
        <v>562</v>
      </c>
    </row>
    <row r="451" spans="1:10">
      <c r="A451">
        <v>882</v>
      </c>
      <c r="B451">
        <v>121.3</v>
      </c>
      <c r="C451">
        <v>121.3</v>
      </c>
      <c r="D451">
        <v>121.2</v>
      </c>
      <c r="E451">
        <v>121.2</v>
      </c>
      <c r="F451">
        <v>121.2</v>
      </c>
      <c r="G451">
        <v>121.1</v>
      </c>
      <c r="H451">
        <v>121.1</v>
      </c>
      <c r="I451">
        <v>121.1</v>
      </c>
      <c r="J451">
        <v>560</v>
      </c>
    </row>
    <row r="452" spans="1:10">
      <c r="A452">
        <v>884</v>
      </c>
      <c r="B452">
        <v>121.6</v>
      </c>
      <c r="C452">
        <v>121.5</v>
      </c>
      <c r="D452">
        <v>121.5</v>
      </c>
      <c r="E452">
        <v>121.5</v>
      </c>
      <c r="F452">
        <v>121.4</v>
      </c>
      <c r="G452">
        <v>121.4</v>
      </c>
      <c r="H452">
        <v>121.4</v>
      </c>
      <c r="I452">
        <v>121.4</v>
      </c>
      <c r="J452">
        <v>558</v>
      </c>
    </row>
    <row r="453" spans="1:10">
      <c r="A453">
        <v>886</v>
      </c>
      <c r="B453">
        <v>121.8</v>
      </c>
      <c r="C453">
        <v>121.8</v>
      </c>
      <c r="D453">
        <v>121.8</v>
      </c>
      <c r="E453">
        <v>121.7</v>
      </c>
      <c r="F453">
        <v>121.7</v>
      </c>
      <c r="G453">
        <v>121.7</v>
      </c>
      <c r="H453">
        <v>121.6</v>
      </c>
      <c r="I453">
        <v>121.6</v>
      </c>
      <c r="J453">
        <v>556</v>
      </c>
    </row>
    <row r="454" spans="1:10">
      <c r="A454">
        <v>888</v>
      </c>
      <c r="B454">
        <v>122.1</v>
      </c>
      <c r="C454">
        <v>122.1</v>
      </c>
      <c r="D454">
        <v>122</v>
      </c>
      <c r="E454">
        <v>122</v>
      </c>
      <c r="F454">
        <v>122</v>
      </c>
      <c r="G454">
        <v>121.9</v>
      </c>
      <c r="H454">
        <v>121.9</v>
      </c>
      <c r="I454">
        <v>121.9</v>
      </c>
      <c r="J454">
        <v>554</v>
      </c>
    </row>
    <row r="455" spans="1:10">
      <c r="A455">
        <v>890</v>
      </c>
      <c r="B455">
        <v>122.4</v>
      </c>
      <c r="C455">
        <v>122.3</v>
      </c>
      <c r="D455">
        <v>122.3</v>
      </c>
      <c r="E455">
        <v>122.3</v>
      </c>
      <c r="F455">
        <v>122.2</v>
      </c>
      <c r="G455">
        <v>122.2</v>
      </c>
      <c r="H455">
        <v>122.2</v>
      </c>
      <c r="I455">
        <v>122.2</v>
      </c>
      <c r="J455">
        <v>552</v>
      </c>
    </row>
    <row r="456" spans="1:10">
      <c r="A456">
        <v>892</v>
      </c>
      <c r="B456">
        <v>122.6</v>
      </c>
      <c r="C456">
        <v>122.6</v>
      </c>
      <c r="D456">
        <v>122.6</v>
      </c>
      <c r="E456">
        <v>122.5</v>
      </c>
      <c r="F456">
        <v>122.5</v>
      </c>
      <c r="G456">
        <v>122.5</v>
      </c>
      <c r="H456">
        <v>122.4</v>
      </c>
      <c r="I456">
        <v>122.4</v>
      </c>
      <c r="J456">
        <v>550</v>
      </c>
    </row>
    <row r="457" spans="1:10">
      <c r="A457">
        <v>894</v>
      </c>
      <c r="B457">
        <v>122.9</v>
      </c>
      <c r="C457">
        <v>122.9</v>
      </c>
      <c r="D457">
        <v>122.8</v>
      </c>
      <c r="E457">
        <v>122.8</v>
      </c>
      <c r="F457">
        <v>122.8</v>
      </c>
      <c r="G457">
        <v>122.7</v>
      </c>
      <c r="H457">
        <v>122.7</v>
      </c>
      <c r="I457">
        <v>122.7</v>
      </c>
      <c r="J457">
        <v>548</v>
      </c>
    </row>
    <row r="458" spans="1:10">
      <c r="A458">
        <v>896</v>
      </c>
      <c r="B458">
        <v>123.2</v>
      </c>
      <c r="C458">
        <v>123.1</v>
      </c>
      <c r="D458">
        <v>123.1</v>
      </c>
      <c r="E458">
        <v>123.1</v>
      </c>
      <c r="F458">
        <v>123</v>
      </c>
      <c r="G458">
        <v>123</v>
      </c>
      <c r="H458">
        <v>123</v>
      </c>
      <c r="I458">
        <v>123</v>
      </c>
      <c r="J458">
        <v>546</v>
      </c>
    </row>
    <row r="459" spans="1:10">
      <c r="A459">
        <v>898</v>
      </c>
      <c r="B459">
        <v>123.4</v>
      </c>
      <c r="C459">
        <v>123.4</v>
      </c>
      <c r="D459">
        <v>123.4</v>
      </c>
      <c r="E459">
        <v>123.3</v>
      </c>
      <c r="F459">
        <v>123.3</v>
      </c>
      <c r="G459">
        <v>123.3</v>
      </c>
      <c r="H459">
        <v>123.2</v>
      </c>
      <c r="I459">
        <v>123.2</v>
      </c>
      <c r="J459">
        <v>544</v>
      </c>
    </row>
    <row r="460" spans="1:10">
      <c r="A460">
        <v>900</v>
      </c>
      <c r="B460">
        <v>123.7</v>
      </c>
      <c r="C460">
        <v>123.7</v>
      </c>
      <c r="D460">
        <v>123.6</v>
      </c>
      <c r="E460">
        <v>123.6</v>
      </c>
      <c r="F460">
        <v>123.6</v>
      </c>
      <c r="G460">
        <v>123.5</v>
      </c>
      <c r="H460">
        <v>123.5</v>
      </c>
      <c r="I460">
        <v>123.5</v>
      </c>
      <c r="J460">
        <v>542</v>
      </c>
    </row>
    <row r="461" spans="1:10">
      <c r="A461">
        <v>902</v>
      </c>
      <c r="B461">
        <v>124</v>
      </c>
      <c r="C461">
        <v>123.9</v>
      </c>
      <c r="D461">
        <v>123.9</v>
      </c>
      <c r="E461">
        <v>123.9</v>
      </c>
      <c r="F461">
        <v>123.8</v>
      </c>
      <c r="G461">
        <v>123.8</v>
      </c>
      <c r="H461">
        <v>123.8</v>
      </c>
      <c r="I461">
        <v>123.8</v>
      </c>
      <c r="J461">
        <v>540</v>
      </c>
    </row>
    <row r="462" spans="1:10">
      <c r="A462">
        <v>904</v>
      </c>
      <c r="B462">
        <v>124.2</v>
      </c>
      <c r="C462">
        <v>124.2</v>
      </c>
      <c r="D462">
        <v>124.2</v>
      </c>
      <c r="E462">
        <v>124.1</v>
      </c>
      <c r="F462">
        <v>124.1</v>
      </c>
      <c r="G462">
        <v>124.1</v>
      </c>
      <c r="H462">
        <v>124</v>
      </c>
      <c r="I462">
        <v>124</v>
      </c>
      <c r="J462">
        <v>538</v>
      </c>
    </row>
    <row r="463" spans="1:10">
      <c r="A463">
        <v>906</v>
      </c>
      <c r="B463">
        <v>124.5</v>
      </c>
      <c r="C463">
        <v>124.5</v>
      </c>
      <c r="D463">
        <v>124.4</v>
      </c>
      <c r="E463">
        <v>124.4</v>
      </c>
      <c r="F463">
        <v>124.4</v>
      </c>
      <c r="G463">
        <v>124.3</v>
      </c>
      <c r="H463">
        <v>124.3</v>
      </c>
      <c r="I463">
        <v>124.3</v>
      </c>
      <c r="J463">
        <v>536</v>
      </c>
    </row>
    <row r="464" spans="1:10">
      <c r="A464">
        <v>908</v>
      </c>
      <c r="B464">
        <v>124.8</v>
      </c>
      <c r="C464">
        <v>124.7</v>
      </c>
      <c r="D464">
        <v>124.7</v>
      </c>
      <c r="E464">
        <v>124.7</v>
      </c>
      <c r="F464">
        <v>124.6</v>
      </c>
      <c r="G464">
        <v>124.6</v>
      </c>
      <c r="H464">
        <v>124.6</v>
      </c>
      <c r="I464">
        <v>124.6</v>
      </c>
      <c r="J464">
        <v>534</v>
      </c>
    </row>
    <row r="465" spans="1:10">
      <c r="A465">
        <v>910</v>
      </c>
      <c r="B465">
        <v>125</v>
      </c>
      <c r="C465">
        <v>125</v>
      </c>
      <c r="D465">
        <v>125</v>
      </c>
      <c r="E465">
        <v>124.9</v>
      </c>
      <c r="F465">
        <v>124.9</v>
      </c>
      <c r="G465">
        <v>124.9</v>
      </c>
      <c r="H465">
        <v>124.8</v>
      </c>
      <c r="I465">
        <v>124.8</v>
      </c>
      <c r="J465">
        <v>532</v>
      </c>
    </row>
    <row r="466" spans="1:10">
      <c r="A466">
        <v>912</v>
      </c>
      <c r="B466">
        <v>125.3</v>
      </c>
      <c r="C466">
        <v>125.3</v>
      </c>
      <c r="D466">
        <v>125.2</v>
      </c>
      <c r="E466">
        <v>125.2</v>
      </c>
      <c r="F466">
        <v>125.2</v>
      </c>
      <c r="G466">
        <v>125.1</v>
      </c>
      <c r="H466">
        <v>125.1</v>
      </c>
      <c r="I466">
        <v>125.1</v>
      </c>
      <c r="J466">
        <v>530</v>
      </c>
    </row>
    <row r="467" spans="1:10">
      <c r="A467">
        <v>914</v>
      </c>
      <c r="B467">
        <v>125.6</v>
      </c>
      <c r="C467">
        <v>125.5</v>
      </c>
      <c r="D467">
        <v>125.5</v>
      </c>
      <c r="E467">
        <v>125.5</v>
      </c>
      <c r="F467">
        <v>125.4</v>
      </c>
      <c r="G467">
        <v>125.4</v>
      </c>
      <c r="H467">
        <v>125.4</v>
      </c>
      <c r="I467">
        <v>125.4</v>
      </c>
      <c r="J467">
        <v>528</v>
      </c>
    </row>
    <row r="468" spans="1:10">
      <c r="A468">
        <v>916</v>
      </c>
      <c r="B468">
        <v>125.8</v>
      </c>
      <c r="C468">
        <v>125.8</v>
      </c>
      <c r="D468">
        <v>125.8</v>
      </c>
      <c r="E468">
        <v>125.7</v>
      </c>
      <c r="F468">
        <v>125.7</v>
      </c>
      <c r="G468">
        <v>125.7</v>
      </c>
      <c r="H468">
        <v>125.6</v>
      </c>
      <c r="I468">
        <v>125.6</v>
      </c>
      <c r="J468">
        <v>526</v>
      </c>
    </row>
    <row r="469" spans="1:10">
      <c r="A469">
        <v>918</v>
      </c>
      <c r="B469">
        <v>126.1</v>
      </c>
      <c r="C469">
        <v>126.1</v>
      </c>
      <c r="D469">
        <v>126</v>
      </c>
      <c r="E469">
        <v>126</v>
      </c>
      <c r="F469">
        <v>126</v>
      </c>
      <c r="G469">
        <v>125.9</v>
      </c>
      <c r="H469">
        <v>125.9</v>
      </c>
      <c r="I469">
        <v>125.9</v>
      </c>
      <c r="J469">
        <v>524</v>
      </c>
    </row>
    <row r="470" spans="1:10">
      <c r="A470">
        <v>920</v>
      </c>
      <c r="B470">
        <v>126.4</v>
      </c>
      <c r="C470">
        <v>126.3</v>
      </c>
      <c r="D470">
        <v>126.3</v>
      </c>
      <c r="E470">
        <v>126.3</v>
      </c>
      <c r="F470">
        <v>126.2</v>
      </c>
      <c r="G470">
        <v>126.2</v>
      </c>
      <c r="H470">
        <v>126.2</v>
      </c>
      <c r="I470">
        <v>126.2</v>
      </c>
      <c r="J470">
        <v>522</v>
      </c>
    </row>
    <row r="471" spans="1:10">
      <c r="A471">
        <v>922</v>
      </c>
      <c r="B471">
        <v>126.6</v>
      </c>
      <c r="C471">
        <v>126.6</v>
      </c>
      <c r="D471">
        <v>126.6</v>
      </c>
      <c r="E471">
        <v>126.5</v>
      </c>
      <c r="F471">
        <v>126.5</v>
      </c>
      <c r="G471">
        <v>126.5</v>
      </c>
      <c r="H471">
        <v>126.4</v>
      </c>
      <c r="I471">
        <v>126.4</v>
      </c>
      <c r="J471">
        <v>520</v>
      </c>
    </row>
    <row r="472" spans="1:10">
      <c r="A472">
        <v>924</v>
      </c>
      <c r="B472">
        <v>126.9</v>
      </c>
      <c r="C472">
        <v>126.9</v>
      </c>
      <c r="D472">
        <v>126.8</v>
      </c>
      <c r="E472">
        <v>126.8</v>
      </c>
      <c r="F472">
        <v>126.8</v>
      </c>
      <c r="G472">
        <v>126.7</v>
      </c>
      <c r="H472">
        <v>126.7</v>
      </c>
      <c r="I472">
        <v>126.7</v>
      </c>
      <c r="J472">
        <v>518</v>
      </c>
    </row>
    <row r="473" spans="1:10">
      <c r="A473">
        <v>926</v>
      </c>
      <c r="B473">
        <v>127.2</v>
      </c>
      <c r="C473">
        <v>127.1</v>
      </c>
      <c r="D473">
        <v>127.1</v>
      </c>
      <c r="E473">
        <v>127.1</v>
      </c>
      <c r="F473">
        <v>127</v>
      </c>
      <c r="G473">
        <v>127</v>
      </c>
      <c r="H473">
        <v>127</v>
      </c>
      <c r="I473">
        <v>127</v>
      </c>
      <c r="J473">
        <v>516</v>
      </c>
    </row>
    <row r="474" spans="1:10">
      <c r="A474">
        <v>928</v>
      </c>
      <c r="B474">
        <v>127.4</v>
      </c>
      <c r="C474">
        <v>127.4</v>
      </c>
      <c r="D474">
        <v>127.4</v>
      </c>
      <c r="E474">
        <v>127.3</v>
      </c>
      <c r="F474">
        <v>127.3</v>
      </c>
      <c r="G474">
        <v>127.3</v>
      </c>
      <c r="H474">
        <v>127.2</v>
      </c>
      <c r="I474">
        <v>127.2</v>
      </c>
      <c r="J474">
        <v>514</v>
      </c>
    </row>
    <row r="475" spans="1:10">
      <c r="A475">
        <v>930</v>
      </c>
      <c r="B475">
        <v>127.7</v>
      </c>
      <c r="C475">
        <v>127.7</v>
      </c>
      <c r="D475">
        <v>127.6</v>
      </c>
      <c r="E475">
        <v>127.6</v>
      </c>
      <c r="F475">
        <v>127.6</v>
      </c>
      <c r="G475">
        <v>127.5</v>
      </c>
      <c r="H475">
        <v>127.5</v>
      </c>
      <c r="I475">
        <v>127.5</v>
      </c>
      <c r="J475">
        <v>512</v>
      </c>
    </row>
    <row r="476" spans="1:10">
      <c r="A476">
        <v>932</v>
      </c>
      <c r="B476">
        <v>128</v>
      </c>
      <c r="C476">
        <v>127.9</v>
      </c>
      <c r="D476">
        <v>127.9</v>
      </c>
      <c r="E476">
        <v>127.9</v>
      </c>
      <c r="F476">
        <v>127.8</v>
      </c>
      <c r="G476">
        <v>127.8</v>
      </c>
      <c r="H476">
        <v>127.8</v>
      </c>
      <c r="I476">
        <v>127.8</v>
      </c>
      <c r="J476">
        <v>510</v>
      </c>
    </row>
    <row r="477" spans="1:10">
      <c r="A477">
        <v>934</v>
      </c>
      <c r="B477">
        <v>128.19999999999999</v>
      </c>
      <c r="C477">
        <v>128.19999999999999</v>
      </c>
      <c r="D477">
        <v>128.19999999999999</v>
      </c>
      <c r="E477">
        <v>128.1</v>
      </c>
      <c r="F477">
        <v>128.1</v>
      </c>
      <c r="G477">
        <v>128.1</v>
      </c>
      <c r="H477">
        <v>128</v>
      </c>
      <c r="I477">
        <v>128</v>
      </c>
      <c r="J477">
        <v>508</v>
      </c>
    </row>
    <row r="478" spans="1:10">
      <c r="A478">
        <v>936</v>
      </c>
      <c r="B478">
        <v>128.5</v>
      </c>
      <c r="C478">
        <v>128.5</v>
      </c>
      <c r="D478">
        <v>128.4</v>
      </c>
      <c r="E478">
        <v>128.4</v>
      </c>
      <c r="F478">
        <v>128.4</v>
      </c>
      <c r="G478">
        <v>128.30000000000001</v>
      </c>
      <c r="H478">
        <v>128.30000000000001</v>
      </c>
      <c r="I478">
        <v>128.30000000000001</v>
      </c>
      <c r="J478">
        <v>506</v>
      </c>
    </row>
    <row r="479" spans="1:10">
      <c r="A479">
        <v>938</v>
      </c>
      <c r="B479">
        <v>128.80000000000001</v>
      </c>
      <c r="C479">
        <v>128.69999999999999</v>
      </c>
      <c r="D479">
        <v>128.69999999999999</v>
      </c>
      <c r="E479">
        <v>128.69999999999999</v>
      </c>
      <c r="F479">
        <v>128.6</v>
      </c>
      <c r="G479">
        <v>128.6</v>
      </c>
      <c r="H479">
        <v>128.6</v>
      </c>
      <c r="I479">
        <v>128.6</v>
      </c>
      <c r="J479">
        <v>504</v>
      </c>
    </row>
    <row r="480" spans="1:10">
      <c r="A480">
        <v>940</v>
      </c>
      <c r="B480">
        <v>129</v>
      </c>
      <c r="C480">
        <v>129</v>
      </c>
      <c r="D480">
        <v>129</v>
      </c>
      <c r="E480">
        <v>128.9</v>
      </c>
      <c r="F480">
        <v>128.9</v>
      </c>
      <c r="G480">
        <v>128.9</v>
      </c>
      <c r="H480">
        <v>128.80000000000001</v>
      </c>
      <c r="I480">
        <v>128.80000000000001</v>
      </c>
      <c r="J480">
        <v>502</v>
      </c>
    </row>
    <row r="481" spans="1:10">
      <c r="A481">
        <v>942</v>
      </c>
      <c r="B481">
        <v>129.30000000000001</v>
      </c>
      <c r="C481">
        <v>129.30000000000001</v>
      </c>
      <c r="D481">
        <v>129.19999999999999</v>
      </c>
      <c r="E481">
        <v>129.19999999999999</v>
      </c>
      <c r="F481">
        <v>129.19999999999999</v>
      </c>
      <c r="G481">
        <v>129.1</v>
      </c>
      <c r="H481">
        <v>129.1</v>
      </c>
      <c r="I481">
        <v>129.1</v>
      </c>
      <c r="J481">
        <v>500</v>
      </c>
    </row>
    <row r="482" spans="1:10">
      <c r="A482">
        <v>944</v>
      </c>
      <c r="B482">
        <v>129.6</v>
      </c>
      <c r="C482">
        <v>129.5</v>
      </c>
      <c r="D482">
        <v>129.5</v>
      </c>
      <c r="E482">
        <v>129.5</v>
      </c>
      <c r="F482">
        <v>129.4</v>
      </c>
      <c r="G482">
        <v>129.4</v>
      </c>
      <c r="H482">
        <v>129.4</v>
      </c>
      <c r="I482">
        <v>129.4</v>
      </c>
      <c r="J482">
        <v>498</v>
      </c>
    </row>
    <row r="483" spans="1:10">
      <c r="A483">
        <v>946</v>
      </c>
      <c r="B483">
        <v>129.80000000000001</v>
      </c>
      <c r="C483">
        <v>129.80000000000001</v>
      </c>
      <c r="D483">
        <v>129.80000000000001</v>
      </c>
      <c r="E483">
        <v>129.69999999999999</v>
      </c>
      <c r="F483">
        <v>129.69999999999999</v>
      </c>
      <c r="G483">
        <v>129.69999999999999</v>
      </c>
      <c r="H483">
        <v>129.6</v>
      </c>
      <c r="I483">
        <v>129.6</v>
      </c>
      <c r="J483">
        <v>496</v>
      </c>
    </row>
    <row r="484" spans="1:10">
      <c r="A484">
        <v>948</v>
      </c>
      <c r="B484">
        <v>130.1</v>
      </c>
      <c r="C484">
        <v>130.1</v>
      </c>
      <c r="D484">
        <v>130</v>
      </c>
      <c r="E484">
        <v>130</v>
      </c>
      <c r="F484">
        <v>130</v>
      </c>
      <c r="G484">
        <v>129.9</v>
      </c>
      <c r="H484">
        <v>129.9</v>
      </c>
      <c r="I484">
        <v>129.9</v>
      </c>
      <c r="J484">
        <v>494</v>
      </c>
    </row>
    <row r="485" spans="1:10">
      <c r="A485">
        <v>950</v>
      </c>
      <c r="B485">
        <v>130.4</v>
      </c>
      <c r="C485">
        <v>130.30000000000001</v>
      </c>
      <c r="D485">
        <v>130.30000000000001</v>
      </c>
      <c r="E485">
        <v>130.30000000000001</v>
      </c>
      <c r="F485">
        <v>130.19999999999999</v>
      </c>
      <c r="G485">
        <v>130.19999999999999</v>
      </c>
      <c r="H485">
        <v>130.19999999999999</v>
      </c>
      <c r="I485">
        <v>130.19999999999999</v>
      </c>
      <c r="J485">
        <v>492</v>
      </c>
    </row>
    <row r="486" spans="1:10">
      <c r="A486">
        <v>952</v>
      </c>
      <c r="B486">
        <v>130.6</v>
      </c>
      <c r="C486">
        <v>130.6</v>
      </c>
      <c r="D486">
        <v>130.6</v>
      </c>
      <c r="E486">
        <v>130.5</v>
      </c>
      <c r="F486">
        <v>130.5</v>
      </c>
      <c r="G486">
        <v>130.5</v>
      </c>
      <c r="H486">
        <v>130.4</v>
      </c>
      <c r="I486">
        <v>130.4</v>
      </c>
      <c r="J486">
        <v>490</v>
      </c>
    </row>
    <row r="487" spans="1:10">
      <c r="A487">
        <v>954</v>
      </c>
      <c r="B487">
        <v>130.9</v>
      </c>
      <c r="C487">
        <v>130.9</v>
      </c>
      <c r="D487">
        <v>130.80000000000001</v>
      </c>
      <c r="E487">
        <v>130.80000000000001</v>
      </c>
      <c r="F487">
        <v>130.80000000000001</v>
      </c>
      <c r="G487">
        <v>130.69999999999999</v>
      </c>
      <c r="H487">
        <v>130.69999999999999</v>
      </c>
      <c r="I487">
        <v>130.69999999999999</v>
      </c>
      <c r="J487">
        <v>488</v>
      </c>
    </row>
    <row r="488" spans="1:10">
      <c r="A488">
        <v>956</v>
      </c>
      <c r="B488">
        <v>131.19999999999999</v>
      </c>
      <c r="C488">
        <v>131.1</v>
      </c>
      <c r="D488">
        <v>131.1</v>
      </c>
      <c r="E488">
        <v>131.1</v>
      </c>
      <c r="F488">
        <v>131</v>
      </c>
      <c r="G488">
        <v>131</v>
      </c>
      <c r="H488">
        <v>131</v>
      </c>
      <c r="I488">
        <v>131</v>
      </c>
      <c r="J488">
        <v>486</v>
      </c>
    </row>
    <row r="489" spans="1:10">
      <c r="A489">
        <v>958</v>
      </c>
      <c r="B489">
        <v>131.4</v>
      </c>
      <c r="C489">
        <v>131.4</v>
      </c>
      <c r="D489">
        <v>131.4</v>
      </c>
      <c r="E489">
        <v>131.30000000000001</v>
      </c>
      <c r="F489">
        <v>131.30000000000001</v>
      </c>
      <c r="G489">
        <v>131.30000000000001</v>
      </c>
      <c r="H489">
        <v>131.19999999999999</v>
      </c>
      <c r="I489">
        <v>131.19999999999999</v>
      </c>
      <c r="J489">
        <v>484</v>
      </c>
    </row>
    <row r="490" spans="1:10">
      <c r="A490">
        <v>960</v>
      </c>
      <c r="B490">
        <v>131.69999999999999</v>
      </c>
      <c r="C490">
        <v>131.69999999999999</v>
      </c>
      <c r="D490">
        <v>131.6</v>
      </c>
      <c r="E490">
        <v>131.6</v>
      </c>
      <c r="F490">
        <v>131.6</v>
      </c>
      <c r="G490">
        <v>131.5</v>
      </c>
      <c r="H490">
        <v>131.5</v>
      </c>
      <c r="I490">
        <v>131.5</v>
      </c>
      <c r="J490">
        <v>482</v>
      </c>
    </row>
    <row r="491" spans="1:10">
      <c r="A491">
        <v>962</v>
      </c>
      <c r="B491">
        <v>132</v>
      </c>
      <c r="C491">
        <v>131.9</v>
      </c>
      <c r="D491">
        <v>131.9</v>
      </c>
      <c r="E491">
        <v>131.9</v>
      </c>
      <c r="F491">
        <v>131.80000000000001</v>
      </c>
      <c r="G491">
        <v>131.80000000000001</v>
      </c>
      <c r="H491">
        <v>131.80000000000001</v>
      </c>
      <c r="I491">
        <v>131.80000000000001</v>
      </c>
      <c r="J491">
        <v>480</v>
      </c>
    </row>
    <row r="492" spans="1:10">
      <c r="A492">
        <v>964</v>
      </c>
      <c r="B492">
        <v>132.19999999999999</v>
      </c>
      <c r="C492">
        <v>132.19999999999999</v>
      </c>
      <c r="D492">
        <v>132.19999999999999</v>
      </c>
      <c r="E492">
        <v>132.1</v>
      </c>
      <c r="F492">
        <v>132.1</v>
      </c>
      <c r="G492">
        <v>132.1</v>
      </c>
      <c r="H492">
        <v>132</v>
      </c>
      <c r="I492">
        <v>132</v>
      </c>
      <c r="J492">
        <v>478</v>
      </c>
    </row>
    <row r="493" spans="1:10">
      <c r="A493">
        <v>966</v>
      </c>
      <c r="B493">
        <v>132.5</v>
      </c>
      <c r="C493">
        <v>132.5</v>
      </c>
      <c r="D493">
        <v>132.4</v>
      </c>
      <c r="E493">
        <v>132.4</v>
      </c>
      <c r="F493">
        <v>132.4</v>
      </c>
      <c r="G493">
        <v>132.30000000000001</v>
      </c>
      <c r="H493">
        <v>132.30000000000001</v>
      </c>
      <c r="I493">
        <v>132.30000000000001</v>
      </c>
      <c r="J493">
        <v>476</v>
      </c>
    </row>
    <row r="494" spans="1:10">
      <c r="A494">
        <v>968</v>
      </c>
      <c r="B494">
        <v>132.80000000000001</v>
      </c>
      <c r="C494">
        <v>132.69999999999999</v>
      </c>
      <c r="D494">
        <v>132.69999999999999</v>
      </c>
      <c r="E494">
        <v>132.69999999999999</v>
      </c>
      <c r="F494">
        <v>132.6</v>
      </c>
      <c r="G494">
        <v>132.6</v>
      </c>
      <c r="H494">
        <v>132.6</v>
      </c>
      <c r="I494">
        <v>132.6</v>
      </c>
      <c r="J494">
        <v>474</v>
      </c>
    </row>
    <row r="495" spans="1:10">
      <c r="A495">
        <v>970</v>
      </c>
      <c r="B495">
        <v>133</v>
      </c>
      <c r="C495">
        <v>133</v>
      </c>
      <c r="D495">
        <v>133</v>
      </c>
      <c r="E495">
        <v>132.9</v>
      </c>
      <c r="F495">
        <v>132.9</v>
      </c>
      <c r="G495">
        <v>132.9</v>
      </c>
      <c r="H495">
        <v>132.80000000000001</v>
      </c>
      <c r="I495">
        <v>132.80000000000001</v>
      </c>
      <c r="J495">
        <v>472</v>
      </c>
    </row>
    <row r="496" spans="1:10">
      <c r="A496">
        <v>972</v>
      </c>
      <c r="B496">
        <v>133.30000000000001</v>
      </c>
      <c r="C496">
        <v>133.30000000000001</v>
      </c>
      <c r="D496">
        <v>133.19999999999999</v>
      </c>
      <c r="E496">
        <v>133.19999999999999</v>
      </c>
      <c r="F496">
        <v>133.19999999999999</v>
      </c>
      <c r="G496">
        <v>133.1</v>
      </c>
      <c r="H496">
        <v>133.1</v>
      </c>
      <c r="I496">
        <v>133.1</v>
      </c>
      <c r="J496">
        <v>470</v>
      </c>
    </row>
    <row r="497" spans="1:10">
      <c r="A497">
        <v>974</v>
      </c>
      <c r="B497">
        <v>133.6</v>
      </c>
      <c r="C497">
        <v>133.5</v>
      </c>
      <c r="D497">
        <v>133.5</v>
      </c>
      <c r="E497">
        <v>133.5</v>
      </c>
      <c r="F497">
        <v>133.4</v>
      </c>
      <c r="G497">
        <v>133.4</v>
      </c>
      <c r="H497">
        <v>133.4</v>
      </c>
      <c r="I497">
        <v>133.4</v>
      </c>
      <c r="J497">
        <v>468</v>
      </c>
    </row>
    <row r="498" spans="1:10">
      <c r="A498">
        <v>976</v>
      </c>
      <c r="B498">
        <v>133.80000000000001</v>
      </c>
      <c r="C498">
        <v>133.80000000000001</v>
      </c>
      <c r="D498">
        <v>133.80000000000001</v>
      </c>
      <c r="E498">
        <v>133.69999999999999</v>
      </c>
      <c r="F498">
        <v>133.69999999999999</v>
      </c>
      <c r="G498">
        <v>133.69999999999999</v>
      </c>
      <c r="H498">
        <v>133.6</v>
      </c>
      <c r="I498">
        <v>133.6</v>
      </c>
      <c r="J498">
        <v>466</v>
      </c>
    </row>
    <row r="499" spans="1:10">
      <c r="A499">
        <v>978</v>
      </c>
      <c r="B499">
        <v>134.1</v>
      </c>
      <c r="C499">
        <v>134.1</v>
      </c>
      <c r="D499">
        <v>134</v>
      </c>
      <c r="E499">
        <v>134</v>
      </c>
      <c r="F499">
        <v>134</v>
      </c>
      <c r="G499">
        <v>133.9</v>
      </c>
      <c r="H499">
        <v>133.9</v>
      </c>
      <c r="I499">
        <v>133.9</v>
      </c>
      <c r="J499">
        <v>464</v>
      </c>
    </row>
    <row r="500" spans="1:10">
      <c r="A500">
        <v>980</v>
      </c>
      <c r="B500">
        <v>134.4</v>
      </c>
      <c r="C500">
        <v>134.30000000000001</v>
      </c>
      <c r="D500">
        <v>134.30000000000001</v>
      </c>
      <c r="E500">
        <v>134.30000000000001</v>
      </c>
      <c r="F500">
        <v>134.19999999999999</v>
      </c>
      <c r="G500">
        <v>134.19999999999999</v>
      </c>
      <c r="H500">
        <v>134.19999999999999</v>
      </c>
      <c r="I500">
        <v>134.19999999999999</v>
      </c>
      <c r="J500">
        <v>462</v>
      </c>
    </row>
    <row r="501" spans="1:10">
      <c r="A501">
        <v>982</v>
      </c>
      <c r="B501">
        <v>134.6</v>
      </c>
      <c r="C501">
        <v>134.6</v>
      </c>
      <c r="D501">
        <v>134.6</v>
      </c>
      <c r="E501">
        <v>134.5</v>
      </c>
      <c r="F501">
        <v>134.5</v>
      </c>
      <c r="G501">
        <v>134.5</v>
      </c>
      <c r="H501">
        <v>134.4</v>
      </c>
      <c r="I501">
        <v>134.4</v>
      </c>
      <c r="J501">
        <v>460</v>
      </c>
    </row>
    <row r="502" spans="1:10">
      <c r="A502">
        <v>984</v>
      </c>
      <c r="B502">
        <v>134.9</v>
      </c>
      <c r="C502">
        <v>134.9</v>
      </c>
      <c r="D502">
        <v>134.80000000000001</v>
      </c>
      <c r="E502">
        <v>134.80000000000001</v>
      </c>
      <c r="F502">
        <v>134.80000000000001</v>
      </c>
      <c r="G502">
        <v>134.69999999999999</v>
      </c>
      <c r="H502">
        <v>134.69999999999999</v>
      </c>
      <c r="I502">
        <v>134.69999999999999</v>
      </c>
      <c r="J502">
        <v>458</v>
      </c>
    </row>
    <row r="503" spans="1:10">
      <c r="A503">
        <v>986</v>
      </c>
      <c r="B503">
        <v>135.19999999999999</v>
      </c>
      <c r="C503">
        <v>135.1</v>
      </c>
      <c r="D503">
        <v>135.1</v>
      </c>
      <c r="E503">
        <v>135.1</v>
      </c>
      <c r="F503">
        <v>135</v>
      </c>
      <c r="G503">
        <v>135</v>
      </c>
      <c r="H503">
        <v>135</v>
      </c>
      <c r="I503">
        <v>135</v>
      </c>
      <c r="J503">
        <v>456</v>
      </c>
    </row>
    <row r="504" spans="1:10">
      <c r="A504">
        <v>988</v>
      </c>
      <c r="B504">
        <v>135.4</v>
      </c>
      <c r="C504">
        <v>135.4</v>
      </c>
      <c r="D504">
        <v>135.4</v>
      </c>
      <c r="E504">
        <v>135.30000000000001</v>
      </c>
      <c r="F504">
        <v>135.30000000000001</v>
      </c>
      <c r="G504">
        <v>135.30000000000001</v>
      </c>
      <c r="H504">
        <v>135.19999999999999</v>
      </c>
      <c r="I504">
        <v>135.19999999999999</v>
      </c>
      <c r="J504">
        <v>454</v>
      </c>
    </row>
    <row r="505" spans="1:10">
      <c r="A505">
        <v>990</v>
      </c>
      <c r="B505">
        <v>135.69999999999999</v>
      </c>
      <c r="C505">
        <v>135.69999999999999</v>
      </c>
      <c r="D505">
        <v>135.6</v>
      </c>
      <c r="E505">
        <v>135.6</v>
      </c>
      <c r="F505">
        <v>135.6</v>
      </c>
      <c r="G505">
        <v>135.5</v>
      </c>
      <c r="H505">
        <v>135.5</v>
      </c>
      <c r="I505">
        <v>135.5</v>
      </c>
      <c r="J505">
        <v>452</v>
      </c>
    </row>
    <row r="506" spans="1:10">
      <c r="A506">
        <v>992</v>
      </c>
      <c r="B506">
        <v>136</v>
      </c>
      <c r="C506">
        <v>135.9</v>
      </c>
      <c r="D506">
        <v>135.9</v>
      </c>
      <c r="E506">
        <v>135.9</v>
      </c>
      <c r="F506">
        <v>135.80000000000001</v>
      </c>
      <c r="G506">
        <v>135.80000000000001</v>
      </c>
      <c r="H506">
        <v>135.80000000000001</v>
      </c>
      <c r="I506">
        <v>135.80000000000001</v>
      </c>
      <c r="J506">
        <v>450</v>
      </c>
    </row>
    <row r="507" spans="1:10">
      <c r="A507">
        <v>994</v>
      </c>
      <c r="B507">
        <v>136.19999999999999</v>
      </c>
      <c r="C507">
        <v>136.19999999999999</v>
      </c>
      <c r="D507">
        <v>136.19999999999999</v>
      </c>
      <c r="E507">
        <v>136.1</v>
      </c>
      <c r="F507">
        <v>136.1</v>
      </c>
      <c r="G507">
        <v>136.1</v>
      </c>
      <c r="H507">
        <v>136</v>
      </c>
      <c r="I507">
        <v>136</v>
      </c>
      <c r="J507">
        <v>448</v>
      </c>
    </row>
    <row r="508" spans="1:10">
      <c r="A508">
        <v>996</v>
      </c>
      <c r="B508">
        <v>136.5</v>
      </c>
      <c r="C508">
        <v>136.5</v>
      </c>
      <c r="D508">
        <v>136.4</v>
      </c>
      <c r="E508">
        <v>136.4</v>
      </c>
      <c r="F508">
        <v>136.4</v>
      </c>
      <c r="G508">
        <v>136.30000000000001</v>
      </c>
      <c r="H508">
        <v>136.30000000000001</v>
      </c>
      <c r="I508">
        <v>136.30000000000001</v>
      </c>
      <c r="J508">
        <v>446</v>
      </c>
    </row>
    <row r="509" spans="1:10">
      <c r="A509">
        <v>998</v>
      </c>
      <c r="B509">
        <v>136.80000000000001</v>
      </c>
      <c r="C509">
        <v>136.69999999999999</v>
      </c>
      <c r="D509">
        <v>136.69999999999999</v>
      </c>
      <c r="E509">
        <v>136.69999999999999</v>
      </c>
      <c r="F509">
        <v>136.6</v>
      </c>
      <c r="G509">
        <v>136.6</v>
      </c>
      <c r="H509">
        <v>136.6</v>
      </c>
      <c r="I509">
        <v>136.6</v>
      </c>
      <c r="J509">
        <v>444</v>
      </c>
    </row>
    <row r="510" spans="1:10">
      <c r="A510">
        <v>1000</v>
      </c>
      <c r="B510">
        <v>137</v>
      </c>
      <c r="C510">
        <v>137</v>
      </c>
      <c r="D510">
        <v>137</v>
      </c>
      <c r="E510">
        <v>136.9</v>
      </c>
      <c r="F510">
        <v>136.9</v>
      </c>
      <c r="G510">
        <v>136.9</v>
      </c>
      <c r="H510">
        <v>136.80000000000001</v>
      </c>
      <c r="I510">
        <v>136.80000000000001</v>
      </c>
      <c r="J510">
        <v>442</v>
      </c>
    </row>
    <row r="511" spans="1:10">
      <c r="A511">
        <v>1002</v>
      </c>
      <c r="B511">
        <v>137.30000000000001</v>
      </c>
      <c r="C511">
        <v>137.30000000000001</v>
      </c>
      <c r="D511">
        <v>137.19999999999999</v>
      </c>
      <c r="E511">
        <v>137.19999999999999</v>
      </c>
      <c r="F511">
        <v>137.19999999999999</v>
      </c>
      <c r="G511">
        <v>137.1</v>
      </c>
      <c r="H511">
        <v>137.1</v>
      </c>
      <c r="I511">
        <v>137.1</v>
      </c>
      <c r="J511">
        <v>440</v>
      </c>
    </row>
    <row r="512" spans="1:10">
      <c r="A512">
        <v>1004</v>
      </c>
      <c r="B512">
        <v>137.6</v>
      </c>
      <c r="C512">
        <v>137.5</v>
      </c>
      <c r="D512">
        <v>137.5</v>
      </c>
      <c r="E512">
        <v>137.5</v>
      </c>
      <c r="F512">
        <v>137.4</v>
      </c>
      <c r="G512">
        <v>137.4</v>
      </c>
      <c r="H512">
        <v>137.4</v>
      </c>
      <c r="I512">
        <v>137.4</v>
      </c>
      <c r="J512">
        <v>438</v>
      </c>
    </row>
    <row r="513" spans="1:10">
      <c r="A513">
        <v>1006</v>
      </c>
      <c r="B513">
        <v>137.80000000000001</v>
      </c>
      <c r="C513">
        <v>137.80000000000001</v>
      </c>
      <c r="D513">
        <v>137.80000000000001</v>
      </c>
      <c r="E513">
        <v>137.69999999999999</v>
      </c>
      <c r="F513">
        <v>137.69999999999999</v>
      </c>
      <c r="G513">
        <v>137.69999999999999</v>
      </c>
      <c r="H513">
        <v>137.6</v>
      </c>
      <c r="I513">
        <v>137.6</v>
      </c>
      <c r="J513">
        <v>436</v>
      </c>
    </row>
    <row r="514" spans="1:10">
      <c r="A514">
        <v>1008</v>
      </c>
      <c r="B514">
        <v>138.1</v>
      </c>
      <c r="C514">
        <v>138.1</v>
      </c>
      <c r="D514">
        <v>138</v>
      </c>
      <c r="E514">
        <v>138</v>
      </c>
      <c r="F514">
        <v>138</v>
      </c>
      <c r="G514">
        <v>137.9</v>
      </c>
      <c r="H514">
        <v>137.9</v>
      </c>
      <c r="I514">
        <v>137.9</v>
      </c>
      <c r="J514">
        <v>434</v>
      </c>
    </row>
    <row r="515" spans="1:10">
      <c r="A515">
        <v>1010</v>
      </c>
      <c r="B515">
        <v>138.4</v>
      </c>
      <c r="C515">
        <v>138.30000000000001</v>
      </c>
      <c r="D515">
        <v>138.30000000000001</v>
      </c>
      <c r="E515">
        <v>138.30000000000001</v>
      </c>
      <c r="F515">
        <v>138.19999999999999</v>
      </c>
      <c r="G515">
        <v>138.19999999999999</v>
      </c>
      <c r="H515">
        <v>138.19999999999999</v>
      </c>
      <c r="I515">
        <v>138.19999999999999</v>
      </c>
      <c r="J515">
        <v>432</v>
      </c>
    </row>
    <row r="516" spans="1:10">
      <c r="A516">
        <v>1012</v>
      </c>
      <c r="B516">
        <v>138.6</v>
      </c>
      <c r="C516">
        <v>138.6</v>
      </c>
      <c r="D516">
        <v>138.6</v>
      </c>
      <c r="E516">
        <v>138.5</v>
      </c>
      <c r="F516">
        <v>138.5</v>
      </c>
      <c r="G516">
        <v>138.5</v>
      </c>
      <c r="H516">
        <v>138.5</v>
      </c>
      <c r="I516">
        <v>138.4</v>
      </c>
      <c r="J516">
        <v>430</v>
      </c>
    </row>
    <row r="517" spans="1:10">
      <c r="A517">
        <v>1014</v>
      </c>
      <c r="B517">
        <v>138.9</v>
      </c>
      <c r="C517">
        <v>138.9</v>
      </c>
      <c r="D517">
        <v>138.80000000000001</v>
      </c>
      <c r="E517">
        <v>138.80000000000001</v>
      </c>
      <c r="F517">
        <v>138.80000000000001</v>
      </c>
      <c r="G517">
        <v>138.69999999999999</v>
      </c>
      <c r="H517">
        <v>138.69999999999999</v>
      </c>
      <c r="I517">
        <v>138.69999999999999</v>
      </c>
      <c r="J517">
        <v>428</v>
      </c>
    </row>
    <row r="518" spans="1:10">
      <c r="A518">
        <v>1016</v>
      </c>
      <c r="B518">
        <v>139.19999999999999</v>
      </c>
      <c r="C518">
        <v>139.1</v>
      </c>
      <c r="D518">
        <v>139.1</v>
      </c>
      <c r="E518">
        <v>139.1</v>
      </c>
      <c r="F518">
        <v>139</v>
      </c>
      <c r="G518">
        <v>139</v>
      </c>
      <c r="H518">
        <v>139</v>
      </c>
      <c r="I518">
        <v>139</v>
      </c>
      <c r="J518">
        <v>426</v>
      </c>
    </row>
    <row r="519" spans="1:10">
      <c r="A519">
        <v>1018</v>
      </c>
      <c r="B519">
        <v>139.4</v>
      </c>
      <c r="C519">
        <v>139.4</v>
      </c>
      <c r="D519">
        <v>139.4</v>
      </c>
      <c r="E519">
        <v>139.30000000000001</v>
      </c>
      <c r="F519">
        <v>139.30000000000001</v>
      </c>
      <c r="G519">
        <v>139.30000000000001</v>
      </c>
      <c r="H519">
        <v>139.30000000000001</v>
      </c>
      <c r="I519">
        <v>139.19999999999999</v>
      </c>
      <c r="J519">
        <v>424</v>
      </c>
    </row>
    <row r="520" spans="1:10">
      <c r="A520">
        <v>1020</v>
      </c>
      <c r="B520">
        <v>139.69999999999999</v>
      </c>
      <c r="C520">
        <v>139.69999999999999</v>
      </c>
      <c r="D520">
        <v>139.6</v>
      </c>
      <c r="E520">
        <v>139.6</v>
      </c>
      <c r="F520">
        <v>139.6</v>
      </c>
      <c r="G520">
        <v>139.5</v>
      </c>
      <c r="H520">
        <v>139.5</v>
      </c>
      <c r="I520">
        <v>139.5</v>
      </c>
      <c r="J520">
        <v>422</v>
      </c>
    </row>
    <row r="521" spans="1:10">
      <c r="A521">
        <v>1022</v>
      </c>
      <c r="B521">
        <v>140</v>
      </c>
      <c r="C521">
        <v>139.9</v>
      </c>
      <c r="D521">
        <v>139.9</v>
      </c>
      <c r="E521">
        <v>139.9</v>
      </c>
      <c r="F521">
        <v>139.80000000000001</v>
      </c>
      <c r="G521">
        <v>139.80000000000001</v>
      </c>
      <c r="H521">
        <v>139.80000000000001</v>
      </c>
      <c r="I521">
        <v>139.80000000000001</v>
      </c>
      <c r="J521">
        <v>420</v>
      </c>
    </row>
    <row r="522" spans="1:10">
      <c r="A522">
        <v>1024</v>
      </c>
      <c r="B522">
        <v>140.19999999999999</v>
      </c>
      <c r="C522">
        <v>140.19999999999999</v>
      </c>
      <c r="D522">
        <v>140.19999999999999</v>
      </c>
      <c r="E522">
        <v>140.1</v>
      </c>
      <c r="F522">
        <v>140.1</v>
      </c>
      <c r="G522">
        <v>140.1</v>
      </c>
      <c r="H522">
        <v>140.1</v>
      </c>
      <c r="I522">
        <v>140</v>
      </c>
      <c r="J522">
        <v>418</v>
      </c>
    </row>
    <row r="523" spans="1:10">
      <c r="A523">
        <v>1026</v>
      </c>
      <c r="B523">
        <v>140.5</v>
      </c>
      <c r="C523">
        <v>140.5</v>
      </c>
      <c r="D523">
        <v>140.4</v>
      </c>
      <c r="E523">
        <v>140.4</v>
      </c>
      <c r="F523">
        <v>140.4</v>
      </c>
      <c r="G523">
        <v>140.30000000000001</v>
      </c>
      <c r="H523">
        <v>140.30000000000001</v>
      </c>
      <c r="I523">
        <v>140.30000000000001</v>
      </c>
      <c r="J523">
        <v>416</v>
      </c>
    </row>
    <row r="524" spans="1:10">
      <c r="A524">
        <v>1028</v>
      </c>
      <c r="B524">
        <v>140.80000000000001</v>
      </c>
      <c r="C524">
        <v>140.69999999999999</v>
      </c>
      <c r="D524">
        <v>140.69999999999999</v>
      </c>
      <c r="E524">
        <v>140.69999999999999</v>
      </c>
      <c r="F524">
        <v>140.6</v>
      </c>
      <c r="G524">
        <v>140.6</v>
      </c>
      <c r="H524">
        <v>140.6</v>
      </c>
      <c r="I524">
        <v>140.6</v>
      </c>
      <c r="J524">
        <v>414</v>
      </c>
    </row>
    <row r="525" spans="1:10">
      <c r="A525">
        <v>1030</v>
      </c>
      <c r="B525">
        <v>141</v>
      </c>
      <c r="C525">
        <v>141</v>
      </c>
      <c r="D525">
        <v>141</v>
      </c>
      <c r="E525">
        <v>140.9</v>
      </c>
      <c r="F525">
        <v>140.9</v>
      </c>
      <c r="G525">
        <v>140.9</v>
      </c>
      <c r="H525">
        <v>140.9</v>
      </c>
      <c r="I525">
        <v>140.80000000000001</v>
      </c>
      <c r="J525">
        <v>412</v>
      </c>
    </row>
    <row r="526" spans="1:10">
      <c r="A526">
        <v>1032</v>
      </c>
      <c r="B526">
        <v>141.30000000000001</v>
      </c>
      <c r="C526">
        <v>141.30000000000001</v>
      </c>
      <c r="D526">
        <v>141.19999999999999</v>
      </c>
      <c r="E526">
        <v>141.19999999999999</v>
      </c>
      <c r="F526">
        <v>141.19999999999999</v>
      </c>
      <c r="G526">
        <v>141.1</v>
      </c>
      <c r="H526">
        <v>141.1</v>
      </c>
      <c r="I526">
        <v>141.1</v>
      </c>
      <c r="J526">
        <v>410</v>
      </c>
    </row>
    <row r="527" spans="1:10">
      <c r="A527">
        <v>1034</v>
      </c>
      <c r="B527">
        <v>141.6</v>
      </c>
      <c r="C527">
        <v>141.5</v>
      </c>
      <c r="D527">
        <v>141.5</v>
      </c>
      <c r="E527">
        <v>141.5</v>
      </c>
      <c r="F527">
        <v>141.4</v>
      </c>
      <c r="G527">
        <v>141.4</v>
      </c>
      <c r="H527">
        <v>141.4</v>
      </c>
      <c r="I527">
        <v>141.4</v>
      </c>
      <c r="J527">
        <v>408</v>
      </c>
    </row>
    <row r="528" spans="1:10">
      <c r="A528">
        <v>1036</v>
      </c>
      <c r="B528">
        <v>141.80000000000001</v>
      </c>
      <c r="C528">
        <v>141.80000000000001</v>
      </c>
      <c r="D528">
        <v>141.80000000000001</v>
      </c>
      <c r="E528">
        <v>141.69999999999999</v>
      </c>
      <c r="F528">
        <v>141.69999999999999</v>
      </c>
      <c r="G528">
        <v>141.69999999999999</v>
      </c>
      <c r="H528">
        <v>141.69999999999999</v>
      </c>
      <c r="I528">
        <v>141.6</v>
      </c>
      <c r="J528">
        <v>406</v>
      </c>
    </row>
    <row r="529" spans="1:10">
      <c r="A529">
        <v>1038</v>
      </c>
      <c r="B529">
        <v>142.1</v>
      </c>
      <c r="C529">
        <v>142.1</v>
      </c>
      <c r="D529">
        <v>142</v>
      </c>
      <c r="E529">
        <v>142</v>
      </c>
      <c r="F529">
        <v>142</v>
      </c>
      <c r="G529">
        <v>141.9</v>
      </c>
      <c r="H529">
        <v>141.9</v>
      </c>
      <c r="I529">
        <v>141.9</v>
      </c>
      <c r="J529">
        <v>404</v>
      </c>
    </row>
    <row r="530" spans="1:10">
      <c r="A530">
        <v>1040</v>
      </c>
      <c r="B530">
        <v>142.4</v>
      </c>
      <c r="C530">
        <v>142.30000000000001</v>
      </c>
      <c r="D530">
        <v>142.30000000000001</v>
      </c>
      <c r="E530">
        <v>142.30000000000001</v>
      </c>
      <c r="F530">
        <v>142.19999999999999</v>
      </c>
      <c r="G530">
        <v>142.19999999999999</v>
      </c>
      <c r="H530">
        <v>142.19999999999999</v>
      </c>
      <c r="I530">
        <v>142.19999999999999</v>
      </c>
      <c r="J530">
        <v>402</v>
      </c>
    </row>
    <row r="531" spans="1:10">
      <c r="A531">
        <v>1042</v>
      </c>
      <c r="B531">
        <v>142.6</v>
      </c>
      <c r="C531">
        <v>142.6</v>
      </c>
      <c r="D531">
        <v>142.6</v>
      </c>
      <c r="E531">
        <v>142.5</v>
      </c>
      <c r="F531">
        <v>142.5</v>
      </c>
      <c r="G531">
        <v>142.5</v>
      </c>
      <c r="H531">
        <v>142.5</v>
      </c>
      <c r="I531">
        <v>142.4</v>
      </c>
      <c r="J531">
        <v>400</v>
      </c>
    </row>
    <row r="532" spans="1:10">
      <c r="A532">
        <v>1044</v>
      </c>
      <c r="B532">
        <v>142.9</v>
      </c>
      <c r="C532">
        <v>142.9</v>
      </c>
      <c r="D532">
        <v>142.80000000000001</v>
      </c>
      <c r="E532">
        <v>142.80000000000001</v>
      </c>
      <c r="F532">
        <v>142.80000000000001</v>
      </c>
      <c r="G532">
        <v>142.69999999999999</v>
      </c>
      <c r="H532">
        <v>142.69999999999999</v>
      </c>
      <c r="I532">
        <v>142.69999999999999</v>
      </c>
      <c r="J532">
        <v>398</v>
      </c>
    </row>
    <row r="533" spans="1:10">
      <c r="A533">
        <v>1046</v>
      </c>
      <c r="B533">
        <v>143.19999999999999</v>
      </c>
      <c r="C533">
        <v>143.1</v>
      </c>
      <c r="D533">
        <v>143.1</v>
      </c>
      <c r="E533">
        <v>143.1</v>
      </c>
      <c r="F533">
        <v>143</v>
      </c>
      <c r="G533">
        <v>143</v>
      </c>
      <c r="H533">
        <v>143</v>
      </c>
      <c r="I533">
        <v>143</v>
      </c>
      <c r="J533">
        <v>396</v>
      </c>
    </row>
    <row r="534" spans="1:10">
      <c r="A534">
        <v>1048</v>
      </c>
      <c r="B534">
        <v>143.4</v>
      </c>
      <c r="C534">
        <v>143.4</v>
      </c>
      <c r="D534">
        <v>143.4</v>
      </c>
      <c r="E534">
        <v>143.30000000000001</v>
      </c>
      <c r="F534">
        <v>143.30000000000001</v>
      </c>
      <c r="G534">
        <v>143.30000000000001</v>
      </c>
      <c r="H534">
        <v>143.30000000000001</v>
      </c>
      <c r="I534">
        <v>143.19999999999999</v>
      </c>
      <c r="J534">
        <v>394</v>
      </c>
    </row>
    <row r="535" spans="1:10">
      <c r="A535">
        <v>1050</v>
      </c>
      <c r="B535">
        <v>143.69999999999999</v>
      </c>
      <c r="C535">
        <v>143.69999999999999</v>
      </c>
      <c r="D535">
        <v>143.6</v>
      </c>
      <c r="E535">
        <v>143.6</v>
      </c>
      <c r="F535">
        <v>143.6</v>
      </c>
      <c r="G535">
        <v>143.5</v>
      </c>
      <c r="H535">
        <v>143.5</v>
      </c>
      <c r="I535">
        <v>143.5</v>
      </c>
      <c r="J535">
        <v>392</v>
      </c>
    </row>
    <row r="536" spans="1:10">
      <c r="A536">
        <v>1052</v>
      </c>
      <c r="B536">
        <v>144</v>
      </c>
      <c r="C536">
        <v>143.9</v>
      </c>
      <c r="D536">
        <v>143.9</v>
      </c>
      <c r="E536">
        <v>143.9</v>
      </c>
      <c r="F536">
        <v>143.80000000000001</v>
      </c>
      <c r="G536">
        <v>143.80000000000001</v>
      </c>
      <c r="H536">
        <v>143.80000000000001</v>
      </c>
      <c r="I536">
        <v>143.80000000000001</v>
      </c>
      <c r="J536">
        <v>390</v>
      </c>
    </row>
    <row r="537" spans="1:10">
      <c r="A537">
        <v>1054</v>
      </c>
      <c r="B537">
        <v>144.19999999999999</v>
      </c>
      <c r="C537">
        <v>144.19999999999999</v>
      </c>
      <c r="D537">
        <v>144.19999999999999</v>
      </c>
      <c r="E537">
        <v>144.1</v>
      </c>
      <c r="F537">
        <v>144.1</v>
      </c>
      <c r="G537">
        <v>144.1</v>
      </c>
      <c r="H537">
        <v>144.1</v>
      </c>
      <c r="I537">
        <v>144</v>
      </c>
      <c r="J537">
        <v>388</v>
      </c>
    </row>
    <row r="538" spans="1:10">
      <c r="A538">
        <v>1056</v>
      </c>
      <c r="B538">
        <v>144.5</v>
      </c>
      <c r="C538">
        <v>144.5</v>
      </c>
      <c r="D538">
        <v>144.4</v>
      </c>
      <c r="E538">
        <v>144.4</v>
      </c>
      <c r="F538">
        <v>144.4</v>
      </c>
      <c r="G538">
        <v>144.30000000000001</v>
      </c>
      <c r="H538">
        <v>144.30000000000001</v>
      </c>
      <c r="I538">
        <v>144.30000000000001</v>
      </c>
      <c r="J538">
        <v>386</v>
      </c>
    </row>
    <row r="539" spans="1:10">
      <c r="A539">
        <v>1058</v>
      </c>
      <c r="B539">
        <v>144.80000000000001</v>
      </c>
      <c r="C539">
        <v>144.69999999999999</v>
      </c>
      <c r="D539">
        <v>144.69999999999999</v>
      </c>
      <c r="E539">
        <v>144.69999999999999</v>
      </c>
      <c r="F539">
        <v>144.6</v>
      </c>
      <c r="G539">
        <v>144.6</v>
      </c>
      <c r="H539">
        <v>144.6</v>
      </c>
      <c r="I539">
        <v>144.6</v>
      </c>
      <c r="J539">
        <v>384</v>
      </c>
    </row>
    <row r="540" spans="1:10">
      <c r="A540">
        <v>1060</v>
      </c>
      <c r="B540">
        <v>145</v>
      </c>
      <c r="C540">
        <v>145</v>
      </c>
      <c r="D540">
        <v>145</v>
      </c>
      <c r="E540">
        <v>144.9</v>
      </c>
      <c r="F540">
        <v>144.9</v>
      </c>
      <c r="G540">
        <v>144.9</v>
      </c>
      <c r="H540">
        <v>144.9</v>
      </c>
      <c r="I540">
        <v>144.80000000000001</v>
      </c>
      <c r="J540">
        <v>382</v>
      </c>
    </row>
    <row r="541" spans="1:10">
      <c r="A541">
        <v>1062</v>
      </c>
      <c r="B541">
        <v>145.30000000000001</v>
      </c>
      <c r="C541">
        <v>145.30000000000001</v>
      </c>
      <c r="D541">
        <v>145.19999999999999</v>
      </c>
      <c r="E541">
        <v>145.19999999999999</v>
      </c>
      <c r="F541">
        <v>145.19999999999999</v>
      </c>
      <c r="G541">
        <v>145.1</v>
      </c>
      <c r="H541">
        <v>145.1</v>
      </c>
      <c r="I541">
        <v>145.1</v>
      </c>
      <c r="J541">
        <v>380</v>
      </c>
    </row>
    <row r="542" spans="1:10">
      <c r="A542">
        <v>1064</v>
      </c>
      <c r="B542">
        <v>145.6</v>
      </c>
      <c r="C542">
        <v>145.5</v>
      </c>
      <c r="D542">
        <v>145.5</v>
      </c>
      <c r="E542">
        <v>145.5</v>
      </c>
      <c r="F542">
        <v>145.4</v>
      </c>
      <c r="G542">
        <v>145.4</v>
      </c>
      <c r="H542">
        <v>145.4</v>
      </c>
      <c r="I542">
        <v>145.4</v>
      </c>
      <c r="J542">
        <v>378</v>
      </c>
    </row>
    <row r="543" spans="1:10">
      <c r="A543">
        <v>1066</v>
      </c>
      <c r="B543">
        <v>145.80000000000001</v>
      </c>
      <c r="C543">
        <v>145.80000000000001</v>
      </c>
      <c r="D543">
        <v>145.80000000000001</v>
      </c>
      <c r="E543">
        <v>145.69999999999999</v>
      </c>
      <c r="F543">
        <v>145.69999999999999</v>
      </c>
      <c r="G543">
        <v>145.69999999999999</v>
      </c>
      <c r="H543">
        <v>145.69999999999999</v>
      </c>
      <c r="I543">
        <v>145.6</v>
      </c>
      <c r="J543">
        <v>376</v>
      </c>
    </row>
    <row r="544" spans="1:10">
      <c r="A544">
        <v>1068</v>
      </c>
      <c r="B544">
        <v>146.1</v>
      </c>
      <c r="C544">
        <v>146.1</v>
      </c>
      <c r="D544">
        <v>146</v>
      </c>
      <c r="E544">
        <v>146</v>
      </c>
      <c r="F544">
        <v>146</v>
      </c>
      <c r="G544">
        <v>145.9</v>
      </c>
      <c r="H544">
        <v>145.9</v>
      </c>
      <c r="I544">
        <v>145.9</v>
      </c>
      <c r="J544">
        <v>374</v>
      </c>
    </row>
    <row r="545" spans="1:10">
      <c r="A545">
        <v>1070</v>
      </c>
      <c r="B545">
        <v>146.4</v>
      </c>
      <c r="C545">
        <v>146.30000000000001</v>
      </c>
      <c r="D545">
        <v>146.30000000000001</v>
      </c>
      <c r="E545">
        <v>146.30000000000001</v>
      </c>
      <c r="F545">
        <v>146.19999999999999</v>
      </c>
      <c r="G545">
        <v>146.19999999999999</v>
      </c>
      <c r="H545">
        <v>146.19999999999999</v>
      </c>
      <c r="I545">
        <v>146.19999999999999</v>
      </c>
      <c r="J545">
        <v>372</v>
      </c>
    </row>
    <row r="546" spans="1:10">
      <c r="A546">
        <v>1072</v>
      </c>
      <c r="B546">
        <v>146.6</v>
      </c>
      <c r="C546">
        <v>146.6</v>
      </c>
      <c r="D546">
        <v>146.6</v>
      </c>
      <c r="E546">
        <v>146.5</v>
      </c>
      <c r="F546">
        <v>146.5</v>
      </c>
      <c r="G546">
        <v>146.5</v>
      </c>
      <c r="H546">
        <v>146.5</v>
      </c>
      <c r="I546">
        <v>146.4</v>
      </c>
      <c r="J546">
        <v>370</v>
      </c>
    </row>
    <row r="547" spans="1:10">
      <c r="A547">
        <v>1074</v>
      </c>
      <c r="B547">
        <v>146.9</v>
      </c>
      <c r="C547">
        <v>146.9</v>
      </c>
      <c r="D547">
        <v>146.80000000000001</v>
      </c>
      <c r="E547">
        <v>146.80000000000001</v>
      </c>
      <c r="F547">
        <v>146.80000000000001</v>
      </c>
      <c r="G547">
        <v>146.69999999999999</v>
      </c>
      <c r="H547">
        <v>146.69999999999999</v>
      </c>
      <c r="I547">
        <v>146.69999999999999</v>
      </c>
      <c r="J547">
        <v>368</v>
      </c>
    </row>
    <row r="548" spans="1:10">
      <c r="A548">
        <v>1076</v>
      </c>
      <c r="B548">
        <v>147.19999999999999</v>
      </c>
      <c r="C548">
        <v>147.1</v>
      </c>
      <c r="D548">
        <v>147.1</v>
      </c>
      <c r="E548">
        <v>147.1</v>
      </c>
      <c r="F548">
        <v>147</v>
      </c>
      <c r="G548">
        <v>147</v>
      </c>
      <c r="H548">
        <v>147</v>
      </c>
      <c r="I548">
        <v>147</v>
      </c>
      <c r="J548">
        <v>366</v>
      </c>
    </row>
    <row r="549" spans="1:10">
      <c r="A549">
        <v>1078</v>
      </c>
      <c r="B549">
        <v>147.4</v>
      </c>
      <c r="C549">
        <v>147.4</v>
      </c>
      <c r="D549">
        <v>147.4</v>
      </c>
      <c r="E549">
        <v>147.30000000000001</v>
      </c>
      <c r="F549">
        <v>147.30000000000001</v>
      </c>
      <c r="G549">
        <v>147.30000000000001</v>
      </c>
      <c r="H549">
        <v>147.30000000000001</v>
      </c>
      <c r="I549">
        <v>147.19999999999999</v>
      </c>
      <c r="J549">
        <v>364</v>
      </c>
    </row>
    <row r="550" spans="1:10">
      <c r="A550">
        <v>1080</v>
      </c>
      <c r="B550">
        <v>147.69999999999999</v>
      </c>
      <c r="C550">
        <v>147.69999999999999</v>
      </c>
      <c r="D550">
        <v>147.6</v>
      </c>
      <c r="E550">
        <v>147.6</v>
      </c>
      <c r="F550">
        <v>147.6</v>
      </c>
      <c r="G550">
        <v>147.5</v>
      </c>
      <c r="H550">
        <v>147.5</v>
      </c>
      <c r="I550">
        <v>147.5</v>
      </c>
      <c r="J550">
        <v>362</v>
      </c>
    </row>
    <row r="551" spans="1:10">
      <c r="A551">
        <v>1082</v>
      </c>
      <c r="B551">
        <v>148</v>
      </c>
      <c r="C551">
        <v>147.9</v>
      </c>
      <c r="D551">
        <v>147.9</v>
      </c>
      <c r="E551">
        <v>147.9</v>
      </c>
      <c r="F551">
        <v>147.80000000000001</v>
      </c>
      <c r="G551">
        <v>147.80000000000001</v>
      </c>
      <c r="H551">
        <v>147.80000000000001</v>
      </c>
      <c r="I551">
        <v>147.80000000000001</v>
      </c>
      <c r="J551">
        <v>360</v>
      </c>
    </row>
    <row r="552" spans="1:10">
      <c r="A552">
        <v>1084</v>
      </c>
      <c r="B552">
        <v>148.19999999999999</v>
      </c>
      <c r="C552">
        <v>148.19999999999999</v>
      </c>
      <c r="D552">
        <v>148.19999999999999</v>
      </c>
      <c r="E552">
        <v>148.1</v>
      </c>
      <c r="F552">
        <v>148.1</v>
      </c>
      <c r="G552">
        <v>148.1</v>
      </c>
      <c r="H552">
        <v>148.1</v>
      </c>
      <c r="I552">
        <v>148</v>
      </c>
      <c r="J552">
        <v>358</v>
      </c>
    </row>
    <row r="553" spans="1:10">
      <c r="A553">
        <v>1086</v>
      </c>
      <c r="B553">
        <v>148.5</v>
      </c>
      <c r="C553">
        <v>148.5</v>
      </c>
      <c r="D553">
        <v>148.4</v>
      </c>
      <c r="E553">
        <v>148.4</v>
      </c>
      <c r="F553">
        <v>148.4</v>
      </c>
      <c r="G553">
        <v>148.30000000000001</v>
      </c>
      <c r="H553">
        <v>148.30000000000001</v>
      </c>
      <c r="I553">
        <v>148.30000000000001</v>
      </c>
      <c r="J553">
        <v>356</v>
      </c>
    </row>
    <row r="554" spans="1:10">
      <c r="A554">
        <v>1088</v>
      </c>
      <c r="B554">
        <v>148.80000000000001</v>
      </c>
      <c r="C554">
        <v>148.69999999999999</v>
      </c>
      <c r="D554">
        <v>148.69999999999999</v>
      </c>
      <c r="E554">
        <v>148.69999999999999</v>
      </c>
      <c r="F554">
        <v>148.6</v>
      </c>
      <c r="G554">
        <v>148.6</v>
      </c>
      <c r="H554">
        <v>148.6</v>
      </c>
      <c r="I554">
        <v>148.6</v>
      </c>
      <c r="J554">
        <v>354</v>
      </c>
    </row>
    <row r="555" spans="1:10">
      <c r="A555">
        <v>1090</v>
      </c>
      <c r="B555">
        <v>149</v>
      </c>
      <c r="C555">
        <v>149</v>
      </c>
      <c r="D555">
        <v>149</v>
      </c>
      <c r="E555">
        <v>148.9</v>
      </c>
      <c r="F555">
        <v>148.9</v>
      </c>
      <c r="G555">
        <v>148.9</v>
      </c>
      <c r="H555">
        <v>148.80000000000001</v>
      </c>
      <c r="I555">
        <v>148.80000000000001</v>
      </c>
      <c r="J555">
        <v>352</v>
      </c>
    </row>
    <row r="556" spans="1:10">
      <c r="A556">
        <v>1092</v>
      </c>
      <c r="B556">
        <v>149.19999999999999</v>
      </c>
      <c r="C556">
        <v>149.19999999999999</v>
      </c>
      <c r="D556">
        <v>149.19999999999999</v>
      </c>
      <c r="E556">
        <v>149.19999999999999</v>
      </c>
      <c r="F556">
        <v>149.1</v>
      </c>
      <c r="G556">
        <v>149.1</v>
      </c>
      <c r="H556">
        <v>149.1</v>
      </c>
      <c r="I556">
        <v>149.1</v>
      </c>
      <c r="J556">
        <v>350</v>
      </c>
    </row>
    <row r="557" spans="1:10">
      <c r="A557">
        <v>1094</v>
      </c>
      <c r="B557">
        <v>149.4</v>
      </c>
      <c r="C557">
        <v>149.4</v>
      </c>
      <c r="D557">
        <v>149.4</v>
      </c>
      <c r="E557">
        <v>149.30000000000001</v>
      </c>
      <c r="F557">
        <v>149.30000000000001</v>
      </c>
      <c r="G557">
        <v>149.30000000000001</v>
      </c>
      <c r="H557">
        <v>149.30000000000001</v>
      </c>
      <c r="I557">
        <v>149.30000000000001</v>
      </c>
      <c r="J557">
        <v>348</v>
      </c>
    </row>
    <row r="558" spans="1:10">
      <c r="A558">
        <v>1096</v>
      </c>
      <c r="B558">
        <v>149.5</v>
      </c>
      <c r="C558">
        <v>149.5</v>
      </c>
      <c r="D558">
        <v>149.5</v>
      </c>
      <c r="E558">
        <v>149.5</v>
      </c>
      <c r="F558">
        <v>149.5</v>
      </c>
      <c r="G558">
        <v>149.4</v>
      </c>
      <c r="H558">
        <v>149.4</v>
      </c>
      <c r="I558">
        <v>149.4</v>
      </c>
      <c r="J558">
        <v>346</v>
      </c>
    </row>
    <row r="559" spans="1:10">
      <c r="A559">
        <v>1098</v>
      </c>
      <c r="B559">
        <v>149.5</v>
      </c>
      <c r="C559">
        <v>149.5</v>
      </c>
      <c r="D559">
        <v>149.5</v>
      </c>
      <c r="E559">
        <v>149.5</v>
      </c>
      <c r="F559">
        <v>149.5</v>
      </c>
      <c r="G559">
        <v>149.5</v>
      </c>
      <c r="H559">
        <v>149.5</v>
      </c>
      <c r="I559">
        <v>149.5</v>
      </c>
      <c r="J559">
        <v>344</v>
      </c>
    </row>
    <row r="560" spans="1:10">
      <c r="A560">
        <v>1100</v>
      </c>
      <c r="B560">
        <v>149.6</v>
      </c>
      <c r="C560">
        <v>149.6</v>
      </c>
      <c r="D560">
        <v>149.6</v>
      </c>
      <c r="E560">
        <v>149.6</v>
      </c>
      <c r="F560">
        <v>149.6</v>
      </c>
      <c r="G560">
        <v>149.5</v>
      </c>
      <c r="H560">
        <v>149.5</v>
      </c>
      <c r="I560">
        <v>149.5</v>
      </c>
      <c r="J560">
        <v>342</v>
      </c>
    </row>
    <row r="561" spans="1:10">
      <c r="A561">
        <v>1102</v>
      </c>
      <c r="B561">
        <v>149.6</v>
      </c>
      <c r="C561">
        <v>149.6</v>
      </c>
      <c r="D561">
        <v>149.6</v>
      </c>
      <c r="E561">
        <v>149.6</v>
      </c>
      <c r="F561">
        <v>149.6</v>
      </c>
      <c r="G561">
        <v>149.6</v>
      </c>
      <c r="H561">
        <v>149.6</v>
      </c>
      <c r="I561">
        <v>149.6</v>
      </c>
      <c r="J561">
        <v>340</v>
      </c>
    </row>
    <row r="562" spans="1:10">
      <c r="A562">
        <v>1104</v>
      </c>
      <c r="B562">
        <v>149.6</v>
      </c>
      <c r="C562">
        <v>149.6</v>
      </c>
      <c r="D562">
        <v>149.6</v>
      </c>
      <c r="E562">
        <v>149.6</v>
      </c>
      <c r="F562">
        <v>149.6</v>
      </c>
      <c r="G562">
        <v>149.6</v>
      </c>
      <c r="H562">
        <v>149.6</v>
      </c>
      <c r="I562">
        <v>149.6</v>
      </c>
      <c r="J562">
        <v>338</v>
      </c>
    </row>
    <row r="563" spans="1:10">
      <c r="A563">
        <v>1106</v>
      </c>
      <c r="B563">
        <v>149.6</v>
      </c>
      <c r="C563">
        <v>149.6</v>
      </c>
      <c r="D563">
        <v>149.6</v>
      </c>
      <c r="E563">
        <v>149.6</v>
      </c>
      <c r="F563">
        <v>149.6</v>
      </c>
      <c r="G563">
        <v>149.6</v>
      </c>
      <c r="H563">
        <v>149.6</v>
      </c>
      <c r="I563">
        <v>149.6</v>
      </c>
      <c r="J563">
        <v>336</v>
      </c>
    </row>
    <row r="564" spans="1:10">
      <c r="A564">
        <v>1108</v>
      </c>
      <c r="B564">
        <v>149.6</v>
      </c>
      <c r="C564">
        <v>149.6</v>
      </c>
      <c r="D564">
        <v>149.6</v>
      </c>
      <c r="E564">
        <v>149.6</v>
      </c>
      <c r="F564">
        <v>149.6</v>
      </c>
      <c r="G564">
        <v>149.6</v>
      </c>
      <c r="H564">
        <v>149.6</v>
      </c>
      <c r="I564">
        <v>149.6</v>
      </c>
      <c r="J564">
        <v>334</v>
      </c>
    </row>
    <row r="565" spans="1:10">
      <c r="A565">
        <v>1110</v>
      </c>
      <c r="B565">
        <v>149.6</v>
      </c>
      <c r="C565">
        <v>149.6</v>
      </c>
      <c r="D565">
        <v>149.6</v>
      </c>
      <c r="E565">
        <v>149.6</v>
      </c>
      <c r="F565">
        <v>149.6</v>
      </c>
      <c r="G565">
        <v>149.6</v>
      </c>
      <c r="H565">
        <v>149.6</v>
      </c>
      <c r="I565">
        <v>149.6</v>
      </c>
      <c r="J565">
        <v>332</v>
      </c>
    </row>
    <row r="566" spans="1:10">
      <c r="A566">
        <v>1112</v>
      </c>
      <c r="B566">
        <v>149.6</v>
      </c>
      <c r="C566">
        <v>149.6</v>
      </c>
      <c r="D566">
        <v>149.6</v>
      </c>
      <c r="E566">
        <v>149.6</v>
      </c>
      <c r="F566">
        <v>149.6</v>
      </c>
      <c r="G566">
        <v>149.6</v>
      </c>
      <c r="H566">
        <v>149.6</v>
      </c>
      <c r="I566">
        <v>149.6</v>
      </c>
      <c r="J566">
        <v>330</v>
      </c>
    </row>
    <row r="567" spans="1:10">
      <c r="A567">
        <v>1114</v>
      </c>
      <c r="B567">
        <v>149.6</v>
      </c>
      <c r="C567">
        <v>149.6</v>
      </c>
      <c r="D567">
        <v>149.6</v>
      </c>
      <c r="E567">
        <v>149.6</v>
      </c>
      <c r="F567">
        <v>149.6</v>
      </c>
      <c r="G567">
        <v>149.6</v>
      </c>
      <c r="H567">
        <v>149.6</v>
      </c>
      <c r="I567">
        <v>149.6</v>
      </c>
      <c r="J567">
        <v>328</v>
      </c>
    </row>
    <row r="568" spans="1:10">
      <c r="A568">
        <v>1116</v>
      </c>
      <c r="B568">
        <v>149.6</v>
      </c>
      <c r="C568">
        <v>149.6</v>
      </c>
      <c r="D568">
        <v>149.6</v>
      </c>
      <c r="E568">
        <v>149.6</v>
      </c>
      <c r="F568">
        <v>149.6</v>
      </c>
      <c r="G568">
        <v>149.6</v>
      </c>
      <c r="H568">
        <v>149.6</v>
      </c>
      <c r="I568">
        <v>149.6</v>
      </c>
      <c r="J568">
        <v>326</v>
      </c>
    </row>
    <row r="569" spans="1:10">
      <c r="A569">
        <v>1118</v>
      </c>
      <c r="B569">
        <v>149.6</v>
      </c>
      <c r="C569">
        <v>149.6</v>
      </c>
      <c r="D569">
        <v>149.6</v>
      </c>
      <c r="E569">
        <v>149.6</v>
      </c>
      <c r="F569">
        <v>149.6</v>
      </c>
      <c r="G569">
        <v>149.6</v>
      </c>
      <c r="H569">
        <v>149.6</v>
      </c>
      <c r="I569">
        <v>149.6</v>
      </c>
      <c r="J569">
        <v>324</v>
      </c>
    </row>
    <row r="570" spans="1:10">
      <c r="A570">
        <v>1120</v>
      </c>
      <c r="B570">
        <v>149.6</v>
      </c>
      <c r="C570">
        <v>149.6</v>
      </c>
      <c r="D570">
        <v>149.6</v>
      </c>
      <c r="E570">
        <v>149.6</v>
      </c>
      <c r="F570">
        <v>149.6</v>
      </c>
      <c r="G570">
        <v>149.6</v>
      </c>
      <c r="H570">
        <v>149.6</v>
      </c>
      <c r="I570">
        <v>149.6</v>
      </c>
      <c r="J570">
        <v>322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"/>
  <dimension ref="A1:N570"/>
  <sheetViews>
    <sheetView workbookViewId="0">
      <selection activeCell="A10" sqref="A10:J570"/>
    </sheetView>
  </sheetViews>
  <sheetFormatPr defaultColWidth="9.140625" defaultRowHeight="15"/>
  <cols>
    <col min="1" max="16384" width="9.140625" style="10"/>
  </cols>
  <sheetData>
    <row r="1" spans="1:14">
      <c r="A1" s="10" t="s">
        <v>57</v>
      </c>
      <c r="B1" s="10">
        <v>118</v>
      </c>
    </row>
    <row r="2" spans="1:14">
      <c r="A2" s="10" t="s">
        <v>52</v>
      </c>
      <c r="B2" s="10" t="s">
        <v>51</v>
      </c>
      <c r="C2" s="10" t="s">
        <v>50</v>
      </c>
      <c r="D2" s="10" t="s">
        <v>49</v>
      </c>
    </row>
    <row r="3" spans="1:14">
      <c r="A3" s="10" t="s">
        <v>48</v>
      </c>
      <c r="B3" s="10" t="s">
        <v>47</v>
      </c>
    </row>
    <row r="4" spans="1:14">
      <c r="A4" s="10" t="s">
        <v>46</v>
      </c>
      <c r="B4" s="10" t="s">
        <v>45</v>
      </c>
      <c r="C4" s="10" t="s">
        <v>44</v>
      </c>
      <c r="D4" s="10" t="s">
        <v>58</v>
      </c>
      <c r="E4" s="10" t="s">
        <v>36</v>
      </c>
      <c r="F4" s="10" t="s">
        <v>27</v>
      </c>
      <c r="G4" s="10" t="s">
        <v>39</v>
      </c>
      <c r="H4" s="10" t="s">
        <v>41</v>
      </c>
      <c r="I4" s="10" t="s">
        <v>40</v>
      </c>
      <c r="J4" s="10" t="s">
        <v>27</v>
      </c>
      <c r="K4" s="10" t="s">
        <v>39</v>
      </c>
      <c r="L4" s="10" t="s">
        <v>38</v>
      </c>
      <c r="M4" s="10" t="s">
        <v>37</v>
      </c>
      <c r="N4" s="10" t="s">
        <v>36</v>
      </c>
    </row>
    <row r="5" spans="1:14">
      <c r="A5" s="10" t="s">
        <v>29</v>
      </c>
      <c r="B5" s="10" t="s">
        <v>35</v>
      </c>
      <c r="C5" s="10" t="s">
        <v>34</v>
      </c>
      <c r="D5" s="10" t="s">
        <v>33</v>
      </c>
      <c r="E5" s="10" t="s">
        <v>32</v>
      </c>
      <c r="F5" s="10" t="s">
        <v>31</v>
      </c>
      <c r="G5" s="10" t="s">
        <v>30</v>
      </c>
      <c r="H5" s="10" t="s">
        <v>27</v>
      </c>
      <c r="I5" s="10" t="s">
        <v>29</v>
      </c>
    </row>
    <row r="6" spans="1:14">
      <c r="A6" s="10" t="s">
        <v>17</v>
      </c>
    </row>
    <row r="7" spans="1:14">
      <c r="A7" s="10" t="s">
        <v>28</v>
      </c>
      <c r="B7" s="10" t="s">
        <v>27</v>
      </c>
      <c r="C7" s="10" t="s">
        <v>3</v>
      </c>
    </row>
    <row r="8" spans="1:14">
      <c r="A8" s="10" t="s">
        <v>18</v>
      </c>
      <c r="B8" s="10" t="s">
        <v>26</v>
      </c>
      <c r="C8" s="10" t="s">
        <v>25</v>
      </c>
      <c r="D8" s="10" t="s">
        <v>24</v>
      </c>
      <c r="E8" s="10" t="s">
        <v>23</v>
      </c>
      <c r="F8" s="10" t="s">
        <v>22</v>
      </c>
      <c r="G8" s="10" t="s">
        <v>21</v>
      </c>
      <c r="H8" s="10" t="s">
        <v>20</v>
      </c>
      <c r="I8" s="10" t="s">
        <v>19</v>
      </c>
      <c r="J8" s="10" t="s">
        <v>18</v>
      </c>
    </row>
    <row r="9" spans="1:14">
      <c r="A9" s="10" t="s">
        <v>17</v>
      </c>
    </row>
    <row r="10" spans="1:14">
      <c r="A10">
        <v>0</v>
      </c>
      <c r="B10">
        <v>2.7</v>
      </c>
      <c r="C10">
        <v>2.7</v>
      </c>
      <c r="D10">
        <v>2.8</v>
      </c>
      <c r="E10">
        <v>2.8</v>
      </c>
      <c r="F10">
        <v>2.8</v>
      </c>
      <c r="G10">
        <v>2.8</v>
      </c>
      <c r="H10">
        <v>2.9</v>
      </c>
      <c r="I10">
        <v>2.9</v>
      </c>
      <c r="J10">
        <v>1442</v>
      </c>
    </row>
    <row r="11" spans="1:14">
      <c r="A11">
        <v>2</v>
      </c>
      <c r="B11">
        <v>2.9</v>
      </c>
      <c r="C11">
        <v>2.9</v>
      </c>
      <c r="D11">
        <v>2.9</v>
      </c>
      <c r="E11">
        <v>3</v>
      </c>
      <c r="F11">
        <v>3</v>
      </c>
      <c r="G11">
        <v>3</v>
      </c>
      <c r="H11">
        <v>3</v>
      </c>
      <c r="I11">
        <v>3.1</v>
      </c>
      <c r="J11">
        <v>1440</v>
      </c>
    </row>
    <row r="12" spans="1:14">
      <c r="A12">
        <v>4</v>
      </c>
      <c r="B12">
        <v>3.1</v>
      </c>
      <c r="C12">
        <v>3.1</v>
      </c>
      <c r="D12">
        <v>3.1</v>
      </c>
      <c r="E12">
        <v>3.2</v>
      </c>
      <c r="F12">
        <v>3.2</v>
      </c>
      <c r="G12">
        <v>3.2</v>
      </c>
      <c r="H12">
        <v>3.2</v>
      </c>
      <c r="I12">
        <v>3.3</v>
      </c>
      <c r="J12">
        <v>1438</v>
      </c>
    </row>
    <row r="13" spans="1:14">
      <c r="A13">
        <v>6</v>
      </c>
      <c r="B13">
        <v>3.3</v>
      </c>
      <c r="C13">
        <v>3.3</v>
      </c>
      <c r="D13">
        <v>3.3</v>
      </c>
      <c r="E13">
        <v>3.4</v>
      </c>
      <c r="F13">
        <v>3.4</v>
      </c>
      <c r="G13">
        <v>3.4</v>
      </c>
      <c r="H13">
        <v>3.4</v>
      </c>
      <c r="I13">
        <v>3.5</v>
      </c>
      <c r="J13">
        <v>1436</v>
      </c>
    </row>
    <row r="14" spans="1:14">
      <c r="A14">
        <v>8</v>
      </c>
      <c r="B14">
        <v>3.5</v>
      </c>
      <c r="C14">
        <v>3.5</v>
      </c>
      <c r="D14">
        <v>3.5</v>
      </c>
      <c r="E14">
        <v>3.6</v>
      </c>
      <c r="F14">
        <v>3.6</v>
      </c>
      <c r="G14">
        <v>3.6</v>
      </c>
      <c r="H14">
        <v>3.6</v>
      </c>
      <c r="I14">
        <v>3.7</v>
      </c>
      <c r="J14">
        <v>1434</v>
      </c>
    </row>
    <row r="15" spans="1:14">
      <c r="A15">
        <v>10</v>
      </c>
      <c r="B15">
        <v>3.7</v>
      </c>
      <c r="C15">
        <v>3.7</v>
      </c>
      <c r="D15">
        <v>3.7</v>
      </c>
      <c r="E15">
        <v>3.8</v>
      </c>
      <c r="F15">
        <v>3.8</v>
      </c>
      <c r="G15">
        <v>3.8</v>
      </c>
      <c r="H15">
        <v>3.8</v>
      </c>
      <c r="I15">
        <v>3.9</v>
      </c>
      <c r="J15">
        <v>1432</v>
      </c>
    </row>
    <row r="16" spans="1:14">
      <c r="A16">
        <v>12</v>
      </c>
      <c r="B16">
        <v>3.9</v>
      </c>
      <c r="C16">
        <v>3.9</v>
      </c>
      <c r="D16">
        <v>3.9</v>
      </c>
      <c r="E16">
        <v>4</v>
      </c>
      <c r="F16">
        <v>4</v>
      </c>
      <c r="G16">
        <v>4</v>
      </c>
      <c r="H16">
        <v>4</v>
      </c>
      <c r="I16">
        <v>4.0999999999999996</v>
      </c>
      <c r="J16">
        <v>1430</v>
      </c>
    </row>
    <row r="17" spans="1:10">
      <c r="A17">
        <v>14</v>
      </c>
      <c r="B17">
        <v>4.0999999999999996</v>
      </c>
      <c r="C17">
        <v>4.0999999999999996</v>
      </c>
      <c r="D17">
        <v>4.0999999999999996</v>
      </c>
      <c r="E17">
        <v>4.2</v>
      </c>
      <c r="F17">
        <v>4.2</v>
      </c>
      <c r="G17">
        <v>4.2</v>
      </c>
      <c r="H17">
        <v>4.2</v>
      </c>
      <c r="I17">
        <v>4.3</v>
      </c>
      <c r="J17">
        <v>1428</v>
      </c>
    </row>
    <row r="18" spans="1:10">
      <c r="A18">
        <v>16</v>
      </c>
      <c r="B18">
        <v>4.3</v>
      </c>
      <c r="C18">
        <v>4.3</v>
      </c>
      <c r="D18">
        <v>4.3</v>
      </c>
      <c r="E18">
        <v>4.4000000000000004</v>
      </c>
      <c r="F18">
        <v>4.4000000000000004</v>
      </c>
      <c r="G18">
        <v>4.4000000000000004</v>
      </c>
      <c r="H18">
        <v>4.4000000000000004</v>
      </c>
      <c r="I18">
        <v>4.5</v>
      </c>
      <c r="J18">
        <v>1426</v>
      </c>
    </row>
    <row r="19" spans="1:10">
      <c r="A19">
        <v>18</v>
      </c>
      <c r="B19">
        <v>4.5</v>
      </c>
      <c r="C19">
        <v>4.5</v>
      </c>
      <c r="D19">
        <v>4.5</v>
      </c>
      <c r="E19">
        <v>4.5999999999999996</v>
      </c>
      <c r="F19">
        <v>4.5999999999999996</v>
      </c>
      <c r="G19">
        <v>4.5999999999999996</v>
      </c>
      <c r="H19">
        <v>4.5999999999999996</v>
      </c>
      <c r="I19">
        <v>4.7</v>
      </c>
      <c r="J19">
        <v>1424</v>
      </c>
    </row>
    <row r="20" spans="1:10">
      <c r="A20">
        <v>20</v>
      </c>
      <c r="B20">
        <v>4.7</v>
      </c>
      <c r="C20">
        <v>4.7</v>
      </c>
      <c r="D20">
        <v>4.7</v>
      </c>
      <c r="E20">
        <v>4.8</v>
      </c>
      <c r="F20">
        <v>4.8</v>
      </c>
      <c r="G20">
        <v>4.8</v>
      </c>
      <c r="H20">
        <v>4.8</v>
      </c>
      <c r="I20">
        <v>4.9000000000000004</v>
      </c>
      <c r="J20">
        <v>1422</v>
      </c>
    </row>
    <row r="21" spans="1:10">
      <c r="A21">
        <v>22</v>
      </c>
      <c r="B21">
        <v>4.9000000000000004</v>
      </c>
      <c r="C21">
        <v>4.9000000000000004</v>
      </c>
      <c r="D21">
        <v>4.9000000000000004</v>
      </c>
      <c r="E21">
        <v>5</v>
      </c>
      <c r="F21">
        <v>5</v>
      </c>
      <c r="G21">
        <v>5</v>
      </c>
      <c r="H21">
        <v>5</v>
      </c>
      <c r="I21">
        <v>5.0999999999999996</v>
      </c>
      <c r="J21">
        <v>1420</v>
      </c>
    </row>
    <row r="22" spans="1:10">
      <c r="A22">
        <v>24</v>
      </c>
      <c r="B22">
        <v>5.0999999999999996</v>
      </c>
      <c r="C22">
        <v>5.0999999999999996</v>
      </c>
      <c r="D22">
        <v>5.0999999999999996</v>
      </c>
      <c r="E22">
        <v>5.2</v>
      </c>
      <c r="F22">
        <v>5.2</v>
      </c>
      <c r="G22">
        <v>5.2</v>
      </c>
      <c r="H22">
        <v>5.2</v>
      </c>
      <c r="I22">
        <v>5.3</v>
      </c>
      <c r="J22">
        <v>1418</v>
      </c>
    </row>
    <row r="23" spans="1:10">
      <c r="A23">
        <v>26</v>
      </c>
      <c r="B23">
        <v>5.3</v>
      </c>
      <c r="C23">
        <v>5.3</v>
      </c>
      <c r="D23">
        <v>5.3</v>
      </c>
      <c r="E23">
        <v>5.4</v>
      </c>
      <c r="F23">
        <v>5.4</v>
      </c>
      <c r="G23">
        <v>5.4</v>
      </c>
      <c r="H23">
        <v>5.4</v>
      </c>
      <c r="I23">
        <v>5.5</v>
      </c>
      <c r="J23">
        <v>1416</v>
      </c>
    </row>
    <row r="24" spans="1:10">
      <c r="A24">
        <v>28</v>
      </c>
      <c r="B24">
        <v>5.5</v>
      </c>
      <c r="C24">
        <v>5.5</v>
      </c>
      <c r="D24">
        <v>5.5</v>
      </c>
      <c r="E24">
        <v>5.6</v>
      </c>
      <c r="F24">
        <v>5.6</v>
      </c>
      <c r="G24">
        <v>5.6</v>
      </c>
      <c r="H24">
        <v>5.6</v>
      </c>
      <c r="I24">
        <v>5.7</v>
      </c>
      <c r="J24">
        <v>1414</v>
      </c>
    </row>
    <row r="25" spans="1:10">
      <c r="A25">
        <v>30</v>
      </c>
      <c r="B25">
        <v>5.7</v>
      </c>
      <c r="C25">
        <v>5.7</v>
      </c>
      <c r="D25">
        <v>5.7</v>
      </c>
      <c r="E25">
        <v>5.8</v>
      </c>
      <c r="F25">
        <v>5.8</v>
      </c>
      <c r="G25">
        <v>5.8</v>
      </c>
      <c r="H25">
        <v>5.8</v>
      </c>
      <c r="I25">
        <v>5.9</v>
      </c>
      <c r="J25">
        <v>1412</v>
      </c>
    </row>
    <row r="26" spans="1:10">
      <c r="A26">
        <v>32</v>
      </c>
      <c r="B26">
        <v>5.9</v>
      </c>
      <c r="C26">
        <v>5.9</v>
      </c>
      <c r="D26">
        <v>5.9</v>
      </c>
      <c r="E26">
        <v>6</v>
      </c>
      <c r="F26">
        <v>6</v>
      </c>
      <c r="G26">
        <v>6</v>
      </c>
      <c r="H26">
        <v>6</v>
      </c>
      <c r="I26">
        <v>6.1</v>
      </c>
      <c r="J26">
        <v>1410</v>
      </c>
    </row>
    <row r="27" spans="1:10">
      <c r="A27">
        <v>34</v>
      </c>
      <c r="B27">
        <v>6.1</v>
      </c>
      <c r="C27">
        <v>6.1</v>
      </c>
      <c r="D27">
        <v>6.1</v>
      </c>
      <c r="E27">
        <v>6.2</v>
      </c>
      <c r="F27">
        <v>6.2</v>
      </c>
      <c r="G27">
        <v>6.2</v>
      </c>
      <c r="H27">
        <v>6.2</v>
      </c>
      <c r="I27">
        <v>6.3</v>
      </c>
      <c r="J27">
        <v>1408</v>
      </c>
    </row>
    <row r="28" spans="1:10">
      <c r="A28">
        <v>36</v>
      </c>
      <c r="B28">
        <v>6.3</v>
      </c>
      <c r="C28">
        <v>6.3</v>
      </c>
      <c r="D28">
        <v>6.3</v>
      </c>
      <c r="E28">
        <v>6.4</v>
      </c>
      <c r="F28">
        <v>6.4</v>
      </c>
      <c r="G28">
        <v>6.4</v>
      </c>
      <c r="H28">
        <v>6.4</v>
      </c>
      <c r="I28">
        <v>6.5</v>
      </c>
      <c r="J28">
        <v>1406</v>
      </c>
    </row>
    <row r="29" spans="1:10">
      <c r="A29">
        <v>38</v>
      </c>
      <c r="B29">
        <v>6.5</v>
      </c>
      <c r="C29">
        <v>6.5</v>
      </c>
      <c r="D29">
        <v>6.5</v>
      </c>
      <c r="E29">
        <v>6.6</v>
      </c>
      <c r="F29">
        <v>6.6</v>
      </c>
      <c r="G29">
        <v>6.6</v>
      </c>
      <c r="H29">
        <v>6.6</v>
      </c>
      <c r="I29">
        <v>6.7</v>
      </c>
      <c r="J29">
        <v>1404</v>
      </c>
    </row>
    <row r="30" spans="1:10">
      <c r="A30">
        <v>40</v>
      </c>
      <c r="B30">
        <v>6.7</v>
      </c>
      <c r="C30">
        <v>6.7</v>
      </c>
      <c r="D30">
        <v>6.7</v>
      </c>
      <c r="E30">
        <v>6.8</v>
      </c>
      <c r="F30">
        <v>6.8</v>
      </c>
      <c r="G30">
        <v>6.8</v>
      </c>
      <c r="H30">
        <v>6.8</v>
      </c>
      <c r="I30">
        <v>6.9</v>
      </c>
      <c r="J30">
        <v>1402</v>
      </c>
    </row>
    <row r="31" spans="1:10">
      <c r="A31">
        <v>42</v>
      </c>
      <c r="B31">
        <v>6.9</v>
      </c>
      <c r="C31">
        <v>6.9</v>
      </c>
      <c r="D31">
        <v>6.9</v>
      </c>
      <c r="E31">
        <v>7</v>
      </c>
      <c r="F31">
        <v>7</v>
      </c>
      <c r="G31">
        <v>7</v>
      </c>
      <c r="H31">
        <v>7</v>
      </c>
      <c r="I31">
        <v>7.1</v>
      </c>
      <c r="J31">
        <v>1400</v>
      </c>
    </row>
    <row r="32" spans="1:10">
      <c r="A32">
        <v>44</v>
      </c>
      <c r="B32">
        <v>7.1</v>
      </c>
      <c r="C32">
        <v>7.1</v>
      </c>
      <c r="D32">
        <v>7.1</v>
      </c>
      <c r="E32">
        <v>7.2</v>
      </c>
      <c r="F32">
        <v>7.2</v>
      </c>
      <c r="G32">
        <v>7.2</v>
      </c>
      <c r="H32">
        <v>7.2</v>
      </c>
      <c r="I32">
        <v>7.3</v>
      </c>
      <c r="J32">
        <v>1398</v>
      </c>
    </row>
    <row r="33" spans="1:10">
      <c r="A33">
        <v>46</v>
      </c>
      <c r="B33">
        <v>7.3</v>
      </c>
      <c r="C33">
        <v>7.3</v>
      </c>
      <c r="D33">
        <v>7.3</v>
      </c>
      <c r="E33">
        <v>7.4</v>
      </c>
      <c r="F33">
        <v>7.4</v>
      </c>
      <c r="G33">
        <v>7.4</v>
      </c>
      <c r="H33">
        <v>7.4</v>
      </c>
      <c r="I33">
        <v>7.5</v>
      </c>
      <c r="J33">
        <v>1396</v>
      </c>
    </row>
    <row r="34" spans="1:10">
      <c r="A34">
        <v>48</v>
      </c>
      <c r="B34">
        <v>7.5</v>
      </c>
      <c r="C34">
        <v>7.5</v>
      </c>
      <c r="D34">
        <v>7.5</v>
      </c>
      <c r="E34">
        <v>7.6</v>
      </c>
      <c r="F34">
        <v>7.6</v>
      </c>
      <c r="G34">
        <v>7.6</v>
      </c>
      <c r="H34">
        <v>7.6</v>
      </c>
      <c r="I34">
        <v>7.7</v>
      </c>
      <c r="J34">
        <v>1394</v>
      </c>
    </row>
    <row r="35" spans="1:10">
      <c r="A35">
        <v>50</v>
      </c>
      <c r="B35">
        <v>7.7</v>
      </c>
      <c r="C35">
        <v>7.7</v>
      </c>
      <c r="D35">
        <v>7.7</v>
      </c>
      <c r="E35">
        <v>7.8</v>
      </c>
      <c r="F35">
        <v>7.8</v>
      </c>
      <c r="G35">
        <v>7.8</v>
      </c>
      <c r="H35">
        <v>7.8</v>
      </c>
      <c r="I35">
        <v>7.9</v>
      </c>
      <c r="J35">
        <v>1392</v>
      </c>
    </row>
    <row r="36" spans="1:10">
      <c r="A36">
        <v>52</v>
      </c>
      <c r="B36">
        <v>7.9</v>
      </c>
      <c r="C36">
        <v>7.9</v>
      </c>
      <c r="D36">
        <v>7.9</v>
      </c>
      <c r="E36">
        <v>8</v>
      </c>
      <c r="F36">
        <v>8</v>
      </c>
      <c r="G36">
        <v>8</v>
      </c>
      <c r="H36">
        <v>8</v>
      </c>
      <c r="I36">
        <v>8.1</v>
      </c>
      <c r="J36">
        <v>1390</v>
      </c>
    </row>
    <row r="37" spans="1:10">
      <c r="A37">
        <v>54</v>
      </c>
      <c r="B37">
        <v>8.1</v>
      </c>
      <c r="C37">
        <v>8.1</v>
      </c>
      <c r="D37">
        <v>8.1</v>
      </c>
      <c r="E37">
        <v>8.1999999999999993</v>
      </c>
      <c r="F37">
        <v>8.1999999999999993</v>
      </c>
      <c r="G37">
        <v>8.1999999999999993</v>
      </c>
      <c r="H37">
        <v>8.1999999999999993</v>
      </c>
      <c r="I37">
        <v>8.3000000000000007</v>
      </c>
      <c r="J37">
        <v>1388</v>
      </c>
    </row>
    <row r="38" spans="1:10">
      <c r="A38">
        <v>56</v>
      </c>
      <c r="B38">
        <v>8.3000000000000007</v>
      </c>
      <c r="C38">
        <v>8.3000000000000007</v>
      </c>
      <c r="D38">
        <v>8.3000000000000007</v>
      </c>
      <c r="E38">
        <v>8.4</v>
      </c>
      <c r="F38">
        <v>8.4</v>
      </c>
      <c r="G38">
        <v>8.4</v>
      </c>
      <c r="H38">
        <v>8.4</v>
      </c>
      <c r="I38">
        <v>8.5</v>
      </c>
      <c r="J38">
        <v>1386</v>
      </c>
    </row>
    <row r="39" spans="1:10">
      <c r="A39">
        <v>58</v>
      </c>
      <c r="B39">
        <v>8.5</v>
      </c>
      <c r="C39">
        <v>8.5</v>
      </c>
      <c r="D39">
        <v>8.5</v>
      </c>
      <c r="E39">
        <v>8.6</v>
      </c>
      <c r="F39">
        <v>8.6</v>
      </c>
      <c r="G39">
        <v>8.6</v>
      </c>
      <c r="H39">
        <v>8.6</v>
      </c>
      <c r="I39">
        <v>8.6999999999999993</v>
      </c>
      <c r="J39">
        <v>1384</v>
      </c>
    </row>
    <row r="40" spans="1:10">
      <c r="A40">
        <v>60</v>
      </c>
      <c r="B40">
        <v>8.6999999999999993</v>
      </c>
      <c r="C40">
        <v>8.6999999999999993</v>
      </c>
      <c r="D40">
        <v>8.6999999999999993</v>
      </c>
      <c r="E40">
        <v>8.8000000000000007</v>
      </c>
      <c r="F40">
        <v>8.8000000000000007</v>
      </c>
      <c r="G40">
        <v>8.8000000000000007</v>
      </c>
      <c r="H40">
        <v>8.8000000000000007</v>
      </c>
      <c r="I40">
        <v>8.9</v>
      </c>
      <c r="J40">
        <v>1382</v>
      </c>
    </row>
    <row r="41" spans="1:10">
      <c r="A41">
        <v>62</v>
      </c>
      <c r="B41">
        <v>8.9</v>
      </c>
      <c r="C41">
        <v>8.9</v>
      </c>
      <c r="D41">
        <v>8.9</v>
      </c>
      <c r="E41">
        <v>9</v>
      </c>
      <c r="F41">
        <v>9</v>
      </c>
      <c r="G41">
        <v>9</v>
      </c>
      <c r="H41">
        <v>9</v>
      </c>
      <c r="I41">
        <v>9.1</v>
      </c>
      <c r="J41">
        <v>1380</v>
      </c>
    </row>
    <row r="42" spans="1:10">
      <c r="A42">
        <v>64</v>
      </c>
      <c r="B42">
        <v>9.1</v>
      </c>
      <c r="C42">
        <v>9.1</v>
      </c>
      <c r="D42">
        <v>9.1</v>
      </c>
      <c r="E42">
        <v>9.1999999999999993</v>
      </c>
      <c r="F42">
        <v>9.1999999999999993</v>
      </c>
      <c r="G42">
        <v>9.1999999999999993</v>
      </c>
      <c r="H42">
        <v>9.1999999999999993</v>
      </c>
      <c r="I42">
        <v>9.3000000000000007</v>
      </c>
      <c r="J42">
        <v>1378</v>
      </c>
    </row>
    <row r="43" spans="1:10">
      <c r="A43">
        <v>66</v>
      </c>
      <c r="B43">
        <v>9.3000000000000007</v>
      </c>
      <c r="C43">
        <v>9.3000000000000007</v>
      </c>
      <c r="D43">
        <v>9.3000000000000007</v>
      </c>
      <c r="E43">
        <v>9.4</v>
      </c>
      <c r="F43">
        <v>9.4</v>
      </c>
      <c r="G43">
        <v>9.4</v>
      </c>
      <c r="H43">
        <v>9.4</v>
      </c>
      <c r="I43">
        <v>9.5</v>
      </c>
      <c r="J43">
        <v>1376</v>
      </c>
    </row>
    <row r="44" spans="1:10">
      <c r="A44">
        <v>68</v>
      </c>
      <c r="B44">
        <v>9.5</v>
      </c>
      <c r="C44">
        <v>9.5</v>
      </c>
      <c r="D44">
        <v>9.5</v>
      </c>
      <c r="E44">
        <v>9.6</v>
      </c>
      <c r="F44">
        <v>9.6</v>
      </c>
      <c r="G44">
        <v>9.6</v>
      </c>
      <c r="H44">
        <v>9.6</v>
      </c>
      <c r="I44">
        <v>9.6999999999999993</v>
      </c>
      <c r="J44">
        <v>1374</v>
      </c>
    </row>
    <row r="45" spans="1:10">
      <c r="A45">
        <v>70</v>
      </c>
      <c r="B45">
        <v>9.6999999999999993</v>
      </c>
      <c r="C45">
        <v>9.6999999999999993</v>
      </c>
      <c r="D45">
        <v>9.6999999999999993</v>
      </c>
      <c r="E45">
        <v>9.8000000000000007</v>
      </c>
      <c r="F45">
        <v>9.8000000000000007</v>
      </c>
      <c r="G45">
        <v>9.8000000000000007</v>
      </c>
      <c r="H45">
        <v>9.8000000000000007</v>
      </c>
      <c r="I45">
        <v>9.9</v>
      </c>
      <c r="J45">
        <v>1372</v>
      </c>
    </row>
    <row r="46" spans="1:10">
      <c r="A46">
        <v>72</v>
      </c>
      <c r="B46">
        <v>9.9</v>
      </c>
      <c r="C46">
        <v>9.9</v>
      </c>
      <c r="D46">
        <v>9.9</v>
      </c>
      <c r="E46">
        <v>10</v>
      </c>
      <c r="F46">
        <v>10</v>
      </c>
      <c r="G46">
        <v>10</v>
      </c>
      <c r="H46">
        <v>10</v>
      </c>
      <c r="I46">
        <v>10.1</v>
      </c>
      <c r="J46">
        <v>1370</v>
      </c>
    </row>
    <row r="47" spans="1:10">
      <c r="A47">
        <v>74</v>
      </c>
      <c r="B47">
        <v>10.1</v>
      </c>
      <c r="C47">
        <v>10.1</v>
      </c>
      <c r="D47">
        <v>10.1</v>
      </c>
      <c r="E47">
        <v>10.199999999999999</v>
      </c>
      <c r="F47">
        <v>10.199999999999999</v>
      </c>
      <c r="G47">
        <v>10.199999999999999</v>
      </c>
      <c r="H47">
        <v>10.199999999999999</v>
      </c>
      <c r="I47">
        <v>10.3</v>
      </c>
      <c r="J47">
        <v>1368</v>
      </c>
    </row>
    <row r="48" spans="1:10">
      <c r="A48">
        <v>76</v>
      </c>
      <c r="B48">
        <v>10.3</v>
      </c>
      <c r="C48">
        <v>10.3</v>
      </c>
      <c r="D48">
        <v>10.3</v>
      </c>
      <c r="E48">
        <v>10.4</v>
      </c>
      <c r="F48">
        <v>10.4</v>
      </c>
      <c r="G48">
        <v>10.4</v>
      </c>
      <c r="H48">
        <v>10.4</v>
      </c>
      <c r="I48">
        <v>10.5</v>
      </c>
      <c r="J48">
        <v>1366</v>
      </c>
    </row>
    <row r="49" spans="1:10">
      <c r="A49">
        <v>78</v>
      </c>
      <c r="B49">
        <v>10.5</v>
      </c>
      <c r="C49">
        <v>10.5</v>
      </c>
      <c r="D49">
        <v>10.5</v>
      </c>
      <c r="E49">
        <v>10.6</v>
      </c>
      <c r="F49">
        <v>10.6</v>
      </c>
      <c r="G49">
        <v>10.6</v>
      </c>
      <c r="H49">
        <v>10.6</v>
      </c>
      <c r="I49">
        <v>10.7</v>
      </c>
      <c r="J49">
        <v>1364</v>
      </c>
    </row>
    <row r="50" spans="1:10">
      <c r="A50">
        <v>80</v>
      </c>
      <c r="B50">
        <v>10.7</v>
      </c>
      <c r="C50">
        <v>10.7</v>
      </c>
      <c r="D50">
        <v>10.7</v>
      </c>
      <c r="E50">
        <v>10.8</v>
      </c>
      <c r="F50">
        <v>10.8</v>
      </c>
      <c r="G50">
        <v>10.8</v>
      </c>
      <c r="H50">
        <v>10.8</v>
      </c>
      <c r="I50">
        <v>10.9</v>
      </c>
      <c r="J50">
        <v>1362</v>
      </c>
    </row>
    <row r="51" spans="1:10">
      <c r="A51">
        <v>82</v>
      </c>
      <c r="B51">
        <v>10.9</v>
      </c>
      <c r="C51">
        <v>10.9</v>
      </c>
      <c r="D51">
        <v>10.9</v>
      </c>
      <c r="E51">
        <v>11</v>
      </c>
      <c r="F51">
        <v>11</v>
      </c>
      <c r="G51">
        <v>11</v>
      </c>
      <c r="H51">
        <v>11</v>
      </c>
      <c r="I51">
        <v>11.1</v>
      </c>
      <c r="J51">
        <v>1360</v>
      </c>
    </row>
    <row r="52" spans="1:10">
      <c r="A52">
        <v>84</v>
      </c>
      <c r="B52">
        <v>11.1</v>
      </c>
      <c r="C52">
        <v>11.1</v>
      </c>
      <c r="D52">
        <v>11.1</v>
      </c>
      <c r="E52">
        <v>11.2</v>
      </c>
      <c r="F52">
        <v>11.2</v>
      </c>
      <c r="G52">
        <v>11.2</v>
      </c>
      <c r="H52">
        <v>11.2</v>
      </c>
      <c r="I52">
        <v>11.3</v>
      </c>
      <c r="J52">
        <v>1358</v>
      </c>
    </row>
    <row r="53" spans="1:10">
      <c r="A53">
        <v>86</v>
      </c>
      <c r="B53">
        <v>11.3</v>
      </c>
      <c r="C53">
        <v>11.3</v>
      </c>
      <c r="D53">
        <v>11.3</v>
      </c>
      <c r="E53">
        <v>11.4</v>
      </c>
      <c r="F53">
        <v>11.4</v>
      </c>
      <c r="G53">
        <v>11.4</v>
      </c>
      <c r="H53">
        <v>11.4</v>
      </c>
      <c r="I53">
        <v>11.5</v>
      </c>
      <c r="J53">
        <v>1356</v>
      </c>
    </row>
    <row r="54" spans="1:10">
      <c r="A54">
        <v>88</v>
      </c>
      <c r="B54">
        <v>11.5</v>
      </c>
      <c r="C54">
        <v>11.5</v>
      </c>
      <c r="D54">
        <v>11.5</v>
      </c>
      <c r="E54">
        <v>11.6</v>
      </c>
      <c r="F54">
        <v>11.6</v>
      </c>
      <c r="G54">
        <v>11.6</v>
      </c>
      <c r="H54">
        <v>11.6</v>
      </c>
      <c r="I54">
        <v>11.7</v>
      </c>
      <c r="J54">
        <v>1354</v>
      </c>
    </row>
    <row r="55" spans="1:10">
      <c r="A55">
        <v>90</v>
      </c>
      <c r="B55">
        <v>11.7</v>
      </c>
      <c r="C55">
        <v>11.7</v>
      </c>
      <c r="D55">
        <v>11.7</v>
      </c>
      <c r="E55">
        <v>11.8</v>
      </c>
      <c r="F55">
        <v>11.8</v>
      </c>
      <c r="G55">
        <v>11.8</v>
      </c>
      <c r="H55">
        <v>11.8</v>
      </c>
      <c r="I55">
        <v>11.9</v>
      </c>
      <c r="J55">
        <v>1352</v>
      </c>
    </row>
    <row r="56" spans="1:10">
      <c r="A56">
        <v>92</v>
      </c>
      <c r="B56">
        <v>11.9</v>
      </c>
      <c r="C56">
        <v>11.9</v>
      </c>
      <c r="D56">
        <v>11.9</v>
      </c>
      <c r="E56">
        <v>12</v>
      </c>
      <c r="F56">
        <v>12</v>
      </c>
      <c r="G56">
        <v>12</v>
      </c>
      <c r="H56">
        <v>12</v>
      </c>
      <c r="I56">
        <v>12.1</v>
      </c>
      <c r="J56">
        <v>1350</v>
      </c>
    </row>
    <row r="57" spans="1:10">
      <c r="A57">
        <v>94</v>
      </c>
      <c r="B57">
        <v>12.1</v>
      </c>
      <c r="C57">
        <v>12.1</v>
      </c>
      <c r="D57">
        <v>12.1</v>
      </c>
      <c r="E57">
        <v>12.2</v>
      </c>
      <c r="F57">
        <v>12.2</v>
      </c>
      <c r="G57">
        <v>12.2</v>
      </c>
      <c r="H57">
        <v>12.2</v>
      </c>
      <c r="I57">
        <v>12.3</v>
      </c>
      <c r="J57">
        <v>1348</v>
      </c>
    </row>
    <row r="58" spans="1:10">
      <c r="A58">
        <v>96</v>
      </c>
      <c r="B58">
        <v>12.3</v>
      </c>
      <c r="C58">
        <v>12.3</v>
      </c>
      <c r="D58">
        <v>12.3</v>
      </c>
      <c r="E58">
        <v>12.4</v>
      </c>
      <c r="F58">
        <v>12.4</v>
      </c>
      <c r="G58">
        <v>12.4</v>
      </c>
      <c r="H58">
        <v>12.4</v>
      </c>
      <c r="I58">
        <v>12.5</v>
      </c>
      <c r="J58">
        <v>1346</v>
      </c>
    </row>
    <row r="59" spans="1:10">
      <c r="A59">
        <v>98</v>
      </c>
      <c r="B59">
        <v>12.5</v>
      </c>
      <c r="C59">
        <v>12.5</v>
      </c>
      <c r="D59">
        <v>12.5</v>
      </c>
      <c r="E59">
        <v>12.6</v>
      </c>
      <c r="F59">
        <v>12.6</v>
      </c>
      <c r="G59">
        <v>12.6</v>
      </c>
      <c r="H59">
        <v>12.6</v>
      </c>
      <c r="I59">
        <v>12.7</v>
      </c>
      <c r="J59">
        <v>1344</v>
      </c>
    </row>
    <row r="60" spans="1:10">
      <c r="A60">
        <v>100</v>
      </c>
      <c r="B60">
        <v>12.7</v>
      </c>
      <c r="C60">
        <v>12.7</v>
      </c>
      <c r="D60">
        <v>12.7</v>
      </c>
      <c r="E60">
        <v>12.8</v>
      </c>
      <c r="F60">
        <v>12.8</v>
      </c>
      <c r="G60">
        <v>12.8</v>
      </c>
      <c r="H60">
        <v>12.8</v>
      </c>
      <c r="I60">
        <v>12.9</v>
      </c>
      <c r="J60">
        <v>1342</v>
      </c>
    </row>
    <row r="61" spans="1:10">
      <c r="A61">
        <v>102</v>
      </c>
      <c r="B61">
        <v>12.9</v>
      </c>
      <c r="C61">
        <v>12.9</v>
      </c>
      <c r="D61">
        <v>12.9</v>
      </c>
      <c r="E61">
        <v>13</v>
      </c>
      <c r="F61">
        <v>13</v>
      </c>
      <c r="G61">
        <v>13</v>
      </c>
      <c r="H61">
        <v>13</v>
      </c>
      <c r="I61">
        <v>13.1</v>
      </c>
      <c r="J61">
        <v>1340</v>
      </c>
    </row>
    <row r="62" spans="1:10">
      <c r="A62">
        <v>104</v>
      </c>
      <c r="B62">
        <v>13.1</v>
      </c>
      <c r="C62">
        <v>13.1</v>
      </c>
      <c r="D62">
        <v>13.1</v>
      </c>
      <c r="E62">
        <v>13.2</v>
      </c>
      <c r="F62">
        <v>13.2</v>
      </c>
      <c r="G62">
        <v>13.2</v>
      </c>
      <c r="H62">
        <v>13.2</v>
      </c>
      <c r="I62">
        <v>13.3</v>
      </c>
      <c r="J62">
        <v>1338</v>
      </c>
    </row>
    <row r="63" spans="1:10">
      <c r="A63">
        <v>106</v>
      </c>
      <c r="B63">
        <v>13.3</v>
      </c>
      <c r="C63">
        <v>13.3</v>
      </c>
      <c r="D63">
        <v>13.3</v>
      </c>
      <c r="E63">
        <v>13.4</v>
      </c>
      <c r="F63">
        <v>13.4</v>
      </c>
      <c r="G63">
        <v>13.4</v>
      </c>
      <c r="H63">
        <v>13.4</v>
      </c>
      <c r="I63">
        <v>13.5</v>
      </c>
      <c r="J63">
        <v>1336</v>
      </c>
    </row>
    <row r="64" spans="1:10">
      <c r="A64">
        <v>108</v>
      </c>
      <c r="B64">
        <v>13.5</v>
      </c>
      <c r="C64">
        <v>13.5</v>
      </c>
      <c r="D64">
        <v>13.5</v>
      </c>
      <c r="E64">
        <v>13.6</v>
      </c>
      <c r="F64">
        <v>13.6</v>
      </c>
      <c r="G64">
        <v>13.6</v>
      </c>
      <c r="H64">
        <v>13.6</v>
      </c>
      <c r="I64">
        <v>13.7</v>
      </c>
      <c r="J64">
        <v>1334</v>
      </c>
    </row>
    <row r="65" spans="1:10">
      <c r="A65">
        <v>110</v>
      </c>
      <c r="B65">
        <v>13.7</v>
      </c>
      <c r="C65">
        <v>13.7</v>
      </c>
      <c r="D65">
        <v>13.7</v>
      </c>
      <c r="E65">
        <v>13.8</v>
      </c>
      <c r="F65">
        <v>13.8</v>
      </c>
      <c r="G65">
        <v>13.8</v>
      </c>
      <c r="H65">
        <v>13.8</v>
      </c>
      <c r="I65">
        <v>13.9</v>
      </c>
      <c r="J65">
        <v>1332</v>
      </c>
    </row>
    <row r="66" spans="1:10">
      <c r="A66">
        <v>112</v>
      </c>
      <c r="B66">
        <v>13.9</v>
      </c>
      <c r="C66">
        <v>13.9</v>
      </c>
      <c r="D66">
        <v>13.9</v>
      </c>
      <c r="E66">
        <v>14</v>
      </c>
      <c r="F66">
        <v>14</v>
      </c>
      <c r="G66">
        <v>14</v>
      </c>
      <c r="H66">
        <v>14</v>
      </c>
      <c r="I66">
        <v>14.1</v>
      </c>
      <c r="J66">
        <v>1330</v>
      </c>
    </row>
    <row r="67" spans="1:10">
      <c r="A67">
        <v>114</v>
      </c>
      <c r="B67">
        <v>14.1</v>
      </c>
      <c r="C67">
        <v>14.1</v>
      </c>
      <c r="D67">
        <v>14.1</v>
      </c>
      <c r="E67">
        <v>14.2</v>
      </c>
      <c r="F67">
        <v>14.2</v>
      </c>
      <c r="G67">
        <v>14.2</v>
      </c>
      <c r="H67">
        <v>14.2</v>
      </c>
      <c r="I67">
        <v>14.3</v>
      </c>
      <c r="J67">
        <v>1328</v>
      </c>
    </row>
    <row r="68" spans="1:10">
      <c r="A68">
        <v>116</v>
      </c>
      <c r="B68">
        <v>14.3</v>
      </c>
      <c r="C68">
        <v>14.3</v>
      </c>
      <c r="D68">
        <v>14.3</v>
      </c>
      <c r="E68">
        <v>14.4</v>
      </c>
      <c r="F68">
        <v>14.4</v>
      </c>
      <c r="G68">
        <v>14.4</v>
      </c>
      <c r="H68">
        <v>14.4</v>
      </c>
      <c r="I68">
        <v>14.5</v>
      </c>
      <c r="J68">
        <v>1326</v>
      </c>
    </row>
    <row r="69" spans="1:10">
      <c r="A69">
        <v>118</v>
      </c>
      <c r="B69">
        <v>14.5</v>
      </c>
      <c r="C69">
        <v>14.5</v>
      </c>
      <c r="D69">
        <v>14.5</v>
      </c>
      <c r="E69">
        <v>14.6</v>
      </c>
      <c r="F69">
        <v>14.6</v>
      </c>
      <c r="G69">
        <v>14.6</v>
      </c>
      <c r="H69">
        <v>14.6</v>
      </c>
      <c r="I69">
        <v>14.7</v>
      </c>
      <c r="J69">
        <v>1324</v>
      </c>
    </row>
    <row r="70" spans="1:10">
      <c r="A70">
        <v>120</v>
      </c>
      <c r="B70">
        <v>14.7</v>
      </c>
      <c r="C70">
        <v>14.7</v>
      </c>
      <c r="D70">
        <v>14.7</v>
      </c>
      <c r="E70">
        <v>14.8</v>
      </c>
      <c r="F70">
        <v>14.8</v>
      </c>
      <c r="G70">
        <v>14.8</v>
      </c>
      <c r="H70">
        <v>14.8</v>
      </c>
      <c r="I70">
        <v>14.9</v>
      </c>
      <c r="J70">
        <v>1322</v>
      </c>
    </row>
    <row r="71" spans="1:10">
      <c r="A71">
        <v>122</v>
      </c>
      <c r="B71">
        <v>14.9</v>
      </c>
      <c r="C71">
        <v>14.9</v>
      </c>
      <c r="D71">
        <v>14.9</v>
      </c>
      <c r="E71">
        <v>15</v>
      </c>
      <c r="F71">
        <v>15</v>
      </c>
      <c r="G71">
        <v>15</v>
      </c>
      <c r="H71">
        <v>15</v>
      </c>
      <c r="I71">
        <v>15.1</v>
      </c>
      <c r="J71">
        <v>1320</v>
      </c>
    </row>
    <row r="72" spans="1:10">
      <c r="A72">
        <v>124</v>
      </c>
      <c r="B72">
        <v>15.1</v>
      </c>
      <c r="C72">
        <v>15.1</v>
      </c>
      <c r="D72">
        <v>15.1</v>
      </c>
      <c r="E72">
        <v>15.2</v>
      </c>
      <c r="F72">
        <v>15.2</v>
      </c>
      <c r="G72">
        <v>15.2</v>
      </c>
      <c r="H72">
        <v>15.2</v>
      </c>
      <c r="I72">
        <v>15.3</v>
      </c>
      <c r="J72">
        <v>1318</v>
      </c>
    </row>
    <row r="73" spans="1:10">
      <c r="A73">
        <v>126</v>
      </c>
      <c r="B73">
        <v>15.3</v>
      </c>
      <c r="C73">
        <v>15.3</v>
      </c>
      <c r="D73">
        <v>15.3</v>
      </c>
      <c r="E73">
        <v>15.4</v>
      </c>
      <c r="F73">
        <v>15.4</v>
      </c>
      <c r="G73">
        <v>15.4</v>
      </c>
      <c r="H73">
        <v>15.4</v>
      </c>
      <c r="I73">
        <v>15.5</v>
      </c>
      <c r="J73">
        <v>1316</v>
      </c>
    </row>
    <row r="74" spans="1:10">
      <c r="A74">
        <v>128</v>
      </c>
      <c r="B74">
        <v>15.5</v>
      </c>
      <c r="C74">
        <v>15.5</v>
      </c>
      <c r="D74">
        <v>15.5</v>
      </c>
      <c r="E74">
        <v>15.6</v>
      </c>
      <c r="F74">
        <v>15.6</v>
      </c>
      <c r="G74">
        <v>15.6</v>
      </c>
      <c r="H74">
        <v>15.6</v>
      </c>
      <c r="I74">
        <v>15.7</v>
      </c>
      <c r="J74">
        <v>1314</v>
      </c>
    </row>
    <row r="75" spans="1:10">
      <c r="A75">
        <v>130</v>
      </c>
      <c r="B75">
        <v>15.7</v>
      </c>
      <c r="C75">
        <v>15.7</v>
      </c>
      <c r="D75">
        <v>15.7</v>
      </c>
      <c r="E75">
        <v>15.8</v>
      </c>
      <c r="F75">
        <v>15.8</v>
      </c>
      <c r="G75">
        <v>15.8</v>
      </c>
      <c r="H75">
        <v>15.8</v>
      </c>
      <c r="I75">
        <v>15.9</v>
      </c>
      <c r="J75">
        <v>1312</v>
      </c>
    </row>
    <row r="76" spans="1:10">
      <c r="A76">
        <v>132</v>
      </c>
      <c r="B76">
        <v>15.9</v>
      </c>
      <c r="C76">
        <v>15.9</v>
      </c>
      <c r="D76">
        <v>15.9</v>
      </c>
      <c r="E76">
        <v>16</v>
      </c>
      <c r="F76">
        <v>16</v>
      </c>
      <c r="G76">
        <v>16</v>
      </c>
      <c r="H76">
        <v>16</v>
      </c>
      <c r="I76">
        <v>16.100000000000001</v>
      </c>
      <c r="J76">
        <v>1310</v>
      </c>
    </row>
    <row r="77" spans="1:10">
      <c r="A77">
        <v>134</v>
      </c>
      <c r="B77">
        <v>16.100000000000001</v>
      </c>
      <c r="C77">
        <v>16.100000000000001</v>
      </c>
      <c r="D77">
        <v>16.100000000000001</v>
      </c>
      <c r="E77">
        <v>16.2</v>
      </c>
      <c r="F77">
        <v>16.2</v>
      </c>
      <c r="G77">
        <v>16.2</v>
      </c>
      <c r="H77">
        <v>16.2</v>
      </c>
      <c r="I77">
        <v>16.3</v>
      </c>
      <c r="J77">
        <v>1308</v>
      </c>
    </row>
    <row r="78" spans="1:10">
      <c r="A78">
        <v>136</v>
      </c>
      <c r="B78">
        <v>16.3</v>
      </c>
      <c r="C78">
        <v>16.3</v>
      </c>
      <c r="D78">
        <v>16.3</v>
      </c>
      <c r="E78">
        <v>16.399999999999999</v>
      </c>
      <c r="F78">
        <v>16.399999999999999</v>
      </c>
      <c r="G78">
        <v>16.399999999999999</v>
      </c>
      <c r="H78">
        <v>16.399999999999999</v>
      </c>
      <c r="I78">
        <v>16.5</v>
      </c>
      <c r="J78">
        <v>1306</v>
      </c>
    </row>
    <row r="79" spans="1:10">
      <c r="A79">
        <v>138</v>
      </c>
      <c r="B79">
        <v>16.5</v>
      </c>
      <c r="C79">
        <v>16.5</v>
      </c>
      <c r="D79">
        <v>16.5</v>
      </c>
      <c r="E79">
        <v>16.600000000000001</v>
      </c>
      <c r="F79">
        <v>16.600000000000001</v>
      </c>
      <c r="G79">
        <v>16.600000000000001</v>
      </c>
      <c r="H79">
        <v>16.600000000000001</v>
      </c>
      <c r="I79">
        <v>16.7</v>
      </c>
      <c r="J79">
        <v>1304</v>
      </c>
    </row>
    <row r="80" spans="1:10">
      <c r="A80">
        <v>140</v>
      </c>
      <c r="B80">
        <v>16.7</v>
      </c>
      <c r="C80">
        <v>16.7</v>
      </c>
      <c r="D80">
        <v>16.7</v>
      </c>
      <c r="E80">
        <v>16.8</v>
      </c>
      <c r="F80">
        <v>16.8</v>
      </c>
      <c r="G80">
        <v>16.8</v>
      </c>
      <c r="H80">
        <v>16.8</v>
      </c>
      <c r="I80">
        <v>16.899999999999999</v>
      </c>
      <c r="J80">
        <v>1302</v>
      </c>
    </row>
    <row r="81" spans="1:10">
      <c r="A81">
        <v>142</v>
      </c>
      <c r="B81">
        <v>16.899999999999999</v>
      </c>
      <c r="C81">
        <v>16.899999999999999</v>
      </c>
      <c r="D81">
        <v>16.899999999999999</v>
      </c>
      <c r="E81">
        <v>17</v>
      </c>
      <c r="F81">
        <v>17</v>
      </c>
      <c r="G81">
        <v>17</v>
      </c>
      <c r="H81">
        <v>17</v>
      </c>
      <c r="I81">
        <v>17.100000000000001</v>
      </c>
      <c r="J81">
        <v>1300</v>
      </c>
    </row>
    <row r="82" spans="1:10">
      <c r="A82">
        <v>144</v>
      </c>
      <c r="B82">
        <v>17.100000000000001</v>
      </c>
      <c r="C82">
        <v>17.100000000000001</v>
      </c>
      <c r="D82">
        <v>17.100000000000001</v>
      </c>
      <c r="E82">
        <v>17.2</v>
      </c>
      <c r="F82">
        <v>17.2</v>
      </c>
      <c r="G82">
        <v>17.2</v>
      </c>
      <c r="H82">
        <v>17.2</v>
      </c>
      <c r="I82">
        <v>17.3</v>
      </c>
      <c r="J82">
        <v>1298</v>
      </c>
    </row>
    <row r="83" spans="1:10">
      <c r="A83">
        <v>146</v>
      </c>
      <c r="B83">
        <v>17.3</v>
      </c>
      <c r="C83">
        <v>17.3</v>
      </c>
      <c r="D83">
        <v>17.3</v>
      </c>
      <c r="E83">
        <v>17.399999999999999</v>
      </c>
      <c r="F83">
        <v>17.399999999999999</v>
      </c>
      <c r="G83">
        <v>17.399999999999999</v>
      </c>
      <c r="H83">
        <v>17.399999999999999</v>
      </c>
      <c r="I83">
        <v>17.5</v>
      </c>
      <c r="J83">
        <v>1296</v>
      </c>
    </row>
    <row r="84" spans="1:10">
      <c r="A84">
        <v>148</v>
      </c>
      <c r="B84">
        <v>17.5</v>
      </c>
      <c r="C84">
        <v>17.5</v>
      </c>
      <c r="D84">
        <v>17.5</v>
      </c>
      <c r="E84">
        <v>17.600000000000001</v>
      </c>
      <c r="F84">
        <v>17.600000000000001</v>
      </c>
      <c r="G84">
        <v>17.600000000000001</v>
      </c>
      <c r="H84">
        <v>17.600000000000001</v>
      </c>
      <c r="I84">
        <v>17.7</v>
      </c>
      <c r="J84">
        <v>1294</v>
      </c>
    </row>
    <row r="85" spans="1:10">
      <c r="A85">
        <v>150</v>
      </c>
      <c r="B85">
        <v>17.7</v>
      </c>
      <c r="C85">
        <v>17.7</v>
      </c>
      <c r="D85">
        <v>17.7</v>
      </c>
      <c r="E85">
        <v>17.8</v>
      </c>
      <c r="F85">
        <v>17.8</v>
      </c>
      <c r="G85">
        <v>17.8</v>
      </c>
      <c r="H85">
        <v>17.8</v>
      </c>
      <c r="I85">
        <v>17.899999999999999</v>
      </c>
      <c r="J85">
        <v>1292</v>
      </c>
    </row>
    <row r="86" spans="1:10">
      <c r="A86">
        <v>152</v>
      </c>
      <c r="B86">
        <v>17.899999999999999</v>
      </c>
      <c r="C86">
        <v>17.899999999999999</v>
      </c>
      <c r="D86">
        <v>17.899999999999999</v>
      </c>
      <c r="E86">
        <v>18</v>
      </c>
      <c r="F86">
        <v>18</v>
      </c>
      <c r="G86">
        <v>18</v>
      </c>
      <c r="H86">
        <v>18</v>
      </c>
      <c r="I86">
        <v>18.100000000000001</v>
      </c>
      <c r="J86">
        <v>1290</v>
      </c>
    </row>
    <row r="87" spans="1:10">
      <c r="A87">
        <v>154</v>
      </c>
      <c r="B87">
        <v>18.100000000000001</v>
      </c>
      <c r="C87">
        <v>18.100000000000001</v>
      </c>
      <c r="D87">
        <v>18.100000000000001</v>
      </c>
      <c r="E87">
        <v>18.2</v>
      </c>
      <c r="F87">
        <v>18.2</v>
      </c>
      <c r="G87">
        <v>18.2</v>
      </c>
      <c r="H87">
        <v>18.2</v>
      </c>
      <c r="I87">
        <v>18.3</v>
      </c>
      <c r="J87">
        <v>1288</v>
      </c>
    </row>
    <row r="88" spans="1:10">
      <c r="A88">
        <v>156</v>
      </c>
      <c r="B88">
        <v>18.3</v>
      </c>
      <c r="C88">
        <v>18.3</v>
      </c>
      <c r="D88">
        <v>18.3</v>
      </c>
      <c r="E88">
        <v>18.399999999999999</v>
      </c>
      <c r="F88">
        <v>18.399999999999999</v>
      </c>
      <c r="G88">
        <v>18.399999999999999</v>
      </c>
      <c r="H88">
        <v>18.399999999999999</v>
      </c>
      <c r="I88">
        <v>18.5</v>
      </c>
      <c r="J88">
        <v>1286</v>
      </c>
    </row>
    <row r="89" spans="1:10">
      <c r="A89">
        <v>158</v>
      </c>
      <c r="B89">
        <v>18.5</v>
      </c>
      <c r="C89">
        <v>18.5</v>
      </c>
      <c r="D89">
        <v>18.5</v>
      </c>
      <c r="E89">
        <v>18.600000000000001</v>
      </c>
      <c r="F89">
        <v>18.600000000000001</v>
      </c>
      <c r="G89">
        <v>18.600000000000001</v>
      </c>
      <c r="H89">
        <v>18.600000000000001</v>
      </c>
      <c r="I89">
        <v>18.7</v>
      </c>
      <c r="J89">
        <v>1284</v>
      </c>
    </row>
    <row r="90" spans="1:10">
      <c r="A90">
        <v>160</v>
      </c>
      <c r="B90">
        <v>18.7</v>
      </c>
      <c r="C90">
        <v>18.7</v>
      </c>
      <c r="D90">
        <v>18.7</v>
      </c>
      <c r="E90">
        <v>18.8</v>
      </c>
      <c r="F90">
        <v>18.8</v>
      </c>
      <c r="G90">
        <v>18.8</v>
      </c>
      <c r="H90">
        <v>18.8</v>
      </c>
      <c r="I90">
        <v>18.899999999999999</v>
      </c>
      <c r="J90">
        <v>1282</v>
      </c>
    </row>
    <row r="91" spans="1:10">
      <c r="A91">
        <v>162</v>
      </c>
      <c r="B91">
        <v>18.899999999999999</v>
      </c>
      <c r="C91">
        <v>18.899999999999999</v>
      </c>
      <c r="D91">
        <v>18.899999999999999</v>
      </c>
      <c r="E91">
        <v>19</v>
      </c>
      <c r="F91">
        <v>19</v>
      </c>
      <c r="G91">
        <v>19</v>
      </c>
      <c r="H91">
        <v>19</v>
      </c>
      <c r="I91">
        <v>19.100000000000001</v>
      </c>
      <c r="J91">
        <v>1280</v>
      </c>
    </row>
    <row r="92" spans="1:10">
      <c r="A92">
        <v>164</v>
      </c>
      <c r="B92">
        <v>19.100000000000001</v>
      </c>
      <c r="C92">
        <v>19.100000000000001</v>
      </c>
      <c r="D92">
        <v>19.100000000000001</v>
      </c>
      <c r="E92">
        <v>19.2</v>
      </c>
      <c r="F92">
        <v>19.2</v>
      </c>
      <c r="G92">
        <v>19.2</v>
      </c>
      <c r="H92">
        <v>19.2</v>
      </c>
      <c r="I92">
        <v>19.3</v>
      </c>
      <c r="J92">
        <v>1278</v>
      </c>
    </row>
    <row r="93" spans="1:10">
      <c r="A93">
        <v>166</v>
      </c>
      <c r="B93">
        <v>19.3</v>
      </c>
      <c r="C93">
        <v>19.3</v>
      </c>
      <c r="D93">
        <v>19.3</v>
      </c>
      <c r="E93">
        <v>19.399999999999999</v>
      </c>
      <c r="F93">
        <v>19.399999999999999</v>
      </c>
      <c r="G93">
        <v>19.399999999999999</v>
      </c>
      <c r="H93">
        <v>19.399999999999999</v>
      </c>
      <c r="I93">
        <v>19.5</v>
      </c>
      <c r="J93">
        <v>1276</v>
      </c>
    </row>
    <row r="94" spans="1:10">
      <c r="A94">
        <v>168</v>
      </c>
      <c r="B94">
        <v>19.5</v>
      </c>
      <c r="C94">
        <v>19.5</v>
      </c>
      <c r="D94">
        <v>19.5</v>
      </c>
      <c r="E94">
        <v>19.600000000000001</v>
      </c>
      <c r="F94">
        <v>19.600000000000001</v>
      </c>
      <c r="G94">
        <v>19.600000000000001</v>
      </c>
      <c r="H94">
        <v>19.600000000000001</v>
      </c>
      <c r="I94">
        <v>19.7</v>
      </c>
      <c r="J94">
        <v>1274</v>
      </c>
    </row>
    <row r="95" spans="1:10">
      <c r="A95">
        <v>170</v>
      </c>
      <c r="B95">
        <v>19.7</v>
      </c>
      <c r="C95">
        <v>19.7</v>
      </c>
      <c r="D95">
        <v>19.7</v>
      </c>
      <c r="E95">
        <v>19.8</v>
      </c>
      <c r="F95">
        <v>19.8</v>
      </c>
      <c r="G95">
        <v>19.8</v>
      </c>
      <c r="H95">
        <v>19.8</v>
      </c>
      <c r="I95">
        <v>19.899999999999999</v>
      </c>
      <c r="J95">
        <v>1272</v>
      </c>
    </row>
    <row r="96" spans="1:10">
      <c r="A96">
        <v>172</v>
      </c>
      <c r="B96">
        <v>19.899999999999999</v>
      </c>
      <c r="C96">
        <v>19.899999999999999</v>
      </c>
      <c r="D96">
        <v>19.899999999999999</v>
      </c>
      <c r="E96">
        <v>20</v>
      </c>
      <c r="F96">
        <v>20</v>
      </c>
      <c r="G96">
        <v>20</v>
      </c>
      <c r="H96">
        <v>20</v>
      </c>
      <c r="I96">
        <v>20.100000000000001</v>
      </c>
      <c r="J96">
        <v>1270</v>
      </c>
    </row>
    <row r="97" spans="1:10">
      <c r="A97">
        <v>174</v>
      </c>
      <c r="B97">
        <v>20.100000000000001</v>
      </c>
      <c r="C97">
        <v>20.100000000000001</v>
      </c>
      <c r="D97">
        <v>20.100000000000001</v>
      </c>
      <c r="E97">
        <v>20.2</v>
      </c>
      <c r="F97">
        <v>20.2</v>
      </c>
      <c r="G97">
        <v>20.2</v>
      </c>
      <c r="H97">
        <v>20.2</v>
      </c>
      <c r="I97">
        <v>20.3</v>
      </c>
      <c r="J97">
        <v>1268</v>
      </c>
    </row>
    <row r="98" spans="1:10">
      <c r="A98">
        <v>176</v>
      </c>
      <c r="B98">
        <v>20.3</v>
      </c>
      <c r="C98">
        <v>20.3</v>
      </c>
      <c r="D98">
        <v>20.3</v>
      </c>
      <c r="E98">
        <v>20.399999999999999</v>
      </c>
      <c r="F98">
        <v>20.399999999999999</v>
      </c>
      <c r="G98">
        <v>20.399999999999999</v>
      </c>
      <c r="H98">
        <v>20.399999999999999</v>
      </c>
      <c r="I98">
        <v>20.5</v>
      </c>
      <c r="J98">
        <v>1266</v>
      </c>
    </row>
    <row r="99" spans="1:10">
      <c r="A99">
        <v>178</v>
      </c>
      <c r="B99">
        <v>20.5</v>
      </c>
      <c r="C99">
        <v>20.5</v>
      </c>
      <c r="D99">
        <v>20.5</v>
      </c>
      <c r="E99">
        <v>20.6</v>
      </c>
      <c r="F99">
        <v>20.6</v>
      </c>
      <c r="G99">
        <v>20.6</v>
      </c>
      <c r="H99">
        <v>20.6</v>
      </c>
      <c r="I99">
        <v>20.7</v>
      </c>
      <c r="J99">
        <v>1264</v>
      </c>
    </row>
    <row r="100" spans="1:10">
      <c r="A100">
        <v>180</v>
      </c>
      <c r="B100">
        <v>20.7</v>
      </c>
      <c r="C100">
        <v>20.7</v>
      </c>
      <c r="D100">
        <v>20.7</v>
      </c>
      <c r="E100">
        <v>20.8</v>
      </c>
      <c r="F100">
        <v>20.8</v>
      </c>
      <c r="G100">
        <v>20.8</v>
      </c>
      <c r="H100">
        <v>20.8</v>
      </c>
      <c r="I100">
        <v>20.9</v>
      </c>
      <c r="J100">
        <v>1262</v>
      </c>
    </row>
    <row r="101" spans="1:10">
      <c r="A101">
        <v>182</v>
      </c>
      <c r="B101">
        <v>20.9</v>
      </c>
      <c r="C101">
        <v>20.9</v>
      </c>
      <c r="D101">
        <v>20.9</v>
      </c>
      <c r="E101">
        <v>21</v>
      </c>
      <c r="F101">
        <v>21</v>
      </c>
      <c r="G101">
        <v>21</v>
      </c>
      <c r="H101">
        <v>21</v>
      </c>
      <c r="I101">
        <v>21.1</v>
      </c>
      <c r="J101">
        <v>1260</v>
      </c>
    </row>
    <row r="102" spans="1:10">
      <c r="A102">
        <v>184</v>
      </c>
      <c r="B102">
        <v>21.1</v>
      </c>
      <c r="C102">
        <v>21.1</v>
      </c>
      <c r="D102">
        <v>21.1</v>
      </c>
      <c r="E102">
        <v>21.2</v>
      </c>
      <c r="F102">
        <v>21.2</v>
      </c>
      <c r="G102">
        <v>21.2</v>
      </c>
      <c r="H102">
        <v>21.2</v>
      </c>
      <c r="I102">
        <v>21.3</v>
      </c>
      <c r="J102">
        <v>1258</v>
      </c>
    </row>
    <row r="103" spans="1:10">
      <c r="A103">
        <v>186</v>
      </c>
      <c r="B103">
        <v>21.3</v>
      </c>
      <c r="C103">
        <v>21.3</v>
      </c>
      <c r="D103">
        <v>21.3</v>
      </c>
      <c r="E103">
        <v>21.4</v>
      </c>
      <c r="F103">
        <v>21.4</v>
      </c>
      <c r="G103">
        <v>21.4</v>
      </c>
      <c r="H103">
        <v>21.4</v>
      </c>
      <c r="I103">
        <v>21.5</v>
      </c>
      <c r="J103">
        <v>1256</v>
      </c>
    </row>
    <row r="104" spans="1:10">
      <c r="A104">
        <v>188</v>
      </c>
      <c r="B104">
        <v>21.5</v>
      </c>
      <c r="C104">
        <v>21.5</v>
      </c>
      <c r="D104">
        <v>21.5</v>
      </c>
      <c r="E104">
        <v>21.6</v>
      </c>
      <c r="F104">
        <v>21.6</v>
      </c>
      <c r="G104">
        <v>21.6</v>
      </c>
      <c r="H104">
        <v>21.6</v>
      </c>
      <c r="I104">
        <v>21.7</v>
      </c>
      <c r="J104">
        <v>1254</v>
      </c>
    </row>
    <row r="105" spans="1:10">
      <c r="A105">
        <v>190</v>
      </c>
      <c r="B105">
        <v>21.7</v>
      </c>
      <c r="C105">
        <v>21.7</v>
      </c>
      <c r="D105">
        <v>21.7</v>
      </c>
      <c r="E105">
        <v>21.8</v>
      </c>
      <c r="F105">
        <v>21.8</v>
      </c>
      <c r="G105">
        <v>21.8</v>
      </c>
      <c r="H105">
        <v>21.8</v>
      </c>
      <c r="I105">
        <v>21.9</v>
      </c>
      <c r="J105">
        <v>1252</v>
      </c>
    </row>
    <row r="106" spans="1:10">
      <c r="A106">
        <v>192</v>
      </c>
      <c r="B106">
        <v>21.9</v>
      </c>
      <c r="C106">
        <v>21.9</v>
      </c>
      <c r="D106">
        <v>21.9</v>
      </c>
      <c r="E106">
        <v>22</v>
      </c>
      <c r="F106">
        <v>22</v>
      </c>
      <c r="G106">
        <v>22</v>
      </c>
      <c r="H106">
        <v>22</v>
      </c>
      <c r="I106">
        <v>22.1</v>
      </c>
      <c r="J106">
        <v>1250</v>
      </c>
    </row>
    <row r="107" spans="1:10">
      <c r="A107">
        <v>194</v>
      </c>
      <c r="B107">
        <v>22.1</v>
      </c>
      <c r="C107">
        <v>22.1</v>
      </c>
      <c r="D107">
        <v>22.1</v>
      </c>
      <c r="E107">
        <v>22.2</v>
      </c>
      <c r="F107">
        <v>22.2</v>
      </c>
      <c r="G107">
        <v>22.2</v>
      </c>
      <c r="H107">
        <v>22.2</v>
      </c>
      <c r="I107">
        <v>22.3</v>
      </c>
      <c r="J107">
        <v>1248</v>
      </c>
    </row>
    <row r="108" spans="1:10">
      <c r="A108">
        <v>196</v>
      </c>
      <c r="B108">
        <v>22.3</v>
      </c>
      <c r="C108">
        <v>22.3</v>
      </c>
      <c r="D108">
        <v>22.3</v>
      </c>
      <c r="E108">
        <v>22.4</v>
      </c>
      <c r="F108">
        <v>22.4</v>
      </c>
      <c r="G108">
        <v>22.4</v>
      </c>
      <c r="H108">
        <v>22.4</v>
      </c>
      <c r="I108">
        <v>22.5</v>
      </c>
      <c r="J108">
        <v>1246</v>
      </c>
    </row>
    <row r="109" spans="1:10">
      <c r="A109">
        <v>198</v>
      </c>
      <c r="B109">
        <v>22.5</v>
      </c>
      <c r="C109">
        <v>22.5</v>
      </c>
      <c r="D109">
        <v>22.5</v>
      </c>
      <c r="E109">
        <v>22.6</v>
      </c>
      <c r="F109">
        <v>22.6</v>
      </c>
      <c r="G109">
        <v>22.6</v>
      </c>
      <c r="H109">
        <v>22.6</v>
      </c>
      <c r="I109">
        <v>22.7</v>
      </c>
      <c r="J109">
        <v>1244</v>
      </c>
    </row>
    <row r="110" spans="1:10">
      <c r="A110">
        <v>200</v>
      </c>
      <c r="B110">
        <v>22.7</v>
      </c>
      <c r="C110">
        <v>22.7</v>
      </c>
      <c r="D110">
        <v>22.7</v>
      </c>
      <c r="E110">
        <v>22.8</v>
      </c>
      <c r="F110">
        <v>22.8</v>
      </c>
      <c r="G110">
        <v>22.8</v>
      </c>
      <c r="H110">
        <v>22.8</v>
      </c>
      <c r="I110">
        <v>22.9</v>
      </c>
      <c r="J110">
        <v>1242</v>
      </c>
    </row>
    <row r="111" spans="1:10">
      <c r="A111">
        <v>202</v>
      </c>
      <c r="B111">
        <v>22.9</v>
      </c>
      <c r="C111">
        <v>22.9</v>
      </c>
      <c r="D111">
        <v>22.9</v>
      </c>
      <c r="E111">
        <v>23</v>
      </c>
      <c r="F111">
        <v>23</v>
      </c>
      <c r="G111">
        <v>23</v>
      </c>
      <c r="H111">
        <v>23</v>
      </c>
      <c r="I111">
        <v>23.1</v>
      </c>
      <c r="J111">
        <v>1240</v>
      </c>
    </row>
    <row r="112" spans="1:10">
      <c r="A112">
        <v>204</v>
      </c>
      <c r="B112">
        <v>23.1</v>
      </c>
      <c r="C112">
        <v>23.1</v>
      </c>
      <c r="D112">
        <v>23.1</v>
      </c>
      <c r="E112">
        <v>23.2</v>
      </c>
      <c r="F112">
        <v>23.2</v>
      </c>
      <c r="G112">
        <v>23.2</v>
      </c>
      <c r="H112">
        <v>23.2</v>
      </c>
      <c r="I112">
        <v>23.3</v>
      </c>
      <c r="J112">
        <v>1238</v>
      </c>
    </row>
    <row r="113" spans="1:10">
      <c r="A113">
        <v>206</v>
      </c>
      <c r="B113">
        <v>23.3</v>
      </c>
      <c r="C113">
        <v>23.3</v>
      </c>
      <c r="D113">
        <v>23.3</v>
      </c>
      <c r="E113">
        <v>23.4</v>
      </c>
      <c r="F113">
        <v>23.4</v>
      </c>
      <c r="G113">
        <v>23.4</v>
      </c>
      <c r="H113">
        <v>23.4</v>
      </c>
      <c r="I113">
        <v>23.5</v>
      </c>
      <c r="J113">
        <v>1236</v>
      </c>
    </row>
    <row r="114" spans="1:10">
      <c r="A114">
        <v>208</v>
      </c>
      <c r="B114">
        <v>23.5</v>
      </c>
      <c r="C114">
        <v>23.5</v>
      </c>
      <c r="D114">
        <v>23.5</v>
      </c>
      <c r="E114">
        <v>23.6</v>
      </c>
      <c r="F114">
        <v>23.6</v>
      </c>
      <c r="G114">
        <v>23.6</v>
      </c>
      <c r="H114">
        <v>23.6</v>
      </c>
      <c r="I114">
        <v>23.7</v>
      </c>
      <c r="J114">
        <v>1234</v>
      </c>
    </row>
    <row r="115" spans="1:10">
      <c r="A115">
        <v>210</v>
      </c>
      <c r="B115">
        <v>23.7</v>
      </c>
      <c r="C115">
        <v>23.7</v>
      </c>
      <c r="D115">
        <v>23.7</v>
      </c>
      <c r="E115">
        <v>23.8</v>
      </c>
      <c r="F115">
        <v>23.8</v>
      </c>
      <c r="G115">
        <v>23.8</v>
      </c>
      <c r="H115">
        <v>23.8</v>
      </c>
      <c r="I115">
        <v>23.9</v>
      </c>
      <c r="J115">
        <v>1232</v>
      </c>
    </row>
    <row r="116" spans="1:10">
      <c r="A116">
        <v>212</v>
      </c>
      <c r="B116">
        <v>23.9</v>
      </c>
      <c r="C116">
        <v>23.9</v>
      </c>
      <c r="D116">
        <v>23.9</v>
      </c>
      <c r="E116">
        <v>24</v>
      </c>
      <c r="F116">
        <v>24</v>
      </c>
      <c r="G116">
        <v>24</v>
      </c>
      <c r="H116">
        <v>24</v>
      </c>
      <c r="I116">
        <v>24.1</v>
      </c>
      <c r="J116">
        <v>1230</v>
      </c>
    </row>
    <row r="117" spans="1:10">
      <c r="A117">
        <v>214</v>
      </c>
      <c r="B117">
        <v>24.1</v>
      </c>
      <c r="C117">
        <v>24.1</v>
      </c>
      <c r="D117">
        <v>24.1</v>
      </c>
      <c r="E117">
        <v>24.2</v>
      </c>
      <c r="F117">
        <v>24.2</v>
      </c>
      <c r="G117">
        <v>24.2</v>
      </c>
      <c r="H117">
        <v>24.2</v>
      </c>
      <c r="I117">
        <v>24.3</v>
      </c>
      <c r="J117">
        <v>1228</v>
      </c>
    </row>
    <row r="118" spans="1:10">
      <c r="A118">
        <v>216</v>
      </c>
      <c r="B118">
        <v>24.3</v>
      </c>
      <c r="C118">
        <v>24.3</v>
      </c>
      <c r="D118">
        <v>24.3</v>
      </c>
      <c r="E118">
        <v>24.4</v>
      </c>
      <c r="F118">
        <v>24.4</v>
      </c>
      <c r="G118">
        <v>24.4</v>
      </c>
      <c r="H118">
        <v>24.4</v>
      </c>
      <c r="I118">
        <v>24.5</v>
      </c>
      <c r="J118">
        <v>1226</v>
      </c>
    </row>
    <row r="119" spans="1:10">
      <c r="A119">
        <v>218</v>
      </c>
      <c r="B119">
        <v>24.5</v>
      </c>
      <c r="C119">
        <v>24.5</v>
      </c>
      <c r="D119">
        <v>24.5</v>
      </c>
      <c r="E119">
        <v>24.6</v>
      </c>
      <c r="F119">
        <v>24.6</v>
      </c>
      <c r="G119">
        <v>24.6</v>
      </c>
      <c r="H119">
        <v>24.6</v>
      </c>
      <c r="I119">
        <v>24.7</v>
      </c>
      <c r="J119">
        <v>1224</v>
      </c>
    </row>
    <row r="120" spans="1:10">
      <c r="A120">
        <v>220</v>
      </c>
      <c r="B120">
        <v>24.7</v>
      </c>
      <c r="C120">
        <v>24.7</v>
      </c>
      <c r="D120">
        <v>24.7</v>
      </c>
      <c r="E120">
        <v>24.8</v>
      </c>
      <c r="F120">
        <v>24.8</v>
      </c>
      <c r="G120">
        <v>24.8</v>
      </c>
      <c r="H120">
        <v>24.8</v>
      </c>
      <c r="I120">
        <v>24.9</v>
      </c>
      <c r="J120">
        <v>1222</v>
      </c>
    </row>
    <row r="121" spans="1:10">
      <c r="A121">
        <v>222</v>
      </c>
      <c r="B121">
        <v>24.9</v>
      </c>
      <c r="C121">
        <v>24.9</v>
      </c>
      <c r="D121">
        <v>24.9</v>
      </c>
      <c r="E121">
        <v>25</v>
      </c>
      <c r="F121">
        <v>25</v>
      </c>
      <c r="G121">
        <v>25</v>
      </c>
      <c r="H121">
        <v>25</v>
      </c>
      <c r="I121">
        <v>25.1</v>
      </c>
      <c r="J121">
        <v>1220</v>
      </c>
    </row>
    <row r="122" spans="1:10">
      <c r="A122">
        <v>224</v>
      </c>
      <c r="B122">
        <v>25.1</v>
      </c>
      <c r="C122">
        <v>25.1</v>
      </c>
      <c r="D122">
        <v>25.1</v>
      </c>
      <c r="E122">
        <v>25.2</v>
      </c>
      <c r="F122">
        <v>25.2</v>
      </c>
      <c r="G122">
        <v>25.2</v>
      </c>
      <c r="H122">
        <v>25.2</v>
      </c>
      <c r="I122">
        <v>25.3</v>
      </c>
      <c r="J122">
        <v>1218</v>
      </c>
    </row>
    <row r="123" spans="1:10">
      <c r="A123">
        <v>226</v>
      </c>
      <c r="B123">
        <v>25.3</v>
      </c>
      <c r="C123">
        <v>25.3</v>
      </c>
      <c r="D123">
        <v>25.3</v>
      </c>
      <c r="E123">
        <v>25.4</v>
      </c>
      <c r="F123">
        <v>25.4</v>
      </c>
      <c r="G123">
        <v>25.4</v>
      </c>
      <c r="H123">
        <v>25.4</v>
      </c>
      <c r="I123">
        <v>25.5</v>
      </c>
      <c r="J123">
        <v>1216</v>
      </c>
    </row>
    <row r="124" spans="1:10">
      <c r="A124">
        <v>228</v>
      </c>
      <c r="B124">
        <v>25.5</v>
      </c>
      <c r="C124">
        <v>25.5</v>
      </c>
      <c r="D124">
        <v>25.5</v>
      </c>
      <c r="E124">
        <v>25.6</v>
      </c>
      <c r="F124">
        <v>25.6</v>
      </c>
      <c r="G124">
        <v>25.6</v>
      </c>
      <c r="H124">
        <v>25.6</v>
      </c>
      <c r="I124">
        <v>25.7</v>
      </c>
      <c r="J124">
        <v>1214</v>
      </c>
    </row>
    <row r="125" spans="1:10">
      <c r="A125">
        <v>230</v>
      </c>
      <c r="B125">
        <v>25.7</v>
      </c>
      <c r="C125">
        <v>25.7</v>
      </c>
      <c r="D125">
        <v>25.7</v>
      </c>
      <c r="E125">
        <v>25.8</v>
      </c>
      <c r="F125">
        <v>25.8</v>
      </c>
      <c r="G125">
        <v>25.8</v>
      </c>
      <c r="H125">
        <v>25.8</v>
      </c>
      <c r="I125">
        <v>25.9</v>
      </c>
      <c r="J125">
        <v>1212</v>
      </c>
    </row>
    <row r="126" spans="1:10">
      <c r="A126">
        <v>232</v>
      </c>
      <c r="B126">
        <v>25.9</v>
      </c>
      <c r="C126">
        <v>25.9</v>
      </c>
      <c r="D126">
        <v>25.9</v>
      </c>
      <c r="E126">
        <v>26</v>
      </c>
      <c r="F126">
        <v>26</v>
      </c>
      <c r="G126">
        <v>26</v>
      </c>
      <c r="H126">
        <v>26</v>
      </c>
      <c r="I126">
        <v>26.1</v>
      </c>
      <c r="J126">
        <v>1210</v>
      </c>
    </row>
    <row r="127" spans="1:10">
      <c r="A127">
        <v>234</v>
      </c>
      <c r="B127">
        <v>26.1</v>
      </c>
      <c r="C127">
        <v>26.1</v>
      </c>
      <c r="D127">
        <v>26.1</v>
      </c>
      <c r="E127">
        <v>26.2</v>
      </c>
      <c r="F127">
        <v>26.2</v>
      </c>
      <c r="G127">
        <v>26.2</v>
      </c>
      <c r="H127">
        <v>26.2</v>
      </c>
      <c r="I127">
        <v>26.3</v>
      </c>
      <c r="J127">
        <v>1208</v>
      </c>
    </row>
    <row r="128" spans="1:10">
      <c r="A128">
        <v>236</v>
      </c>
      <c r="B128">
        <v>26.3</v>
      </c>
      <c r="C128">
        <v>26.3</v>
      </c>
      <c r="D128">
        <v>26.3</v>
      </c>
      <c r="E128">
        <v>26.4</v>
      </c>
      <c r="F128">
        <v>26.4</v>
      </c>
      <c r="G128">
        <v>26.4</v>
      </c>
      <c r="H128">
        <v>26.4</v>
      </c>
      <c r="I128">
        <v>26.5</v>
      </c>
      <c r="J128">
        <v>1206</v>
      </c>
    </row>
    <row r="129" spans="1:10">
      <c r="A129">
        <v>238</v>
      </c>
      <c r="B129">
        <v>26.5</v>
      </c>
      <c r="C129">
        <v>26.5</v>
      </c>
      <c r="D129">
        <v>26.5</v>
      </c>
      <c r="E129">
        <v>26.6</v>
      </c>
      <c r="F129">
        <v>26.6</v>
      </c>
      <c r="G129">
        <v>26.6</v>
      </c>
      <c r="H129">
        <v>26.6</v>
      </c>
      <c r="I129">
        <v>26.7</v>
      </c>
      <c r="J129">
        <v>1204</v>
      </c>
    </row>
    <row r="130" spans="1:10">
      <c r="A130">
        <v>240</v>
      </c>
      <c r="B130">
        <v>26.7</v>
      </c>
      <c r="C130">
        <v>26.7</v>
      </c>
      <c r="D130">
        <v>26.7</v>
      </c>
      <c r="E130">
        <v>26.8</v>
      </c>
      <c r="F130">
        <v>26.8</v>
      </c>
      <c r="G130">
        <v>26.8</v>
      </c>
      <c r="H130">
        <v>26.8</v>
      </c>
      <c r="I130">
        <v>26.9</v>
      </c>
      <c r="J130">
        <v>1202</v>
      </c>
    </row>
    <row r="131" spans="1:10">
      <c r="A131">
        <v>242</v>
      </c>
      <c r="B131">
        <v>26.9</v>
      </c>
      <c r="C131">
        <v>26.9</v>
      </c>
      <c r="D131">
        <v>26.9</v>
      </c>
      <c r="E131">
        <v>27</v>
      </c>
      <c r="F131">
        <v>27</v>
      </c>
      <c r="G131">
        <v>27</v>
      </c>
      <c r="H131">
        <v>27</v>
      </c>
      <c r="I131">
        <v>27.1</v>
      </c>
      <c r="J131">
        <v>1200</v>
      </c>
    </row>
    <row r="132" spans="1:10">
      <c r="A132">
        <v>244</v>
      </c>
      <c r="B132">
        <v>27.1</v>
      </c>
      <c r="C132">
        <v>27.1</v>
      </c>
      <c r="D132">
        <v>27.1</v>
      </c>
      <c r="E132">
        <v>27.2</v>
      </c>
      <c r="F132">
        <v>27.2</v>
      </c>
      <c r="G132">
        <v>27.2</v>
      </c>
      <c r="H132">
        <v>27.2</v>
      </c>
      <c r="I132">
        <v>27.3</v>
      </c>
      <c r="J132">
        <v>1198</v>
      </c>
    </row>
    <row r="133" spans="1:10">
      <c r="A133">
        <v>246</v>
      </c>
      <c r="B133">
        <v>27.3</v>
      </c>
      <c r="C133">
        <v>27.3</v>
      </c>
      <c r="D133">
        <v>27.3</v>
      </c>
      <c r="E133">
        <v>27.4</v>
      </c>
      <c r="F133">
        <v>27.4</v>
      </c>
      <c r="G133">
        <v>27.4</v>
      </c>
      <c r="H133">
        <v>27.4</v>
      </c>
      <c r="I133">
        <v>27.5</v>
      </c>
      <c r="J133">
        <v>1196</v>
      </c>
    </row>
    <row r="134" spans="1:10">
      <c r="A134">
        <v>248</v>
      </c>
      <c r="B134">
        <v>27.5</v>
      </c>
      <c r="C134">
        <v>27.5</v>
      </c>
      <c r="D134">
        <v>27.5</v>
      </c>
      <c r="E134">
        <v>27.6</v>
      </c>
      <c r="F134">
        <v>27.6</v>
      </c>
      <c r="G134">
        <v>27.6</v>
      </c>
      <c r="H134">
        <v>27.6</v>
      </c>
      <c r="I134">
        <v>27.7</v>
      </c>
      <c r="J134">
        <v>1194</v>
      </c>
    </row>
    <row r="135" spans="1:10">
      <c r="A135">
        <v>250</v>
      </c>
      <c r="B135">
        <v>27.7</v>
      </c>
      <c r="C135">
        <v>27.7</v>
      </c>
      <c r="D135">
        <v>27.7</v>
      </c>
      <c r="E135">
        <v>27.8</v>
      </c>
      <c r="F135">
        <v>27.8</v>
      </c>
      <c r="G135">
        <v>27.8</v>
      </c>
      <c r="H135">
        <v>27.8</v>
      </c>
      <c r="I135">
        <v>27.9</v>
      </c>
      <c r="J135">
        <v>1192</v>
      </c>
    </row>
    <row r="136" spans="1:10">
      <c r="A136">
        <v>252</v>
      </c>
      <c r="B136">
        <v>27.9</v>
      </c>
      <c r="C136">
        <v>27.9</v>
      </c>
      <c r="D136">
        <v>27.9</v>
      </c>
      <c r="E136">
        <v>28</v>
      </c>
      <c r="F136">
        <v>28</v>
      </c>
      <c r="G136">
        <v>28</v>
      </c>
      <c r="H136">
        <v>28</v>
      </c>
      <c r="I136">
        <v>28.1</v>
      </c>
      <c r="J136">
        <v>1190</v>
      </c>
    </row>
    <row r="137" spans="1:10">
      <c r="A137">
        <v>254</v>
      </c>
      <c r="B137">
        <v>28.1</v>
      </c>
      <c r="C137">
        <v>28.1</v>
      </c>
      <c r="D137">
        <v>28.1</v>
      </c>
      <c r="E137">
        <v>28.2</v>
      </c>
      <c r="F137">
        <v>28.2</v>
      </c>
      <c r="G137">
        <v>28.2</v>
      </c>
      <c r="H137">
        <v>28.2</v>
      </c>
      <c r="I137">
        <v>28.3</v>
      </c>
      <c r="J137">
        <v>1188</v>
      </c>
    </row>
    <row r="138" spans="1:10">
      <c r="A138">
        <v>256</v>
      </c>
      <c r="B138">
        <v>28.3</v>
      </c>
      <c r="C138">
        <v>28.3</v>
      </c>
      <c r="D138">
        <v>28.3</v>
      </c>
      <c r="E138">
        <v>28.4</v>
      </c>
      <c r="F138">
        <v>28.4</v>
      </c>
      <c r="G138">
        <v>28.4</v>
      </c>
      <c r="H138">
        <v>28.4</v>
      </c>
      <c r="I138">
        <v>28.5</v>
      </c>
      <c r="J138">
        <v>1186</v>
      </c>
    </row>
    <row r="139" spans="1:10">
      <c r="A139">
        <v>258</v>
      </c>
      <c r="B139">
        <v>28.5</v>
      </c>
      <c r="C139">
        <v>28.5</v>
      </c>
      <c r="D139">
        <v>28.5</v>
      </c>
      <c r="E139">
        <v>28.6</v>
      </c>
      <c r="F139">
        <v>28.6</v>
      </c>
      <c r="G139">
        <v>28.6</v>
      </c>
      <c r="H139">
        <v>28.6</v>
      </c>
      <c r="I139">
        <v>28.7</v>
      </c>
      <c r="J139">
        <v>1184</v>
      </c>
    </row>
    <row r="140" spans="1:10">
      <c r="A140">
        <v>260</v>
      </c>
      <c r="B140">
        <v>28.7</v>
      </c>
      <c r="C140">
        <v>28.7</v>
      </c>
      <c r="D140">
        <v>28.7</v>
      </c>
      <c r="E140">
        <v>28.8</v>
      </c>
      <c r="F140">
        <v>28.8</v>
      </c>
      <c r="G140">
        <v>28.8</v>
      </c>
      <c r="H140">
        <v>28.8</v>
      </c>
      <c r="I140">
        <v>28.9</v>
      </c>
      <c r="J140">
        <v>1182</v>
      </c>
    </row>
    <row r="141" spans="1:10">
      <c r="A141">
        <v>262</v>
      </c>
      <c r="B141">
        <v>28.9</v>
      </c>
      <c r="C141">
        <v>28.9</v>
      </c>
      <c r="D141">
        <v>28.9</v>
      </c>
      <c r="E141">
        <v>29</v>
      </c>
      <c r="F141">
        <v>29</v>
      </c>
      <c r="G141">
        <v>29</v>
      </c>
      <c r="H141">
        <v>29</v>
      </c>
      <c r="I141">
        <v>29.1</v>
      </c>
      <c r="J141">
        <v>1180</v>
      </c>
    </row>
    <row r="142" spans="1:10">
      <c r="A142">
        <v>264</v>
      </c>
      <c r="B142">
        <v>29.1</v>
      </c>
      <c r="C142">
        <v>29.1</v>
      </c>
      <c r="D142">
        <v>29.1</v>
      </c>
      <c r="E142">
        <v>29.2</v>
      </c>
      <c r="F142">
        <v>29.2</v>
      </c>
      <c r="G142">
        <v>29.2</v>
      </c>
      <c r="H142">
        <v>29.2</v>
      </c>
      <c r="I142">
        <v>29.3</v>
      </c>
      <c r="J142">
        <v>1178</v>
      </c>
    </row>
    <row r="143" spans="1:10">
      <c r="A143">
        <v>266</v>
      </c>
      <c r="B143">
        <v>29.3</v>
      </c>
      <c r="C143">
        <v>29.3</v>
      </c>
      <c r="D143">
        <v>29.3</v>
      </c>
      <c r="E143">
        <v>29.4</v>
      </c>
      <c r="F143">
        <v>29.4</v>
      </c>
      <c r="G143">
        <v>29.4</v>
      </c>
      <c r="H143">
        <v>29.4</v>
      </c>
      <c r="I143">
        <v>29.5</v>
      </c>
      <c r="J143">
        <v>1176</v>
      </c>
    </row>
    <row r="144" spans="1:10">
      <c r="A144">
        <v>268</v>
      </c>
      <c r="B144">
        <v>29.5</v>
      </c>
      <c r="C144">
        <v>29.5</v>
      </c>
      <c r="D144">
        <v>29.5</v>
      </c>
      <c r="E144">
        <v>29.6</v>
      </c>
      <c r="F144">
        <v>29.6</v>
      </c>
      <c r="G144">
        <v>29.6</v>
      </c>
      <c r="H144">
        <v>29.6</v>
      </c>
      <c r="I144">
        <v>29.7</v>
      </c>
      <c r="J144">
        <v>1174</v>
      </c>
    </row>
    <row r="145" spans="1:10">
      <c r="A145">
        <v>270</v>
      </c>
      <c r="B145">
        <v>29.7</v>
      </c>
      <c r="C145">
        <v>29.7</v>
      </c>
      <c r="D145">
        <v>29.7</v>
      </c>
      <c r="E145">
        <v>29.8</v>
      </c>
      <c r="F145">
        <v>29.8</v>
      </c>
      <c r="G145">
        <v>29.8</v>
      </c>
      <c r="H145">
        <v>29.8</v>
      </c>
      <c r="I145">
        <v>29.9</v>
      </c>
      <c r="J145">
        <v>1172</v>
      </c>
    </row>
    <row r="146" spans="1:10">
      <c r="A146">
        <v>272</v>
      </c>
      <c r="B146">
        <v>29.9</v>
      </c>
      <c r="C146">
        <v>29.9</v>
      </c>
      <c r="D146">
        <v>29.9</v>
      </c>
      <c r="E146">
        <v>30</v>
      </c>
      <c r="F146">
        <v>30</v>
      </c>
      <c r="G146">
        <v>30</v>
      </c>
      <c r="H146">
        <v>30</v>
      </c>
      <c r="I146">
        <v>30.1</v>
      </c>
      <c r="J146">
        <v>1170</v>
      </c>
    </row>
    <row r="147" spans="1:10">
      <c r="A147">
        <v>274</v>
      </c>
      <c r="B147">
        <v>30.1</v>
      </c>
      <c r="C147">
        <v>30.1</v>
      </c>
      <c r="D147">
        <v>30.1</v>
      </c>
      <c r="E147">
        <v>30.2</v>
      </c>
      <c r="F147">
        <v>30.2</v>
      </c>
      <c r="G147">
        <v>30.2</v>
      </c>
      <c r="H147">
        <v>30.2</v>
      </c>
      <c r="I147">
        <v>30.3</v>
      </c>
      <c r="J147">
        <v>1168</v>
      </c>
    </row>
    <row r="148" spans="1:10">
      <c r="A148">
        <v>276</v>
      </c>
      <c r="B148">
        <v>30.3</v>
      </c>
      <c r="C148">
        <v>30.3</v>
      </c>
      <c r="D148">
        <v>30.3</v>
      </c>
      <c r="E148">
        <v>30.4</v>
      </c>
      <c r="F148">
        <v>30.4</v>
      </c>
      <c r="G148">
        <v>30.4</v>
      </c>
      <c r="H148">
        <v>30.4</v>
      </c>
      <c r="I148">
        <v>30.5</v>
      </c>
      <c r="J148">
        <v>1166</v>
      </c>
    </row>
    <row r="149" spans="1:10">
      <c r="A149">
        <v>278</v>
      </c>
      <c r="B149">
        <v>30.5</v>
      </c>
      <c r="C149">
        <v>30.5</v>
      </c>
      <c r="D149">
        <v>30.5</v>
      </c>
      <c r="E149">
        <v>30.6</v>
      </c>
      <c r="F149">
        <v>30.6</v>
      </c>
      <c r="G149">
        <v>30.6</v>
      </c>
      <c r="H149">
        <v>30.6</v>
      </c>
      <c r="I149">
        <v>30.7</v>
      </c>
      <c r="J149">
        <v>1164</v>
      </c>
    </row>
    <row r="150" spans="1:10">
      <c r="A150">
        <v>280</v>
      </c>
      <c r="B150">
        <v>30.7</v>
      </c>
      <c r="C150">
        <v>30.7</v>
      </c>
      <c r="D150">
        <v>30.7</v>
      </c>
      <c r="E150">
        <v>30.8</v>
      </c>
      <c r="F150">
        <v>30.8</v>
      </c>
      <c r="G150">
        <v>30.8</v>
      </c>
      <c r="H150">
        <v>30.8</v>
      </c>
      <c r="I150">
        <v>30.9</v>
      </c>
      <c r="J150">
        <v>1162</v>
      </c>
    </row>
    <row r="151" spans="1:10">
      <c r="A151">
        <v>282</v>
      </c>
      <c r="B151">
        <v>30.9</v>
      </c>
      <c r="C151">
        <v>30.9</v>
      </c>
      <c r="D151">
        <v>30.9</v>
      </c>
      <c r="E151">
        <v>31</v>
      </c>
      <c r="F151">
        <v>31</v>
      </c>
      <c r="G151">
        <v>31</v>
      </c>
      <c r="H151">
        <v>31</v>
      </c>
      <c r="I151">
        <v>31.1</v>
      </c>
      <c r="J151">
        <v>1160</v>
      </c>
    </row>
    <row r="152" spans="1:10">
      <c r="A152">
        <v>284</v>
      </c>
      <c r="B152">
        <v>31.1</v>
      </c>
      <c r="C152">
        <v>31.1</v>
      </c>
      <c r="D152">
        <v>31.1</v>
      </c>
      <c r="E152">
        <v>31.2</v>
      </c>
      <c r="F152">
        <v>31.2</v>
      </c>
      <c r="G152">
        <v>31.2</v>
      </c>
      <c r="H152">
        <v>31.2</v>
      </c>
      <c r="I152">
        <v>31.3</v>
      </c>
      <c r="J152">
        <v>1158</v>
      </c>
    </row>
    <row r="153" spans="1:10">
      <c r="A153">
        <v>286</v>
      </c>
      <c r="B153">
        <v>31.3</v>
      </c>
      <c r="C153">
        <v>31.3</v>
      </c>
      <c r="D153">
        <v>31.3</v>
      </c>
      <c r="E153">
        <v>31.4</v>
      </c>
      <c r="F153">
        <v>31.4</v>
      </c>
      <c r="G153">
        <v>31.4</v>
      </c>
      <c r="H153">
        <v>31.4</v>
      </c>
      <c r="I153">
        <v>31.5</v>
      </c>
      <c r="J153">
        <v>1156</v>
      </c>
    </row>
    <row r="154" spans="1:10">
      <c r="A154">
        <v>288</v>
      </c>
      <c r="B154">
        <v>31.5</v>
      </c>
      <c r="C154">
        <v>31.5</v>
      </c>
      <c r="D154">
        <v>31.5</v>
      </c>
      <c r="E154">
        <v>31.6</v>
      </c>
      <c r="F154">
        <v>31.6</v>
      </c>
      <c r="G154">
        <v>31.6</v>
      </c>
      <c r="H154">
        <v>31.6</v>
      </c>
      <c r="I154">
        <v>31.7</v>
      </c>
      <c r="J154">
        <v>1154</v>
      </c>
    </row>
    <row r="155" spans="1:10">
      <c r="A155">
        <v>290</v>
      </c>
      <c r="B155">
        <v>31.7</v>
      </c>
      <c r="C155">
        <v>31.7</v>
      </c>
      <c r="D155">
        <v>31.7</v>
      </c>
      <c r="E155">
        <v>31.8</v>
      </c>
      <c r="F155">
        <v>31.8</v>
      </c>
      <c r="G155">
        <v>31.8</v>
      </c>
      <c r="H155">
        <v>31.8</v>
      </c>
      <c r="I155">
        <v>31.9</v>
      </c>
      <c r="J155">
        <v>1152</v>
      </c>
    </row>
    <row r="156" spans="1:10">
      <c r="A156">
        <v>292</v>
      </c>
      <c r="B156">
        <v>31.9</v>
      </c>
      <c r="C156">
        <v>31.9</v>
      </c>
      <c r="D156">
        <v>31.9</v>
      </c>
      <c r="E156">
        <v>32</v>
      </c>
      <c r="F156">
        <v>32</v>
      </c>
      <c r="G156">
        <v>32</v>
      </c>
      <c r="H156">
        <v>32</v>
      </c>
      <c r="I156">
        <v>32.1</v>
      </c>
      <c r="J156">
        <v>1150</v>
      </c>
    </row>
    <row r="157" spans="1:10">
      <c r="A157">
        <v>294</v>
      </c>
      <c r="B157">
        <v>32.1</v>
      </c>
      <c r="C157">
        <v>32.1</v>
      </c>
      <c r="D157">
        <v>32.1</v>
      </c>
      <c r="E157">
        <v>32.200000000000003</v>
      </c>
      <c r="F157">
        <v>32.200000000000003</v>
      </c>
      <c r="G157">
        <v>32.200000000000003</v>
      </c>
      <c r="H157">
        <v>32.200000000000003</v>
      </c>
      <c r="I157">
        <v>32.299999999999997</v>
      </c>
      <c r="J157">
        <v>1148</v>
      </c>
    </row>
    <row r="158" spans="1:10">
      <c r="A158">
        <v>296</v>
      </c>
      <c r="B158">
        <v>32.299999999999997</v>
      </c>
      <c r="C158">
        <v>32.299999999999997</v>
      </c>
      <c r="D158">
        <v>32.299999999999997</v>
      </c>
      <c r="E158">
        <v>32.4</v>
      </c>
      <c r="F158">
        <v>32.4</v>
      </c>
      <c r="G158">
        <v>32.4</v>
      </c>
      <c r="H158">
        <v>32.4</v>
      </c>
      <c r="I158">
        <v>32.5</v>
      </c>
      <c r="J158">
        <v>1146</v>
      </c>
    </row>
    <row r="159" spans="1:10">
      <c r="A159">
        <v>298</v>
      </c>
      <c r="B159">
        <v>32.5</v>
      </c>
      <c r="C159">
        <v>32.5</v>
      </c>
      <c r="D159">
        <v>32.5</v>
      </c>
      <c r="E159">
        <v>32.6</v>
      </c>
      <c r="F159">
        <v>32.6</v>
      </c>
      <c r="G159">
        <v>32.6</v>
      </c>
      <c r="H159">
        <v>32.6</v>
      </c>
      <c r="I159">
        <v>32.700000000000003</v>
      </c>
      <c r="J159">
        <v>1144</v>
      </c>
    </row>
    <row r="160" spans="1:10">
      <c r="A160">
        <v>300</v>
      </c>
      <c r="B160">
        <v>32.700000000000003</v>
      </c>
      <c r="C160">
        <v>32.700000000000003</v>
      </c>
      <c r="D160">
        <v>32.700000000000003</v>
      </c>
      <c r="E160">
        <v>32.799999999999997</v>
      </c>
      <c r="F160">
        <v>32.799999999999997</v>
      </c>
      <c r="G160">
        <v>32.799999999999997</v>
      </c>
      <c r="H160">
        <v>32.799999999999997</v>
      </c>
      <c r="I160">
        <v>32.9</v>
      </c>
      <c r="J160">
        <v>1142</v>
      </c>
    </row>
    <row r="161" spans="1:10">
      <c r="A161">
        <v>302</v>
      </c>
      <c r="B161">
        <v>32.9</v>
      </c>
      <c r="C161">
        <v>32.9</v>
      </c>
      <c r="D161">
        <v>32.9</v>
      </c>
      <c r="E161">
        <v>33</v>
      </c>
      <c r="F161">
        <v>33</v>
      </c>
      <c r="G161">
        <v>33</v>
      </c>
      <c r="H161">
        <v>33.1</v>
      </c>
      <c r="I161">
        <v>33.1</v>
      </c>
      <c r="J161">
        <v>1140</v>
      </c>
    </row>
    <row r="162" spans="1:10">
      <c r="A162">
        <v>304</v>
      </c>
      <c r="B162">
        <v>33.1</v>
      </c>
      <c r="C162">
        <v>33.1</v>
      </c>
      <c r="D162">
        <v>33.1</v>
      </c>
      <c r="E162">
        <v>33.200000000000003</v>
      </c>
      <c r="F162">
        <v>33.200000000000003</v>
      </c>
      <c r="G162">
        <v>33.200000000000003</v>
      </c>
      <c r="H162">
        <v>33.299999999999997</v>
      </c>
      <c r="I162">
        <v>33.299999999999997</v>
      </c>
      <c r="J162">
        <v>1138</v>
      </c>
    </row>
    <row r="163" spans="1:10">
      <c r="A163">
        <v>306</v>
      </c>
      <c r="B163">
        <v>33.299999999999997</v>
      </c>
      <c r="C163">
        <v>33.299999999999997</v>
      </c>
      <c r="D163">
        <v>33.299999999999997</v>
      </c>
      <c r="E163">
        <v>33.4</v>
      </c>
      <c r="F163">
        <v>33.4</v>
      </c>
      <c r="G163">
        <v>33.4</v>
      </c>
      <c r="H163">
        <v>33.5</v>
      </c>
      <c r="I163">
        <v>33.5</v>
      </c>
      <c r="J163">
        <v>1136</v>
      </c>
    </row>
    <row r="164" spans="1:10">
      <c r="A164">
        <v>308</v>
      </c>
      <c r="B164">
        <v>33.5</v>
      </c>
      <c r="C164">
        <v>33.5</v>
      </c>
      <c r="D164">
        <v>33.5</v>
      </c>
      <c r="E164">
        <v>33.6</v>
      </c>
      <c r="F164">
        <v>33.6</v>
      </c>
      <c r="G164">
        <v>33.6</v>
      </c>
      <c r="H164">
        <v>33.700000000000003</v>
      </c>
      <c r="I164">
        <v>33.700000000000003</v>
      </c>
      <c r="J164">
        <v>1134</v>
      </c>
    </row>
    <row r="165" spans="1:10">
      <c r="A165">
        <v>310</v>
      </c>
      <c r="B165">
        <v>33.700000000000003</v>
      </c>
      <c r="C165">
        <v>33.700000000000003</v>
      </c>
      <c r="D165">
        <v>33.700000000000003</v>
      </c>
      <c r="E165">
        <v>33.799999999999997</v>
      </c>
      <c r="F165">
        <v>33.799999999999997</v>
      </c>
      <c r="G165">
        <v>33.799999999999997</v>
      </c>
      <c r="H165">
        <v>33.9</v>
      </c>
      <c r="I165">
        <v>33.9</v>
      </c>
      <c r="J165">
        <v>1132</v>
      </c>
    </row>
    <row r="166" spans="1:10">
      <c r="A166">
        <v>312</v>
      </c>
      <c r="B166">
        <v>33.9</v>
      </c>
      <c r="C166">
        <v>33.9</v>
      </c>
      <c r="D166">
        <v>33.9</v>
      </c>
      <c r="E166">
        <v>34</v>
      </c>
      <c r="F166">
        <v>34</v>
      </c>
      <c r="G166">
        <v>34</v>
      </c>
      <c r="H166">
        <v>34.1</v>
      </c>
      <c r="I166">
        <v>34.1</v>
      </c>
      <c r="J166">
        <v>1130</v>
      </c>
    </row>
    <row r="167" spans="1:10">
      <c r="A167">
        <v>314</v>
      </c>
      <c r="B167">
        <v>34.1</v>
      </c>
      <c r="C167">
        <v>34.1</v>
      </c>
      <c r="D167">
        <v>34.1</v>
      </c>
      <c r="E167">
        <v>34.200000000000003</v>
      </c>
      <c r="F167">
        <v>34.200000000000003</v>
      </c>
      <c r="G167">
        <v>34.200000000000003</v>
      </c>
      <c r="H167">
        <v>34.299999999999997</v>
      </c>
      <c r="I167">
        <v>34.299999999999997</v>
      </c>
      <c r="J167">
        <v>1128</v>
      </c>
    </row>
    <row r="168" spans="1:10">
      <c r="A168">
        <v>316</v>
      </c>
      <c r="B168">
        <v>34.299999999999997</v>
      </c>
      <c r="C168">
        <v>34.299999999999997</v>
      </c>
      <c r="D168">
        <v>34.299999999999997</v>
      </c>
      <c r="E168">
        <v>34.4</v>
      </c>
      <c r="F168">
        <v>34.4</v>
      </c>
      <c r="G168">
        <v>34.4</v>
      </c>
      <c r="H168">
        <v>34.5</v>
      </c>
      <c r="I168">
        <v>34.5</v>
      </c>
      <c r="J168">
        <v>1126</v>
      </c>
    </row>
    <row r="169" spans="1:10">
      <c r="A169">
        <v>318</v>
      </c>
      <c r="B169">
        <v>34.5</v>
      </c>
      <c r="C169">
        <v>34.5</v>
      </c>
      <c r="D169">
        <v>34.5</v>
      </c>
      <c r="E169">
        <v>34.6</v>
      </c>
      <c r="F169">
        <v>34.6</v>
      </c>
      <c r="G169">
        <v>34.6</v>
      </c>
      <c r="H169">
        <v>34.700000000000003</v>
      </c>
      <c r="I169">
        <v>34.700000000000003</v>
      </c>
      <c r="J169">
        <v>1124</v>
      </c>
    </row>
    <row r="170" spans="1:10">
      <c r="A170">
        <v>320</v>
      </c>
      <c r="B170">
        <v>34.700000000000003</v>
      </c>
      <c r="C170">
        <v>34.700000000000003</v>
      </c>
      <c r="D170">
        <v>34.700000000000003</v>
      </c>
      <c r="E170">
        <v>34.799999999999997</v>
      </c>
      <c r="F170">
        <v>34.799999999999997</v>
      </c>
      <c r="G170">
        <v>34.799999999999997</v>
      </c>
      <c r="H170">
        <v>34.9</v>
      </c>
      <c r="I170">
        <v>34.9</v>
      </c>
      <c r="J170">
        <v>1122</v>
      </c>
    </row>
    <row r="171" spans="1:10">
      <c r="A171">
        <v>322</v>
      </c>
      <c r="B171">
        <v>34.9</v>
      </c>
      <c r="C171">
        <v>34.9</v>
      </c>
      <c r="D171">
        <v>34.9</v>
      </c>
      <c r="E171">
        <v>35</v>
      </c>
      <c r="F171">
        <v>35</v>
      </c>
      <c r="G171">
        <v>35</v>
      </c>
      <c r="H171">
        <v>35.1</v>
      </c>
      <c r="I171">
        <v>35.1</v>
      </c>
      <c r="J171">
        <v>1120</v>
      </c>
    </row>
    <row r="172" spans="1:10">
      <c r="A172">
        <v>324</v>
      </c>
      <c r="B172">
        <v>35.1</v>
      </c>
      <c r="C172">
        <v>35.1</v>
      </c>
      <c r="D172">
        <v>35.1</v>
      </c>
      <c r="E172">
        <v>35.200000000000003</v>
      </c>
      <c r="F172">
        <v>35.200000000000003</v>
      </c>
      <c r="G172">
        <v>35.200000000000003</v>
      </c>
      <c r="H172">
        <v>35.299999999999997</v>
      </c>
      <c r="I172">
        <v>35.299999999999997</v>
      </c>
      <c r="J172">
        <v>1118</v>
      </c>
    </row>
    <row r="173" spans="1:10">
      <c r="A173">
        <v>326</v>
      </c>
      <c r="B173">
        <v>35.299999999999997</v>
      </c>
      <c r="C173">
        <v>35.299999999999997</v>
      </c>
      <c r="D173">
        <v>35.299999999999997</v>
      </c>
      <c r="E173">
        <v>35.4</v>
      </c>
      <c r="F173">
        <v>35.4</v>
      </c>
      <c r="G173">
        <v>35.4</v>
      </c>
      <c r="H173">
        <v>35.5</v>
      </c>
      <c r="I173">
        <v>35.5</v>
      </c>
      <c r="J173">
        <v>1116</v>
      </c>
    </row>
    <row r="174" spans="1:10">
      <c r="A174">
        <v>328</v>
      </c>
      <c r="B174">
        <v>35.5</v>
      </c>
      <c r="C174">
        <v>35.5</v>
      </c>
      <c r="D174">
        <v>35.5</v>
      </c>
      <c r="E174">
        <v>35.6</v>
      </c>
      <c r="F174">
        <v>35.6</v>
      </c>
      <c r="G174">
        <v>35.6</v>
      </c>
      <c r="H174">
        <v>35.700000000000003</v>
      </c>
      <c r="I174">
        <v>35.700000000000003</v>
      </c>
      <c r="J174">
        <v>1114</v>
      </c>
    </row>
    <row r="175" spans="1:10">
      <c r="A175">
        <v>330</v>
      </c>
      <c r="B175">
        <v>35.700000000000003</v>
      </c>
      <c r="C175">
        <v>35.700000000000003</v>
      </c>
      <c r="D175">
        <v>35.700000000000003</v>
      </c>
      <c r="E175">
        <v>35.799999999999997</v>
      </c>
      <c r="F175">
        <v>35.799999999999997</v>
      </c>
      <c r="G175">
        <v>35.799999999999997</v>
      </c>
      <c r="H175">
        <v>35.9</v>
      </c>
      <c r="I175">
        <v>35.9</v>
      </c>
      <c r="J175">
        <v>1112</v>
      </c>
    </row>
    <row r="176" spans="1:10">
      <c r="A176">
        <v>332</v>
      </c>
      <c r="B176">
        <v>35.9</v>
      </c>
      <c r="C176">
        <v>35.9</v>
      </c>
      <c r="D176">
        <v>35.9</v>
      </c>
      <c r="E176">
        <v>36</v>
      </c>
      <c r="F176">
        <v>36</v>
      </c>
      <c r="G176">
        <v>36</v>
      </c>
      <c r="H176">
        <v>36.1</v>
      </c>
      <c r="I176">
        <v>36.1</v>
      </c>
      <c r="J176">
        <v>1110</v>
      </c>
    </row>
    <row r="177" spans="1:10">
      <c r="A177">
        <v>334</v>
      </c>
      <c r="B177">
        <v>36.1</v>
      </c>
      <c r="C177">
        <v>36.1</v>
      </c>
      <c r="D177">
        <v>36.1</v>
      </c>
      <c r="E177">
        <v>36.200000000000003</v>
      </c>
      <c r="F177">
        <v>36.200000000000003</v>
      </c>
      <c r="G177">
        <v>36.200000000000003</v>
      </c>
      <c r="H177">
        <v>36.299999999999997</v>
      </c>
      <c r="I177">
        <v>36.299999999999997</v>
      </c>
      <c r="J177">
        <v>1108</v>
      </c>
    </row>
    <row r="178" spans="1:10">
      <c r="A178">
        <v>336</v>
      </c>
      <c r="B178">
        <v>36.299999999999997</v>
      </c>
      <c r="C178">
        <v>36.299999999999997</v>
      </c>
      <c r="D178">
        <v>36.299999999999997</v>
      </c>
      <c r="E178">
        <v>36.4</v>
      </c>
      <c r="F178">
        <v>36.4</v>
      </c>
      <c r="G178">
        <v>36.4</v>
      </c>
      <c r="H178">
        <v>36.5</v>
      </c>
      <c r="I178">
        <v>36.5</v>
      </c>
      <c r="J178">
        <v>1106</v>
      </c>
    </row>
    <row r="179" spans="1:10">
      <c r="A179">
        <v>338</v>
      </c>
      <c r="B179">
        <v>36.5</v>
      </c>
      <c r="C179">
        <v>36.5</v>
      </c>
      <c r="D179">
        <v>36.5</v>
      </c>
      <c r="E179">
        <v>36.6</v>
      </c>
      <c r="F179">
        <v>36.6</v>
      </c>
      <c r="G179">
        <v>36.6</v>
      </c>
      <c r="H179">
        <v>36.700000000000003</v>
      </c>
      <c r="I179">
        <v>36.700000000000003</v>
      </c>
      <c r="J179">
        <v>1104</v>
      </c>
    </row>
    <row r="180" spans="1:10">
      <c r="A180">
        <v>340</v>
      </c>
      <c r="B180">
        <v>36.700000000000003</v>
      </c>
      <c r="C180">
        <v>36.700000000000003</v>
      </c>
      <c r="D180">
        <v>36.700000000000003</v>
      </c>
      <c r="E180">
        <v>36.799999999999997</v>
      </c>
      <c r="F180">
        <v>36.799999999999997</v>
      </c>
      <c r="G180">
        <v>36.799999999999997</v>
      </c>
      <c r="H180">
        <v>36.9</v>
      </c>
      <c r="I180">
        <v>36.9</v>
      </c>
      <c r="J180">
        <v>1102</v>
      </c>
    </row>
    <row r="181" spans="1:10">
      <c r="A181">
        <v>342</v>
      </c>
      <c r="B181">
        <v>36.9</v>
      </c>
      <c r="C181">
        <v>36.9</v>
      </c>
      <c r="D181">
        <v>36.9</v>
      </c>
      <c r="E181">
        <v>37</v>
      </c>
      <c r="F181">
        <v>37</v>
      </c>
      <c r="G181">
        <v>37</v>
      </c>
      <c r="H181">
        <v>37.1</v>
      </c>
      <c r="I181">
        <v>37.1</v>
      </c>
      <c r="J181">
        <v>1100</v>
      </c>
    </row>
    <row r="182" spans="1:10">
      <c r="A182">
        <v>344</v>
      </c>
      <c r="B182">
        <v>37.1</v>
      </c>
      <c r="C182">
        <v>37.1</v>
      </c>
      <c r="D182">
        <v>37.1</v>
      </c>
      <c r="E182">
        <v>37.200000000000003</v>
      </c>
      <c r="F182">
        <v>37.200000000000003</v>
      </c>
      <c r="G182">
        <v>37.200000000000003</v>
      </c>
      <c r="H182">
        <v>37.299999999999997</v>
      </c>
      <c r="I182">
        <v>37.299999999999997</v>
      </c>
      <c r="J182">
        <v>1098</v>
      </c>
    </row>
    <row r="183" spans="1:10">
      <c r="A183">
        <v>346</v>
      </c>
      <c r="B183">
        <v>37.299999999999997</v>
      </c>
      <c r="C183">
        <v>37.299999999999997</v>
      </c>
      <c r="D183">
        <v>37.299999999999997</v>
      </c>
      <c r="E183">
        <v>37.4</v>
      </c>
      <c r="F183">
        <v>37.4</v>
      </c>
      <c r="G183">
        <v>37.4</v>
      </c>
      <c r="H183">
        <v>37.5</v>
      </c>
      <c r="I183">
        <v>37.5</v>
      </c>
      <c r="J183">
        <v>1096</v>
      </c>
    </row>
    <row r="184" spans="1:10">
      <c r="A184">
        <v>348</v>
      </c>
      <c r="B184">
        <v>37.5</v>
      </c>
      <c r="C184">
        <v>37.5</v>
      </c>
      <c r="D184">
        <v>37.5</v>
      </c>
      <c r="E184">
        <v>37.6</v>
      </c>
      <c r="F184">
        <v>37.6</v>
      </c>
      <c r="G184">
        <v>37.6</v>
      </c>
      <c r="H184">
        <v>37.700000000000003</v>
      </c>
      <c r="I184">
        <v>37.700000000000003</v>
      </c>
      <c r="J184">
        <v>1094</v>
      </c>
    </row>
    <row r="185" spans="1:10">
      <c r="A185">
        <v>350</v>
      </c>
      <c r="B185">
        <v>37.700000000000003</v>
      </c>
      <c r="C185">
        <v>37.700000000000003</v>
      </c>
      <c r="D185">
        <v>37.700000000000003</v>
      </c>
      <c r="E185">
        <v>37.799999999999997</v>
      </c>
      <c r="F185">
        <v>37.799999999999997</v>
      </c>
      <c r="G185">
        <v>37.799999999999997</v>
      </c>
      <c r="H185">
        <v>37.9</v>
      </c>
      <c r="I185">
        <v>37.9</v>
      </c>
      <c r="J185">
        <v>1092</v>
      </c>
    </row>
    <row r="186" spans="1:10">
      <c r="A186">
        <v>352</v>
      </c>
      <c r="B186">
        <v>37.9</v>
      </c>
      <c r="C186">
        <v>37.9</v>
      </c>
      <c r="D186">
        <v>37.9</v>
      </c>
      <c r="E186">
        <v>38</v>
      </c>
      <c r="F186">
        <v>38</v>
      </c>
      <c r="G186">
        <v>38</v>
      </c>
      <c r="H186">
        <v>38.1</v>
      </c>
      <c r="I186">
        <v>38.1</v>
      </c>
      <c r="J186">
        <v>1090</v>
      </c>
    </row>
    <row r="187" spans="1:10">
      <c r="A187">
        <v>354</v>
      </c>
      <c r="B187">
        <v>38.1</v>
      </c>
      <c r="C187">
        <v>38.1</v>
      </c>
      <c r="D187">
        <v>38.1</v>
      </c>
      <c r="E187">
        <v>38.200000000000003</v>
      </c>
      <c r="F187">
        <v>38.200000000000003</v>
      </c>
      <c r="G187">
        <v>38.200000000000003</v>
      </c>
      <c r="H187">
        <v>38.299999999999997</v>
      </c>
      <c r="I187">
        <v>38.299999999999997</v>
      </c>
      <c r="J187">
        <v>1088</v>
      </c>
    </row>
    <row r="188" spans="1:10">
      <c r="A188">
        <v>356</v>
      </c>
      <c r="B188">
        <v>38.299999999999997</v>
      </c>
      <c r="C188">
        <v>38.299999999999997</v>
      </c>
      <c r="D188">
        <v>38.299999999999997</v>
      </c>
      <c r="E188">
        <v>38.4</v>
      </c>
      <c r="F188">
        <v>38.4</v>
      </c>
      <c r="G188">
        <v>38.4</v>
      </c>
      <c r="H188">
        <v>38.5</v>
      </c>
      <c r="I188">
        <v>38.5</v>
      </c>
      <c r="J188">
        <v>1086</v>
      </c>
    </row>
    <row r="189" spans="1:10">
      <c r="A189">
        <v>358</v>
      </c>
      <c r="B189">
        <v>38.5</v>
      </c>
      <c r="C189">
        <v>38.5</v>
      </c>
      <c r="D189">
        <v>38.5</v>
      </c>
      <c r="E189">
        <v>38.6</v>
      </c>
      <c r="F189">
        <v>38.6</v>
      </c>
      <c r="G189">
        <v>38.6</v>
      </c>
      <c r="H189">
        <v>38.700000000000003</v>
      </c>
      <c r="I189">
        <v>38.700000000000003</v>
      </c>
      <c r="J189">
        <v>1084</v>
      </c>
    </row>
    <row r="190" spans="1:10">
      <c r="A190">
        <v>360</v>
      </c>
      <c r="B190">
        <v>38.700000000000003</v>
      </c>
      <c r="C190">
        <v>38.700000000000003</v>
      </c>
      <c r="D190">
        <v>38.700000000000003</v>
      </c>
      <c r="E190">
        <v>38.799999999999997</v>
      </c>
      <c r="F190">
        <v>38.799999999999997</v>
      </c>
      <c r="G190">
        <v>38.799999999999997</v>
      </c>
      <c r="H190">
        <v>38.9</v>
      </c>
      <c r="I190">
        <v>38.9</v>
      </c>
      <c r="J190">
        <v>1082</v>
      </c>
    </row>
    <row r="191" spans="1:10">
      <c r="A191">
        <v>362</v>
      </c>
      <c r="B191">
        <v>38.9</v>
      </c>
      <c r="C191">
        <v>38.9</v>
      </c>
      <c r="D191">
        <v>38.9</v>
      </c>
      <c r="E191">
        <v>39</v>
      </c>
      <c r="F191">
        <v>39</v>
      </c>
      <c r="G191">
        <v>39</v>
      </c>
      <c r="H191">
        <v>39.1</v>
      </c>
      <c r="I191">
        <v>39.1</v>
      </c>
      <c r="J191">
        <v>1080</v>
      </c>
    </row>
    <row r="192" spans="1:10">
      <c r="A192">
        <v>364</v>
      </c>
      <c r="B192">
        <v>39.1</v>
      </c>
      <c r="C192">
        <v>39.1</v>
      </c>
      <c r="D192">
        <v>39.1</v>
      </c>
      <c r="E192">
        <v>39.200000000000003</v>
      </c>
      <c r="F192">
        <v>39.200000000000003</v>
      </c>
      <c r="G192">
        <v>39.200000000000003</v>
      </c>
      <c r="H192">
        <v>39.299999999999997</v>
      </c>
      <c r="I192">
        <v>39.299999999999997</v>
      </c>
      <c r="J192">
        <v>1078</v>
      </c>
    </row>
    <row r="193" spans="1:10">
      <c r="A193">
        <v>366</v>
      </c>
      <c r="B193">
        <v>39.299999999999997</v>
      </c>
      <c r="C193">
        <v>39.299999999999997</v>
      </c>
      <c r="D193">
        <v>39.299999999999997</v>
      </c>
      <c r="E193">
        <v>39.4</v>
      </c>
      <c r="F193">
        <v>39.4</v>
      </c>
      <c r="G193">
        <v>39.4</v>
      </c>
      <c r="H193">
        <v>39.5</v>
      </c>
      <c r="I193">
        <v>39.5</v>
      </c>
      <c r="J193">
        <v>1076</v>
      </c>
    </row>
    <row r="194" spans="1:10">
      <c r="A194">
        <v>368</v>
      </c>
      <c r="B194">
        <v>39.5</v>
      </c>
      <c r="C194">
        <v>39.5</v>
      </c>
      <c r="D194">
        <v>39.5</v>
      </c>
      <c r="E194">
        <v>39.6</v>
      </c>
      <c r="F194">
        <v>39.6</v>
      </c>
      <c r="G194">
        <v>39.6</v>
      </c>
      <c r="H194">
        <v>39.700000000000003</v>
      </c>
      <c r="I194">
        <v>39.700000000000003</v>
      </c>
      <c r="J194">
        <v>1074</v>
      </c>
    </row>
    <row r="195" spans="1:10">
      <c r="A195">
        <v>370</v>
      </c>
      <c r="B195">
        <v>39.700000000000003</v>
      </c>
      <c r="C195">
        <v>39.700000000000003</v>
      </c>
      <c r="D195">
        <v>39.700000000000003</v>
      </c>
      <c r="E195">
        <v>39.799999999999997</v>
      </c>
      <c r="F195">
        <v>39.799999999999997</v>
      </c>
      <c r="G195">
        <v>39.799999999999997</v>
      </c>
      <c r="H195">
        <v>39.9</v>
      </c>
      <c r="I195">
        <v>39.9</v>
      </c>
      <c r="J195">
        <v>1072</v>
      </c>
    </row>
    <row r="196" spans="1:10">
      <c r="A196">
        <v>372</v>
      </c>
      <c r="B196">
        <v>39.9</v>
      </c>
      <c r="C196">
        <v>39.9</v>
      </c>
      <c r="D196">
        <v>39.9</v>
      </c>
      <c r="E196">
        <v>40</v>
      </c>
      <c r="F196">
        <v>40</v>
      </c>
      <c r="G196">
        <v>40</v>
      </c>
      <c r="H196">
        <v>40.1</v>
      </c>
      <c r="I196">
        <v>40.1</v>
      </c>
      <c r="J196">
        <v>1070</v>
      </c>
    </row>
    <row r="197" spans="1:10">
      <c r="A197">
        <v>374</v>
      </c>
      <c r="B197">
        <v>40.1</v>
      </c>
      <c r="C197">
        <v>40.1</v>
      </c>
      <c r="D197">
        <v>40.1</v>
      </c>
      <c r="E197">
        <v>40.200000000000003</v>
      </c>
      <c r="F197">
        <v>40.200000000000003</v>
      </c>
      <c r="G197">
        <v>40.200000000000003</v>
      </c>
      <c r="H197">
        <v>40.299999999999997</v>
      </c>
      <c r="I197">
        <v>40.299999999999997</v>
      </c>
      <c r="J197">
        <v>1068</v>
      </c>
    </row>
    <row r="198" spans="1:10">
      <c r="A198">
        <v>376</v>
      </c>
      <c r="B198">
        <v>40.299999999999997</v>
      </c>
      <c r="C198">
        <v>40.299999999999997</v>
      </c>
      <c r="D198">
        <v>40.299999999999997</v>
      </c>
      <c r="E198">
        <v>40.4</v>
      </c>
      <c r="F198">
        <v>40.4</v>
      </c>
      <c r="G198">
        <v>40.4</v>
      </c>
      <c r="H198">
        <v>40.5</v>
      </c>
      <c r="I198">
        <v>40.5</v>
      </c>
      <c r="J198">
        <v>1066</v>
      </c>
    </row>
    <row r="199" spans="1:10">
      <c r="A199">
        <v>378</v>
      </c>
      <c r="B199">
        <v>40.5</v>
      </c>
      <c r="C199">
        <v>40.5</v>
      </c>
      <c r="D199">
        <v>40.5</v>
      </c>
      <c r="E199">
        <v>40.6</v>
      </c>
      <c r="F199">
        <v>40.6</v>
      </c>
      <c r="G199">
        <v>40.6</v>
      </c>
      <c r="H199">
        <v>40.700000000000003</v>
      </c>
      <c r="I199">
        <v>40.700000000000003</v>
      </c>
      <c r="J199">
        <v>1064</v>
      </c>
    </row>
    <row r="200" spans="1:10">
      <c r="A200">
        <v>380</v>
      </c>
      <c r="B200">
        <v>40.700000000000003</v>
      </c>
      <c r="C200">
        <v>40.700000000000003</v>
      </c>
      <c r="D200">
        <v>40.700000000000003</v>
      </c>
      <c r="E200">
        <v>40.799999999999997</v>
      </c>
      <c r="F200">
        <v>40.799999999999997</v>
      </c>
      <c r="G200">
        <v>40.799999999999997</v>
      </c>
      <c r="H200">
        <v>40.9</v>
      </c>
      <c r="I200">
        <v>40.9</v>
      </c>
      <c r="J200">
        <v>1062</v>
      </c>
    </row>
    <row r="201" spans="1:10">
      <c r="A201">
        <v>382</v>
      </c>
      <c r="B201">
        <v>40.9</v>
      </c>
      <c r="C201">
        <v>40.9</v>
      </c>
      <c r="D201">
        <v>40.9</v>
      </c>
      <c r="E201">
        <v>41</v>
      </c>
      <c r="F201">
        <v>41</v>
      </c>
      <c r="G201">
        <v>41</v>
      </c>
      <c r="H201">
        <v>41.1</v>
      </c>
      <c r="I201">
        <v>41.1</v>
      </c>
      <c r="J201">
        <v>1060</v>
      </c>
    </row>
    <row r="202" spans="1:10">
      <c r="A202">
        <v>384</v>
      </c>
      <c r="B202">
        <v>41.1</v>
      </c>
      <c r="C202">
        <v>41.1</v>
      </c>
      <c r="D202">
        <v>41.1</v>
      </c>
      <c r="E202">
        <v>41.2</v>
      </c>
      <c r="F202">
        <v>41.2</v>
      </c>
      <c r="G202">
        <v>41.2</v>
      </c>
      <c r="H202">
        <v>41.3</v>
      </c>
      <c r="I202">
        <v>41.3</v>
      </c>
      <c r="J202">
        <v>1058</v>
      </c>
    </row>
    <row r="203" spans="1:10">
      <c r="A203">
        <v>386</v>
      </c>
      <c r="B203">
        <v>41.3</v>
      </c>
      <c r="C203">
        <v>41.3</v>
      </c>
      <c r="D203">
        <v>41.3</v>
      </c>
      <c r="E203">
        <v>41.4</v>
      </c>
      <c r="F203">
        <v>41.4</v>
      </c>
      <c r="G203">
        <v>41.4</v>
      </c>
      <c r="H203">
        <v>41.5</v>
      </c>
      <c r="I203">
        <v>41.5</v>
      </c>
      <c r="J203">
        <v>1056</v>
      </c>
    </row>
    <row r="204" spans="1:10">
      <c r="A204">
        <v>388</v>
      </c>
      <c r="B204">
        <v>41.5</v>
      </c>
      <c r="C204">
        <v>41.5</v>
      </c>
      <c r="D204">
        <v>41.5</v>
      </c>
      <c r="E204">
        <v>41.6</v>
      </c>
      <c r="F204">
        <v>41.6</v>
      </c>
      <c r="G204">
        <v>41.6</v>
      </c>
      <c r="H204">
        <v>41.7</v>
      </c>
      <c r="I204">
        <v>41.7</v>
      </c>
      <c r="J204">
        <v>1054</v>
      </c>
    </row>
    <row r="205" spans="1:10">
      <c r="A205">
        <v>390</v>
      </c>
      <c r="B205">
        <v>41.7</v>
      </c>
      <c r="C205">
        <v>41.7</v>
      </c>
      <c r="D205">
        <v>41.7</v>
      </c>
      <c r="E205">
        <v>41.8</v>
      </c>
      <c r="F205">
        <v>41.8</v>
      </c>
      <c r="G205">
        <v>41.8</v>
      </c>
      <c r="H205">
        <v>41.9</v>
      </c>
      <c r="I205">
        <v>41.9</v>
      </c>
      <c r="J205">
        <v>1052</v>
      </c>
    </row>
    <row r="206" spans="1:10">
      <c r="A206">
        <v>392</v>
      </c>
      <c r="B206">
        <v>41.9</v>
      </c>
      <c r="C206">
        <v>41.9</v>
      </c>
      <c r="D206">
        <v>41.9</v>
      </c>
      <c r="E206">
        <v>42</v>
      </c>
      <c r="F206">
        <v>42</v>
      </c>
      <c r="G206">
        <v>42</v>
      </c>
      <c r="H206">
        <v>42.1</v>
      </c>
      <c r="I206">
        <v>42.1</v>
      </c>
      <c r="J206">
        <v>1050</v>
      </c>
    </row>
    <row r="207" spans="1:10">
      <c r="A207">
        <v>394</v>
      </c>
      <c r="B207">
        <v>42.1</v>
      </c>
      <c r="C207">
        <v>42.1</v>
      </c>
      <c r="D207">
        <v>42.1</v>
      </c>
      <c r="E207">
        <v>42.2</v>
      </c>
      <c r="F207">
        <v>42.2</v>
      </c>
      <c r="G207">
        <v>42.2</v>
      </c>
      <c r="H207">
        <v>42.3</v>
      </c>
      <c r="I207">
        <v>42.3</v>
      </c>
      <c r="J207">
        <v>1048</v>
      </c>
    </row>
    <row r="208" spans="1:10">
      <c r="A208">
        <v>396</v>
      </c>
      <c r="B208">
        <v>42.3</v>
      </c>
      <c r="C208">
        <v>42.3</v>
      </c>
      <c r="D208">
        <v>42.3</v>
      </c>
      <c r="E208">
        <v>42.4</v>
      </c>
      <c r="F208">
        <v>42.4</v>
      </c>
      <c r="G208">
        <v>42.4</v>
      </c>
      <c r="H208">
        <v>42.5</v>
      </c>
      <c r="I208">
        <v>42.5</v>
      </c>
      <c r="J208">
        <v>1046</v>
      </c>
    </row>
    <row r="209" spans="1:10">
      <c r="A209">
        <v>398</v>
      </c>
      <c r="B209">
        <v>42.5</v>
      </c>
      <c r="C209">
        <v>42.5</v>
      </c>
      <c r="D209">
        <v>42.5</v>
      </c>
      <c r="E209">
        <v>42.6</v>
      </c>
      <c r="F209">
        <v>42.6</v>
      </c>
      <c r="G209">
        <v>42.6</v>
      </c>
      <c r="H209">
        <v>42.7</v>
      </c>
      <c r="I209">
        <v>42.7</v>
      </c>
      <c r="J209">
        <v>1044</v>
      </c>
    </row>
    <row r="210" spans="1:10">
      <c r="A210">
        <v>400</v>
      </c>
      <c r="B210">
        <v>42.7</v>
      </c>
      <c r="C210">
        <v>42.7</v>
      </c>
      <c r="D210">
        <v>42.7</v>
      </c>
      <c r="E210">
        <v>42.8</v>
      </c>
      <c r="F210">
        <v>42.8</v>
      </c>
      <c r="G210">
        <v>42.8</v>
      </c>
      <c r="H210">
        <v>42.9</v>
      </c>
      <c r="I210">
        <v>42.9</v>
      </c>
      <c r="J210">
        <v>1042</v>
      </c>
    </row>
    <row r="211" spans="1:10">
      <c r="A211">
        <v>402</v>
      </c>
      <c r="B211">
        <v>42.9</v>
      </c>
      <c r="C211">
        <v>42.9</v>
      </c>
      <c r="D211">
        <v>42.9</v>
      </c>
      <c r="E211">
        <v>43</v>
      </c>
      <c r="F211">
        <v>43</v>
      </c>
      <c r="G211">
        <v>43</v>
      </c>
      <c r="H211">
        <v>43.1</v>
      </c>
      <c r="I211">
        <v>43.1</v>
      </c>
      <c r="J211">
        <v>1040</v>
      </c>
    </row>
    <row r="212" spans="1:10">
      <c r="A212">
        <v>404</v>
      </c>
      <c r="B212">
        <v>43.1</v>
      </c>
      <c r="C212">
        <v>43.1</v>
      </c>
      <c r="D212">
        <v>43.1</v>
      </c>
      <c r="E212">
        <v>43.2</v>
      </c>
      <c r="F212">
        <v>43.2</v>
      </c>
      <c r="G212">
        <v>43.2</v>
      </c>
      <c r="H212">
        <v>43.3</v>
      </c>
      <c r="I212">
        <v>43.3</v>
      </c>
      <c r="J212">
        <v>1038</v>
      </c>
    </row>
    <row r="213" spans="1:10">
      <c r="A213">
        <v>406</v>
      </c>
      <c r="B213">
        <v>43.3</v>
      </c>
      <c r="C213">
        <v>43.3</v>
      </c>
      <c r="D213">
        <v>43.3</v>
      </c>
      <c r="E213">
        <v>43.4</v>
      </c>
      <c r="F213">
        <v>43.4</v>
      </c>
      <c r="G213">
        <v>43.4</v>
      </c>
      <c r="H213">
        <v>43.5</v>
      </c>
      <c r="I213">
        <v>43.5</v>
      </c>
      <c r="J213">
        <v>1036</v>
      </c>
    </row>
    <row r="214" spans="1:10">
      <c r="A214">
        <v>408</v>
      </c>
      <c r="B214">
        <v>43.5</v>
      </c>
      <c r="C214">
        <v>43.5</v>
      </c>
      <c r="D214">
        <v>43.5</v>
      </c>
      <c r="E214">
        <v>43.6</v>
      </c>
      <c r="F214">
        <v>43.6</v>
      </c>
      <c r="G214">
        <v>43.6</v>
      </c>
      <c r="H214">
        <v>43.7</v>
      </c>
      <c r="I214">
        <v>43.7</v>
      </c>
      <c r="J214">
        <v>1034</v>
      </c>
    </row>
    <row r="215" spans="1:10">
      <c r="A215">
        <v>410</v>
      </c>
      <c r="B215">
        <v>43.7</v>
      </c>
      <c r="C215">
        <v>43.7</v>
      </c>
      <c r="D215">
        <v>43.7</v>
      </c>
      <c r="E215">
        <v>43.8</v>
      </c>
      <c r="F215">
        <v>43.8</v>
      </c>
      <c r="G215">
        <v>43.8</v>
      </c>
      <c r="H215">
        <v>43.9</v>
      </c>
      <c r="I215">
        <v>43.9</v>
      </c>
      <c r="J215">
        <v>1032</v>
      </c>
    </row>
    <row r="216" spans="1:10">
      <c r="A216">
        <v>412</v>
      </c>
      <c r="B216">
        <v>43.9</v>
      </c>
      <c r="C216">
        <v>43.9</v>
      </c>
      <c r="D216">
        <v>43.9</v>
      </c>
      <c r="E216">
        <v>44</v>
      </c>
      <c r="F216">
        <v>44</v>
      </c>
      <c r="G216">
        <v>44</v>
      </c>
      <c r="H216">
        <v>44.1</v>
      </c>
      <c r="I216">
        <v>44.1</v>
      </c>
      <c r="J216">
        <v>1030</v>
      </c>
    </row>
    <row r="217" spans="1:10">
      <c r="A217">
        <v>414</v>
      </c>
      <c r="B217">
        <v>44.1</v>
      </c>
      <c r="C217">
        <v>44.1</v>
      </c>
      <c r="D217">
        <v>44.1</v>
      </c>
      <c r="E217">
        <v>44.2</v>
      </c>
      <c r="F217">
        <v>44.2</v>
      </c>
      <c r="G217">
        <v>44.2</v>
      </c>
      <c r="H217">
        <v>44.3</v>
      </c>
      <c r="I217">
        <v>44.3</v>
      </c>
      <c r="J217">
        <v>1028</v>
      </c>
    </row>
    <row r="218" spans="1:10">
      <c r="A218">
        <v>416</v>
      </c>
      <c r="B218">
        <v>44.3</v>
      </c>
      <c r="C218">
        <v>44.3</v>
      </c>
      <c r="D218">
        <v>44.3</v>
      </c>
      <c r="E218">
        <v>44.4</v>
      </c>
      <c r="F218">
        <v>44.4</v>
      </c>
      <c r="G218">
        <v>44.4</v>
      </c>
      <c r="H218">
        <v>44.5</v>
      </c>
      <c r="I218">
        <v>44.5</v>
      </c>
      <c r="J218">
        <v>1026</v>
      </c>
    </row>
    <row r="219" spans="1:10">
      <c r="A219">
        <v>418</v>
      </c>
      <c r="B219">
        <v>44.5</v>
      </c>
      <c r="C219">
        <v>44.5</v>
      </c>
      <c r="D219">
        <v>44.5</v>
      </c>
      <c r="E219">
        <v>44.6</v>
      </c>
      <c r="F219">
        <v>44.6</v>
      </c>
      <c r="G219">
        <v>44.6</v>
      </c>
      <c r="H219">
        <v>44.7</v>
      </c>
      <c r="I219">
        <v>44.7</v>
      </c>
      <c r="J219">
        <v>1024</v>
      </c>
    </row>
    <row r="220" spans="1:10">
      <c r="A220">
        <v>420</v>
      </c>
      <c r="B220">
        <v>44.7</v>
      </c>
      <c r="C220">
        <v>44.7</v>
      </c>
      <c r="D220">
        <v>44.7</v>
      </c>
      <c r="E220">
        <v>44.8</v>
      </c>
      <c r="F220">
        <v>44.8</v>
      </c>
      <c r="G220">
        <v>44.8</v>
      </c>
      <c r="H220">
        <v>44.9</v>
      </c>
      <c r="I220">
        <v>44.9</v>
      </c>
      <c r="J220">
        <v>1022</v>
      </c>
    </row>
    <row r="221" spans="1:10">
      <c r="A221">
        <v>422</v>
      </c>
      <c r="B221">
        <v>44.9</v>
      </c>
      <c r="C221">
        <v>44.9</v>
      </c>
      <c r="D221">
        <v>44.9</v>
      </c>
      <c r="E221">
        <v>45</v>
      </c>
      <c r="F221">
        <v>45</v>
      </c>
      <c r="G221">
        <v>45</v>
      </c>
      <c r="H221">
        <v>45.1</v>
      </c>
      <c r="I221">
        <v>45.1</v>
      </c>
      <c r="J221">
        <v>1020</v>
      </c>
    </row>
    <row r="222" spans="1:10">
      <c r="A222">
        <v>424</v>
      </c>
      <c r="B222">
        <v>45.1</v>
      </c>
      <c r="C222">
        <v>45.1</v>
      </c>
      <c r="D222">
        <v>45.1</v>
      </c>
      <c r="E222">
        <v>45.2</v>
      </c>
      <c r="F222">
        <v>45.2</v>
      </c>
      <c r="G222">
        <v>45.2</v>
      </c>
      <c r="H222">
        <v>45.3</v>
      </c>
      <c r="I222">
        <v>45.3</v>
      </c>
      <c r="J222">
        <v>1018</v>
      </c>
    </row>
    <row r="223" spans="1:10">
      <c r="A223">
        <v>426</v>
      </c>
      <c r="B223">
        <v>45.3</v>
      </c>
      <c r="C223">
        <v>45.3</v>
      </c>
      <c r="D223">
        <v>45.3</v>
      </c>
      <c r="E223">
        <v>45.4</v>
      </c>
      <c r="F223">
        <v>45.4</v>
      </c>
      <c r="G223">
        <v>45.4</v>
      </c>
      <c r="H223">
        <v>45.5</v>
      </c>
      <c r="I223">
        <v>45.5</v>
      </c>
      <c r="J223">
        <v>1016</v>
      </c>
    </row>
    <row r="224" spans="1:10">
      <c r="A224">
        <v>428</v>
      </c>
      <c r="B224">
        <v>45.5</v>
      </c>
      <c r="C224">
        <v>45.5</v>
      </c>
      <c r="D224">
        <v>45.5</v>
      </c>
      <c r="E224">
        <v>45.6</v>
      </c>
      <c r="F224">
        <v>45.6</v>
      </c>
      <c r="G224">
        <v>45.6</v>
      </c>
      <c r="H224">
        <v>45.7</v>
      </c>
      <c r="I224">
        <v>45.7</v>
      </c>
      <c r="J224">
        <v>1014</v>
      </c>
    </row>
    <row r="225" spans="1:10">
      <c r="A225">
        <v>430</v>
      </c>
      <c r="B225">
        <v>45.7</v>
      </c>
      <c r="C225">
        <v>45.7</v>
      </c>
      <c r="D225">
        <v>45.7</v>
      </c>
      <c r="E225">
        <v>45.8</v>
      </c>
      <c r="F225">
        <v>45.8</v>
      </c>
      <c r="G225">
        <v>45.8</v>
      </c>
      <c r="H225">
        <v>45.9</v>
      </c>
      <c r="I225">
        <v>45.9</v>
      </c>
      <c r="J225">
        <v>1012</v>
      </c>
    </row>
    <row r="226" spans="1:10">
      <c r="A226">
        <v>432</v>
      </c>
      <c r="B226">
        <v>45.9</v>
      </c>
      <c r="C226">
        <v>45.9</v>
      </c>
      <c r="D226">
        <v>45.9</v>
      </c>
      <c r="E226">
        <v>46</v>
      </c>
      <c r="F226">
        <v>46</v>
      </c>
      <c r="G226">
        <v>46</v>
      </c>
      <c r="H226">
        <v>46.1</v>
      </c>
      <c r="I226">
        <v>46.1</v>
      </c>
      <c r="J226">
        <v>1010</v>
      </c>
    </row>
    <row r="227" spans="1:10">
      <c r="A227">
        <v>434</v>
      </c>
      <c r="B227">
        <v>46.1</v>
      </c>
      <c r="C227">
        <v>46.1</v>
      </c>
      <c r="D227">
        <v>46.1</v>
      </c>
      <c r="E227">
        <v>46.2</v>
      </c>
      <c r="F227">
        <v>46.2</v>
      </c>
      <c r="G227">
        <v>46.2</v>
      </c>
      <c r="H227">
        <v>46.3</v>
      </c>
      <c r="I227">
        <v>46.3</v>
      </c>
      <c r="J227">
        <v>1008</v>
      </c>
    </row>
    <row r="228" spans="1:10">
      <c r="A228">
        <v>436</v>
      </c>
      <c r="B228">
        <v>46.3</v>
      </c>
      <c r="C228">
        <v>46.3</v>
      </c>
      <c r="D228">
        <v>46.3</v>
      </c>
      <c r="E228">
        <v>46.4</v>
      </c>
      <c r="F228">
        <v>46.4</v>
      </c>
      <c r="G228">
        <v>46.4</v>
      </c>
      <c r="H228">
        <v>46.5</v>
      </c>
      <c r="I228">
        <v>46.5</v>
      </c>
      <c r="J228">
        <v>1006</v>
      </c>
    </row>
    <row r="229" spans="1:10">
      <c r="A229">
        <v>438</v>
      </c>
      <c r="B229">
        <v>46.5</v>
      </c>
      <c r="C229">
        <v>46.5</v>
      </c>
      <c r="D229">
        <v>46.5</v>
      </c>
      <c r="E229">
        <v>46.6</v>
      </c>
      <c r="F229">
        <v>46.6</v>
      </c>
      <c r="G229">
        <v>46.6</v>
      </c>
      <c r="H229">
        <v>46.7</v>
      </c>
      <c r="I229">
        <v>46.7</v>
      </c>
      <c r="J229">
        <v>1004</v>
      </c>
    </row>
    <row r="230" spans="1:10">
      <c r="A230">
        <v>440</v>
      </c>
      <c r="B230">
        <v>46.7</v>
      </c>
      <c r="C230">
        <v>46.7</v>
      </c>
      <c r="D230">
        <v>46.7</v>
      </c>
      <c r="E230">
        <v>46.8</v>
      </c>
      <c r="F230">
        <v>46.8</v>
      </c>
      <c r="G230">
        <v>46.8</v>
      </c>
      <c r="H230">
        <v>46.9</v>
      </c>
      <c r="I230">
        <v>46.9</v>
      </c>
      <c r="J230">
        <v>1002</v>
      </c>
    </row>
    <row r="231" spans="1:10">
      <c r="A231">
        <v>442</v>
      </c>
      <c r="B231">
        <v>46.9</v>
      </c>
      <c r="C231">
        <v>46.9</v>
      </c>
      <c r="D231">
        <v>46.9</v>
      </c>
      <c r="E231">
        <v>47</v>
      </c>
      <c r="F231">
        <v>47</v>
      </c>
      <c r="G231">
        <v>47</v>
      </c>
      <c r="H231">
        <v>47.1</v>
      </c>
      <c r="I231">
        <v>47.1</v>
      </c>
      <c r="J231">
        <v>1000</v>
      </c>
    </row>
    <row r="232" spans="1:10">
      <c r="A232">
        <v>444</v>
      </c>
      <c r="B232">
        <v>47.1</v>
      </c>
      <c r="C232">
        <v>47.1</v>
      </c>
      <c r="D232">
        <v>47.1</v>
      </c>
      <c r="E232">
        <v>47.2</v>
      </c>
      <c r="F232">
        <v>47.2</v>
      </c>
      <c r="G232">
        <v>47.2</v>
      </c>
      <c r="H232">
        <v>47.3</v>
      </c>
      <c r="I232">
        <v>47.3</v>
      </c>
      <c r="J232">
        <v>998</v>
      </c>
    </row>
    <row r="233" spans="1:10">
      <c r="A233">
        <v>446</v>
      </c>
      <c r="B233">
        <v>47.3</v>
      </c>
      <c r="C233">
        <v>47.3</v>
      </c>
      <c r="D233">
        <v>47.3</v>
      </c>
      <c r="E233">
        <v>47.4</v>
      </c>
      <c r="F233">
        <v>47.4</v>
      </c>
      <c r="G233">
        <v>47.4</v>
      </c>
      <c r="H233">
        <v>47.5</v>
      </c>
      <c r="I233">
        <v>47.5</v>
      </c>
      <c r="J233">
        <v>996</v>
      </c>
    </row>
    <row r="234" spans="1:10">
      <c r="A234">
        <v>448</v>
      </c>
      <c r="B234">
        <v>47.5</v>
      </c>
      <c r="C234">
        <v>47.5</v>
      </c>
      <c r="D234">
        <v>47.5</v>
      </c>
      <c r="E234">
        <v>47.6</v>
      </c>
      <c r="F234">
        <v>47.6</v>
      </c>
      <c r="G234">
        <v>47.6</v>
      </c>
      <c r="H234">
        <v>47.7</v>
      </c>
      <c r="I234">
        <v>47.7</v>
      </c>
      <c r="J234">
        <v>994</v>
      </c>
    </row>
    <row r="235" spans="1:10">
      <c r="A235">
        <v>450</v>
      </c>
      <c r="B235">
        <v>47.7</v>
      </c>
      <c r="C235">
        <v>47.7</v>
      </c>
      <c r="D235">
        <v>47.7</v>
      </c>
      <c r="E235">
        <v>47.8</v>
      </c>
      <c r="F235">
        <v>47.8</v>
      </c>
      <c r="G235">
        <v>47.8</v>
      </c>
      <c r="H235">
        <v>47.9</v>
      </c>
      <c r="I235">
        <v>47.9</v>
      </c>
      <c r="J235">
        <v>992</v>
      </c>
    </row>
    <row r="236" spans="1:10">
      <c r="A236">
        <v>452</v>
      </c>
      <c r="B236">
        <v>47.9</v>
      </c>
      <c r="C236">
        <v>47.9</v>
      </c>
      <c r="D236">
        <v>47.9</v>
      </c>
      <c r="E236">
        <v>48</v>
      </c>
      <c r="F236">
        <v>48</v>
      </c>
      <c r="G236">
        <v>48</v>
      </c>
      <c r="H236">
        <v>48.1</v>
      </c>
      <c r="I236">
        <v>48.1</v>
      </c>
      <c r="J236">
        <v>990</v>
      </c>
    </row>
    <row r="237" spans="1:10">
      <c r="A237">
        <v>454</v>
      </c>
      <c r="B237">
        <v>48.1</v>
      </c>
      <c r="C237">
        <v>48.1</v>
      </c>
      <c r="D237">
        <v>48.1</v>
      </c>
      <c r="E237">
        <v>48.2</v>
      </c>
      <c r="F237">
        <v>48.2</v>
      </c>
      <c r="G237">
        <v>48.2</v>
      </c>
      <c r="H237">
        <v>48.3</v>
      </c>
      <c r="I237">
        <v>48.3</v>
      </c>
      <c r="J237">
        <v>988</v>
      </c>
    </row>
    <row r="238" spans="1:10">
      <c r="A238">
        <v>456</v>
      </c>
      <c r="B238">
        <v>48.3</v>
      </c>
      <c r="C238">
        <v>48.3</v>
      </c>
      <c r="D238">
        <v>48.3</v>
      </c>
      <c r="E238">
        <v>48.4</v>
      </c>
      <c r="F238">
        <v>48.4</v>
      </c>
      <c r="G238">
        <v>48.4</v>
      </c>
      <c r="H238">
        <v>48.5</v>
      </c>
      <c r="I238">
        <v>48.5</v>
      </c>
      <c r="J238">
        <v>986</v>
      </c>
    </row>
    <row r="239" spans="1:10">
      <c r="A239">
        <v>458</v>
      </c>
      <c r="B239">
        <v>48.5</v>
      </c>
      <c r="C239">
        <v>48.5</v>
      </c>
      <c r="D239">
        <v>48.5</v>
      </c>
      <c r="E239">
        <v>48.6</v>
      </c>
      <c r="F239">
        <v>48.6</v>
      </c>
      <c r="G239">
        <v>48.6</v>
      </c>
      <c r="H239">
        <v>48.7</v>
      </c>
      <c r="I239">
        <v>48.7</v>
      </c>
      <c r="J239">
        <v>984</v>
      </c>
    </row>
    <row r="240" spans="1:10">
      <c r="A240">
        <v>460</v>
      </c>
      <c r="B240">
        <v>48.7</v>
      </c>
      <c r="C240">
        <v>48.7</v>
      </c>
      <c r="D240">
        <v>48.7</v>
      </c>
      <c r="E240">
        <v>48.8</v>
      </c>
      <c r="F240">
        <v>48.8</v>
      </c>
      <c r="G240">
        <v>48.8</v>
      </c>
      <c r="H240">
        <v>48.9</v>
      </c>
      <c r="I240">
        <v>48.9</v>
      </c>
      <c r="J240">
        <v>982</v>
      </c>
    </row>
    <row r="241" spans="1:10">
      <c r="A241">
        <v>462</v>
      </c>
      <c r="B241">
        <v>48.9</v>
      </c>
      <c r="C241">
        <v>48.9</v>
      </c>
      <c r="D241">
        <v>48.9</v>
      </c>
      <c r="E241">
        <v>49</v>
      </c>
      <c r="F241">
        <v>49</v>
      </c>
      <c r="G241">
        <v>49</v>
      </c>
      <c r="H241">
        <v>49.1</v>
      </c>
      <c r="I241">
        <v>49.1</v>
      </c>
      <c r="J241">
        <v>980</v>
      </c>
    </row>
    <row r="242" spans="1:10">
      <c r="A242">
        <v>464</v>
      </c>
      <c r="B242">
        <v>49.1</v>
      </c>
      <c r="C242">
        <v>49.1</v>
      </c>
      <c r="D242">
        <v>49.1</v>
      </c>
      <c r="E242">
        <v>49.2</v>
      </c>
      <c r="F242">
        <v>49.2</v>
      </c>
      <c r="G242">
        <v>49.2</v>
      </c>
      <c r="H242">
        <v>49.3</v>
      </c>
      <c r="I242">
        <v>49.3</v>
      </c>
      <c r="J242">
        <v>978</v>
      </c>
    </row>
    <row r="243" spans="1:10">
      <c r="A243">
        <v>466</v>
      </c>
      <c r="B243">
        <v>49.3</v>
      </c>
      <c r="C243">
        <v>49.3</v>
      </c>
      <c r="D243">
        <v>49.3</v>
      </c>
      <c r="E243">
        <v>49.4</v>
      </c>
      <c r="F243">
        <v>49.4</v>
      </c>
      <c r="G243">
        <v>49.4</v>
      </c>
      <c r="H243">
        <v>49.5</v>
      </c>
      <c r="I243">
        <v>49.5</v>
      </c>
      <c r="J243">
        <v>976</v>
      </c>
    </row>
    <row r="244" spans="1:10">
      <c r="A244">
        <v>468</v>
      </c>
      <c r="B244">
        <v>49.5</v>
      </c>
      <c r="C244">
        <v>49.5</v>
      </c>
      <c r="D244">
        <v>49.5</v>
      </c>
      <c r="E244">
        <v>49.6</v>
      </c>
      <c r="F244">
        <v>49.6</v>
      </c>
      <c r="G244">
        <v>49.6</v>
      </c>
      <c r="H244">
        <v>49.7</v>
      </c>
      <c r="I244">
        <v>49.7</v>
      </c>
      <c r="J244">
        <v>974</v>
      </c>
    </row>
    <row r="245" spans="1:10">
      <c r="A245">
        <v>470</v>
      </c>
      <c r="B245">
        <v>49.7</v>
      </c>
      <c r="C245">
        <v>49.7</v>
      </c>
      <c r="D245">
        <v>49.7</v>
      </c>
      <c r="E245">
        <v>49.8</v>
      </c>
      <c r="F245">
        <v>49.8</v>
      </c>
      <c r="G245">
        <v>49.8</v>
      </c>
      <c r="H245">
        <v>49.9</v>
      </c>
      <c r="I245">
        <v>49.9</v>
      </c>
      <c r="J245">
        <v>972</v>
      </c>
    </row>
    <row r="246" spans="1:10">
      <c r="A246">
        <v>472</v>
      </c>
      <c r="B246">
        <v>49.9</v>
      </c>
      <c r="C246">
        <v>49.9</v>
      </c>
      <c r="D246">
        <v>49.9</v>
      </c>
      <c r="E246">
        <v>50</v>
      </c>
      <c r="F246">
        <v>50</v>
      </c>
      <c r="G246">
        <v>50</v>
      </c>
      <c r="H246">
        <v>50.1</v>
      </c>
      <c r="I246">
        <v>50.1</v>
      </c>
      <c r="J246">
        <v>970</v>
      </c>
    </row>
    <row r="247" spans="1:10">
      <c r="A247">
        <v>474</v>
      </c>
      <c r="B247">
        <v>50.1</v>
      </c>
      <c r="C247">
        <v>50.1</v>
      </c>
      <c r="D247">
        <v>50.1</v>
      </c>
      <c r="E247">
        <v>50.2</v>
      </c>
      <c r="F247">
        <v>50.2</v>
      </c>
      <c r="G247">
        <v>50.2</v>
      </c>
      <c r="H247">
        <v>50.3</v>
      </c>
      <c r="I247">
        <v>50.3</v>
      </c>
      <c r="J247">
        <v>968</v>
      </c>
    </row>
    <row r="248" spans="1:10">
      <c r="A248">
        <v>476</v>
      </c>
      <c r="B248">
        <v>50.3</v>
      </c>
      <c r="C248">
        <v>50.3</v>
      </c>
      <c r="D248">
        <v>50.3</v>
      </c>
      <c r="E248">
        <v>50.4</v>
      </c>
      <c r="F248">
        <v>50.4</v>
      </c>
      <c r="G248">
        <v>50.4</v>
      </c>
      <c r="H248">
        <v>50.5</v>
      </c>
      <c r="I248">
        <v>50.5</v>
      </c>
      <c r="J248">
        <v>966</v>
      </c>
    </row>
    <row r="249" spans="1:10">
      <c r="A249">
        <v>478</v>
      </c>
      <c r="B249">
        <v>50.5</v>
      </c>
      <c r="C249">
        <v>50.5</v>
      </c>
      <c r="D249">
        <v>50.5</v>
      </c>
      <c r="E249">
        <v>50.6</v>
      </c>
      <c r="F249">
        <v>50.6</v>
      </c>
      <c r="G249">
        <v>50.6</v>
      </c>
      <c r="H249">
        <v>50.7</v>
      </c>
      <c r="I249">
        <v>50.7</v>
      </c>
      <c r="J249">
        <v>964</v>
      </c>
    </row>
    <row r="250" spans="1:10">
      <c r="A250">
        <v>480</v>
      </c>
      <c r="B250">
        <v>50.7</v>
      </c>
      <c r="C250">
        <v>50.7</v>
      </c>
      <c r="D250">
        <v>50.7</v>
      </c>
      <c r="E250">
        <v>50.8</v>
      </c>
      <c r="F250">
        <v>50.8</v>
      </c>
      <c r="G250">
        <v>50.8</v>
      </c>
      <c r="H250">
        <v>50.9</v>
      </c>
      <c r="I250">
        <v>50.9</v>
      </c>
      <c r="J250">
        <v>962</v>
      </c>
    </row>
    <row r="251" spans="1:10">
      <c r="A251">
        <v>482</v>
      </c>
      <c r="B251">
        <v>50.9</v>
      </c>
      <c r="C251">
        <v>50.9</v>
      </c>
      <c r="D251">
        <v>50.9</v>
      </c>
      <c r="E251">
        <v>51</v>
      </c>
      <c r="F251">
        <v>51</v>
      </c>
      <c r="G251">
        <v>51</v>
      </c>
      <c r="H251">
        <v>51.1</v>
      </c>
      <c r="I251">
        <v>51.1</v>
      </c>
      <c r="J251">
        <v>960</v>
      </c>
    </row>
    <row r="252" spans="1:10">
      <c r="A252">
        <v>484</v>
      </c>
      <c r="B252">
        <v>51.1</v>
      </c>
      <c r="C252">
        <v>51.1</v>
      </c>
      <c r="D252">
        <v>51.1</v>
      </c>
      <c r="E252">
        <v>51.2</v>
      </c>
      <c r="F252">
        <v>51.2</v>
      </c>
      <c r="G252">
        <v>51.2</v>
      </c>
      <c r="H252">
        <v>51.3</v>
      </c>
      <c r="I252">
        <v>51.3</v>
      </c>
      <c r="J252">
        <v>958</v>
      </c>
    </row>
    <row r="253" spans="1:10">
      <c r="A253">
        <v>486</v>
      </c>
      <c r="B253">
        <v>51.3</v>
      </c>
      <c r="C253">
        <v>51.3</v>
      </c>
      <c r="D253">
        <v>51.3</v>
      </c>
      <c r="E253">
        <v>51.4</v>
      </c>
      <c r="F253">
        <v>51.4</v>
      </c>
      <c r="G253">
        <v>51.4</v>
      </c>
      <c r="H253">
        <v>51.5</v>
      </c>
      <c r="I253">
        <v>51.5</v>
      </c>
      <c r="J253">
        <v>956</v>
      </c>
    </row>
    <row r="254" spans="1:10">
      <c r="A254">
        <v>488</v>
      </c>
      <c r="B254">
        <v>51.5</v>
      </c>
      <c r="C254">
        <v>51.5</v>
      </c>
      <c r="D254">
        <v>51.5</v>
      </c>
      <c r="E254">
        <v>51.6</v>
      </c>
      <c r="F254">
        <v>51.6</v>
      </c>
      <c r="G254">
        <v>51.6</v>
      </c>
      <c r="H254">
        <v>51.7</v>
      </c>
      <c r="I254">
        <v>51.7</v>
      </c>
      <c r="J254">
        <v>954</v>
      </c>
    </row>
    <row r="255" spans="1:10">
      <c r="A255">
        <v>490</v>
      </c>
      <c r="B255">
        <v>51.7</v>
      </c>
      <c r="C255">
        <v>51.7</v>
      </c>
      <c r="D255">
        <v>51.7</v>
      </c>
      <c r="E255">
        <v>51.8</v>
      </c>
      <c r="F255">
        <v>51.8</v>
      </c>
      <c r="G255">
        <v>51.8</v>
      </c>
      <c r="H255">
        <v>51.9</v>
      </c>
      <c r="I255">
        <v>51.9</v>
      </c>
      <c r="J255">
        <v>952</v>
      </c>
    </row>
    <row r="256" spans="1:10">
      <c r="A256">
        <v>492</v>
      </c>
      <c r="B256">
        <v>51.9</v>
      </c>
      <c r="C256">
        <v>51.9</v>
      </c>
      <c r="D256">
        <v>51.9</v>
      </c>
      <c r="E256">
        <v>52</v>
      </c>
      <c r="F256">
        <v>52</v>
      </c>
      <c r="G256">
        <v>52</v>
      </c>
      <c r="H256">
        <v>52.1</v>
      </c>
      <c r="I256">
        <v>52.1</v>
      </c>
      <c r="J256">
        <v>950</v>
      </c>
    </row>
    <row r="257" spans="1:10">
      <c r="A257">
        <v>494</v>
      </c>
      <c r="B257">
        <v>52.1</v>
      </c>
      <c r="C257">
        <v>52.1</v>
      </c>
      <c r="D257">
        <v>52.1</v>
      </c>
      <c r="E257">
        <v>52.2</v>
      </c>
      <c r="F257">
        <v>52.2</v>
      </c>
      <c r="G257">
        <v>52.2</v>
      </c>
      <c r="H257">
        <v>52.3</v>
      </c>
      <c r="I257">
        <v>52.3</v>
      </c>
      <c r="J257">
        <v>948</v>
      </c>
    </row>
    <row r="258" spans="1:10">
      <c r="A258">
        <v>496</v>
      </c>
      <c r="B258">
        <v>52.3</v>
      </c>
      <c r="C258">
        <v>52.3</v>
      </c>
      <c r="D258">
        <v>52.3</v>
      </c>
      <c r="E258">
        <v>52.4</v>
      </c>
      <c r="F258">
        <v>52.4</v>
      </c>
      <c r="G258">
        <v>52.4</v>
      </c>
      <c r="H258">
        <v>52.5</v>
      </c>
      <c r="I258">
        <v>52.5</v>
      </c>
      <c r="J258">
        <v>946</v>
      </c>
    </row>
    <row r="259" spans="1:10">
      <c r="A259">
        <v>498</v>
      </c>
      <c r="B259">
        <v>52.5</v>
      </c>
      <c r="C259">
        <v>52.5</v>
      </c>
      <c r="D259">
        <v>52.5</v>
      </c>
      <c r="E259">
        <v>52.6</v>
      </c>
      <c r="F259">
        <v>52.6</v>
      </c>
      <c r="G259">
        <v>52.6</v>
      </c>
      <c r="H259">
        <v>52.7</v>
      </c>
      <c r="I259">
        <v>52.7</v>
      </c>
      <c r="J259">
        <v>944</v>
      </c>
    </row>
    <row r="260" spans="1:10">
      <c r="A260">
        <v>500</v>
      </c>
      <c r="B260">
        <v>52.7</v>
      </c>
      <c r="C260">
        <v>52.7</v>
      </c>
      <c r="D260">
        <v>52.7</v>
      </c>
      <c r="E260">
        <v>52.8</v>
      </c>
      <c r="F260">
        <v>52.8</v>
      </c>
      <c r="G260">
        <v>52.8</v>
      </c>
      <c r="H260">
        <v>52.9</v>
      </c>
      <c r="I260">
        <v>52.9</v>
      </c>
      <c r="J260">
        <v>942</v>
      </c>
    </row>
    <row r="261" spans="1:10">
      <c r="A261">
        <v>502</v>
      </c>
      <c r="B261">
        <v>52.9</v>
      </c>
      <c r="C261">
        <v>52.9</v>
      </c>
      <c r="D261">
        <v>52.9</v>
      </c>
      <c r="E261">
        <v>53</v>
      </c>
      <c r="F261">
        <v>53</v>
      </c>
      <c r="G261">
        <v>53</v>
      </c>
      <c r="H261">
        <v>53.1</v>
      </c>
      <c r="I261">
        <v>53.1</v>
      </c>
      <c r="J261">
        <v>940</v>
      </c>
    </row>
    <row r="262" spans="1:10">
      <c r="A262">
        <v>504</v>
      </c>
      <c r="B262">
        <v>53.1</v>
      </c>
      <c r="C262">
        <v>53.1</v>
      </c>
      <c r="D262">
        <v>53.1</v>
      </c>
      <c r="E262">
        <v>53.2</v>
      </c>
      <c r="F262">
        <v>53.2</v>
      </c>
      <c r="G262">
        <v>53.2</v>
      </c>
      <c r="H262">
        <v>53.3</v>
      </c>
      <c r="I262">
        <v>53.3</v>
      </c>
      <c r="J262">
        <v>938</v>
      </c>
    </row>
    <row r="263" spans="1:10">
      <c r="A263">
        <v>506</v>
      </c>
      <c r="B263">
        <v>53.3</v>
      </c>
      <c r="C263">
        <v>53.3</v>
      </c>
      <c r="D263">
        <v>53.3</v>
      </c>
      <c r="E263">
        <v>53.4</v>
      </c>
      <c r="F263">
        <v>53.4</v>
      </c>
      <c r="G263">
        <v>53.4</v>
      </c>
      <c r="H263">
        <v>53.5</v>
      </c>
      <c r="I263">
        <v>53.5</v>
      </c>
      <c r="J263">
        <v>936</v>
      </c>
    </row>
    <row r="264" spans="1:10">
      <c r="A264">
        <v>508</v>
      </c>
      <c r="B264">
        <v>53.5</v>
      </c>
      <c r="C264">
        <v>53.5</v>
      </c>
      <c r="D264">
        <v>53.5</v>
      </c>
      <c r="E264">
        <v>53.6</v>
      </c>
      <c r="F264">
        <v>53.6</v>
      </c>
      <c r="G264">
        <v>53.6</v>
      </c>
      <c r="H264">
        <v>53.7</v>
      </c>
      <c r="I264">
        <v>53.7</v>
      </c>
      <c r="J264">
        <v>934</v>
      </c>
    </row>
    <row r="265" spans="1:10">
      <c r="A265">
        <v>510</v>
      </c>
      <c r="B265">
        <v>53.7</v>
      </c>
      <c r="C265">
        <v>53.7</v>
      </c>
      <c r="D265">
        <v>53.7</v>
      </c>
      <c r="E265">
        <v>53.8</v>
      </c>
      <c r="F265">
        <v>53.8</v>
      </c>
      <c r="G265">
        <v>53.8</v>
      </c>
      <c r="H265">
        <v>53.9</v>
      </c>
      <c r="I265">
        <v>53.9</v>
      </c>
      <c r="J265">
        <v>932</v>
      </c>
    </row>
    <row r="266" spans="1:10">
      <c r="A266">
        <v>512</v>
      </c>
      <c r="B266">
        <v>53.9</v>
      </c>
      <c r="C266">
        <v>53.9</v>
      </c>
      <c r="D266">
        <v>53.9</v>
      </c>
      <c r="E266">
        <v>54</v>
      </c>
      <c r="F266">
        <v>54</v>
      </c>
      <c r="G266">
        <v>54</v>
      </c>
      <c r="H266">
        <v>54.1</v>
      </c>
      <c r="I266">
        <v>54.1</v>
      </c>
      <c r="J266">
        <v>930</v>
      </c>
    </row>
    <row r="267" spans="1:10">
      <c r="A267">
        <v>514</v>
      </c>
      <c r="B267">
        <v>54.1</v>
      </c>
      <c r="C267">
        <v>54.1</v>
      </c>
      <c r="D267">
        <v>54.1</v>
      </c>
      <c r="E267">
        <v>54.2</v>
      </c>
      <c r="F267">
        <v>54.2</v>
      </c>
      <c r="G267">
        <v>54.2</v>
      </c>
      <c r="H267">
        <v>54.3</v>
      </c>
      <c r="I267">
        <v>54.3</v>
      </c>
      <c r="J267">
        <v>928</v>
      </c>
    </row>
    <row r="268" spans="1:10">
      <c r="A268">
        <v>516</v>
      </c>
      <c r="B268">
        <v>54.3</v>
      </c>
      <c r="C268">
        <v>54.3</v>
      </c>
      <c r="D268">
        <v>54.3</v>
      </c>
      <c r="E268">
        <v>54.4</v>
      </c>
      <c r="F268">
        <v>54.4</v>
      </c>
      <c r="G268">
        <v>54.4</v>
      </c>
      <c r="H268">
        <v>54.5</v>
      </c>
      <c r="I268">
        <v>54.5</v>
      </c>
      <c r="J268">
        <v>926</v>
      </c>
    </row>
    <row r="269" spans="1:10">
      <c r="A269">
        <v>518</v>
      </c>
      <c r="B269">
        <v>54.5</v>
      </c>
      <c r="C269">
        <v>54.5</v>
      </c>
      <c r="D269">
        <v>54.5</v>
      </c>
      <c r="E269">
        <v>54.6</v>
      </c>
      <c r="F269">
        <v>54.6</v>
      </c>
      <c r="G269">
        <v>54.6</v>
      </c>
      <c r="H269">
        <v>54.7</v>
      </c>
      <c r="I269">
        <v>54.7</v>
      </c>
      <c r="J269">
        <v>924</v>
      </c>
    </row>
    <row r="270" spans="1:10">
      <c r="A270">
        <v>520</v>
      </c>
      <c r="B270">
        <v>54.7</v>
      </c>
      <c r="C270">
        <v>54.7</v>
      </c>
      <c r="D270">
        <v>54.7</v>
      </c>
      <c r="E270">
        <v>54.8</v>
      </c>
      <c r="F270">
        <v>54.8</v>
      </c>
      <c r="G270">
        <v>54.8</v>
      </c>
      <c r="H270">
        <v>54.9</v>
      </c>
      <c r="I270">
        <v>54.9</v>
      </c>
      <c r="J270">
        <v>922</v>
      </c>
    </row>
    <row r="271" spans="1:10">
      <c r="A271">
        <v>522</v>
      </c>
      <c r="B271">
        <v>54.9</v>
      </c>
      <c r="C271">
        <v>54.9</v>
      </c>
      <c r="D271">
        <v>54.9</v>
      </c>
      <c r="E271">
        <v>55</v>
      </c>
      <c r="F271">
        <v>55</v>
      </c>
      <c r="G271">
        <v>55</v>
      </c>
      <c r="H271">
        <v>55.1</v>
      </c>
      <c r="I271">
        <v>55.1</v>
      </c>
      <c r="J271">
        <v>920</v>
      </c>
    </row>
    <row r="272" spans="1:10">
      <c r="A272">
        <v>524</v>
      </c>
      <c r="B272">
        <v>55.1</v>
      </c>
      <c r="C272">
        <v>55.1</v>
      </c>
      <c r="D272">
        <v>55.1</v>
      </c>
      <c r="E272">
        <v>55.2</v>
      </c>
      <c r="F272">
        <v>55.2</v>
      </c>
      <c r="G272">
        <v>55.2</v>
      </c>
      <c r="H272">
        <v>55.3</v>
      </c>
      <c r="I272">
        <v>55.3</v>
      </c>
      <c r="J272">
        <v>918</v>
      </c>
    </row>
    <row r="273" spans="1:10">
      <c r="A273">
        <v>526</v>
      </c>
      <c r="B273">
        <v>55.3</v>
      </c>
      <c r="C273">
        <v>55.3</v>
      </c>
      <c r="D273">
        <v>55.3</v>
      </c>
      <c r="E273">
        <v>55.4</v>
      </c>
      <c r="F273">
        <v>55.4</v>
      </c>
      <c r="G273">
        <v>55.4</v>
      </c>
      <c r="H273">
        <v>55.5</v>
      </c>
      <c r="I273">
        <v>55.5</v>
      </c>
      <c r="J273">
        <v>916</v>
      </c>
    </row>
    <row r="274" spans="1:10">
      <c r="A274">
        <v>528</v>
      </c>
      <c r="B274">
        <v>55.5</v>
      </c>
      <c r="C274">
        <v>55.5</v>
      </c>
      <c r="D274">
        <v>55.5</v>
      </c>
      <c r="E274">
        <v>55.6</v>
      </c>
      <c r="F274">
        <v>55.6</v>
      </c>
      <c r="G274">
        <v>55.6</v>
      </c>
      <c r="H274">
        <v>55.7</v>
      </c>
      <c r="I274">
        <v>55.7</v>
      </c>
      <c r="J274">
        <v>914</v>
      </c>
    </row>
    <row r="275" spans="1:10">
      <c r="A275">
        <v>530</v>
      </c>
      <c r="B275">
        <v>55.7</v>
      </c>
      <c r="C275">
        <v>55.7</v>
      </c>
      <c r="D275">
        <v>55.7</v>
      </c>
      <c r="E275">
        <v>55.8</v>
      </c>
      <c r="F275">
        <v>55.8</v>
      </c>
      <c r="G275">
        <v>55.8</v>
      </c>
      <c r="H275">
        <v>55.9</v>
      </c>
      <c r="I275">
        <v>55.9</v>
      </c>
      <c r="J275">
        <v>912</v>
      </c>
    </row>
    <row r="276" spans="1:10">
      <c r="A276">
        <v>532</v>
      </c>
      <c r="B276">
        <v>55.9</v>
      </c>
      <c r="C276">
        <v>55.9</v>
      </c>
      <c r="D276">
        <v>55.9</v>
      </c>
      <c r="E276">
        <v>56</v>
      </c>
      <c r="F276">
        <v>56</v>
      </c>
      <c r="G276">
        <v>56</v>
      </c>
      <c r="H276">
        <v>56.1</v>
      </c>
      <c r="I276">
        <v>56.1</v>
      </c>
      <c r="J276">
        <v>910</v>
      </c>
    </row>
    <row r="277" spans="1:10">
      <c r="A277">
        <v>534</v>
      </c>
      <c r="B277">
        <v>56.1</v>
      </c>
      <c r="C277">
        <v>56.1</v>
      </c>
      <c r="D277">
        <v>56.1</v>
      </c>
      <c r="E277">
        <v>56.2</v>
      </c>
      <c r="F277">
        <v>56.2</v>
      </c>
      <c r="G277">
        <v>56.2</v>
      </c>
      <c r="H277">
        <v>56.3</v>
      </c>
      <c r="I277">
        <v>56.3</v>
      </c>
      <c r="J277">
        <v>908</v>
      </c>
    </row>
    <row r="278" spans="1:10">
      <c r="A278">
        <v>536</v>
      </c>
      <c r="B278">
        <v>56.3</v>
      </c>
      <c r="C278">
        <v>56.3</v>
      </c>
      <c r="D278">
        <v>56.3</v>
      </c>
      <c r="E278">
        <v>56.4</v>
      </c>
      <c r="F278">
        <v>56.4</v>
      </c>
      <c r="G278">
        <v>56.4</v>
      </c>
      <c r="H278">
        <v>56.5</v>
      </c>
      <c r="I278">
        <v>56.5</v>
      </c>
      <c r="J278">
        <v>906</v>
      </c>
    </row>
    <row r="279" spans="1:10">
      <c r="A279">
        <v>538</v>
      </c>
      <c r="B279">
        <v>56.5</v>
      </c>
      <c r="C279">
        <v>56.5</v>
      </c>
      <c r="D279">
        <v>56.5</v>
      </c>
      <c r="E279">
        <v>56.6</v>
      </c>
      <c r="F279">
        <v>56.6</v>
      </c>
      <c r="G279">
        <v>56.6</v>
      </c>
      <c r="H279">
        <v>56.7</v>
      </c>
      <c r="I279">
        <v>56.7</v>
      </c>
      <c r="J279">
        <v>904</v>
      </c>
    </row>
    <row r="280" spans="1:10">
      <c r="A280">
        <v>540</v>
      </c>
      <c r="B280">
        <v>56.7</v>
      </c>
      <c r="C280">
        <v>56.7</v>
      </c>
      <c r="D280">
        <v>56.7</v>
      </c>
      <c r="E280">
        <v>56.8</v>
      </c>
      <c r="F280">
        <v>56.8</v>
      </c>
      <c r="G280">
        <v>56.8</v>
      </c>
      <c r="H280">
        <v>56.9</v>
      </c>
      <c r="I280">
        <v>56.9</v>
      </c>
      <c r="J280">
        <v>902</v>
      </c>
    </row>
    <row r="281" spans="1:10">
      <c r="A281">
        <v>542</v>
      </c>
      <c r="B281">
        <v>56.9</v>
      </c>
      <c r="C281">
        <v>56.9</v>
      </c>
      <c r="D281">
        <v>56.9</v>
      </c>
      <c r="E281">
        <v>57</v>
      </c>
      <c r="F281">
        <v>57</v>
      </c>
      <c r="G281">
        <v>57</v>
      </c>
      <c r="H281">
        <v>57.1</v>
      </c>
      <c r="I281">
        <v>57.1</v>
      </c>
      <c r="J281">
        <v>900</v>
      </c>
    </row>
    <row r="282" spans="1:10">
      <c r="A282">
        <v>544</v>
      </c>
      <c r="B282">
        <v>57.1</v>
      </c>
      <c r="C282">
        <v>57.1</v>
      </c>
      <c r="D282">
        <v>57.1</v>
      </c>
      <c r="E282">
        <v>57.2</v>
      </c>
      <c r="F282">
        <v>57.2</v>
      </c>
      <c r="G282">
        <v>57.2</v>
      </c>
      <c r="H282">
        <v>57.3</v>
      </c>
      <c r="I282">
        <v>57.3</v>
      </c>
      <c r="J282">
        <v>898</v>
      </c>
    </row>
    <row r="283" spans="1:10">
      <c r="A283">
        <v>546</v>
      </c>
      <c r="B283">
        <v>57.3</v>
      </c>
      <c r="C283">
        <v>57.3</v>
      </c>
      <c r="D283">
        <v>57.3</v>
      </c>
      <c r="E283">
        <v>57.4</v>
      </c>
      <c r="F283">
        <v>57.4</v>
      </c>
      <c r="G283">
        <v>57.4</v>
      </c>
      <c r="H283">
        <v>57.5</v>
      </c>
      <c r="I283">
        <v>57.5</v>
      </c>
      <c r="J283">
        <v>896</v>
      </c>
    </row>
    <row r="284" spans="1:10">
      <c r="A284">
        <v>548</v>
      </c>
      <c r="B284">
        <v>57.5</v>
      </c>
      <c r="C284">
        <v>57.5</v>
      </c>
      <c r="D284">
        <v>57.5</v>
      </c>
      <c r="E284">
        <v>57.6</v>
      </c>
      <c r="F284">
        <v>57.6</v>
      </c>
      <c r="G284">
        <v>57.6</v>
      </c>
      <c r="H284">
        <v>57.7</v>
      </c>
      <c r="I284">
        <v>57.7</v>
      </c>
      <c r="J284">
        <v>894</v>
      </c>
    </row>
    <row r="285" spans="1:10">
      <c r="A285">
        <v>550</v>
      </c>
      <c r="B285">
        <v>57.7</v>
      </c>
      <c r="C285">
        <v>57.7</v>
      </c>
      <c r="D285">
        <v>57.7</v>
      </c>
      <c r="E285">
        <v>57.8</v>
      </c>
      <c r="F285">
        <v>57.8</v>
      </c>
      <c r="G285">
        <v>57.8</v>
      </c>
      <c r="H285">
        <v>57.9</v>
      </c>
      <c r="I285">
        <v>57.9</v>
      </c>
      <c r="J285">
        <v>892</v>
      </c>
    </row>
    <row r="286" spans="1:10">
      <c r="A286">
        <v>552</v>
      </c>
      <c r="B286">
        <v>57.9</v>
      </c>
      <c r="C286">
        <v>57.9</v>
      </c>
      <c r="D286">
        <v>57.9</v>
      </c>
      <c r="E286">
        <v>58</v>
      </c>
      <c r="F286">
        <v>58</v>
      </c>
      <c r="G286">
        <v>58</v>
      </c>
      <c r="H286">
        <v>58.1</v>
      </c>
      <c r="I286">
        <v>58.1</v>
      </c>
      <c r="J286">
        <v>890</v>
      </c>
    </row>
    <row r="287" spans="1:10">
      <c r="A287">
        <v>554</v>
      </c>
      <c r="B287">
        <v>58.1</v>
      </c>
      <c r="C287">
        <v>58.1</v>
      </c>
      <c r="D287">
        <v>58.1</v>
      </c>
      <c r="E287">
        <v>58.2</v>
      </c>
      <c r="F287">
        <v>58.2</v>
      </c>
      <c r="G287">
        <v>58.2</v>
      </c>
      <c r="H287">
        <v>58.3</v>
      </c>
      <c r="I287">
        <v>58.3</v>
      </c>
      <c r="J287">
        <v>888</v>
      </c>
    </row>
    <row r="288" spans="1:10">
      <c r="A288">
        <v>556</v>
      </c>
      <c r="B288">
        <v>58.3</v>
      </c>
      <c r="C288">
        <v>58.3</v>
      </c>
      <c r="D288">
        <v>58.3</v>
      </c>
      <c r="E288">
        <v>58.4</v>
      </c>
      <c r="F288">
        <v>58.4</v>
      </c>
      <c r="G288">
        <v>58.4</v>
      </c>
      <c r="H288">
        <v>58.5</v>
      </c>
      <c r="I288">
        <v>58.5</v>
      </c>
      <c r="J288">
        <v>886</v>
      </c>
    </row>
    <row r="289" spans="1:10">
      <c r="A289">
        <v>558</v>
      </c>
      <c r="B289">
        <v>58.5</v>
      </c>
      <c r="C289">
        <v>58.5</v>
      </c>
      <c r="D289">
        <v>58.5</v>
      </c>
      <c r="E289">
        <v>58.6</v>
      </c>
      <c r="F289">
        <v>58.6</v>
      </c>
      <c r="G289">
        <v>58.6</v>
      </c>
      <c r="H289">
        <v>58.7</v>
      </c>
      <c r="I289">
        <v>58.7</v>
      </c>
      <c r="J289">
        <v>884</v>
      </c>
    </row>
    <row r="290" spans="1:10">
      <c r="A290">
        <v>560</v>
      </c>
      <c r="B290">
        <v>58.7</v>
      </c>
      <c r="C290">
        <v>58.7</v>
      </c>
      <c r="D290">
        <v>58.7</v>
      </c>
      <c r="E290">
        <v>58.8</v>
      </c>
      <c r="F290">
        <v>58.8</v>
      </c>
      <c r="G290">
        <v>58.8</v>
      </c>
      <c r="H290">
        <v>58.9</v>
      </c>
      <c r="I290">
        <v>58.9</v>
      </c>
      <c r="J290">
        <v>882</v>
      </c>
    </row>
    <row r="291" spans="1:10">
      <c r="A291">
        <v>562</v>
      </c>
      <c r="B291">
        <v>58.9</v>
      </c>
      <c r="C291">
        <v>58.9</v>
      </c>
      <c r="D291">
        <v>58.9</v>
      </c>
      <c r="E291">
        <v>59</v>
      </c>
      <c r="F291">
        <v>59</v>
      </c>
      <c r="G291">
        <v>59</v>
      </c>
      <c r="H291">
        <v>59.1</v>
      </c>
      <c r="I291">
        <v>59.1</v>
      </c>
      <c r="J291">
        <v>880</v>
      </c>
    </row>
    <row r="292" spans="1:10">
      <c r="A292">
        <v>564</v>
      </c>
      <c r="B292">
        <v>59.1</v>
      </c>
      <c r="C292">
        <v>59.1</v>
      </c>
      <c r="D292">
        <v>59.1</v>
      </c>
      <c r="E292">
        <v>59.2</v>
      </c>
      <c r="F292">
        <v>59.2</v>
      </c>
      <c r="G292">
        <v>59.2</v>
      </c>
      <c r="H292">
        <v>59.3</v>
      </c>
      <c r="I292">
        <v>59.3</v>
      </c>
      <c r="J292">
        <v>878</v>
      </c>
    </row>
    <row r="293" spans="1:10">
      <c r="A293">
        <v>566</v>
      </c>
      <c r="B293">
        <v>59.3</v>
      </c>
      <c r="C293">
        <v>59.3</v>
      </c>
      <c r="D293">
        <v>59.3</v>
      </c>
      <c r="E293">
        <v>59.4</v>
      </c>
      <c r="F293">
        <v>59.4</v>
      </c>
      <c r="G293">
        <v>59.4</v>
      </c>
      <c r="H293">
        <v>59.5</v>
      </c>
      <c r="I293">
        <v>59.5</v>
      </c>
      <c r="J293">
        <v>876</v>
      </c>
    </row>
    <row r="294" spans="1:10">
      <c r="A294">
        <v>568</v>
      </c>
      <c r="B294">
        <v>59.5</v>
      </c>
      <c r="C294">
        <v>59.5</v>
      </c>
      <c r="D294">
        <v>59.5</v>
      </c>
      <c r="E294">
        <v>59.6</v>
      </c>
      <c r="F294">
        <v>59.6</v>
      </c>
      <c r="G294">
        <v>59.6</v>
      </c>
      <c r="H294">
        <v>59.7</v>
      </c>
      <c r="I294">
        <v>59.7</v>
      </c>
      <c r="J294">
        <v>874</v>
      </c>
    </row>
    <row r="295" spans="1:10">
      <c r="A295">
        <v>570</v>
      </c>
      <c r="B295">
        <v>59.7</v>
      </c>
      <c r="C295">
        <v>59.7</v>
      </c>
      <c r="D295">
        <v>59.7</v>
      </c>
      <c r="E295">
        <v>59.8</v>
      </c>
      <c r="F295">
        <v>59.8</v>
      </c>
      <c r="G295">
        <v>59.8</v>
      </c>
      <c r="H295">
        <v>59.9</v>
      </c>
      <c r="I295">
        <v>59.9</v>
      </c>
      <c r="J295">
        <v>872</v>
      </c>
    </row>
    <row r="296" spans="1:10">
      <c r="A296">
        <v>572</v>
      </c>
      <c r="B296">
        <v>59.9</v>
      </c>
      <c r="C296">
        <v>59.9</v>
      </c>
      <c r="D296">
        <v>59.9</v>
      </c>
      <c r="E296">
        <v>60</v>
      </c>
      <c r="F296">
        <v>60</v>
      </c>
      <c r="G296">
        <v>60</v>
      </c>
      <c r="H296">
        <v>60.1</v>
      </c>
      <c r="I296">
        <v>60.1</v>
      </c>
      <c r="J296">
        <v>870</v>
      </c>
    </row>
    <row r="297" spans="1:10">
      <c r="A297">
        <v>574</v>
      </c>
      <c r="B297">
        <v>60.1</v>
      </c>
      <c r="C297">
        <v>60.1</v>
      </c>
      <c r="D297">
        <v>60.1</v>
      </c>
      <c r="E297">
        <v>60.2</v>
      </c>
      <c r="F297">
        <v>60.2</v>
      </c>
      <c r="G297">
        <v>60.2</v>
      </c>
      <c r="H297">
        <v>60.3</v>
      </c>
      <c r="I297">
        <v>60.3</v>
      </c>
      <c r="J297">
        <v>868</v>
      </c>
    </row>
    <row r="298" spans="1:10">
      <c r="A298">
        <v>576</v>
      </c>
      <c r="B298">
        <v>60.3</v>
      </c>
      <c r="C298">
        <v>60.3</v>
      </c>
      <c r="D298">
        <v>60.3</v>
      </c>
      <c r="E298">
        <v>60.4</v>
      </c>
      <c r="F298">
        <v>60.4</v>
      </c>
      <c r="G298">
        <v>60.4</v>
      </c>
      <c r="H298">
        <v>60.5</v>
      </c>
      <c r="I298">
        <v>60.5</v>
      </c>
      <c r="J298">
        <v>866</v>
      </c>
    </row>
    <row r="299" spans="1:10">
      <c r="A299">
        <v>578</v>
      </c>
      <c r="B299">
        <v>60.5</v>
      </c>
      <c r="C299">
        <v>60.5</v>
      </c>
      <c r="D299">
        <v>60.5</v>
      </c>
      <c r="E299">
        <v>60.6</v>
      </c>
      <c r="F299">
        <v>60.6</v>
      </c>
      <c r="G299">
        <v>60.6</v>
      </c>
      <c r="H299">
        <v>60.7</v>
      </c>
      <c r="I299">
        <v>60.7</v>
      </c>
      <c r="J299">
        <v>864</v>
      </c>
    </row>
    <row r="300" spans="1:10">
      <c r="A300">
        <v>580</v>
      </c>
      <c r="B300">
        <v>60.7</v>
      </c>
      <c r="C300">
        <v>60.7</v>
      </c>
      <c r="D300">
        <v>60.7</v>
      </c>
      <c r="E300">
        <v>60.8</v>
      </c>
      <c r="F300">
        <v>60.8</v>
      </c>
      <c r="G300">
        <v>60.8</v>
      </c>
      <c r="H300">
        <v>60.9</v>
      </c>
      <c r="I300">
        <v>60.9</v>
      </c>
      <c r="J300">
        <v>862</v>
      </c>
    </row>
    <row r="301" spans="1:10">
      <c r="A301">
        <v>582</v>
      </c>
      <c r="B301">
        <v>60.9</v>
      </c>
      <c r="C301">
        <v>60.9</v>
      </c>
      <c r="D301">
        <v>60.9</v>
      </c>
      <c r="E301">
        <v>61</v>
      </c>
      <c r="F301">
        <v>61</v>
      </c>
      <c r="G301">
        <v>61</v>
      </c>
      <c r="H301">
        <v>61.1</v>
      </c>
      <c r="I301">
        <v>61.1</v>
      </c>
      <c r="J301">
        <v>860</v>
      </c>
    </row>
    <row r="302" spans="1:10">
      <c r="A302">
        <v>584</v>
      </c>
      <c r="B302">
        <v>61.1</v>
      </c>
      <c r="C302">
        <v>61.1</v>
      </c>
      <c r="D302">
        <v>61.1</v>
      </c>
      <c r="E302">
        <v>61.2</v>
      </c>
      <c r="F302">
        <v>61.2</v>
      </c>
      <c r="G302">
        <v>61.2</v>
      </c>
      <c r="H302">
        <v>61.3</v>
      </c>
      <c r="I302">
        <v>61.3</v>
      </c>
      <c r="J302">
        <v>858</v>
      </c>
    </row>
    <row r="303" spans="1:10">
      <c r="A303">
        <v>586</v>
      </c>
      <c r="B303">
        <v>61.3</v>
      </c>
      <c r="C303">
        <v>61.3</v>
      </c>
      <c r="D303">
        <v>61.3</v>
      </c>
      <c r="E303">
        <v>61.4</v>
      </c>
      <c r="F303">
        <v>61.4</v>
      </c>
      <c r="G303">
        <v>61.4</v>
      </c>
      <c r="H303">
        <v>61.5</v>
      </c>
      <c r="I303">
        <v>61.5</v>
      </c>
      <c r="J303">
        <v>856</v>
      </c>
    </row>
    <row r="304" spans="1:10">
      <c r="A304">
        <v>588</v>
      </c>
      <c r="B304">
        <v>61.5</v>
      </c>
      <c r="C304">
        <v>61.5</v>
      </c>
      <c r="D304">
        <v>61.5</v>
      </c>
      <c r="E304">
        <v>61.6</v>
      </c>
      <c r="F304">
        <v>61.6</v>
      </c>
      <c r="G304">
        <v>61.6</v>
      </c>
      <c r="H304">
        <v>61.7</v>
      </c>
      <c r="I304">
        <v>61.7</v>
      </c>
      <c r="J304">
        <v>854</v>
      </c>
    </row>
    <row r="305" spans="1:10">
      <c r="A305">
        <v>590</v>
      </c>
      <c r="B305">
        <v>61.7</v>
      </c>
      <c r="C305">
        <v>61.7</v>
      </c>
      <c r="D305">
        <v>61.7</v>
      </c>
      <c r="E305">
        <v>61.8</v>
      </c>
      <c r="F305">
        <v>61.8</v>
      </c>
      <c r="G305">
        <v>61.8</v>
      </c>
      <c r="H305">
        <v>61.9</v>
      </c>
      <c r="I305">
        <v>61.9</v>
      </c>
      <c r="J305">
        <v>852</v>
      </c>
    </row>
    <row r="306" spans="1:10">
      <c r="A306">
        <v>592</v>
      </c>
      <c r="B306">
        <v>61.9</v>
      </c>
      <c r="C306">
        <v>61.9</v>
      </c>
      <c r="D306">
        <v>61.9</v>
      </c>
      <c r="E306">
        <v>62</v>
      </c>
      <c r="F306">
        <v>62</v>
      </c>
      <c r="G306">
        <v>62</v>
      </c>
      <c r="H306">
        <v>62.1</v>
      </c>
      <c r="I306">
        <v>62.1</v>
      </c>
      <c r="J306">
        <v>850</v>
      </c>
    </row>
    <row r="307" spans="1:10">
      <c r="A307">
        <v>594</v>
      </c>
      <c r="B307">
        <v>62.1</v>
      </c>
      <c r="C307">
        <v>62.1</v>
      </c>
      <c r="D307">
        <v>62.1</v>
      </c>
      <c r="E307">
        <v>62.2</v>
      </c>
      <c r="F307">
        <v>62.2</v>
      </c>
      <c r="G307">
        <v>62.2</v>
      </c>
      <c r="H307">
        <v>62.3</v>
      </c>
      <c r="I307">
        <v>62.3</v>
      </c>
      <c r="J307">
        <v>848</v>
      </c>
    </row>
    <row r="308" spans="1:10">
      <c r="A308">
        <v>596</v>
      </c>
      <c r="B308">
        <v>62.3</v>
      </c>
      <c r="C308">
        <v>62.3</v>
      </c>
      <c r="D308">
        <v>62.3</v>
      </c>
      <c r="E308">
        <v>62.4</v>
      </c>
      <c r="F308">
        <v>62.4</v>
      </c>
      <c r="G308">
        <v>62.4</v>
      </c>
      <c r="H308">
        <v>62.5</v>
      </c>
      <c r="I308">
        <v>62.5</v>
      </c>
      <c r="J308">
        <v>846</v>
      </c>
    </row>
    <row r="309" spans="1:10">
      <c r="A309">
        <v>598</v>
      </c>
      <c r="B309">
        <v>62.5</v>
      </c>
      <c r="C309">
        <v>62.5</v>
      </c>
      <c r="D309">
        <v>62.5</v>
      </c>
      <c r="E309">
        <v>62.6</v>
      </c>
      <c r="F309">
        <v>62.6</v>
      </c>
      <c r="G309">
        <v>62.6</v>
      </c>
      <c r="H309">
        <v>62.7</v>
      </c>
      <c r="I309">
        <v>62.7</v>
      </c>
      <c r="J309">
        <v>844</v>
      </c>
    </row>
    <row r="310" spans="1:10">
      <c r="A310">
        <v>600</v>
      </c>
      <c r="B310">
        <v>62.7</v>
      </c>
      <c r="C310">
        <v>62.7</v>
      </c>
      <c r="D310">
        <v>62.7</v>
      </c>
      <c r="E310">
        <v>62.8</v>
      </c>
      <c r="F310">
        <v>62.8</v>
      </c>
      <c r="G310">
        <v>62.8</v>
      </c>
      <c r="H310">
        <v>62.9</v>
      </c>
      <c r="I310">
        <v>62.9</v>
      </c>
      <c r="J310">
        <v>842</v>
      </c>
    </row>
    <row r="311" spans="1:10">
      <c r="A311">
        <v>602</v>
      </c>
      <c r="B311">
        <v>62.9</v>
      </c>
      <c r="C311">
        <v>62.9</v>
      </c>
      <c r="D311">
        <v>62.9</v>
      </c>
      <c r="E311">
        <v>63</v>
      </c>
      <c r="F311">
        <v>63</v>
      </c>
      <c r="G311">
        <v>63</v>
      </c>
      <c r="H311">
        <v>63.1</v>
      </c>
      <c r="I311">
        <v>63.1</v>
      </c>
      <c r="J311">
        <v>840</v>
      </c>
    </row>
    <row r="312" spans="1:10">
      <c r="A312">
        <v>604</v>
      </c>
      <c r="B312">
        <v>63.1</v>
      </c>
      <c r="C312">
        <v>63.1</v>
      </c>
      <c r="D312">
        <v>63.1</v>
      </c>
      <c r="E312">
        <v>63.2</v>
      </c>
      <c r="F312">
        <v>63.2</v>
      </c>
      <c r="G312">
        <v>63.2</v>
      </c>
      <c r="H312">
        <v>63.3</v>
      </c>
      <c r="I312">
        <v>63.3</v>
      </c>
      <c r="J312">
        <v>838</v>
      </c>
    </row>
    <row r="313" spans="1:10">
      <c r="A313">
        <v>606</v>
      </c>
      <c r="B313">
        <v>63.3</v>
      </c>
      <c r="C313">
        <v>63.3</v>
      </c>
      <c r="D313">
        <v>63.3</v>
      </c>
      <c r="E313">
        <v>63.4</v>
      </c>
      <c r="F313">
        <v>63.4</v>
      </c>
      <c r="G313">
        <v>63.4</v>
      </c>
      <c r="H313">
        <v>63.5</v>
      </c>
      <c r="I313">
        <v>63.5</v>
      </c>
      <c r="J313">
        <v>836</v>
      </c>
    </row>
    <row r="314" spans="1:10">
      <c r="A314">
        <v>608</v>
      </c>
      <c r="B314">
        <v>63.5</v>
      </c>
      <c r="C314">
        <v>63.5</v>
      </c>
      <c r="D314">
        <v>63.5</v>
      </c>
      <c r="E314">
        <v>63.6</v>
      </c>
      <c r="F314">
        <v>63.6</v>
      </c>
      <c r="G314">
        <v>63.6</v>
      </c>
      <c r="H314">
        <v>63.7</v>
      </c>
      <c r="I314">
        <v>63.7</v>
      </c>
      <c r="J314">
        <v>834</v>
      </c>
    </row>
    <row r="315" spans="1:10">
      <c r="A315">
        <v>610</v>
      </c>
      <c r="B315">
        <v>63.7</v>
      </c>
      <c r="C315">
        <v>63.7</v>
      </c>
      <c r="D315">
        <v>63.7</v>
      </c>
      <c r="E315">
        <v>63.8</v>
      </c>
      <c r="F315">
        <v>63.8</v>
      </c>
      <c r="G315">
        <v>63.8</v>
      </c>
      <c r="H315">
        <v>63.9</v>
      </c>
      <c r="I315">
        <v>63.9</v>
      </c>
      <c r="J315">
        <v>832</v>
      </c>
    </row>
    <row r="316" spans="1:10">
      <c r="A316">
        <v>612</v>
      </c>
      <c r="B316">
        <v>63.9</v>
      </c>
      <c r="C316">
        <v>63.9</v>
      </c>
      <c r="D316">
        <v>63.9</v>
      </c>
      <c r="E316">
        <v>64</v>
      </c>
      <c r="F316">
        <v>64</v>
      </c>
      <c r="G316">
        <v>64</v>
      </c>
      <c r="H316">
        <v>64.099999999999994</v>
      </c>
      <c r="I316">
        <v>64.099999999999994</v>
      </c>
      <c r="J316">
        <v>830</v>
      </c>
    </row>
    <row r="317" spans="1:10">
      <c r="A317">
        <v>614</v>
      </c>
      <c r="B317">
        <v>64.099999999999994</v>
      </c>
      <c r="C317">
        <v>64.099999999999994</v>
      </c>
      <c r="D317">
        <v>64.099999999999994</v>
      </c>
      <c r="E317">
        <v>64.2</v>
      </c>
      <c r="F317">
        <v>64.2</v>
      </c>
      <c r="G317">
        <v>64.2</v>
      </c>
      <c r="H317">
        <v>64.3</v>
      </c>
      <c r="I317">
        <v>64.3</v>
      </c>
      <c r="J317">
        <v>828</v>
      </c>
    </row>
    <row r="318" spans="1:10">
      <c r="A318">
        <v>616</v>
      </c>
      <c r="B318">
        <v>64.3</v>
      </c>
      <c r="C318">
        <v>64.3</v>
      </c>
      <c r="D318">
        <v>64.3</v>
      </c>
      <c r="E318">
        <v>64.400000000000006</v>
      </c>
      <c r="F318">
        <v>64.400000000000006</v>
      </c>
      <c r="G318">
        <v>64.400000000000006</v>
      </c>
      <c r="H318">
        <v>64.5</v>
      </c>
      <c r="I318">
        <v>64.5</v>
      </c>
      <c r="J318">
        <v>826</v>
      </c>
    </row>
    <row r="319" spans="1:10">
      <c r="A319">
        <v>618</v>
      </c>
      <c r="B319">
        <v>64.5</v>
      </c>
      <c r="C319">
        <v>64.5</v>
      </c>
      <c r="D319">
        <v>64.5</v>
      </c>
      <c r="E319">
        <v>64.599999999999994</v>
      </c>
      <c r="F319">
        <v>64.599999999999994</v>
      </c>
      <c r="G319">
        <v>64.599999999999994</v>
      </c>
      <c r="H319">
        <v>64.7</v>
      </c>
      <c r="I319">
        <v>64.7</v>
      </c>
      <c r="J319">
        <v>824</v>
      </c>
    </row>
    <row r="320" spans="1:10">
      <c r="A320">
        <v>620</v>
      </c>
      <c r="B320">
        <v>64.7</v>
      </c>
      <c r="C320">
        <v>64.7</v>
      </c>
      <c r="D320">
        <v>64.7</v>
      </c>
      <c r="E320">
        <v>64.8</v>
      </c>
      <c r="F320">
        <v>64.8</v>
      </c>
      <c r="G320">
        <v>64.8</v>
      </c>
      <c r="H320">
        <v>64.900000000000006</v>
      </c>
      <c r="I320">
        <v>64.900000000000006</v>
      </c>
      <c r="J320">
        <v>822</v>
      </c>
    </row>
    <row r="321" spans="1:10">
      <c r="A321">
        <v>622</v>
      </c>
      <c r="B321">
        <v>64.900000000000006</v>
      </c>
      <c r="C321">
        <v>64.900000000000006</v>
      </c>
      <c r="D321">
        <v>64.900000000000006</v>
      </c>
      <c r="E321">
        <v>65</v>
      </c>
      <c r="F321">
        <v>65</v>
      </c>
      <c r="G321">
        <v>65</v>
      </c>
      <c r="H321">
        <v>65.099999999999994</v>
      </c>
      <c r="I321">
        <v>65.099999999999994</v>
      </c>
      <c r="J321">
        <v>820</v>
      </c>
    </row>
    <row r="322" spans="1:10">
      <c r="A322">
        <v>624</v>
      </c>
      <c r="B322">
        <v>65.099999999999994</v>
      </c>
      <c r="C322">
        <v>65.099999999999994</v>
      </c>
      <c r="D322">
        <v>65.099999999999994</v>
      </c>
      <c r="E322">
        <v>65.2</v>
      </c>
      <c r="F322">
        <v>65.2</v>
      </c>
      <c r="G322">
        <v>65.2</v>
      </c>
      <c r="H322">
        <v>65.3</v>
      </c>
      <c r="I322">
        <v>65.3</v>
      </c>
      <c r="J322">
        <v>818</v>
      </c>
    </row>
    <row r="323" spans="1:10">
      <c r="A323">
        <v>626</v>
      </c>
      <c r="B323">
        <v>65.3</v>
      </c>
      <c r="C323">
        <v>65.3</v>
      </c>
      <c r="D323">
        <v>65.3</v>
      </c>
      <c r="E323">
        <v>65.400000000000006</v>
      </c>
      <c r="F323">
        <v>65.400000000000006</v>
      </c>
      <c r="G323">
        <v>65.400000000000006</v>
      </c>
      <c r="H323">
        <v>65.5</v>
      </c>
      <c r="I323">
        <v>65.5</v>
      </c>
      <c r="J323">
        <v>816</v>
      </c>
    </row>
    <row r="324" spans="1:10">
      <c r="A324">
        <v>628</v>
      </c>
      <c r="B324">
        <v>65.5</v>
      </c>
      <c r="C324">
        <v>65.5</v>
      </c>
      <c r="D324">
        <v>65.5</v>
      </c>
      <c r="E324">
        <v>65.599999999999994</v>
      </c>
      <c r="F324">
        <v>65.599999999999994</v>
      </c>
      <c r="G324">
        <v>65.599999999999994</v>
      </c>
      <c r="H324">
        <v>65.7</v>
      </c>
      <c r="I324">
        <v>65.7</v>
      </c>
      <c r="J324">
        <v>814</v>
      </c>
    </row>
    <row r="325" spans="1:10">
      <c r="A325">
        <v>630</v>
      </c>
      <c r="B325">
        <v>65.7</v>
      </c>
      <c r="C325">
        <v>65.7</v>
      </c>
      <c r="D325">
        <v>65.7</v>
      </c>
      <c r="E325">
        <v>65.8</v>
      </c>
      <c r="F325">
        <v>65.8</v>
      </c>
      <c r="G325">
        <v>65.8</v>
      </c>
      <c r="H325">
        <v>65.900000000000006</v>
      </c>
      <c r="I325">
        <v>65.900000000000006</v>
      </c>
      <c r="J325">
        <v>812</v>
      </c>
    </row>
    <row r="326" spans="1:10">
      <c r="A326">
        <v>632</v>
      </c>
      <c r="B326">
        <v>65.900000000000006</v>
      </c>
      <c r="C326">
        <v>65.900000000000006</v>
      </c>
      <c r="D326">
        <v>65.900000000000006</v>
      </c>
      <c r="E326">
        <v>66</v>
      </c>
      <c r="F326">
        <v>66</v>
      </c>
      <c r="G326">
        <v>66</v>
      </c>
      <c r="H326">
        <v>66.099999999999994</v>
      </c>
      <c r="I326">
        <v>66.099999999999994</v>
      </c>
      <c r="J326">
        <v>810</v>
      </c>
    </row>
    <row r="327" spans="1:10">
      <c r="A327">
        <v>634</v>
      </c>
      <c r="B327">
        <v>66.099999999999994</v>
      </c>
      <c r="C327">
        <v>66.099999999999994</v>
      </c>
      <c r="D327">
        <v>66.099999999999994</v>
      </c>
      <c r="E327">
        <v>66.2</v>
      </c>
      <c r="F327">
        <v>66.2</v>
      </c>
      <c r="G327">
        <v>66.2</v>
      </c>
      <c r="H327">
        <v>66.3</v>
      </c>
      <c r="I327">
        <v>66.3</v>
      </c>
      <c r="J327">
        <v>808</v>
      </c>
    </row>
    <row r="328" spans="1:10">
      <c r="A328">
        <v>636</v>
      </c>
      <c r="B328">
        <v>66.3</v>
      </c>
      <c r="C328">
        <v>66.3</v>
      </c>
      <c r="D328">
        <v>66.3</v>
      </c>
      <c r="E328">
        <v>66.400000000000006</v>
      </c>
      <c r="F328">
        <v>66.400000000000006</v>
      </c>
      <c r="G328">
        <v>66.400000000000006</v>
      </c>
      <c r="H328">
        <v>66.5</v>
      </c>
      <c r="I328">
        <v>66.5</v>
      </c>
      <c r="J328">
        <v>806</v>
      </c>
    </row>
    <row r="329" spans="1:10">
      <c r="A329">
        <v>638</v>
      </c>
      <c r="B329">
        <v>66.5</v>
      </c>
      <c r="C329">
        <v>66.5</v>
      </c>
      <c r="D329">
        <v>66.5</v>
      </c>
      <c r="E329">
        <v>66.599999999999994</v>
      </c>
      <c r="F329">
        <v>66.599999999999994</v>
      </c>
      <c r="G329">
        <v>66.599999999999994</v>
      </c>
      <c r="H329">
        <v>66.7</v>
      </c>
      <c r="I329">
        <v>66.7</v>
      </c>
      <c r="J329">
        <v>804</v>
      </c>
    </row>
    <row r="330" spans="1:10">
      <c r="A330">
        <v>640</v>
      </c>
      <c r="B330">
        <v>66.7</v>
      </c>
      <c r="C330">
        <v>66.7</v>
      </c>
      <c r="D330">
        <v>66.7</v>
      </c>
      <c r="E330">
        <v>66.8</v>
      </c>
      <c r="F330">
        <v>66.8</v>
      </c>
      <c r="G330">
        <v>66.8</v>
      </c>
      <c r="H330">
        <v>66.900000000000006</v>
      </c>
      <c r="I330">
        <v>66.900000000000006</v>
      </c>
      <c r="J330">
        <v>802</v>
      </c>
    </row>
    <row r="331" spans="1:10">
      <c r="A331">
        <v>642</v>
      </c>
      <c r="B331">
        <v>66.900000000000006</v>
      </c>
      <c r="C331">
        <v>66.900000000000006</v>
      </c>
      <c r="D331">
        <v>66.900000000000006</v>
      </c>
      <c r="E331">
        <v>67</v>
      </c>
      <c r="F331">
        <v>67</v>
      </c>
      <c r="G331">
        <v>67</v>
      </c>
      <c r="H331">
        <v>67.099999999999994</v>
      </c>
      <c r="I331">
        <v>67.099999999999994</v>
      </c>
      <c r="J331">
        <v>800</v>
      </c>
    </row>
    <row r="332" spans="1:10">
      <c r="A332">
        <v>644</v>
      </c>
      <c r="B332">
        <v>67.099999999999994</v>
      </c>
      <c r="C332">
        <v>67.099999999999994</v>
      </c>
      <c r="D332">
        <v>67.099999999999994</v>
      </c>
      <c r="E332">
        <v>67.2</v>
      </c>
      <c r="F332">
        <v>67.2</v>
      </c>
      <c r="G332">
        <v>67.2</v>
      </c>
      <c r="H332">
        <v>67.3</v>
      </c>
      <c r="I332">
        <v>67.3</v>
      </c>
      <c r="J332">
        <v>798</v>
      </c>
    </row>
    <row r="333" spans="1:10">
      <c r="A333">
        <v>646</v>
      </c>
      <c r="B333">
        <v>67.3</v>
      </c>
      <c r="C333">
        <v>67.3</v>
      </c>
      <c r="D333">
        <v>67.3</v>
      </c>
      <c r="E333">
        <v>67.400000000000006</v>
      </c>
      <c r="F333">
        <v>67.400000000000006</v>
      </c>
      <c r="G333">
        <v>67.400000000000006</v>
      </c>
      <c r="H333">
        <v>67.5</v>
      </c>
      <c r="I333">
        <v>67.5</v>
      </c>
      <c r="J333">
        <v>796</v>
      </c>
    </row>
    <row r="334" spans="1:10">
      <c r="A334">
        <v>648</v>
      </c>
      <c r="B334">
        <v>67.5</v>
      </c>
      <c r="C334">
        <v>67.5</v>
      </c>
      <c r="D334">
        <v>67.5</v>
      </c>
      <c r="E334">
        <v>67.599999999999994</v>
      </c>
      <c r="F334">
        <v>67.599999999999994</v>
      </c>
      <c r="G334">
        <v>67.599999999999994</v>
      </c>
      <c r="H334">
        <v>67.7</v>
      </c>
      <c r="I334">
        <v>67.7</v>
      </c>
      <c r="J334">
        <v>794</v>
      </c>
    </row>
    <row r="335" spans="1:10">
      <c r="A335">
        <v>650</v>
      </c>
      <c r="B335">
        <v>67.7</v>
      </c>
      <c r="C335">
        <v>67.7</v>
      </c>
      <c r="D335">
        <v>67.7</v>
      </c>
      <c r="E335">
        <v>67.8</v>
      </c>
      <c r="F335">
        <v>67.8</v>
      </c>
      <c r="G335">
        <v>67.8</v>
      </c>
      <c r="H335">
        <v>67.900000000000006</v>
      </c>
      <c r="I335">
        <v>67.900000000000006</v>
      </c>
      <c r="J335">
        <v>792</v>
      </c>
    </row>
    <row r="336" spans="1:10">
      <c r="A336">
        <v>652</v>
      </c>
      <c r="B336">
        <v>67.900000000000006</v>
      </c>
      <c r="C336">
        <v>67.900000000000006</v>
      </c>
      <c r="D336">
        <v>67.900000000000006</v>
      </c>
      <c r="E336">
        <v>68</v>
      </c>
      <c r="F336">
        <v>68</v>
      </c>
      <c r="G336">
        <v>68</v>
      </c>
      <c r="H336">
        <v>68.099999999999994</v>
      </c>
      <c r="I336">
        <v>68.099999999999994</v>
      </c>
      <c r="J336">
        <v>790</v>
      </c>
    </row>
    <row r="337" spans="1:10">
      <c r="A337">
        <v>654</v>
      </c>
      <c r="B337">
        <v>68.099999999999994</v>
      </c>
      <c r="C337">
        <v>68.099999999999994</v>
      </c>
      <c r="D337">
        <v>68.099999999999994</v>
      </c>
      <c r="E337">
        <v>68.2</v>
      </c>
      <c r="F337">
        <v>68.2</v>
      </c>
      <c r="G337">
        <v>68.2</v>
      </c>
      <c r="H337">
        <v>68.3</v>
      </c>
      <c r="I337">
        <v>68.3</v>
      </c>
      <c r="J337">
        <v>788</v>
      </c>
    </row>
    <row r="338" spans="1:10">
      <c r="A338">
        <v>656</v>
      </c>
      <c r="B338">
        <v>68.3</v>
      </c>
      <c r="C338">
        <v>68.3</v>
      </c>
      <c r="D338">
        <v>68.3</v>
      </c>
      <c r="E338">
        <v>68.400000000000006</v>
      </c>
      <c r="F338">
        <v>68.400000000000006</v>
      </c>
      <c r="G338">
        <v>68.400000000000006</v>
      </c>
      <c r="H338">
        <v>68.5</v>
      </c>
      <c r="I338">
        <v>68.5</v>
      </c>
      <c r="J338">
        <v>786</v>
      </c>
    </row>
    <row r="339" spans="1:10">
      <c r="A339">
        <v>658</v>
      </c>
      <c r="B339">
        <v>68.5</v>
      </c>
      <c r="C339">
        <v>68.5</v>
      </c>
      <c r="D339">
        <v>68.5</v>
      </c>
      <c r="E339">
        <v>68.599999999999994</v>
      </c>
      <c r="F339">
        <v>68.599999999999994</v>
      </c>
      <c r="G339">
        <v>68.599999999999994</v>
      </c>
      <c r="H339">
        <v>68.7</v>
      </c>
      <c r="I339">
        <v>68.7</v>
      </c>
      <c r="J339">
        <v>784</v>
      </c>
    </row>
    <row r="340" spans="1:10">
      <c r="A340">
        <v>660</v>
      </c>
      <c r="B340">
        <v>68.7</v>
      </c>
      <c r="C340">
        <v>68.7</v>
      </c>
      <c r="D340">
        <v>68.7</v>
      </c>
      <c r="E340">
        <v>68.8</v>
      </c>
      <c r="F340">
        <v>68.8</v>
      </c>
      <c r="G340">
        <v>68.8</v>
      </c>
      <c r="H340">
        <v>68.900000000000006</v>
      </c>
      <c r="I340">
        <v>68.900000000000006</v>
      </c>
      <c r="J340">
        <v>782</v>
      </c>
    </row>
    <row r="341" spans="1:10">
      <c r="A341">
        <v>662</v>
      </c>
      <c r="B341">
        <v>68.900000000000006</v>
      </c>
      <c r="C341">
        <v>68.900000000000006</v>
      </c>
      <c r="D341">
        <v>68.900000000000006</v>
      </c>
      <c r="E341">
        <v>69</v>
      </c>
      <c r="F341">
        <v>69</v>
      </c>
      <c r="G341">
        <v>69</v>
      </c>
      <c r="H341">
        <v>69.099999999999994</v>
      </c>
      <c r="I341">
        <v>69.099999999999994</v>
      </c>
      <c r="J341">
        <v>780</v>
      </c>
    </row>
    <row r="342" spans="1:10">
      <c r="A342">
        <v>664</v>
      </c>
      <c r="B342">
        <v>69.099999999999994</v>
      </c>
      <c r="C342">
        <v>69.099999999999994</v>
      </c>
      <c r="D342">
        <v>69.099999999999994</v>
      </c>
      <c r="E342">
        <v>69.2</v>
      </c>
      <c r="F342">
        <v>69.2</v>
      </c>
      <c r="G342">
        <v>69.2</v>
      </c>
      <c r="H342">
        <v>69.3</v>
      </c>
      <c r="I342">
        <v>69.3</v>
      </c>
      <c r="J342">
        <v>778</v>
      </c>
    </row>
    <row r="343" spans="1:10">
      <c r="A343">
        <v>666</v>
      </c>
      <c r="B343">
        <v>69.3</v>
      </c>
      <c r="C343">
        <v>69.3</v>
      </c>
      <c r="D343">
        <v>69.3</v>
      </c>
      <c r="E343">
        <v>69.400000000000006</v>
      </c>
      <c r="F343">
        <v>69.400000000000006</v>
      </c>
      <c r="G343">
        <v>69.400000000000006</v>
      </c>
      <c r="H343">
        <v>69.5</v>
      </c>
      <c r="I343">
        <v>69.5</v>
      </c>
      <c r="J343">
        <v>776</v>
      </c>
    </row>
    <row r="344" spans="1:10">
      <c r="A344">
        <v>668</v>
      </c>
      <c r="B344">
        <v>69.5</v>
      </c>
      <c r="C344">
        <v>69.5</v>
      </c>
      <c r="D344">
        <v>69.5</v>
      </c>
      <c r="E344">
        <v>69.599999999999994</v>
      </c>
      <c r="F344">
        <v>69.599999999999994</v>
      </c>
      <c r="G344">
        <v>69.599999999999994</v>
      </c>
      <c r="H344">
        <v>69.7</v>
      </c>
      <c r="I344">
        <v>69.7</v>
      </c>
      <c r="J344">
        <v>774</v>
      </c>
    </row>
    <row r="345" spans="1:10">
      <c r="A345">
        <v>670</v>
      </c>
      <c r="B345">
        <v>69.7</v>
      </c>
      <c r="C345">
        <v>69.7</v>
      </c>
      <c r="D345">
        <v>69.7</v>
      </c>
      <c r="E345">
        <v>69.8</v>
      </c>
      <c r="F345">
        <v>69.8</v>
      </c>
      <c r="G345">
        <v>69.8</v>
      </c>
      <c r="H345">
        <v>69.900000000000006</v>
      </c>
      <c r="I345">
        <v>69.900000000000006</v>
      </c>
      <c r="J345">
        <v>772</v>
      </c>
    </row>
    <row r="346" spans="1:10">
      <c r="A346">
        <v>672</v>
      </c>
      <c r="B346">
        <v>69.900000000000006</v>
      </c>
      <c r="C346">
        <v>69.900000000000006</v>
      </c>
      <c r="D346">
        <v>69.900000000000006</v>
      </c>
      <c r="E346">
        <v>70</v>
      </c>
      <c r="F346">
        <v>70</v>
      </c>
      <c r="G346">
        <v>70</v>
      </c>
      <c r="H346">
        <v>70.099999999999994</v>
      </c>
      <c r="I346">
        <v>70.099999999999994</v>
      </c>
      <c r="J346">
        <v>770</v>
      </c>
    </row>
    <row r="347" spans="1:10">
      <c r="A347">
        <v>674</v>
      </c>
      <c r="B347">
        <v>70.099999999999994</v>
      </c>
      <c r="C347">
        <v>70.099999999999994</v>
      </c>
      <c r="D347">
        <v>70.099999999999994</v>
      </c>
      <c r="E347">
        <v>70.2</v>
      </c>
      <c r="F347">
        <v>70.2</v>
      </c>
      <c r="G347">
        <v>70.2</v>
      </c>
      <c r="H347">
        <v>70.3</v>
      </c>
      <c r="I347">
        <v>70.3</v>
      </c>
      <c r="J347">
        <v>768</v>
      </c>
    </row>
    <row r="348" spans="1:10">
      <c r="A348">
        <v>676</v>
      </c>
      <c r="B348">
        <v>70.3</v>
      </c>
      <c r="C348">
        <v>70.3</v>
      </c>
      <c r="D348">
        <v>70.3</v>
      </c>
      <c r="E348">
        <v>70.400000000000006</v>
      </c>
      <c r="F348">
        <v>70.400000000000006</v>
      </c>
      <c r="G348">
        <v>70.400000000000006</v>
      </c>
      <c r="H348">
        <v>70.5</v>
      </c>
      <c r="I348">
        <v>70.5</v>
      </c>
      <c r="J348">
        <v>766</v>
      </c>
    </row>
    <row r="349" spans="1:10">
      <c r="A349">
        <v>678</v>
      </c>
      <c r="B349">
        <v>70.5</v>
      </c>
      <c r="C349">
        <v>70.5</v>
      </c>
      <c r="D349">
        <v>70.5</v>
      </c>
      <c r="E349">
        <v>70.599999999999994</v>
      </c>
      <c r="F349">
        <v>70.599999999999994</v>
      </c>
      <c r="G349">
        <v>70.599999999999994</v>
      </c>
      <c r="H349">
        <v>70.7</v>
      </c>
      <c r="I349">
        <v>70.7</v>
      </c>
      <c r="J349">
        <v>764</v>
      </c>
    </row>
    <row r="350" spans="1:10">
      <c r="A350">
        <v>680</v>
      </c>
      <c r="B350">
        <v>70.7</v>
      </c>
      <c r="C350">
        <v>70.7</v>
      </c>
      <c r="D350">
        <v>70.7</v>
      </c>
      <c r="E350">
        <v>70.8</v>
      </c>
      <c r="F350">
        <v>70.8</v>
      </c>
      <c r="G350">
        <v>70.8</v>
      </c>
      <c r="H350">
        <v>70.900000000000006</v>
      </c>
      <c r="I350">
        <v>70.900000000000006</v>
      </c>
      <c r="J350">
        <v>762</v>
      </c>
    </row>
    <row r="351" spans="1:10">
      <c r="A351">
        <v>682</v>
      </c>
      <c r="B351">
        <v>70.900000000000006</v>
      </c>
      <c r="C351">
        <v>70.900000000000006</v>
      </c>
      <c r="D351">
        <v>70.900000000000006</v>
      </c>
      <c r="E351">
        <v>71</v>
      </c>
      <c r="F351">
        <v>71</v>
      </c>
      <c r="G351">
        <v>71</v>
      </c>
      <c r="H351">
        <v>71.099999999999994</v>
      </c>
      <c r="I351">
        <v>71.099999999999994</v>
      </c>
      <c r="J351">
        <v>760</v>
      </c>
    </row>
    <row r="352" spans="1:10">
      <c r="A352">
        <v>684</v>
      </c>
      <c r="B352">
        <v>71.099999999999994</v>
      </c>
      <c r="C352">
        <v>71.099999999999994</v>
      </c>
      <c r="D352">
        <v>71.099999999999994</v>
      </c>
      <c r="E352">
        <v>71.2</v>
      </c>
      <c r="F352">
        <v>71.2</v>
      </c>
      <c r="G352">
        <v>71.2</v>
      </c>
      <c r="H352">
        <v>71.3</v>
      </c>
      <c r="I352">
        <v>71.3</v>
      </c>
      <c r="J352">
        <v>758</v>
      </c>
    </row>
    <row r="353" spans="1:10">
      <c r="A353">
        <v>686</v>
      </c>
      <c r="B353">
        <v>71.3</v>
      </c>
      <c r="C353">
        <v>71.3</v>
      </c>
      <c r="D353">
        <v>71.3</v>
      </c>
      <c r="E353">
        <v>71.400000000000006</v>
      </c>
      <c r="F353">
        <v>71.400000000000006</v>
      </c>
      <c r="G353">
        <v>71.400000000000006</v>
      </c>
      <c r="H353">
        <v>71.5</v>
      </c>
      <c r="I353">
        <v>71.5</v>
      </c>
      <c r="J353">
        <v>756</v>
      </c>
    </row>
    <row r="354" spans="1:10">
      <c r="A354">
        <v>688</v>
      </c>
      <c r="B354">
        <v>71.5</v>
      </c>
      <c r="C354">
        <v>71.5</v>
      </c>
      <c r="D354">
        <v>71.5</v>
      </c>
      <c r="E354">
        <v>71.599999999999994</v>
      </c>
      <c r="F354">
        <v>71.599999999999994</v>
      </c>
      <c r="G354">
        <v>71.599999999999994</v>
      </c>
      <c r="H354">
        <v>71.7</v>
      </c>
      <c r="I354">
        <v>71.7</v>
      </c>
      <c r="J354">
        <v>754</v>
      </c>
    </row>
    <row r="355" spans="1:10">
      <c r="A355">
        <v>690</v>
      </c>
      <c r="B355">
        <v>71.7</v>
      </c>
      <c r="C355">
        <v>71.7</v>
      </c>
      <c r="D355">
        <v>71.7</v>
      </c>
      <c r="E355">
        <v>71.8</v>
      </c>
      <c r="F355">
        <v>71.8</v>
      </c>
      <c r="G355">
        <v>71.8</v>
      </c>
      <c r="H355">
        <v>71.900000000000006</v>
      </c>
      <c r="I355">
        <v>71.900000000000006</v>
      </c>
      <c r="J355">
        <v>752</v>
      </c>
    </row>
    <row r="356" spans="1:10">
      <c r="A356">
        <v>692</v>
      </c>
      <c r="B356">
        <v>71.900000000000006</v>
      </c>
      <c r="C356">
        <v>71.900000000000006</v>
      </c>
      <c r="D356">
        <v>71.900000000000006</v>
      </c>
      <c r="E356">
        <v>72</v>
      </c>
      <c r="F356">
        <v>72</v>
      </c>
      <c r="G356">
        <v>72</v>
      </c>
      <c r="H356">
        <v>72.099999999999994</v>
      </c>
      <c r="I356">
        <v>72.099999999999994</v>
      </c>
      <c r="J356">
        <v>750</v>
      </c>
    </row>
    <row r="357" spans="1:10">
      <c r="A357">
        <v>694</v>
      </c>
      <c r="B357">
        <v>72.099999999999994</v>
      </c>
      <c r="C357">
        <v>72.099999999999994</v>
      </c>
      <c r="D357">
        <v>72.099999999999994</v>
      </c>
      <c r="E357">
        <v>72.2</v>
      </c>
      <c r="F357">
        <v>72.2</v>
      </c>
      <c r="G357">
        <v>72.2</v>
      </c>
      <c r="H357">
        <v>72.3</v>
      </c>
      <c r="I357">
        <v>72.3</v>
      </c>
      <c r="J357">
        <v>748</v>
      </c>
    </row>
    <row r="358" spans="1:10">
      <c r="A358">
        <v>696</v>
      </c>
      <c r="B358">
        <v>72.3</v>
      </c>
      <c r="C358">
        <v>72.3</v>
      </c>
      <c r="D358">
        <v>72.3</v>
      </c>
      <c r="E358">
        <v>72.400000000000006</v>
      </c>
      <c r="F358">
        <v>72.400000000000006</v>
      </c>
      <c r="G358">
        <v>72.400000000000006</v>
      </c>
      <c r="H358">
        <v>72.5</v>
      </c>
      <c r="I358">
        <v>72.5</v>
      </c>
      <c r="J358">
        <v>746</v>
      </c>
    </row>
    <row r="359" spans="1:10">
      <c r="A359">
        <v>698</v>
      </c>
      <c r="B359">
        <v>72.5</v>
      </c>
      <c r="C359">
        <v>72.5</v>
      </c>
      <c r="D359">
        <v>72.5</v>
      </c>
      <c r="E359">
        <v>72.599999999999994</v>
      </c>
      <c r="F359">
        <v>72.599999999999994</v>
      </c>
      <c r="G359">
        <v>72.599999999999994</v>
      </c>
      <c r="H359">
        <v>72.7</v>
      </c>
      <c r="I359">
        <v>72.7</v>
      </c>
      <c r="J359">
        <v>744</v>
      </c>
    </row>
    <row r="360" spans="1:10">
      <c r="A360">
        <v>700</v>
      </c>
      <c r="B360">
        <v>72.7</v>
      </c>
      <c r="C360">
        <v>72.7</v>
      </c>
      <c r="D360">
        <v>72.7</v>
      </c>
      <c r="E360">
        <v>72.8</v>
      </c>
      <c r="F360">
        <v>72.8</v>
      </c>
      <c r="G360">
        <v>72.8</v>
      </c>
      <c r="H360">
        <v>72.900000000000006</v>
      </c>
      <c r="I360">
        <v>72.900000000000006</v>
      </c>
      <c r="J360">
        <v>742</v>
      </c>
    </row>
    <row r="361" spans="1:10">
      <c r="A361">
        <v>702</v>
      </c>
      <c r="B361">
        <v>72.900000000000006</v>
      </c>
      <c r="C361">
        <v>72.900000000000006</v>
      </c>
      <c r="D361">
        <v>72.900000000000006</v>
      </c>
      <c r="E361">
        <v>73</v>
      </c>
      <c r="F361">
        <v>73</v>
      </c>
      <c r="G361">
        <v>73</v>
      </c>
      <c r="H361">
        <v>73.099999999999994</v>
      </c>
      <c r="I361">
        <v>73.099999999999994</v>
      </c>
      <c r="J361">
        <v>740</v>
      </c>
    </row>
    <row r="362" spans="1:10">
      <c r="A362">
        <v>704</v>
      </c>
      <c r="B362">
        <v>73.099999999999994</v>
      </c>
      <c r="C362">
        <v>73.099999999999994</v>
      </c>
      <c r="D362">
        <v>73.099999999999994</v>
      </c>
      <c r="E362">
        <v>73.2</v>
      </c>
      <c r="F362">
        <v>73.2</v>
      </c>
      <c r="G362">
        <v>73.2</v>
      </c>
      <c r="H362">
        <v>73.3</v>
      </c>
      <c r="I362">
        <v>73.3</v>
      </c>
      <c r="J362">
        <v>738</v>
      </c>
    </row>
    <row r="363" spans="1:10">
      <c r="A363">
        <v>706</v>
      </c>
      <c r="B363">
        <v>73.3</v>
      </c>
      <c r="C363">
        <v>73.3</v>
      </c>
      <c r="D363">
        <v>73.3</v>
      </c>
      <c r="E363">
        <v>73.400000000000006</v>
      </c>
      <c r="F363">
        <v>73.400000000000006</v>
      </c>
      <c r="G363">
        <v>73.400000000000006</v>
      </c>
      <c r="H363">
        <v>73.5</v>
      </c>
      <c r="I363">
        <v>73.5</v>
      </c>
      <c r="J363">
        <v>736</v>
      </c>
    </row>
    <row r="364" spans="1:10">
      <c r="A364">
        <v>708</v>
      </c>
      <c r="B364">
        <v>73.5</v>
      </c>
      <c r="C364">
        <v>73.5</v>
      </c>
      <c r="D364">
        <v>73.5</v>
      </c>
      <c r="E364">
        <v>73.599999999999994</v>
      </c>
      <c r="F364">
        <v>73.599999999999994</v>
      </c>
      <c r="G364">
        <v>73.599999999999994</v>
      </c>
      <c r="H364">
        <v>73.7</v>
      </c>
      <c r="I364">
        <v>73.7</v>
      </c>
      <c r="J364">
        <v>734</v>
      </c>
    </row>
    <row r="365" spans="1:10">
      <c r="A365">
        <v>710</v>
      </c>
      <c r="B365">
        <v>73.7</v>
      </c>
      <c r="C365">
        <v>73.7</v>
      </c>
      <c r="D365">
        <v>73.7</v>
      </c>
      <c r="E365">
        <v>73.8</v>
      </c>
      <c r="F365">
        <v>73.8</v>
      </c>
      <c r="G365">
        <v>73.8</v>
      </c>
      <c r="H365">
        <v>73.900000000000006</v>
      </c>
      <c r="I365">
        <v>73.900000000000006</v>
      </c>
      <c r="J365">
        <v>732</v>
      </c>
    </row>
    <row r="366" spans="1:10">
      <c r="A366">
        <v>712</v>
      </c>
      <c r="B366">
        <v>73.900000000000006</v>
      </c>
      <c r="C366">
        <v>73.900000000000006</v>
      </c>
      <c r="D366">
        <v>73.900000000000006</v>
      </c>
      <c r="E366">
        <v>74</v>
      </c>
      <c r="F366">
        <v>74</v>
      </c>
      <c r="G366">
        <v>74</v>
      </c>
      <c r="H366">
        <v>74.099999999999994</v>
      </c>
      <c r="I366">
        <v>74.099999999999994</v>
      </c>
      <c r="J366">
        <v>730</v>
      </c>
    </row>
    <row r="367" spans="1:10">
      <c r="A367">
        <v>714</v>
      </c>
      <c r="B367">
        <v>74.099999999999994</v>
      </c>
      <c r="C367">
        <v>74.099999999999994</v>
      </c>
      <c r="D367">
        <v>74.099999999999994</v>
      </c>
      <c r="E367">
        <v>74.2</v>
      </c>
      <c r="F367">
        <v>74.2</v>
      </c>
      <c r="G367">
        <v>74.2</v>
      </c>
      <c r="H367">
        <v>74.3</v>
      </c>
      <c r="I367">
        <v>74.3</v>
      </c>
      <c r="J367">
        <v>728</v>
      </c>
    </row>
    <row r="368" spans="1:10">
      <c r="A368">
        <v>716</v>
      </c>
      <c r="B368">
        <v>74.3</v>
      </c>
      <c r="C368">
        <v>74.3</v>
      </c>
      <c r="D368">
        <v>74.3</v>
      </c>
      <c r="E368">
        <v>74.400000000000006</v>
      </c>
      <c r="F368">
        <v>74.400000000000006</v>
      </c>
      <c r="G368">
        <v>74.400000000000006</v>
      </c>
      <c r="H368">
        <v>74.5</v>
      </c>
      <c r="I368">
        <v>74.5</v>
      </c>
      <c r="J368">
        <v>726</v>
      </c>
    </row>
    <row r="369" spans="1:10">
      <c r="A369">
        <v>718</v>
      </c>
      <c r="B369">
        <v>74.5</v>
      </c>
      <c r="C369">
        <v>74.5</v>
      </c>
      <c r="D369">
        <v>74.5</v>
      </c>
      <c r="E369">
        <v>74.599999999999994</v>
      </c>
      <c r="F369">
        <v>74.599999999999994</v>
      </c>
      <c r="G369">
        <v>74.599999999999994</v>
      </c>
      <c r="H369">
        <v>74.7</v>
      </c>
      <c r="I369">
        <v>74.7</v>
      </c>
      <c r="J369">
        <v>724</v>
      </c>
    </row>
    <row r="370" spans="1:10">
      <c r="A370">
        <v>720</v>
      </c>
      <c r="B370">
        <v>74.7</v>
      </c>
      <c r="C370">
        <v>74.7</v>
      </c>
      <c r="D370">
        <v>74.7</v>
      </c>
      <c r="E370">
        <v>74.8</v>
      </c>
      <c r="F370">
        <v>74.8</v>
      </c>
      <c r="G370">
        <v>74.8</v>
      </c>
      <c r="H370">
        <v>74.900000000000006</v>
      </c>
      <c r="I370">
        <v>74.900000000000006</v>
      </c>
      <c r="J370">
        <v>722</v>
      </c>
    </row>
    <row r="371" spans="1:10">
      <c r="A371">
        <v>722</v>
      </c>
      <c r="B371">
        <v>74.900000000000006</v>
      </c>
      <c r="C371">
        <v>74.900000000000006</v>
      </c>
      <c r="D371">
        <v>74.900000000000006</v>
      </c>
      <c r="E371">
        <v>75</v>
      </c>
      <c r="F371">
        <v>75</v>
      </c>
      <c r="G371">
        <v>75</v>
      </c>
      <c r="H371">
        <v>75.099999999999994</v>
      </c>
      <c r="I371">
        <v>75.099999999999994</v>
      </c>
      <c r="J371">
        <v>720</v>
      </c>
    </row>
    <row r="372" spans="1:10">
      <c r="A372">
        <v>724</v>
      </c>
      <c r="B372">
        <v>75.099999999999994</v>
      </c>
      <c r="C372">
        <v>75.099999999999994</v>
      </c>
      <c r="D372">
        <v>75.099999999999994</v>
      </c>
      <c r="E372">
        <v>75.2</v>
      </c>
      <c r="F372">
        <v>75.2</v>
      </c>
      <c r="G372">
        <v>75.2</v>
      </c>
      <c r="H372">
        <v>75.3</v>
      </c>
      <c r="I372">
        <v>75.3</v>
      </c>
      <c r="J372">
        <v>718</v>
      </c>
    </row>
    <row r="373" spans="1:10">
      <c r="A373">
        <v>726</v>
      </c>
      <c r="B373">
        <v>75.3</v>
      </c>
      <c r="C373">
        <v>75.3</v>
      </c>
      <c r="D373">
        <v>75.3</v>
      </c>
      <c r="E373">
        <v>75.400000000000006</v>
      </c>
      <c r="F373">
        <v>75.400000000000006</v>
      </c>
      <c r="G373">
        <v>75.400000000000006</v>
      </c>
      <c r="H373">
        <v>75.5</v>
      </c>
      <c r="I373">
        <v>75.5</v>
      </c>
      <c r="J373">
        <v>716</v>
      </c>
    </row>
    <row r="374" spans="1:10">
      <c r="A374">
        <v>728</v>
      </c>
      <c r="B374">
        <v>75.5</v>
      </c>
      <c r="C374">
        <v>75.5</v>
      </c>
      <c r="D374">
        <v>75.5</v>
      </c>
      <c r="E374">
        <v>75.599999999999994</v>
      </c>
      <c r="F374">
        <v>75.599999999999994</v>
      </c>
      <c r="G374">
        <v>75.599999999999994</v>
      </c>
      <c r="H374">
        <v>75.7</v>
      </c>
      <c r="I374">
        <v>75.7</v>
      </c>
      <c r="J374">
        <v>714</v>
      </c>
    </row>
    <row r="375" spans="1:10">
      <c r="A375">
        <v>730</v>
      </c>
      <c r="B375">
        <v>75.7</v>
      </c>
      <c r="C375">
        <v>75.7</v>
      </c>
      <c r="D375">
        <v>75.7</v>
      </c>
      <c r="E375">
        <v>75.8</v>
      </c>
      <c r="F375">
        <v>75.8</v>
      </c>
      <c r="G375">
        <v>75.8</v>
      </c>
      <c r="H375">
        <v>75.900000000000006</v>
      </c>
      <c r="I375">
        <v>75.900000000000006</v>
      </c>
      <c r="J375">
        <v>712</v>
      </c>
    </row>
    <row r="376" spans="1:10">
      <c r="A376">
        <v>732</v>
      </c>
      <c r="B376">
        <v>75.900000000000006</v>
      </c>
      <c r="C376">
        <v>75.900000000000006</v>
      </c>
      <c r="D376">
        <v>75.900000000000006</v>
      </c>
      <c r="E376">
        <v>76</v>
      </c>
      <c r="F376">
        <v>76</v>
      </c>
      <c r="G376">
        <v>76</v>
      </c>
      <c r="H376">
        <v>76.099999999999994</v>
      </c>
      <c r="I376">
        <v>76.099999999999994</v>
      </c>
      <c r="J376">
        <v>710</v>
      </c>
    </row>
    <row r="377" spans="1:10">
      <c r="A377">
        <v>734</v>
      </c>
      <c r="B377">
        <v>76.099999999999994</v>
      </c>
      <c r="C377">
        <v>76.099999999999994</v>
      </c>
      <c r="D377">
        <v>76.099999999999994</v>
      </c>
      <c r="E377">
        <v>76.2</v>
      </c>
      <c r="F377">
        <v>76.2</v>
      </c>
      <c r="G377">
        <v>76.2</v>
      </c>
      <c r="H377">
        <v>76.3</v>
      </c>
      <c r="I377">
        <v>76.3</v>
      </c>
      <c r="J377">
        <v>708</v>
      </c>
    </row>
    <row r="378" spans="1:10">
      <c r="A378">
        <v>736</v>
      </c>
      <c r="B378">
        <v>76.3</v>
      </c>
      <c r="C378">
        <v>76.3</v>
      </c>
      <c r="D378">
        <v>76.3</v>
      </c>
      <c r="E378">
        <v>76.400000000000006</v>
      </c>
      <c r="F378">
        <v>76.400000000000006</v>
      </c>
      <c r="G378">
        <v>76.400000000000006</v>
      </c>
      <c r="H378">
        <v>76.5</v>
      </c>
      <c r="I378">
        <v>76.5</v>
      </c>
      <c r="J378">
        <v>706</v>
      </c>
    </row>
    <row r="379" spans="1:10">
      <c r="A379">
        <v>738</v>
      </c>
      <c r="B379">
        <v>76.5</v>
      </c>
      <c r="C379">
        <v>76.5</v>
      </c>
      <c r="D379">
        <v>76.5</v>
      </c>
      <c r="E379">
        <v>76.599999999999994</v>
      </c>
      <c r="F379">
        <v>76.599999999999994</v>
      </c>
      <c r="G379">
        <v>76.599999999999994</v>
      </c>
      <c r="H379">
        <v>76.7</v>
      </c>
      <c r="I379">
        <v>76.7</v>
      </c>
      <c r="J379">
        <v>704</v>
      </c>
    </row>
    <row r="380" spans="1:10">
      <c r="A380">
        <v>740</v>
      </c>
      <c r="B380">
        <v>76.7</v>
      </c>
      <c r="C380">
        <v>76.7</v>
      </c>
      <c r="D380">
        <v>76.7</v>
      </c>
      <c r="E380">
        <v>76.8</v>
      </c>
      <c r="F380">
        <v>76.8</v>
      </c>
      <c r="G380">
        <v>76.8</v>
      </c>
      <c r="H380">
        <v>76.900000000000006</v>
      </c>
      <c r="I380">
        <v>76.900000000000006</v>
      </c>
      <c r="J380">
        <v>702</v>
      </c>
    </row>
    <row r="381" spans="1:10">
      <c r="A381">
        <v>742</v>
      </c>
      <c r="B381">
        <v>76.900000000000006</v>
      </c>
      <c r="C381">
        <v>76.900000000000006</v>
      </c>
      <c r="D381">
        <v>76.900000000000006</v>
      </c>
      <c r="E381">
        <v>77</v>
      </c>
      <c r="F381">
        <v>77</v>
      </c>
      <c r="G381">
        <v>77</v>
      </c>
      <c r="H381">
        <v>77.099999999999994</v>
      </c>
      <c r="I381">
        <v>77.099999999999994</v>
      </c>
      <c r="J381">
        <v>700</v>
      </c>
    </row>
    <row r="382" spans="1:10">
      <c r="A382">
        <v>744</v>
      </c>
      <c r="B382">
        <v>77.099999999999994</v>
      </c>
      <c r="C382">
        <v>77.099999999999994</v>
      </c>
      <c r="D382">
        <v>77.099999999999994</v>
      </c>
      <c r="E382">
        <v>77.2</v>
      </c>
      <c r="F382">
        <v>77.2</v>
      </c>
      <c r="G382">
        <v>77.2</v>
      </c>
      <c r="H382">
        <v>77.3</v>
      </c>
      <c r="I382">
        <v>77.3</v>
      </c>
      <c r="J382">
        <v>698</v>
      </c>
    </row>
    <row r="383" spans="1:10">
      <c r="A383">
        <v>746</v>
      </c>
      <c r="B383">
        <v>77.3</v>
      </c>
      <c r="C383">
        <v>77.3</v>
      </c>
      <c r="D383">
        <v>77.3</v>
      </c>
      <c r="E383">
        <v>77.400000000000006</v>
      </c>
      <c r="F383">
        <v>77.400000000000006</v>
      </c>
      <c r="G383">
        <v>77.400000000000006</v>
      </c>
      <c r="H383">
        <v>77.5</v>
      </c>
      <c r="I383">
        <v>77.5</v>
      </c>
      <c r="J383">
        <v>696</v>
      </c>
    </row>
    <row r="384" spans="1:10">
      <c r="A384">
        <v>748</v>
      </c>
      <c r="B384">
        <v>77.5</v>
      </c>
      <c r="C384">
        <v>77.5</v>
      </c>
      <c r="D384">
        <v>77.5</v>
      </c>
      <c r="E384">
        <v>77.599999999999994</v>
      </c>
      <c r="F384">
        <v>77.599999999999994</v>
      </c>
      <c r="G384">
        <v>77.599999999999994</v>
      </c>
      <c r="H384">
        <v>77.7</v>
      </c>
      <c r="I384">
        <v>77.7</v>
      </c>
      <c r="J384">
        <v>694</v>
      </c>
    </row>
    <row r="385" spans="1:10">
      <c r="A385">
        <v>750</v>
      </c>
      <c r="B385">
        <v>77.7</v>
      </c>
      <c r="C385">
        <v>77.7</v>
      </c>
      <c r="D385">
        <v>77.7</v>
      </c>
      <c r="E385">
        <v>77.8</v>
      </c>
      <c r="F385">
        <v>77.8</v>
      </c>
      <c r="G385">
        <v>77.8</v>
      </c>
      <c r="H385">
        <v>77.900000000000006</v>
      </c>
      <c r="I385">
        <v>77.900000000000006</v>
      </c>
      <c r="J385">
        <v>692</v>
      </c>
    </row>
    <row r="386" spans="1:10">
      <c r="A386">
        <v>752</v>
      </c>
      <c r="B386">
        <v>77.900000000000006</v>
      </c>
      <c r="C386">
        <v>77.900000000000006</v>
      </c>
      <c r="D386">
        <v>77.900000000000006</v>
      </c>
      <c r="E386">
        <v>78</v>
      </c>
      <c r="F386">
        <v>78</v>
      </c>
      <c r="G386">
        <v>78</v>
      </c>
      <c r="H386">
        <v>78.099999999999994</v>
      </c>
      <c r="I386">
        <v>78.099999999999994</v>
      </c>
      <c r="J386">
        <v>690</v>
      </c>
    </row>
    <row r="387" spans="1:10">
      <c r="A387">
        <v>754</v>
      </c>
      <c r="B387">
        <v>78.099999999999994</v>
      </c>
      <c r="C387">
        <v>78.099999999999994</v>
      </c>
      <c r="D387">
        <v>78.099999999999994</v>
      </c>
      <c r="E387">
        <v>78.2</v>
      </c>
      <c r="F387">
        <v>78.2</v>
      </c>
      <c r="G387">
        <v>78.2</v>
      </c>
      <c r="H387">
        <v>78.3</v>
      </c>
      <c r="I387">
        <v>78.3</v>
      </c>
      <c r="J387">
        <v>688</v>
      </c>
    </row>
    <row r="388" spans="1:10">
      <c r="A388">
        <v>756</v>
      </c>
      <c r="B388">
        <v>78.3</v>
      </c>
      <c r="C388">
        <v>78.3</v>
      </c>
      <c r="D388">
        <v>78.3</v>
      </c>
      <c r="E388">
        <v>78.400000000000006</v>
      </c>
      <c r="F388">
        <v>78.400000000000006</v>
      </c>
      <c r="G388">
        <v>78.400000000000006</v>
      </c>
      <c r="H388">
        <v>78.5</v>
      </c>
      <c r="I388">
        <v>78.5</v>
      </c>
      <c r="J388">
        <v>686</v>
      </c>
    </row>
    <row r="389" spans="1:10">
      <c r="A389">
        <v>758</v>
      </c>
      <c r="B389">
        <v>78.5</v>
      </c>
      <c r="C389">
        <v>78.5</v>
      </c>
      <c r="D389">
        <v>78.5</v>
      </c>
      <c r="E389">
        <v>78.599999999999994</v>
      </c>
      <c r="F389">
        <v>78.599999999999994</v>
      </c>
      <c r="G389">
        <v>78.599999999999994</v>
      </c>
      <c r="H389">
        <v>78.7</v>
      </c>
      <c r="I389">
        <v>78.7</v>
      </c>
      <c r="J389">
        <v>684</v>
      </c>
    </row>
    <row r="390" spans="1:10">
      <c r="A390">
        <v>760</v>
      </c>
      <c r="B390">
        <v>78.7</v>
      </c>
      <c r="C390">
        <v>78.7</v>
      </c>
      <c r="D390">
        <v>78.7</v>
      </c>
      <c r="E390">
        <v>78.8</v>
      </c>
      <c r="F390">
        <v>78.8</v>
      </c>
      <c r="G390">
        <v>78.8</v>
      </c>
      <c r="H390">
        <v>78.900000000000006</v>
      </c>
      <c r="I390">
        <v>78.900000000000006</v>
      </c>
      <c r="J390">
        <v>682</v>
      </c>
    </row>
    <row r="391" spans="1:10">
      <c r="A391">
        <v>762</v>
      </c>
      <c r="B391">
        <v>78.900000000000006</v>
      </c>
      <c r="C391">
        <v>78.900000000000006</v>
      </c>
      <c r="D391">
        <v>78.900000000000006</v>
      </c>
      <c r="E391">
        <v>79</v>
      </c>
      <c r="F391">
        <v>79</v>
      </c>
      <c r="G391">
        <v>79</v>
      </c>
      <c r="H391">
        <v>79.099999999999994</v>
      </c>
      <c r="I391">
        <v>79.099999999999994</v>
      </c>
      <c r="J391">
        <v>680</v>
      </c>
    </row>
    <row r="392" spans="1:10">
      <c r="A392">
        <v>764</v>
      </c>
      <c r="B392">
        <v>79.099999999999994</v>
      </c>
      <c r="C392">
        <v>79.099999999999994</v>
      </c>
      <c r="D392">
        <v>79.2</v>
      </c>
      <c r="E392">
        <v>79.2</v>
      </c>
      <c r="F392">
        <v>79.2</v>
      </c>
      <c r="G392">
        <v>79.2</v>
      </c>
      <c r="H392">
        <v>79.3</v>
      </c>
      <c r="I392">
        <v>79.3</v>
      </c>
      <c r="J392">
        <v>678</v>
      </c>
    </row>
    <row r="393" spans="1:10">
      <c r="A393">
        <v>766</v>
      </c>
      <c r="B393">
        <v>79.3</v>
      </c>
      <c r="C393">
        <v>79.3</v>
      </c>
      <c r="D393">
        <v>79.400000000000006</v>
      </c>
      <c r="E393">
        <v>79.400000000000006</v>
      </c>
      <c r="F393">
        <v>79.400000000000006</v>
      </c>
      <c r="G393">
        <v>79.400000000000006</v>
      </c>
      <c r="H393">
        <v>79.5</v>
      </c>
      <c r="I393">
        <v>79.5</v>
      </c>
      <c r="J393">
        <v>676</v>
      </c>
    </row>
    <row r="394" spans="1:10">
      <c r="A394">
        <v>768</v>
      </c>
      <c r="B394">
        <v>79.5</v>
      </c>
      <c r="C394">
        <v>79.5</v>
      </c>
      <c r="D394">
        <v>79.599999999999994</v>
      </c>
      <c r="E394">
        <v>79.599999999999994</v>
      </c>
      <c r="F394">
        <v>79.599999999999994</v>
      </c>
      <c r="G394">
        <v>79.599999999999994</v>
      </c>
      <c r="H394">
        <v>79.7</v>
      </c>
      <c r="I394">
        <v>79.7</v>
      </c>
      <c r="J394">
        <v>674</v>
      </c>
    </row>
    <row r="395" spans="1:10">
      <c r="A395">
        <v>770</v>
      </c>
      <c r="B395">
        <v>79.7</v>
      </c>
      <c r="C395">
        <v>79.7</v>
      </c>
      <c r="D395">
        <v>79.8</v>
      </c>
      <c r="E395">
        <v>79.8</v>
      </c>
      <c r="F395">
        <v>79.8</v>
      </c>
      <c r="G395">
        <v>79.8</v>
      </c>
      <c r="H395">
        <v>79.900000000000006</v>
      </c>
      <c r="I395">
        <v>79.900000000000006</v>
      </c>
      <c r="J395">
        <v>672</v>
      </c>
    </row>
    <row r="396" spans="1:10">
      <c r="A396">
        <v>772</v>
      </c>
      <c r="B396">
        <v>79.900000000000006</v>
      </c>
      <c r="C396">
        <v>79.900000000000006</v>
      </c>
      <c r="D396">
        <v>80</v>
      </c>
      <c r="E396">
        <v>80</v>
      </c>
      <c r="F396">
        <v>80</v>
      </c>
      <c r="G396">
        <v>80</v>
      </c>
      <c r="H396">
        <v>80.099999999999994</v>
      </c>
      <c r="I396">
        <v>80.099999999999994</v>
      </c>
      <c r="J396">
        <v>670</v>
      </c>
    </row>
    <row r="397" spans="1:10">
      <c r="A397">
        <v>774</v>
      </c>
      <c r="B397">
        <v>80.099999999999994</v>
      </c>
      <c r="C397">
        <v>80.099999999999994</v>
      </c>
      <c r="D397">
        <v>80.2</v>
      </c>
      <c r="E397">
        <v>80.2</v>
      </c>
      <c r="F397">
        <v>80.2</v>
      </c>
      <c r="G397">
        <v>80.2</v>
      </c>
      <c r="H397">
        <v>80.3</v>
      </c>
      <c r="I397">
        <v>80.3</v>
      </c>
      <c r="J397">
        <v>668</v>
      </c>
    </row>
    <row r="398" spans="1:10">
      <c r="A398">
        <v>776</v>
      </c>
      <c r="B398">
        <v>80.3</v>
      </c>
      <c r="C398">
        <v>80.3</v>
      </c>
      <c r="D398">
        <v>80.400000000000006</v>
      </c>
      <c r="E398">
        <v>80.400000000000006</v>
      </c>
      <c r="F398">
        <v>80.400000000000006</v>
      </c>
      <c r="G398">
        <v>80.400000000000006</v>
      </c>
      <c r="H398">
        <v>80.5</v>
      </c>
      <c r="I398">
        <v>80.5</v>
      </c>
      <c r="J398">
        <v>666</v>
      </c>
    </row>
    <row r="399" spans="1:10">
      <c r="A399">
        <v>778</v>
      </c>
      <c r="B399">
        <v>80.5</v>
      </c>
      <c r="C399">
        <v>80.5</v>
      </c>
      <c r="D399">
        <v>80.599999999999994</v>
      </c>
      <c r="E399">
        <v>80.599999999999994</v>
      </c>
      <c r="F399">
        <v>80.599999999999994</v>
      </c>
      <c r="G399">
        <v>80.599999999999994</v>
      </c>
      <c r="H399">
        <v>80.7</v>
      </c>
      <c r="I399">
        <v>80.7</v>
      </c>
      <c r="J399">
        <v>664</v>
      </c>
    </row>
    <row r="400" spans="1:10">
      <c r="A400">
        <v>780</v>
      </c>
      <c r="B400">
        <v>80.7</v>
      </c>
      <c r="C400">
        <v>80.7</v>
      </c>
      <c r="D400">
        <v>80.8</v>
      </c>
      <c r="E400">
        <v>80.8</v>
      </c>
      <c r="F400">
        <v>80.8</v>
      </c>
      <c r="G400">
        <v>80.8</v>
      </c>
      <c r="H400">
        <v>80.900000000000006</v>
      </c>
      <c r="I400">
        <v>80.900000000000006</v>
      </c>
      <c r="J400">
        <v>662</v>
      </c>
    </row>
    <row r="401" spans="1:10">
      <c r="A401">
        <v>782</v>
      </c>
      <c r="B401">
        <v>80.900000000000006</v>
      </c>
      <c r="C401">
        <v>80.900000000000006</v>
      </c>
      <c r="D401">
        <v>81</v>
      </c>
      <c r="E401">
        <v>81</v>
      </c>
      <c r="F401">
        <v>81</v>
      </c>
      <c r="G401">
        <v>81</v>
      </c>
      <c r="H401">
        <v>81.099999999999994</v>
      </c>
      <c r="I401">
        <v>81.099999999999994</v>
      </c>
      <c r="J401">
        <v>660</v>
      </c>
    </row>
    <row r="402" spans="1:10">
      <c r="A402">
        <v>784</v>
      </c>
      <c r="B402">
        <v>81.099999999999994</v>
      </c>
      <c r="C402">
        <v>81.099999999999994</v>
      </c>
      <c r="D402">
        <v>81.2</v>
      </c>
      <c r="E402">
        <v>81.2</v>
      </c>
      <c r="F402">
        <v>81.2</v>
      </c>
      <c r="G402">
        <v>81.2</v>
      </c>
      <c r="H402">
        <v>81.3</v>
      </c>
      <c r="I402">
        <v>81.3</v>
      </c>
      <c r="J402">
        <v>658</v>
      </c>
    </row>
    <row r="403" spans="1:10">
      <c r="A403">
        <v>786</v>
      </c>
      <c r="B403">
        <v>81.3</v>
      </c>
      <c r="C403">
        <v>81.3</v>
      </c>
      <c r="D403">
        <v>81.400000000000006</v>
      </c>
      <c r="E403">
        <v>81.400000000000006</v>
      </c>
      <c r="F403">
        <v>81.400000000000006</v>
      </c>
      <c r="G403">
        <v>81.400000000000006</v>
      </c>
      <c r="H403">
        <v>81.5</v>
      </c>
      <c r="I403">
        <v>81.5</v>
      </c>
      <c r="J403">
        <v>656</v>
      </c>
    </row>
    <row r="404" spans="1:10">
      <c r="A404">
        <v>788</v>
      </c>
      <c r="B404">
        <v>81.5</v>
      </c>
      <c r="C404">
        <v>81.5</v>
      </c>
      <c r="D404">
        <v>81.599999999999994</v>
      </c>
      <c r="E404">
        <v>81.599999999999994</v>
      </c>
      <c r="F404">
        <v>81.599999999999994</v>
      </c>
      <c r="G404">
        <v>81.599999999999994</v>
      </c>
      <c r="H404">
        <v>81.7</v>
      </c>
      <c r="I404">
        <v>81.7</v>
      </c>
      <c r="J404">
        <v>654</v>
      </c>
    </row>
    <row r="405" spans="1:10">
      <c r="A405">
        <v>790</v>
      </c>
      <c r="B405">
        <v>81.7</v>
      </c>
      <c r="C405">
        <v>81.7</v>
      </c>
      <c r="D405">
        <v>81.8</v>
      </c>
      <c r="E405">
        <v>81.8</v>
      </c>
      <c r="F405">
        <v>81.8</v>
      </c>
      <c r="G405">
        <v>81.8</v>
      </c>
      <c r="H405">
        <v>81.900000000000006</v>
      </c>
      <c r="I405">
        <v>81.900000000000006</v>
      </c>
      <c r="J405">
        <v>652</v>
      </c>
    </row>
    <row r="406" spans="1:10">
      <c r="A406">
        <v>792</v>
      </c>
      <c r="B406">
        <v>81.900000000000006</v>
      </c>
      <c r="C406">
        <v>81.900000000000006</v>
      </c>
      <c r="D406">
        <v>82</v>
      </c>
      <c r="E406">
        <v>82</v>
      </c>
      <c r="F406">
        <v>82</v>
      </c>
      <c r="G406">
        <v>82</v>
      </c>
      <c r="H406">
        <v>82.1</v>
      </c>
      <c r="I406">
        <v>82.1</v>
      </c>
      <c r="J406">
        <v>650</v>
      </c>
    </row>
    <row r="407" spans="1:10">
      <c r="A407">
        <v>794</v>
      </c>
      <c r="B407">
        <v>82.1</v>
      </c>
      <c r="C407">
        <v>82.1</v>
      </c>
      <c r="D407">
        <v>82.2</v>
      </c>
      <c r="E407">
        <v>82.2</v>
      </c>
      <c r="F407">
        <v>82.2</v>
      </c>
      <c r="G407">
        <v>82.2</v>
      </c>
      <c r="H407">
        <v>82.3</v>
      </c>
      <c r="I407">
        <v>82.3</v>
      </c>
      <c r="J407">
        <v>648</v>
      </c>
    </row>
    <row r="408" spans="1:10">
      <c r="A408">
        <v>796</v>
      </c>
      <c r="B408">
        <v>82.3</v>
      </c>
      <c r="C408">
        <v>82.3</v>
      </c>
      <c r="D408">
        <v>82.4</v>
      </c>
      <c r="E408">
        <v>82.4</v>
      </c>
      <c r="F408">
        <v>82.4</v>
      </c>
      <c r="G408">
        <v>82.4</v>
      </c>
      <c r="H408">
        <v>82.5</v>
      </c>
      <c r="I408">
        <v>82.5</v>
      </c>
      <c r="J408">
        <v>646</v>
      </c>
    </row>
    <row r="409" spans="1:10">
      <c r="A409">
        <v>798</v>
      </c>
      <c r="B409">
        <v>82.5</v>
      </c>
      <c r="C409">
        <v>82.5</v>
      </c>
      <c r="D409">
        <v>82.6</v>
      </c>
      <c r="E409">
        <v>82.6</v>
      </c>
      <c r="F409">
        <v>82.6</v>
      </c>
      <c r="G409">
        <v>82.6</v>
      </c>
      <c r="H409">
        <v>82.7</v>
      </c>
      <c r="I409">
        <v>82.7</v>
      </c>
      <c r="J409">
        <v>644</v>
      </c>
    </row>
    <row r="410" spans="1:10">
      <c r="A410">
        <v>800</v>
      </c>
      <c r="B410">
        <v>82.7</v>
      </c>
      <c r="C410">
        <v>82.7</v>
      </c>
      <c r="D410">
        <v>82.8</v>
      </c>
      <c r="E410">
        <v>82.8</v>
      </c>
      <c r="F410">
        <v>82.8</v>
      </c>
      <c r="G410">
        <v>82.8</v>
      </c>
      <c r="H410">
        <v>82.9</v>
      </c>
      <c r="I410">
        <v>82.9</v>
      </c>
      <c r="J410">
        <v>642</v>
      </c>
    </row>
    <row r="411" spans="1:10">
      <c r="A411">
        <v>802</v>
      </c>
      <c r="B411">
        <v>82.9</v>
      </c>
      <c r="C411">
        <v>82.9</v>
      </c>
      <c r="D411">
        <v>83</v>
      </c>
      <c r="E411">
        <v>83</v>
      </c>
      <c r="F411">
        <v>83</v>
      </c>
      <c r="G411">
        <v>83</v>
      </c>
      <c r="H411">
        <v>83.1</v>
      </c>
      <c r="I411">
        <v>83.1</v>
      </c>
      <c r="J411">
        <v>640</v>
      </c>
    </row>
    <row r="412" spans="1:10">
      <c r="A412">
        <v>804</v>
      </c>
      <c r="B412">
        <v>83.1</v>
      </c>
      <c r="C412">
        <v>83.1</v>
      </c>
      <c r="D412">
        <v>83.2</v>
      </c>
      <c r="E412">
        <v>83.2</v>
      </c>
      <c r="F412">
        <v>83.2</v>
      </c>
      <c r="G412">
        <v>83.2</v>
      </c>
      <c r="H412">
        <v>83.3</v>
      </c>
      <c r="I412">
        <v>83.3</v>
      </c>
      <c r="J412">
        <v>638</v>
      </c>
    </row>
    <row r="413" spans="1:10">
      <c r="A413">
        <v>806</v>
      </c>
      <c r="B413">
        <v>83.3</v>
      </c>
      <c r="C413">
        <v>83.3</v>
      </c>
      <c r="D413">
        <v>83.4</v>
      </c>
      <c r="E413">
        <v>83.4</v>
      </c>
      <c r="F413">
        <v>83.4</v>
      </c>
      <c r="G413">
        <v>83.4</v>
      </c>
      <c r="H413">
        <v>83.5</v>
      </c>
      <c r="I413">
        <v>83.5</v>
      </c>
      <c r="J413">
        <v>636</v>
      </c>
    </row>
    <row r="414" spans="1:10">
      <c r="A414">
        <v>808</v>
      </c>
      <c r="B414">
        <v>83.5</v>
      </c>
      <c r="C414">
        <v>83.5</v>
      </c>
      <c r="D414">
        <v>83.6</v>
      </c>
      <c r="E414">
        <v>83.6</v>
      </c>
      <c r="F414">
        <v>83.6</v>
      </c>
      <c r="G414">
        <v>83.6</v>
      </c>
      <c r="H414">
        <v>83.7</v>
      </c>
      <c r="I414">
        <v>83.7</v>
      </c>
      <c r="J414">
        <v>634</v>
      </c>
    </row>
    <row r="415" spans="1:10">
      <c r="A415">
        <v>810</v>
      </c>
      <c r="B415">
        <v>83.7</v>
      </c>
      <c r="C415">
        <v>83.7</v>
      </c>
      <c r="D415">
        <v>83.8</v>
      </c>
      <c r="E415">
        <v>83.8</v>
      </c>
      <c r="F415">
        <v>83.8</v>
      </c>
      <c r="G415">
        <v>83.8</v>
      </c>
      <c r="H415">
        <v>83.9</v>
      </c>
      <c r="I415">
        <v>83.9</v>
      </c>
      <c r="J415">
        <v>632</v>
      </c>
    </row>
    <row r="416" spans="1:10">
      <c r="A416">
        <v>812</v>
      </c>
      <c r="B416">
        <v>83.9</v>
      </c>
      <c r="C416">
        <v>83.9</v>
      </c>
      <c r="D416">
        <v>84</v>
      </c>
      <c r="E416">
        <v>84</v>
      </c>
      <c r="F416">
        <v>84</v>
      </c>
      <c r="G416">
        <v>84</v>
      </c>
      <c r="H416">
        <v>84.1</v>
      </c>
      <c r="I416">
        <v>84.1</v>
      </c>
      <c r="J416">
        <v>630</v>
      </c>
    </row>
    <row r="417" spans="1:10">
      <c r="A417">
        <v>814</v>
      </c>
      <c r="B417">
        <v>84.1</v>
      </c>
      <c r="C417">
        <v>84.1</v>
      </c>
      <c r="D417">
        <v>84.2</v>
      </c>
      <c r="E417">
        <v>84.2</v>
      </c>
      <c r="F417">
        <v>84.2</v>
      </c>
      <c r="G417">
        <v>84.2</v>
      </c>
      <c r="H417">
        <v>84.3</v>
      </c>
      <c r="I417">
        <v>84.3</v>
      </c>
      <c r="J417">
        <v>628</v>
      </c>
    </row>
    <row r="418" spans="1:10">
      <c r="A418">
        <v>816</v>
      </c>
      <c r="B418">
        <v>84.3</v>
      </c>
      <c r="C418">
        <v>84.3</v>
      </c>
      <c r="D418">
        <v>84.4</v>
      </c>
      <c r="E418">
        <v>84.4</v>
      </c>
      <c r="F418">
        <v>84.4</v>
      </c>
      <c r="G418">
        <v>84.4</v>
      </c>
      <c r="H418">
        <v>84.5</v>
      </c>
      <c r="I418">
        <v>84.5</v>
      </c>
      <c r="J418">
        <v>626</v>
      </c>
    </row>
    <row r="419" spans="1:10">
      <c r="A419">
        <v>818</v>
      </c>
      <c r="B419">
        <v>84.5</v>
      </c>
      <c r="C419">
        <v>84.5</v>
      </c>
      <c r="D419">
        <v>84.6</v>
      </c>
      <c r="E419">
        <v>84.6</v>
      </c>
      <c r="F419">
        <v>84.6</v>
      </c>
      <c r="G419">
        <v>84.6</v>
      </c>
      <c r="H419">
        <v>84.7</v>
      </c>
      <c r="I419">
        <v>84.7</v>
      </c>
      <c r="J419">
        <v>624</v>
      </c>
    </row>
    <row r="420" spans="1:10">
      <c r="A420">
        <v>820</v>
      </c>
      <c r="B420">
        <v>84.7</v>
      </c>
      <c r="C420">
        <v>84.7</v>
      </c>
      <c r="D420">
        <v>84.8</v>
      </c>
      <c r="E420">
        <v>84.8</v>
      </c>
      <c r="F420">
        <v>84.8</v>
      </c>
      <c r="G420">
        <v>84.8</v>
      </c>
      <c r="H420">
        <v>84.9</v>
      </c>
      <c r="I420">
        <v>84.9</v>
      </c>
      <c r="J420">
        <v>622</v>
      </c>
    </row>
    <row r="421" spans="1:10">
      <c r="A421">
        <v>822</v>
      </c>
      <c r="B421">
        <v>84.9</v>
      </c>
      <c r="C421">
        <v>84.9</v>
      </c>
      <c r="D421">
        <v>85</v>
      </c>
      <c r="E421">
        <v>85</v>
      </c>
      <c r="F421">
        <v>85</v>
      </c>
      <c r="G421">
        <v>85</v>
      </c>
      <c r="H421">
        <v>85.1</v>
      </c>
      <c r="I421">
        <v>85.1</v>
      </c>
      <c r="J421">
        <v>620</v>
      </c>
    </row>
    <row r="422" spans="1:10">
      <c r="A422">
        <v>824</v>
      </c>
      <c r="B422">
        <v>85.1</v>
      </c>
      <c r="C422">
        <v>85.1</v>
      </c>
      <c r="D422">
        <v>85.2</v>
      </c>
      <c r="E422">
        <v>85.2</v>
      </c>
      <c r="F422">
        <v>85.2</v>
      </c>
      <c r="G422">
        <v>85.2</v>
      </c>
      <c r="H422">
        <v>85.3</v>
      </c>
      <c r="I422">
        <v>85.3</v>
      </c>
      <c r="J422">
        <v>618</v>
      </c>
    </row>
    <row r="423" spans="1:10">
      <c r="A423">
        <v>826</v>
      </c>
      <c r="B423">
        <v>85.3</v>
      </c>
      <c r="C423">
        <v>85.3</v>
      </c>
      <c r="D423">
        <v>85.4</v>
      </c>
      <c r="E423">
        <v>85.4</v>
      </c>
      <c r="F423">
        <v>85.4</v>
      </c>
      <c r="G423">
        <v>85.4</v>
      </c>
      <c r="H423">
        <v>85.5</v>
      </c>
      <c r="I423">
        <v>85.5</v>
      </c>
      <c r="J423">
        <v>616</v>
      </c>
    </row>
    <row r="424" spans="1:10">
      <c r="A424">
        <v>828</v>
      </c>
      <c r="B424">
        <v>85.5</v>
      </c>
      <c r="C424">
        <v>85.5</v>
      </c>
      <c r="D424">
        <v>85.6</v>
      </c>
      <c r="E424">
        <v>85.6</v>
      </c>
      <c r="F424">
        <v>85.6</v>
      </c>
      <c r="G424">
        <v>85.6</v>
      </c>
      <c r="H424">
        <v>85.7</v>
      </c>
      <c r="I424">
        <v>85.7</v>
      </c>
      <c r="J424">
        <v>614</v>
      </c>
    </row>
    <row r="425" spans="1:10">
      <c r="A425">
        <v>830</v>
      </c>
      <c r="B425">
        <v>85.7</v>
      </c>
      <c r="C425">
        <v>85.7</v>
      </c>
      <c r="D425">
        <v>85.8</v>
      </c>
      <c r="E425">
        <v>85.8</v>
      </c>
      <c r="F425">
        <v>85.8</v>
      </c>
      <c r="G425">
        <v>85.8</v>
      </c>
      <c r="H425">
        <v>85.9</v>
      </c>
      <c r="I425">
        <v>85.9</v>
      </c>
      <c r="J425">
        <v>612</v>
      </c>
    </row>
    <row r="426" spans="1:10">
      <c r="A426">
        <v>832</v>
      </c>
      <c r="B426">
        <v>85.9</v>
      </c>
      <c r="C426">
        <v>85.9</v>
      </c>
      <c r="D426">
        <v>86</v>
      </c>
      <c r="E426">
        <v>86</v>
      </c>
      <c r="F426">
        <v>86</v>
      </c>
      <c r="G426">
        <v>86</v>
      </c>
      <c r="H426">
        <v>86.1</v>
      </c>
      <c r="I426">
        <v>86.1</v>
      </c>
      <c r="J426">
        <v>610</v>
      </c>
    </row>
    <row r="427" spans="1:10">
      <c r="A427">
        <v>834</v>
      </c>
      <c r="B427">
        <v>86.1</v>
      </c>
      <c r="C427">
        <v>86.1</v>
      </c>
      <c r="D427">
        <v>86.2</v>
      </c>
      <c r="E427">
        <v>86.2</v>
      </c>
      <c r="F427">
        <v>86.2</v>
      </c>
      <c r="G427">
        <v>86.2</v>
      </c>
      <c r="H427">
        <v>86.3</v>
      </c>
      <c r="I427">
        <v>86.3</v>
      </c>
      <c r="J427">
        <v>608</v>
      </c>
    </row>
    <row r="428" spans="1:10">
      <c r="A428">
        <v>836</v>
      </c>
      <c r="B428">
        <v>86.3</v>
      </c>
      <c r="C428">
        <v>86.3</v>
      </c>
      <c r="D428">
        <v>86.4</v>
      </c>
      <c r="E428">
        <v>86.4</v>
      </c>
      <c r="F428">
        <v>86.4</v>
      </c>
      <c r="G428">
        <v>86.4</v>
      </c>
      <c r="H428">
        <v>86.5</v>
      </c>
      <c r="I428">
        <v>86.5</v>
      </c>
      <c r="J428">
        <v>606</v>
      </c>
    </row>
    <row r="429" spans="1:10">
      <c r="A429">
        <v>838</v>
      </c>
      <c r="B429">
        <v>86.5</v>
      </c>
      <c r="C429">
        <v>86.5</v>
      </c>
      <c r="D429">
        <v>86.6</v>
      </c>
      <c r="E429">
        <v>86.6</v>
      </c>
      <c r="F429">
        <v>86.6</v>
      </c>
      <c r="G429">
        <v>86.6</v>
      </c>
      <c r="H429">
        <v>86.7</v>
      </c>
      <c r="I429">
        <v>86.7</v>
      </c>
      <c r="J429">
        <v>604</v>
      </c>
    </row>
    <row r="430" spans="1:10">
      <c r="A430">
        <v>840</v>
      </c>
      <c r="B430">
        <v>86.7</v>
      </c>
      <c r="C430">
        <v>86.7</v>
      </c>
      <c r="D430">
        <v>86.8</v>
      </c>
      <c r="E430">
        <v>86.8</v>
      </c>
      <c r="F430">
        <v>86.8</v>
      </c>
      <c r="G430">
        <v>86.8</v>
      </c>
      <c r="H430">
        <v>86.9</v>
      </c>
      <c r="I430">
        <v>86.9</v>
      </c>
      <c r="J430">
        <v>602</v>
      </c>
    </row>
    <row r="431" spans="1:10">
      <c r="A431">
        <v>842</v>
      </c>
      <c r="B431">
        <v>86.9</v>
      </c>
      <c r="C431">
        <v>86.9</v>
      </c>
      <c r="D431">
        <v>87</v>
      </c>
      <c r="E431">
        <v>87</v>
      </c>
      <c r="F431">
        <v>87</v>
      </c>
      <c r="G431">
        <v>87</v>
      </c>
      <c r="H431">
        <v>87.1</v>
      </c>
      <c r="I431">
        <v>87.1</v>
      </c>
      <c r="J431">
        <v>600</v>
      </c>
    </row>
    <row r="432" spans="1:10">
      <c r="A432">
        <v>844</v>
      </c>
      <c r="B432">
        <v>87.1</v>
      </c>
      <c r="C432">
        <v>87.1</v>
      </c>
      <c r="D432">
        <v>87.2</v>
      </c>
      <c r="E432">
        <v>87.2</v>
      </c>
      <c r="F432">
        <v>87.2</v>
      </c>
      <c r="G432">
        <v>87.2</v>
      </c>
      <c r="H432">
        <v>87.3</v>
      </c>
      <c r="I432">
        <v>87.3</v>
      </c>
      <c r="J432">
        <v>598</v>
      </c>
    </row>
    <row r="433" spans="1:10">
      <c r="A433">
        <v>846</v>
      </c>
      <c r="B433">
        <v>87.3</v>
      </c>
      <c r="C433">
        <v>87.3</v>
      </c>
      <c r="D433">
        <v>87.4</v>
      </c>
      <c r="E433">
        <v>87.4</v>
      </c>
      <c r="F433">
        <v>87.4</v>
      </c>
      <c r="G433">
        <v>87.4</v>
      </c>
      <c r="H433">
        <v>87.5</v>
      </c>
      <c r="I433">
        <v>87.5</v>
      </c>
      <c r="J433">
        <v>596</v>
      </c>
    </row>
    <row r="434" spans="1:10">
      <c r="A434">
        <v>848</v>
      </c>
      <c r="B434">
        <v>87.5</v>
      </c>
      <c r="C434">
        <v>87.5</v>
      </c>
      <c r="D434">
        <v>87.6</v>
      </c>
      <c r="E434">
        <v>87.6</v>
      </c>
      <c r="F434">
        <v>87.6</v>
      </c>
      <c r="G434">
        <v>87.6</v>
      </c>
      <c r="H434">
        <v>87.7</v>
      </c>
      <c r="I434">
        <v>87.7</v>
      </c>
      <c r="J434">
        <v>594</v>
      </c>
    </row>
    <row r="435" spans="1:10">
      <c r="A435">
        <v>850</v>
      </c>
      <c r="B435">
        <v>87.7</v>
      </c>
      <c r="C435">
        <v>87.7</v>
      </c>
      <c r="D435">
        <v>87.8</v>
      </c>
      <c r="E435">
        <v>87.8</v>
      </c>
      <c r="F435">
        <v>87.8</v>
      </c>
      <c r="G435">
        <v>87.8</v>
      </c>
      <c r="H435">
        <v>87.9</v>
      </c>
      <c r="I435">
        <v>87.9</v>
      </c>
      <c r="J435">
        <v>592</v>
      </c>
    </row>
    <row r="436" spans="1:10">
      <c r="A436">
        <v>852</v>
      </c>
      <c r="B436">
        <v>87.9</v>
      </c>
      <c r="C436">
        <v>87.9</v>
      </c>
      <c r="D436">
        <v>88</v>
      </c>
      <c r="E436">
        <v>88</v>
      </c>
      <c r="F436">
        <v>88</v>
      </c>
      <c r="G436">
        <v>88</v>
      </c>
      <c r="H436">
        <v>88.1</v>
      </c>
      <c r="I436">
        <v>88.1</v>
      </c>
      <c r="J436">
        <v>590</v>
      </c>
    </row>
    <row r="437" spans="1:10">
      <c r="A437">
        <v>854</v>
      </c>
      <c r="B437">
        <v>88.1</v>
      </c>
      <c r="C437">
        <v>88.1</v>
      </c>
      <c r="D437">
        <v>88.2</v>
      </c>
      <c r="E437">
        <v>88.2</v>
      </c>
      <c r="F437">
        <v>88.2</v>
      </c>
      <c r="G437">
        <v>88.2</v>
      </c>
      <c r="H437">
        <v>88.3</v>
      </c>
      <c r="I437">
        <v>88.3</v>
      </c>
      <c r="J437">
        <v>588</v>
      </c>
    </row>
    <row r="438" spans="1:10">
      <c r="A438">
        <v>856</v>
      </c>
      <c r="B438">
        <v>88.3</v>
      </c>
      <c r="C438">
        <v>88.3</v>
      </c>
      <c r="D438">
        <v>88.4</v>
      </c>
      <c r="E438">
        <v>88.4</v>
      </c>
      <c r="F438">
        <v>88.4</v>
      </c>
      <c r="G438">
        <v>88.4</v>
      </c>
      <c r="H438">
        <v>88.5</v>
      </c>
      <c r="I438">
        <v>88.5</v>
      </c>
      <c r="J438">
        <v>586</v>
      </c>
    </row>
    <row r="439" spans="1:10">
      <c r="A439">
        <v>858</v>
      </c>
      <c r="B439">
        <v>88.5</v>
      </c>
      <c r="C439">
        <v>88.5</v>
      </c>
      <c r="D439">
        <v>88.6</v>
      </c>
      <c r="E439">
        <v>88.6</v>
      </c>
      <c r="F439">
        <v>88.6</v>
      </c>
      <c r="G439">
        <v>88.6</v>
      </c>
      <c r="H439">
        <v>88.7</v>
      </c>
      <c r="I439">
        <v>88.7</v>
      </c>
      <c r="J439">
        <v>584</v>
      </c>
    </row>
    <row r="440" spans="1:10">
      <c r="A440">
        <v>860</v>
      </c>
      <c r="B440">
        <v>88.7</v>
      </c>
      <c r="C440">
        <v>88.7</v>
      </c>
      <c r="D440">
        <v>88.8</v>
      </c>
      <c r="E440">
        <v>88.8</v>
      </c>
      <c r="F440">
        <v>88.8</v>
      </c>
      <c r="G440">
        <v>88.8</v>
      </c>
      <c r="H440">
        <v>88.9</v>
      </c>
      <c r="I440">
        <v>88.9</v>
      </c>
      <c r="J440">
        <v>582</v>
      </c>
    </row>
    <row r="441" spans="1:10">
      <c r="A441">
        <v>862</v>
      </c>
      <c r="B441">
        <v>88.9</v>
      </c>
      <c r="C441">
        <v>88.9</v>
      </c>
      <c r="D441">
        <v>89</v>
      </c>
      <c r="E441">
        <v>89</v>
      </c>
      <c r="F441">
        <v>89</v>
      </c>
      <c r="G441">
        <v>89</v>
      </c>
      <c r="H441">
        <v>89.1</v>
      </c>
      <c r="I441">
        <v>89.1</v>
      </c>
      <c r="J441">
        <v>580</v>
      </c>
    </row>
    <row r="442" spans="1:10">
      <c r="A442">
        <v>864</v>
      </c>
      <c r="B442">
        <v>89.1</v>
      </c>
      <c r="C442">
        <v>89.1</v>
      </c>
      <c r="D442">
        <v>89.2</v>
      </c>
      <c r="E442">
        <v>89.2</v>
      </c>
      <c r="F442">
        <v>89.2</v>
      </c>
      <c r="G442">
        <v>89.2</v>
      </c>
      <c r="H442">
        <v>89.3</v>
      </c>
      <c r="I442">
        <v>89.3</v>
      </c>
      <c r="J442">
        <v>578</v>
      </c>
    </row>
    <row r="443" spans="1:10">
      <c r="A443">
        <v>866</v>
      </c>
      <c r="B443">
        <v>89.3</v>
      </c>
      <c r="C443">
        <v>89.3</v>
      </c>
      <c r="D443">
        <v>89.4</v>
      </c>
      <c r="E443">
        <v>89.4</v>
      </c>
      <c r="F443">
        <v>89.4</v>
      </c>
      <c r="G443">
        <v>89.4</v>
      </c>
      <c r="H443">
        <v>89.5</v>
      </c>
      <c r="I443">
        <v>89.5</v>
      </c>
      <c r="J443">
        <v>576</v>
      </c>
    </row>
    <row r="444" spans="1:10">
      <c r="A444">
        <v>868</v>
      </c>
      <c r="B444">
        <v>89.5</v>
      </c>
      <c r="C444">
        <v>89.5</v>
      </c>
      <c r="D444">
        <v>89.6</v>
      </c>
      <c r="E444">
        <v>89.6</v>
      </c>
      <c r="F444">
        <v>89.6</v>
      </c>
      <c r="G444">
        <v>89.6</v>
      </c>
      <c r="H444">
        <v>89.7</v>
      </c>
      <c r="I444">
        <v>89.7</v>
      </c>
      <c r="J444">
        <v>574</v>
      </c>
    </row>
    <row r="445" spans="1:10">
      <c r="A445">
        <v>870</v>
      </c>
      <c r="B445">
        <v>89.7</v>
      </c>
      <c r="C445">
        <v>89.7</v>
      </c>
      <c r="D445">
        <v>89.8</v>
      </c>
      <c r="E445">
        <v>89.8</v>
      </c>
      <c r="F445">
        <v>89.8</v>
      </c>
      <c r="G445">
        <v>89.8</v>
      </c>
      <c r="H445">
        <v>89.9</v>
      </c>
      <c r="I445">
        <v>89.9</v>
      </c>
      <c r="J445">
        <v>572</v>
      </c>
    </row>
    <row r="446" spans="1:10">
      <c r="A446">
        <v>872</v>
      </c>
      <c r="B446">
        <v>89.9</v>
      </c>
      <c r="C446">
        <v>89.9</v>
      </c>
      <c r="D446">
        <v>90</v>
      </c>
      <c r="E446">
        <v>90</v>
      </c>
      <c r="F446">
        <v>90</v>
      </c>
      <c r="G446">
        <v>90</v>
      </c>
      <c r="H446">
        <v>90.1</v>
      </c>
      <c r="I446">
        <v>90.1</v>
      </c>
      <c r="J446">
        <v>570</v>
      </c>
    </row>
    <row r="447" spans="1:10">
      <c r="A447">
        <v>874</v>
      </c>
      <c r="B447">
        <v>90.1</v>
      </c>
      <c r="C447">
        <v>90.1</v>
      </c>
      <c r="D447">
        <v>90.2</v>
      </c>
      <c r="E447">
        <v>90.2</v>
      </c>
      <c r="F447">
        <v>90.2</v>
      </c>
      <c r="G447">
        <v>90.2</v>
      </c>
      <c r="H447">
        <v>90.3</v>
      </c>
      <c r="I447">
        <v>90.3</v>
      </c>
      <c r="J447">
        <v>568</v>
      </c>
    </row>
    <row r="448" spans="1:10">
      <c r="A448">
        <v>876</v>
      </c>
      <c r="B448">
        <v>90.3</v>
      </c>
      <c r="C448">
        <v>90.3</v>
      </c>
      <c r="D448">
        <v>90.4</v>
      </c>
      <c r="E448">
        <v>90.4</v>
      </c>
      <c r="F448">
        <v>90.4</v>
      </c>
      <c r="G448">
        <v>90.4</v>
      </c>
      <c r="H448">
        <v>90.5</v>
      </c>
      <c r="I448">
        <v>90.5</v>
      </c>
      <c r="J448">
        <v>566</v>
      </c>
    </row>
    <row r="449" spans="1:10">
      <c r="A449">
        <v>878</v>
      </c>
      <c r="B449">
        <v>90.5</v>
      </c>
      <c r="C449">
        <v>90.5</v>
      </c>
      <c r="D449">
        <v>90.6</v>
      </c>
      <c r="E449">
        <v>90.6</v>
      </c>
      <c r="F449">
        <v>90.6</v>
      </c>
      <c r="G449">
        <v>90.6</v>
      </c>
      <c r="H449">
        <v>90.7</v>
      </c>
      <c r="I449">
        <v>90.7</v>
      </c>
      <c r="J449">
        <v>564</v>
      </c>
    </row>
    <row r="450" spans="1:10">
      <c r="A450">
        <v>880</v>
      </c>
      <c r="B450">
        <v>90.7</v>
      </c>
      <c r="C450">
        <v>90.7</v>
      </c>
      <c r="D450">
        <v>90.8</v>
      </c>
      <c r="E450">
        <v>90.8</v>
      </c>
      <c r="F450">
        <v>90.8</v>
      </c>
      <c r="G450">
        <v>90.8</v>
      </c>
      <c r="H450">
        <v>90.9</v>
      </c>
      <c r="I450">
        <v>90.9</v>
      </c>
      <c r="J450">
        <v>562</v>
      </c>
    </row>
    <row r="451" spans="1:10">
      <c r="A451">
        <v>882</v>
      </c>
      <c r="B451">
        <v>90.9</v>
      </c>
      <c r="C451">
        <v>90.9</v>
      </c>
      <c r="D451">
        <v>91</v>
      </c>
      <c r="E451">
        <v>91</v>
      </c>
      <c r="F451">
        <v>91</v>
      </c>
      <c r="G451">
        <v>91</v>
      </c>
      <c r="H451">
        <v>91.1</v>
      </c>
      <c r="I451">
        <v>91.1</v>
      </c>
      <c r="J451">
        <v>560</v>
      </c>
    </row>
    <row r="452" spans="1:10">
      <c r="A452">
        <v>884</v>
      </c>
      <c r="B452">
        <v>91.1</v>
      </c>
      <c r="C452">
        <v>91.1</v>
      </c>
      <c r="D452">
        <v>91.2</v>
      </c>
      <c r="E452">
        <v>91.2</v>
      </c>
      <c r="F452">
        <v>91.2</v>
      </c>
      <c r="G452">
        <v>91.2</v>
      </c>
      <c r="H452">
        <v>91.3</v>
      </c>
      <c r="I452">
        <v>91.3</v>
      </c>
      <c r="J452">
        <v>558</v>
      </c>
    </row>
    <row r="453" spans="1:10">
      <c r="A453">
        <v>886</v>
      </c>
      <c r="B453">
        <v>91.3</v>
      </c>
      <c r="C453">
        <v>91.3</v>
      </c>
      <c r="D453">
        <v>91.4</v>
      </c>
      <c r="E453">
        <v>91.4</v>
      </c>
      <c r="F453">
        <v>91.4</v>
      </c>
      <c r="G453">
        <v>91.4</v>
      </c>
      <c r="H453">
        <v>91.5</v>
      </c>
      <c r="I453">
        <v>91.5</v>
      </c>
      <c r="J453">
        <v>556</v>
      </c>
    </row>
    <row r="454" spans="1:10">
      <c r="A454">
        <v>888</v>
      </c>
      <c r="B454">
        <v>91.5</v>
      </c>
      <c r="C454">
        <v>91.5</v>
      </c>
      <c r="D454">
        <v>91.6</v>
      </c>
      <c r="E454">
        <v>91.6</v>
      </c>
      <c r="F454">
        <v>91.6</v>
      </c>
      <c r="G454">
        <v>91.6</v>
      </c>
      <c r="H454">
        <v>91.7</v>
      </c>
      <c r="I454">
        <v>91.7</v>
      </c>
      <c r="J454">
        <v>554</v>
      </c>
    </row>
    <row r="455" spans="1:10">
      <c r="A455">
        <v>890</v>
      </c>
      <c r="B455">
        <v>91.7</v>
      </c>
      <c r="C455">
        <v>91.7</v>
      </c>
      <c r="D455">
        <v>91.8</v>
      </c>
      <c r="E455">
        <v>91.8</v>
      </c>
      <c r="F455">
        <v>91.8</v>
      </c>
      <c r="G455">
        <v>91.8</v>
      </c>
      <c r="H455">
        <v>91.9</v>
      </c>
      <c r="I455">
        <v>91.9</v>
      </c>
      <c r="J455">
        <v>552</v>
      </c>
    </row>
    <row r="456" spans="1:10">
      <c r="A456">
        <v>892</v>
      </c>
      <c r="B456">
        <v>91.9</v>
      </c>
      <c r="C456">
        <v>91.9</v>
      </c>
      <c r="D456">
        <v>92</v>
      </c>
      <c r="E456">
        <v>92</v>
      </c>
      <c r="F456">
        <v>92</v>
      </c>
      <c r="G456">
        <v>92</v>
      </c>
      <c r="H456">
        <v>92.1</v>
      </c>
      <c r="I456">
        <v>92.1</v>
      </c>
      <c r="J456">
        <v>550</v>
      </c>
    </row>
    <row r="457" spans="1:10">
      <c r="A457">
        <v>894</v>
      </c>
      <c r="B457">
        <v>92.1</v>
      </c>
      <c r="C457">
        <v>92.1</v>
      </c>
      <c r="D457">
        <v>92.2</v>
      </c>
      <c r="E457">
        <v>92.2</v>
      </c>
      <c r="F457">
        <v>92.2</v>
      </c>
      <c r="G457">
        <v>92.2</v>
      </c>
      <c r="H457">
        <v>92.3</v>
      </c>
      <c r="I457">
        <v>92.3</v>
      </c>
      <c r="J457">
        <v>548</v>
      </c>
    </row>
    <row r="458" spans="1:10">
      <c r="A458">
        <v>896</v>
      </c>
      <c r="B458">
        <v>92.3</v>
      </c>
      <c r="C458">
        <v>92.3</v>
      </c>
      <c r="D458">
        <v>92.4</v>
      </c>
      <c r="E458">
        <v>92.4</v>
      </c>
      <c r="F458">
        <v>92.4</v>
      </c>
      <c r="G458">
        <v>92.4</v>
      </c>
      <c r="H458">
        <v>92.5</v>
      </c>
      <c r="I458">
        <v>92.5</v>
      </c>
      <c r="J458">
        <v>546</v>
      </c>
    </row>
    <row r="459" spans="1:10">
      <c r="A459">
        <v>898</v>
      </c>
      <c r="B459">
        <v>92.5</v>
      </c>
      <c r="C459">
        <v>92.5</v>
      </c>
      <c r="D459">
        <v>92.6</v>
      </c>
      <c r="E459">
        <v>92.6</v>
      </c>
      <c r="F459">
        <v>92.6</v>
      </c>
      <c r="G459">
        <v>92.6</v>
      </c>
      <c r="H459">
        <v>92.7</v>
      </c>
      <c r="I459">
        <v>92.7</v>
      </c>
      <c r="J459">
        <v>544</v>
      </c>
    </row>
    <row r="460" spans="1:10">
      <c r="A460">
        <v>900</v>
      </c>
      <c r="B460">
        <v>92.7</v>
      </c>
      <c r="C460">
        <v>92.7</v>
      </c>
      <c r="D460">
        <v>92.8</v>
      </c>
      <c r="E460">
        <v>92.8</v>
      </c>
      <c r="F460">
        <v>92.8</v>
      </c>
      <c r="G460">
        <v>92.8</v>
      </c>
      <c r="H460">
        <v>92.9</v>
      </c>
      <c r="I460">
        <v>92.9</v>
      </c>
      <c r="J460">
        <v>542</v>
      </c>
    </row>
    <row r="461" spans="1:10">
      <c r="A461">
        <v>902</v>
      </c>
      <c r="B461">
        <v>92.9</v>
      </c>
      <c r="C461">
        <v>92.9</v>
      </c>
      <c r="D461">
        <v>93</v>
      </c>
      <c r="E461">
        <v>93</v>
      </c>
      <c r="F461">
        <v>93</v>
      </c>
      <c r="G461">
        <v>93</v>
      </c>
      <c r="H461">
        <v>93.1</v>
      </c>
      <c r="I461">
        <v>93.1</v>
      </c>
      <c r="J461">
        <v>540</v>
      </c>
    </row>
    <row r="462" spans="1:10">
      <c r="A462">
        <v>904</v>
      </c>
      <c r="B462">
        <v>93.1</v>
      </c>
      <c r="C462">
        <v>93.1</v>
      </c>
      <c r="D462">
        <v>93.2</v>
      </c>
      <c r="E462">
        <v>93.2</v>
      </c>
      <c r="F462">
        <v>93.2</v>
      </c>
      <c r="G462">
        <v>93.2</v>
      </c>
      <c r="H462">
        <v>93.3</v>
      </c>
      <c r="I462">
        <v>93.3</v>
      </c>
      <c r="J462">
        <v>538</v>
      </c>
    </row>
    <row r="463" spans="1:10">
      <c r="A463">
        <v>906</v>
      </c>
      <c r="B463">
        <v>93.3</v>
      </c>
      <c r="C463">
        <v>93.3</v>
      </c>
      <c r="D463">
        <v>93.4</v>
      </c>
      <c r="E463">
        <v>93.4</v>
      </c>
      <c r="F463">
        <v>93.4</v>
      </c>
      <c r="G463">
        <v>93.4</v>
      </c>
      <c r="H463">
        <v>93.5</v>
      </c>
      <c r="I463">
        <v>93.5</v>
      </c>
      <c r="J463">
        <v>536</v>
      </c>
    </row>
    <row r="464" spans="1:10">
      <c r="A464">
        <v>908</v>
      </c>
      <c r="B464">
        <v>93.5</v>
      </c>
      <c r="C464">
        <v>93.5</v>
      </c>
      <c r="D464">
        <v>93.6</v>
      </c>
      <c r="E464">
        <v>93.6</v>
      </c>
      <c r="F464">
        <v>93.6</v>
      </c>
      <c r="G464">
        <v>93.6</v>
      </c>
      <c r="H464">
        <v>93.7</v>
      </c>
      <c r="I464">
        <v>93.7</v>
      </c>
      <c r="J464">
        <v>534</v>
      </c>
    </row>
    <row r="465" spans="1:10">
      <c r="A465">
        <v>910</v>
      </c>
      <c r="B465">
        <v>93.7</v>
      </c>
      <c r="C465">
        <v>93.7</v>
      </c>
      <c r="D465">
        <v>93.8</v>
      </c>
      <c r="E465">
        <v>93.8</v>
      </c>
      <c r="F465">
        <v>93.8</v>
      </c>
      <c r="G465">
        <v>93.8</v>
      </c>
      <c r="H465">
        <v>93.9</v>
      </c>
      <c r="I465">
        <v>93.9</v>
      </c>
      <c r="J465">
        <v>532</v>
      </c>
    </row>
    <row r="466" spans="1:10">
      <c r="A466">
        <v>912</v>
      </c>
      <c r="B466">
        <v>93.9</v>
      </c>
      <c r="C466">
        <v>93.9</v>
      </c>
      <c r="D466">
        <v>94</v>
      </c>
      <c r="E466">
        <v>94</v>
      </c>
      <c r="F466">
        <v>94</v>
      </c>
      <c r="G466">
        <v>94</v>
      </c>
      <c r="H466">
        <v>94.1</v>
      </c>
      <c r="I466">
        <v>94.1</v>
      </c>
      <c r="J466">
        <v>530</v>
      </c>
    </row>
    <row r="467" spans="1:10">
      <c r="A467">
        <v>914</v>
      </c>
      <c r="B467">
        <v>94.1</v>
      </c>
      <c r="C467">
        <v>94.1</v>
      </c>
      <c r="D467">
        <v>94.2</v>
      </c>
      <c r="E467">
        <v>94.2</v>
      </c>
      <c r="F467">
        <v>94.2</v>
      </c>
      <c r="G467">
        <v>94.2</v>
      </c>
      <c r="H467">
        <v>94.3</v>
      </c>
      <c r="I467">
        <v>94.3</v>
      </c>
      <c r="J467">
        <v>528</v>
      </c>
    </row>
    <row r="468" spans="1:10">
      <c r="A468">
        <v>916</v>
      </c>
      <c r="B468">
        <v>94.3</v>
      </c>
      <c r="C468">
        <v>94.3</v>
      </c>
      <c r="D468">
        <v>94.4</v>
      </c>
      <c r="E468">
        <v>94.4</v>
      </c>
      <c r="F468">
        <v>94.4</v>
      </c>
      <c r="G468">
        <v>94.4</v>
      </c>
      <c r="H468">
        <v>94.5</v>
      </c>
      <c r="I468">
        <v>94.5</v>
      </c>
      <c r="J468">
        <v>526</v>
      </c>
    </row>
    <row r="469" spans="1:10">
      <c r="A469">
        <v>918</v>
      </c>
      <c r="B469">
        <v>94.5</v>
      </c>
      <c r="C469">
        <v>94.5</v>
      </c>
      <c r="D469">
        <v>94.6</v>
      </c>
      <c r="E469">
        <v>94.6</v>
      </c>
      <c r="F469">
        <v>94.6</v>
      </c>
      <c r="G469">
        <v>94.6</v>
      </c>
      <c r="H469">
        <v>94.7</v>
      </c>
      <c r="I469">
        <v>94.7</v>
      </c>
      <c r="J469">
        <v>524</v>
      </c>
    </row>
    <row r="470" spans="1:10">
      <c r="A470">
        <v>920</v>
      </c>
      <c r="B470">
        <v>94.7</v>
      </c>
      <c r="C470">
        <v>94.7</v>
      </c>
      <c r="D470">
        <v>94.8</v>
      </c>
      <c r="E470">
        <v>94.8</v>
      </c>
      <c r="F470">
        <v>94.8</v>
      </c>
      <c r="G470">
        <v>94.8</v>
      </c>
      <c r="H470">
        <v>94.9</v>
      </c>
      <c r="I470">
        <v>94.9</v>
      </c>
      <c r="J470">
        <v>522</v>
      </c>
    </row>
    <row r="471" spans="1:10">
      <c r="A471">
        <v>922</v>
      </c>
      <c r="B471">
        <v>94.9</v>
      </c>
      <c r="C471">
        <v>94.9</v>
      </c>
      <c r="D471">
        <v>95</v>
      </c>
      <c r="E471">
        <v>95</v>
      </c>
      <c r="F471">
        <v>95</v>
      </c>
      <c r="G471">
        <v>95</v>
      </c>
      <c r="H471">
        <v>95.1</v>
      </c>
      <c r="I471">
        <v>95.1</v>
      </c>
      <c r="J471">
        <v>520</v>
      </c>
    </row>
    <row r="472" spans="1:10">
      <c r="A472">
        <v>924</v>
      </c>
      <c r="B472">
        <v>95.1</v>
      </c>
      <c r="C472">
        <v>95.1</v>
      </c>
      <c r="D472">
        <v>95.2</v>
      </c>
      <c r="E472">
        <v>95.2</v>
      </c>
      <c r="F472">
        <v>95.2</v>
      </c>
      <c r="G472">
        <v>95.2</v>
      </c>
      <c r="H472">
        <v>95.3</v>
      </c>
      <c r="I472">
        <v>95.3</v>
      </c>
      <c r="J472">
        <v>518</v>
      </c>
    </row>
    <row r="473" spans="1:10">
      <c r="A473">
        <v>926</v>
      </c>
      <c r="B473">
        <v>95.3</v>
      </c>
      <c r="C473">
        <v>95.3</v>
      </c>
      <c r="D473">
        <v>95.4</v>
      </c>
      <c r="E473">
        <v>95.4</v>
      </c>
      <c r="F473">
        <v>95.4</v>
      </c>
      <c r="G473">
        <v>95.4</v>
      </c>
      <c r="H473">
        <v>95.5</v>
      </c>
      <c r="I473">
        <v>95.5</v>
      </c>
      <c r="J473">
        <v>516</v>
      </c>
    </row>
    <row r="474" spans="1:10">
      <c r="A474">
        <v>928</v>
      </c>
      <c r="B474">
        <v>95.5</v>
      </c>
      <c r="C474">
        <v>95.5</v>
      </c>
      <c r="D474">
        <v>95.6</v>
      </c>
      <c r="E474">
        <v>95.6</v>
      </c>
      <c r="F474">
        <v>95.6</v>
      </c>
      <c r="G474">
        <v>95.6</v>
      </c>
      <c r="H474">
        <v>95.7</v>
      </c>
      <c r="I474">
        <v>95.7</v>
      </c>
      <c r="J474">
        <v>514</v>
      </c>
    </row>
    <row r="475" spans="1:10">
      <c r="A475">
        <v>930</v>
      </c>
      <c r="B475">
        <v>95.7</v>
      </c>
      <c r="C475">
        <v>95.7</v>
      </c>
      <c r="D475">
        <v>95.8</v>
      </c>
      <c r="E475">
        <v>95.8</v>
      </c>
      <c r="F475">
        <v>95.8</v>
      </c>
      <c r="G475">
        <v>95.8</v>
      </c>
      <c r="H475">
        <v>95.9</v>
      </c>
      <c r="I475">
        <v>95.9</v>
      </c>
      <c r="J475">
        <v>512</v>
      </c>
    </row>
    <row r="476" spans="1:10">
      <c r="A476">
        <v>932</v>
      </c>
      <c r="B476">
        <v>95.9</v>
      </c>
      <c r="C476">
        <v>95.9</v>
      </c>
      <c r="D476">
        <v>96</v>
      </c>
      <c r="E476">
        <v>96</v>
      </c>
      <c r="F476">
        <v>96</v>
      </c>
      <c r="G476">
        <v>96</v>
      </c>
      <c r="H476">
        <v>96.1</v>
      </c>
      <c r="I476">
        <v>96.1</v>
      </c>
      <c r="J476">
        <v>510</v>
      </c>
    </row>
    <row r="477" spans="1:10">
      <c r="A477">
        <v>934</v>
      </c>
      <c r="B477">
        <v>96.1</v>
      </c>
      <c r="C477">
        <v>96.1</v>
      </c>
      <c r="D477">
        <v>96.2</v>
      </c>
      <c r="E477">
        <v>96.2</v>
      </c>
      <c r="F477">
        <v>96.2</v>
      </c>
      <c r="G477">
        <v>96.2</v>
      </c>
      <c r="H477">
        <v>96.3</v>
      </c>
      <c r="I477">
        <v>96.3</v>
      </c>
      <c r="J477">
        <v>508</v>
      </c>
    </row>
    <row r="478" spans="1:10">
      <c r="A478">
        <v>936</v>
      </c>
      <c r="B478">
        <v>96.3</v>
      </c>
      <c r="C478">
        <v>96.3</v>
      </c>
      <c r="D478">
        <v>96.4</v>
      </c>
      <c r="E478">
        <v>96.4</v>
      </c>
      <c r="F478">
        <v>96.4</v>
      </c>
      <c r="G478">
        <v>96.4</v>
      </c>
      <c r="H478">
        <v>96.5</v>
      </c>
      <c r="I478">
        <v>96.5</v>
      </c>
      <c r="J478">
        <v>506</v>
      </c>
    </row>
    <row r="479" spans="1:10">
      <c r="A479">
        <v>938</v>
      </c>
      <c r="B479">
        <v>96.5</v>
      </c>
      <c r="C479">
        <v>96.5</v>
      </c>
      <c r="D479">
        <v>96.6</v>
      </c>
      <c r="E479">
        <v>96.6</v>
      </c>
      <c r="F479">
        <v>96.6</v>
      </c>
      <c r="G479">
        <v>96.6</v>
      </c>
      <c r="H479">
        <v>96.7</v>
      </c>
      <c r="I479">
        <v>96.7</v>
      </c>
      <c r="J479">
        <v>504</v>
      </c>
    </row>
    <row r="480" spans="1:10">
      <c r="A480">
        <v>940</v>
      </c>
      <c r="B480">
        <v>96.7</v>
      </c>
      <c r="C480">
        <v>96.7</v>
      </c>
      <c r="D480">
        <v>96.8</v>
      </c>
      <c r="E480">
        <v>96.8</v>
      </c>
      <c r="F480">
        <v>96.8</v>
      </c>
      <c r="G480">
        <v>96.8</v>
      </c>
      <c r="H480">
        <v>96.9</v>
      </c>
      <c r="I480">
        <v>96.9</v>
      </c>
      <c r="J480">
        <v>502</v>
      </c>
    </row>
    <row r="481" spans="1:10">
      <c r="A481">
        <v>942</v>
      </c>
      <c r="B481">
        <v>96.9</v>
      </c>
      <c r="C481">
        <v>96.9</v>
      </c>
      <c r="D481">
        <v>97</v>
      </c>
      <c r="E481">
        <v>97</v>
      </c>
      <c r="F481">
        <v>97</v>
      </c>
      <c r="G481">
        <v>97</v>
      </c>
      <c r="H481">
        <v>97.1</v>
      </c>
      <c r="I481">
        <v>97.1</v>
      </c>
      <c r="J481">
        <v>500</v>
      </c>
    </row>
    <row r="482" spans="1:10">
      <c r="A482">
        <v>944</v>
      </c>
      <c r="B482">
        <v>97.1</v>
      </c>
      <c r="C482">
        <v>97.1</v>
      </c>
      <c r="D482">
        <v>97.2</v>
      </c>
      <c r="E482">
        <v>97.2</v>
      </c>
      <c r="F482">
        <v>97.2</v>
      </c>
      <c r="G482">
        <v>97.2</v>
      </c>
      <c r="H482">
        <v>97.3</v>
      </c>
      <c r="I482">
        <v>97.3</v>
      </c>
      <c r="J482">
        <v>498</v>
      </c>
    </row>
    <row r="483" spans="1:10">
      <c r="A483">
        <v>946</v>
      </c>
      <c r="B483">
        <v>97.3</v>
      </c>
      <c r="C483">
        <v>97.3</v>
      </c>
      <c r="D483">
        <v>97.4</v>
      </c>
      <c r="E483">
        <v>97.4</v>
      </c>
      <c r="F483">
        <v>97.4</v>
      </c>
      <c r="G483">
        <v>97.4</v>
      </c>
      <c r="H483">
        <v>97.5</v>
      </c>
      <c r="I483">
        <v>97.5</v>
      </c>
      <c r="J483">
        <v>496</v>
      </c>
    </row>
    <row r="484" spans="1:10">
      <c r="A484">
        <v>948</v>
      </c>
      <c r="B484">
        <v>97.5</v>
      </c>
      <c r="C484">
        <v>97.5</v>
      </c>
      <c r="D484">
        <v>97.6</v>
      </c>
      <c r="E484">
        <v>97.6</v>
      </c>
      <c r="F484">
        <v>97.6</v>
      </c>
      <c r="G484">
        <v>97.6</v>
      </c>
      <c r="H484">
        <v>97.7</v>
      </c>
      <c r="I484">
        <v>97.7</v>
      </c>
      <c r="J484">
        <v>494</v>
      </c>
    </row>
    <row r="485" spans="1:10">
      <c r="A485">
        <v>950</v>
      </c>
      <c r="B485">
        <v>97.7</v>
      </c>
      <c r="C485">
        <v>97.7</v>
      </c>
      <c r="D485">
        <v>97.8</v>
      </c>
      <c r="E485">
        <v>97.8</v>
      </c>
      <c r="F485">
        <v>97.8</v>
      </c>
      <c r="G485">
        <v>97.8</v>
      </c>
      <c r="H485">
        <v>97.9</v>
      </c>
      <c r="I485">
        <v>97.9</v>
      </c>
      <c r="J485">
        <v>492</v>
      </c>
    </row>
    <row r="486" spans="1:10">
      <c r="A486">
        <v>952</v>
      </c>
      <c r="B486">
        <v>97.9</v>
      </c>
      <c r="C486">
        <v>97.9</v>
      </c>
      <c r="D486">
        <v>98</v>
      </c>
      <c r="E486">
        <v>98</v>
      </c>
      <c r="F486">
        <v>98</v>
      </c>
      <c r="G486">
        <v>98</v>
      </c>
      <c r="H486">
        <v>98.1</v>
      </c>
      <c r="I486">
        <v>98.1</v>
      </c>
      <c r="J486">
        <v>490</v>
      </c>
    </row>
    <row r="487" spans="1:10">
      <c r="A487">
        <v>954</v>
      </c>
      <c r="B487">
        <v>98.1</v>
      </c>
      <c r="C487">
        <v>98.1</v>
      </c>
      <c r="D487">
        <v>98.2</v>
      </c>
      <c r="E487">
        <v>98.2</v>
      </c>
      <c r="F487">
        <v>98.2</v>
      </c>
      <c r="G487">
        <v>98.2</v>
      </c>
      <c r="H487">
        <v>98.3</v>
      </c>
      <c r="I487">
        <v>98.3</v>
      </c>
      <c r="J487">
        <v>488</v>
      </c>
    </row>
    <row r="488" spans="1:10">
      <c r="A488">
        <v>956</v>
      </c>
      <c r="B488">
        <v>98.3</v>
      </c>
      <c r="C488">
        <v>98.3</v>
      </c>
      <c r="D488">
        <v>98.4</v>
      </c>
      <c r="E488">
        <v>98.4</v>
      </c>
      <c r="F488">
        <v>98.4</v>
      </c>
      <c r="G488">
        <v>98.4</v>
      </c>
      <c r="H488">
        <v>98.5</v>
      </c>
      <c r="I488">
        <v>98.5</v>
      </c>
      <c r="J488">
        <v>486</v>
      </c>
    </row>
    <row r="489" spans="1:10">
      <c r="A489">
        <v>958</v>
      </c>
      <c r="B489">
        <v>98.5</v>
      </c>
      <c r="C489">
        <v>98.5</v>
      </c>
      <c r="D489">
        <v>98.6</v>
      </c>
      <c r="E489">
        <v>98.6</v>
      </c>
      <c r="F489">
        <v>98.6</v>
      </c>
      <c r="G489">
        <v>98.6</v>
      </c>
      <c r="H489">
        <v>98.7</v>
      </c>
      <c r="I489">
        <v>98.7</v>
      </c>
      <c r="J489">
        <v>484</v>
      </c>
    </row>
    <row r="490" spans="1:10">
      <c r="A490">
        <v>960</v>
      </c>
      <c r="B490">
        <v>98.7</v>
      </c>
      <c r="C490">
        <v>98.7</v>
      </c>
      <c r="D490">
        <v>98.8</v>
      </c>
      <c r="E490">
        <v>98.8</v>
      </c>
      <c r="F490">
        <v>98.8</v>
      </c>
      <c r="G490">
        <v>98.8</v>
      </c>
      <c r="H490">
        <v>98.9</v>
      </c>
      <c r="I490">
        <v>98.9</v>
      </c>
      <c r="J490">
        <v>482</v>
      </c>
    </row>
    <row r="491" spans="1:10">
      <c r="A491">
        <v>962</v>
      </c>
      <c r="B491">
        <v>98.9</v>
      </c>
      <c r="C491">
        <v>98.9</v>
      </c>
      <c r="D491">
        <v>99</v>
      </c>
      <c r="E491">
        <v>99</v>
      </c>
      <c r="F491">
        <v>99</v>
      </c>
      <c r="G491">
        <v>99</v>
      </c>
      <c r="H491">
        <v>99.1</v>
      </c>
      <c r="I491">
        <v>99.1</v>
      </c>
      <c r="J491">
        <v>480</v>
      </c>
    </row>
    <row r="492" spans="1:10">
      <c r="A492">
        <v>964</v>
      </c>
      <c r="B492">
        <v>99.1</v>
      </c>
      <c r="C492">
        <v>99.1</v>
      </c>
      <c r="D492">
        <v>99.2</v>
      </c>
      <c r="E492">
        <v>99.2</v>
      </c>
      <c r="F492">
        <v>99.2</v>
      </c>
      <c r="G492">
        <v>99.2</v>
      </c>
      <c r="H492">
        <v>99.3</v>
      </c>
      <c r="I492">
        <v>99.3</v>
      </c>
      <c r="J492">
        <v>478</v>
      </c>
    </row>
    <row r="493" spans="1:10">
      <c r="A493">
        <v>966</v>
      </c>
      <c r="B493">
        <v>99.3</v>
      </c>
      <c r="C493">
        <v>99.3</v>
      </c>
      <c r="D493">
        <v>99.4</v>
      </c>
      <c r="E493">
        <v>99.4</v>
      </c>
      <c r="F493">
        <v>99.4</v>
      </c>
      <c r="G493">
        <v>99.4</v>
      </c>
      <c r="H493">
        <v>99.5</v>
      </c>
      <c r="I493">
        <v>99.5</v>
      </c>
      <c r="J493">
        <v>476</v>
      </c>
    </row>
    <row r="494" spans="1:10">
      <c r="A494">
        <v>968</v>
      </c>
      <c r="B494">
        <v>99.5</v>
      </c>
      <c r="C494">
        <v>99.5</v>
      </c>
      <c r="D494">
        <v>99.6</v>
      </c>
      <c r="E494">
        <v>99.6</v>
      </c>
      <c r="F494">
        <v>99.6</v>
      </c>
      <c r="G494">
        <v>99.6</v>
      </c>
      <c r="H494">
        <v>99.7</v>
      </c>
      <c r="I494">
        <v>99.7</v>
      </c>
      <c r="J494">
        <v>474</v>
      </c>
    </row>
    <row r="495" spans="1:10">
      <c r="A495">
        <v>970</v>
      </c>
      <c r="B495">
        <v>99.7</v>
      </c>
      <c r="C495">
        <v>99.7</v>
      </c>
      <c r="D495">
        <v>99.8</v>
      </c>
      <c r="E495">
        <v>99.8</v>
      </c>
      <c r="F495">
        <v>99.8</v>
      </c>
      <c r="G495">
        <v>99.8</v>
      </c>
      <c r="H495">
        <v>99.9</v>
      </c>
      <c r="I495">
        <v>99.9</v>
      </c>
      <c r="J495">
        <v>472</v>
      </c>
    </row>
    <row r="496" spans="1:10">
      <c r="A496">
        <v>972</v>
      </c>
      <c r="B496">
        <v>99.9</v>
      </c>
      <c r="C496">
        <v>99.9</v>
      </c>
      <c r="D496">
        <v>100</v>
      </c>
      <c r="E496">
        <v>100</v>
      </c>
      <c r="F496">
        <v>100</v>
      </c>
      <c r="G496">
        <v>100</v>
      </c>
      <c r="H496">
        <v>100.1</v>
      </c>
      <c r="I496">
        <v>100.1</v>
      </c>
      <c r="J496">
        <v>470</v>
      </c>
    </row>
    <row r="497" spans="1:10">
      <c r="A497">
        <v>974</v>
      </c>
      <c r="B497">
        <v>100.1</v>
      </c>
      <c r="C497">
        <v>100.1</v>
      </c>
      <c r="D497">
        <v>100.2</v>
      </c>
      <c r="E497">
        <v>100.2</v>
      </c>
      <c r="F497">
        <v>100.2</v>
      </c>
      <c r="G497">
        <v>100.2</v>
      </c>
      <c r="H497">
        <v>100.3</v>
      </c>
      <c r="I497">
        <v>100.3</v>
      </c>
      <c r="J497">
        <v>468</v>
      </c>
    </row>
    <row r="498" spans="1:10">
      <c r="A498">
        <v>976</v>
      </c>
      <c r="B498">
        <v>100.3</v>
      </c>
      <c r="C498">
        <v>100.3</v>
      </c>
      <c r="D498">
        <v>100.4</v>
      </c>
      <c r="E498">
        <v>100.4</v>
      </c>
      <c r="F498">
        <v>100.4</v>
      </c>
      <c r="G498">
        <v>100.4</v>
      </c>
      <c r="H498">
        <v>100.5</v>
      </c>
      <c r="I498">
        <v>100.5</v>
      </c>
      <c r="J498">
        <v>466</v>
      </c>
    </row>
    <row r="499" spans="1:10">
      <c r="A499">
        <v>978</v>
      </c>
      <c r="B499">
        <v>100.5</v>
      </c>
      <c r="C499">
        <v>100.5</v>
      </c>
      <c r="D499">
        <v>100.6</v>
      </c>
      <c r="E499">
        <v>100.6</v>
      </c>
      <c r="F499">
        <v>100.6</v>
      </c>
      <c r="G499">
        <v>100.6</v>
      </c>
      <c r="H499">
        <v>100.7</v>
      </c>
      <c r="I499">
        <v>100.7</v>
      </c>
      <c r="J499">
        <v>464</v>
      </c>
    </row>
    <row r="500" spans="1:10">
      <c r="A500">
        <v>980</v>
      </c>
      <c r="B500">
        <v>100.7</v>
      </c>
      <c r="C500">
        <v>100.7</v>
      </c>
      <c r="D500">
        <v>100.8</v>
      </c>
      <c r="E500">
        <v>100.8</v>
      </c>
      <c r="F500">
        <v>100.8</v>
      </c>
      <c r="G500">
        <v>100.8</v>
      </c>
      <c r="H500">
        <v>100.9</v>
      </c>
      <c r="I500">
        <v>100.9</v>
      </c>
      <c r="J500">
        <v>462</v>
      </c>
    </row>
    <row r="501" spans="1:10">
      <c r="A501">
        <v>982</v>
      </c>
      <c r="B501">
        <v>100.9</v>
      </c>
      <c r="C501">
        <v>100.9</v>
      </c>
      <c r="D501">
        <v>101</v>
      </c>
      <c r="E501">
        <v>101</v>
      </c>
      <c r="F501">
        <v>101</v>
      </c>
      <c r="G501">
        <v>101</v>
      </c>
      <c r="H501">
        <v>101.1</v>
      </c>
      <c r="I501">
        <v>101.1</v>
      </c>
      <c r="J501">
        <v>460</v>
      </c>
    </row>
    <row r="502" spans="1:10">
      <c r="A502">
        <v>984</v>
      </c>
      <c r="B502">
        <v>101.1</v>
      </c>
      <c r="C502">
        <v>101.1</v>
      </c>
      <c r="D502">
        <v>101.2</v>
      </c>
      <c r="E502">
        <v>101.2</v>
      </c>
      <c r="F502">
        <v>101.2</v>
      </c>
      <c r="G502">
        <v>101.2</v>
      </c>
      <c r="H502">
        <v>101.3</v>
      </c>
      <c r="I502">
        <v>101.3</v>
      </c>
      <c r="J502">
        <v>458</v>
      </c>
    </row>
    <row r="503" spans="1:10">
      <c r="A503">
        <v>986</v>
      </c>
      <c r="B503">
        <v>101.3</v>
      </c>
      <c r="C503">
        <v>101.3</v>
      </c>
      <c r="D503">
        <v>101.4</v>
      </c>
      <c r="E503">
        <v>101.4</v>
      </c>
      <c r="F503">
        <v>101.4</v>
      </c>
      <c r="G503">
        <v>101.4</v>
      </c>
      <c r="H503">
        <v>101.5</v>
      </c>
      <c r="I503">
        <v>101.5</v>
      </c>
      <c r="J503">
        <v>456</v>
      </c>
    </row>
    <row r="504" spans="1:10">
      <c r="A504">
        <v>988</v>
      </c>
      <c r="B504">
        <v>101.5</v>
      </c>
      <c r="C504">
        <v>101.5</v>
      </c>
      <c r="D504">
        <v>101.6</v>
      </c>
      <c r="E504">
        <v>101.6</v>
      </c>
      <c r="F504">
        <v>101.6</v>
      </c>
      <c r="G504">
        <v>101.6</v>
      </c>
      <c r="H504">
        <v>101.7</v>
      </c>
      <c r="I504">
        <v>101.7</v>
      </c>
      <c r="J504">
        <v>454</v>
      </c>
    </row>
    <row r="505" spans="1:10">
      <c r="A505">
        <v>990</v>
      </c>
      <c r="B505">
        <v>101.7</v>
      </c>
      <c r="C505">
        <v>101.7</v>
      </c>
      <c r="D505">
        <v>101.8</v>
      </c>
      <c r="E505">
        <v>101.8</v>
      </c>
      <c r="F505">
        <v>101.8</v>
      </c>
      <c r="G505">
        <v>101.8</v>
      </c>
      <c r="H505">
        <v>101.9</v>
      </c>
      <c r="I505">
        <v>101.9</v>
      </c>
      <c r="J505">
        <v>452</v>
      </c>
    </row>
    <row r="506" spans="1:10">
      <c r="A506">
        <v>992</v>
      </c>
      <c r="B506">
        <v>101.9</v>
      </c>
      <c r="C506">
        <v>101.9</v>
      </c>
      <c r="D506">
        <v>102</v>
      </c>
      <c r="E506">
        <v>102</v>
      </c>
      <c r="F506">
        <v>102</v>
      </c>
      <c r="G506">
        <v>102</v>
      </c>
      <c r="H506">
        <v>102.1</v>
      </c>
      <c r="I506">
        <v>102.1</v>
      </c>
      <c r="J506">
        <v>450</v>
      </c>
    </row>
    <row r="507" spans="1:10">
      <c r="A507">
        <v>994</v>
      </c>
      <c r="B507">
        <v>102.1</v>
      </c>
      <c r="C507">
        <v>102.1</v>
      </c>
      <c r="D507">
        <v>102.2</v>
      </c>
      <c r="E507">
        <v>102.2</v>
      </c>
      <c r="F507">
        <v>102.2</v>
      </c>
      <c r="G507">
        <v>102.2</v>
      </c>
      <c r="H507">
        <v>102.3</v>
      </c>
      <c r="I507">
        <v>102.3</v>
      </c>
      <c r="J507">
        <v>448</v>
      </c>
    </row>
    <row r="508" spans="1:10">
      <c r="A508">
        <v>996</v>
      </c>
      <c r="B508">
        <v>102.3</v>
      </c>
      <c r="C508">
        <v>102.3</v>
      </c>
      <c r="D508">
        <v>102.4</v>
      </c>
      <c r="E508">
        <v>102.4</v>
      </c>
      <c r="F508">
        <v>102.4</v>
      </c>
      <c r="G508">
        <v>102.4</v>
      </c>
      <c r="H508">
        <v>102.5</v>
      </c>
      <c r="I508">
        <v>102.5</v>
      </c>
      <c r="J508">
        <v>446</v>
      </c>
    </row>
    <row r="509" spans="1:10">
      <c r="A509">
        <v>998</v>
      </c>
      <c r="B509">
        <v>102.5</v>
      </c>
      <c r="C509">
        <v>102.5</v>
      </c>
      <c r="D509">
        <v>102.6</v>
      </c>
      <c r="E509">
        <v>102.6</v>
      </c>
      <c r="F509">
        <v>102.6</v>
      </c>
      <c r="G509">
        <v>102.6</v>
      </c>
      <c r="H509">
        <v>102.7</v>
      </c>
      <c r="I509">
        <v>102.7</v>
      </c>
      <c r="J509">
        <v>444</v>
      </c>
    </row>
    <row r="510" spans="1:10">
      <c r="A510">
        <v>1000</v>
      </c>
      <c r="B510">
        <v>102.7</v>
      </c>
      <c r="C510">
        <v>102.7</v>
      </c>
      <c r="D510">
        <v>102.8</v>
      </c>
      <c r="E510">
        <v>102.8</v>
      </c>
      <c r="F510">
        <v>102.8</v>
      </c>
      <c r="G510">
        <v>102.8</v>
      </c>
      <c r="H510">
        <v>102.9</v>
      </c>
      <c r="I510">
        <v>102.9</v>
      </c>
      <c r="J510">
        <v>442</v>
      </c>
    </row>
    <row r="511" spans="1:10">
      <c r="A511">
        <v>1002</v>
      </c>
      <c r="B511">
        <v>102.9</v>
      </c>
      <c r="C511">
        <v>102.9</v>
      </c>
      <c r="D511">
        <v>103</v>
      </c>
      <c r="E511">
        <v>103</v>
      </c>
      <c r="F511">
        <v>103</v>
      </c>
      <c r="G511">
        <v>103</v>
      </c>
      <c r="H511">
        <v>103.1</v>
      </c>
      <c r="I511">
        <v>103.1</v>
      </c>
      <c r="J511">
        <v>440</v>
      </c>
    </row>
    <row r="512" spans="1:10">
      <c r="A512">
        <v>1004</v>
      </c>
      <c r="B512">
        <v>103.1</v>
      </c>
      <c r="C512">
        <v>103.1</v>
      </c>
      <c r="D512">
        <v>103.2</v>
      </c>
      <c r="E512">
        <v>103.2</v>
      </c>
      <c r="F512">
        <v>103.2</v>
      </c>
      <c r="G512">
        <v>103.2</v>
      </c>
      <c r="H512">
        <v>103.3</v>
      </c>
      <c r="I512">
        <v>103.3</v>
      </c>
      <c r="J512">
        <v>438</v>
      </c>
    </row>
    <row r="513" spans="1:10">
      <c r="A513">
        <v>1006</v>
      </c>
      <c r="B513">
        <v>103.3</v>
      </c>
      <c r="C513">
        <v>103.3</v>
      </c>
      <c r="D513">
        <v>103.4</v>
      </c>
      <c r="E513">
        <v>103.4</v>
      </c>
      <c r="F513">
        <v>103.4</v>
      </c>
      <c r="G513">
        <v>103.4</v>
      </c>
      <c r="H513">
        <v>103.5</v>
      </c>
      <c r="I513">
        <v>103.5</v>
      </c>
      <c r="J513">
        <v>436</v>
      </c>
    </row>
    <row r="514" spans="1:10">
      <c r="A514">
        <v>1008</v>
      </c>
      <c r="B514">
        <v>103.5</v>
      </c>
      <c r="C514">
        <v>103.5</v>
      </c>
      <c r="D514">
        <v>103.6</v>
      </c>
      <c r="E514">
        <v>103.6</v>
      </c>
      <c r="F514">
        <v>103.6</v>
      </c>
      <c r="G514">
        <v>103.6</v>
      </c>
      <c r="H514">
        <v>103.7</v>
      </c>
      <c r="I514">
        <v>103.7</v>
      </c>
      <c r="J514">
        <v>434</v>
      </c>
    </row>
    <row r="515" spans="1:10">
      <c r="A515">
        <v>1010</v>
      </c>
      <c r="B515">
        <v>103.7</v>
      </c>
      <c r="C515">
        <v>103.7</v>
      </c>
      <c r="D515">
        <v>103.8</v>
      </c>
      <c r="E515">
        <v>103.8</v>
      </c>
      <c r="F515">
        <v>103.8</v>
      </c>
      <c r="G515">
        <v>103.8</v>
      </c>
      <c r="H515">
        <v>103.9</v>
      </c>
      <c r="I515">
        <v>103.9</v>
      </c>
      <c r="J515">
        <v>432</v>
      </c>
    </row>
    <row r="516" spans="1:10">
      <c r="A516">
        <v>1012</v>
      </c>
      <c r="B516">
        <v>103.9</v>
      </c>
      <c r="C516">
        <v>103.9</v>
      </c>
      <c r="D516">
        <v>104</v>
      </c>
      <c r="E516">
        <v>104</v>
      </c>
      <c r="F516">
        <v>104</v>
      </c>
      <c r="G516">
        <v>104</v>
      </c>
      <c r="H516">
        <v>104.1</v>
      </c>
      <c r="I516">
        <v>104.1</v>
      </c>
      <c r="J516">
        <v>430</v>
      </c>
    </row>
    <row r="517" spans="1:10">
      <c r="A517">
        <v>1014</v>
      </c>
      <c r="B517">
        <v>104.1</v>
      </c>
      <c r="C517">
        <v>104.1</v>
      </c>
      <c r="D517">
        <v>104.2</v>
      </c>
      <c r="E517">
        <v>104.2</v>
      </c>
      <c r="F517">
        <v>104.2</v>
      </c>
      <c r="G517">
        <v>104.2</v>
      </c>
      <c r="H517">
        <v>104.3</v>
      </c>
      <c r="I517">
        <v>104.3</v>
      </c>
      <c r="J517">
        <v>428</v>
      </c>
    </row>
    <row r="518" spans="1:10">
      <c r="A518">
        <v>1016</v>
      </c>
      <c r="B518">
        <v>104.3</v>
      </c>
      <c r="C518">
        <v>104.3</v>
      </c>
      <c r="D518">
        <v>104.4</v>
      </c>
      <c r="E518">
        <v>104.4</v>
      </c>
      <c r="F518">
        <v>104.4</v>
      </c>
      <c r="G518">
        <v>104.4</v>
      </c>
      <c r="H518">
        <v>104.5</v>
      </c>
      <c r="I518">
        <v>104.5</v>
      </c>
      <c r="J518">
        <v>426</v>
      </c>
    </row>
    <row r="519" spans="1:10">
      <c r="A519">
        <v>1018</v>
      </c>
      <c r="B519">
        <v>104.5</v>
      </c>
      <c r="C519">
        <v>104.5</v>
      </c>
      <c r="D519">
        <v>104.6</v>
      </c>
      <c r="E519">
        <v>104.6</v>
      </c>
      <c r="F519">
        <v>104.6</v>
      </c>
      <c r="G519">
        <v>104.6</v>
      </c>
      <c r="H519">
        <v>104.7</v>
      </c>
      <c r="I519">
        <v>104.7</v>
      </c>
      <c r="J519">
        <v>424</v>
      </c>
    </row>
    <row r="520" spans="1:10">
      <c r="A520">
        <v>1020</v>
      </c>
      <c r="B520">
        <v>104.7</v>
      </c>
      <c r="C520">
        <v>104.7</v>
      </c>
      <c r="D520">
        <v>104.8</v>
      </c>
      <c r="E520">
        <v>104.8</v>
      </c>
      <c r="F520">
        <v>104.8</v>
      </c>
      <c r="G520">
        <v>104.8</v>
      </c>
      <c r="H520">
        <v>104.9</v>
      </c>
      <c r="I520">
        <v>104.9</v>
      </c>
      <c r="J520">
        <v>422</v>
      </c>
    </row>
    <row r="521" spans="1:10">
      <c r="A521">
        <v>1022</v>
      </c>
      <c r="B521">
        <v>104.9</v>
      </c>
      <c r="C521">
        <v>104.9</v>
      </c>
      <c r="D521">
        <v>105</v>
      </c>
      <c r="E521">
        <v>105</v>
      </c>
      <c r="F521">
        <v>105</v>
      </c>
      <c r="G521">
        <v>105</v>
      </c>
      <c r="H521">
        <v>105.1</v>
      </c>
      <c r="I521">
        <v>105.1</v>
      </c>
      <c r="J521">
        <v>420</v>
      </c>
    </row>
    <row r="522" spans="1:10">
      <c r="A522">
        <v>1024</v>
      </c>
      <c r="B522">
        <v>105.1</v>
      </c>
      <c r="C522">
        <v>105.1</v>
      </c>
      <c r="D522">
        <v>105.2</v>
      </c>
      <c r="E522">
        <v>105.2</v>
      </c>
      <c r="F522">
        <v>105.2</v>
      </c>
      <c r="G522">
        <v>105.2</v>
      </c>
      <c r="H522">
        <v>105.3</v>
      </c>
      <c r="I522">
        <v>105.3</v>
      </c>
      <c r="J522">
        <v>418</v>
      </c>
    </row>
    <row r="523" spans="1:10">
      <c r="A523">
        <v>1026</v>
      </c>
      <c r="B523">
        <v>105.3</v>
      </c>
      <c r="C523">
        <v>105.3</v>
      </c>
      <c r="D523">
        <v>105.4</v>
      </c>
      <c r="E523">
        <v>105.4</v>
      </c>
      <c r="F523">
        <v>105.4</v>
      </c>
      <c r="G523">
        <v>105.4</v>
      </c>
      <c r="H523">
        <v>105.5</v>
      </c>
      <c r="I523">
        <v>105.5</v>
      </c>
      <c r="J523">
        <v>416</v>
      </c>
    </row>
    <row r="524" spans="1:10">
      <c r="A524">
        <v>1028</v>
      </c>
      <c r="B524">
        <v>105.5</v>
      </c>
      <c r="C524">
        <v>105.5</v>
      </c>
      <c r="D524">
        <v>105.6</v>
      </c>
      <c r="E524">
        <v>105.6</v>
      </c>
      <c r="F524">
        <v>105.6</v>
      </c>
      <c r="G524">
        <v>105.6</v>
      </c>
      <c r="H524">
        <v>105.7</v>
      </c>
      <c r="I524">
        <v>105.7</v>
      </c>
      <c r="J524">
        <v>414</v>
      </c>
    </row>
    <row r="525" spans="1:10">
      <c r="A525">
        <v>1030</v>
      </c>
      <c r="B525">
        <v>105.7</v>
      </c>
      <c r="C525">
        <v>105.7</v>
      </c>
      <c r="D525">
        <v>105.8</v>
      </c>
      <c r="E525">
        <v>105.8</v>
      </c>
      <c r="F525">
        <v>105.8</v>
      </c>
      <c r="G525">
        <v>105.8</v>
      </c>
      <c r="H525">
        <v>105.9</v>
      </c>
      <c r="I525">
        <v>105.9</v>
      </c>
      <c r="J525">
        <v>412</v>
      </c>
    </row>
    <row r="526" spans="1:10">
      <c r="A526">
        <v>1032</v>
      </c>
      <c r="B526">
        <v>105.9</v>
      </c>
      <c r="C526">
        <v>105.9</v>
      </c>
      <c r="D526">
        <v>106</v>
      </c>
      <c r="E526">
        <v>106</v>
      </c>
      <c r="F526">
        <v>106</v>
      </c>
      <c r="G526">
        <v>106</v>
      </c>
      <c r="H526">
        <v>106.1</v>
      </c>
      <c r="I526">
        <v>106.1</v>
      </c>
      <c r="J526">
        <v>410</v>
      </c>
    </row>
    <row r="527" spans="1:10">
      <c r="A527">
        <v>1034</v>
      </c>
      <c r="B527">
        <v>106.1</v>
      </c>
      <c r="C527">
        <v>106.1</v>
      </c>
      <c r="D527">
        <v>106.2</v>
      </c>
      <c r="E527">
        <v>106.2</v>
      </c>
      <c r="F527">
        <v>106.2</v>
      </c>
      <c r="G527">
        <v>106.2</v>
      </c>
      <c r="H527">
        <v>106.3</v>
      </c>
      <c r="I527">
        <v>106.3</v>
      </c>
      <c r="J527">
        <v>408</v>
      </c>
    </row>
    <row r="528" spans="1:10">
      <c r="A528">
        <v>1036</v>
      </c>
      <c r="B528">
        <v>106.3</v>
      </c>
      <c r="C528">
        <v>106.3</v>
      </c>
      <c r="D528">
        <v>106.4</v>
      </c>
      <c r="E528">
        <v>106.4</v>
      </c>
      <c r="F528">
        <v>106.4</v>
      </c>
      <c r="G528">
        <v>106.4</v>
      </c>
      <c r="H528">
        <v>106.5</v>
      </c>
      <c r="I528">
        <v>106.5</v>
      </c>
      <c r="J528">
        <v>406</v>
      </c>
    </row>
    <row r="529" spans="1:10">
      <c r="A529">
        <v>1038</v>
      </c>
      <c r="B529">
        <v>106.5</v>
      </c>
      <c r="C529">
        <v>106.5</v>
      </c>
      <c r="D529">
        <v>106.6</v>
      </c>
      <c r="E529">
        <v>106.6</v>
      </c>
      <c r="F529">
        <v>106.6</v>
      </c>
      <c r="G529">
        <v>106.6</v>
      </c>
      <c r="H529">
        <v>106.7</v>
      </c>
      <c r="I529">
        <v>106.7</v>
      </c>
      <c r="J529">
        <v>404</v>
      </c>
    </row>
    <row r="530" spans="1:10">
      <c r="A530">
        <v>1040</v>
      </c>
      <c r="B530">
        <v>106.7</v>
      </c>
      <c r="C530">
        <v>106.7</v>
      </c>
      <c r="D530">
        <v>106.8</v>
      </c>
      <c r="E530">
        <v>106.8</v>
      </c>
      <c r="F530">
        <v>106.8</v>
      </c>
      <c r="G530">
        <v>106.8</v>
      </c>
      <c r="H530">
        <v>106.9</v>
      </c>
      <c r="I530">
        <v>106.9</v>
      </c>
      <c r="J530">
        <v>402</v>
      </c>
    </row>
    <row r="531" spans="1:10">
      <c r="A531">
        <v>1042</v>
      </c>
      <c r="B531">
        <v>106.9</v>
      </c>
      <c r="C531">
        <v>106.9</v>
      </c>
      <c r="D531">
        <v>107</v>
      </c>
      <c r="E531">
        <v>107</v>
      </c>
      <c r="F531">
        <v>107</v>
      </c>
      <c r="G531">
        <v>107</v>
      </c>
      <c r="H531">
        <v>107.1</v>
      </c>
      <c r="I531">
        <v>107.1</v>
      </c>
      <c r="J531">
        <v>400</v>
      </c>
    </row>
    <row r="532" spans="1:10">
      <c r="A532">
        <v>1044</v>
      </c>
      <c r="B532">
        <v>107.1</v>
      </c>
      <c r="C532">
        <v>107.1</v>
      </c>
      <c r="D532">
        <v>107.2</v>
      </c>
      <c r="E532">
        <v>107.2</v>
      </c>
      <c r="F532">
        <v>107.2</v>
      </c>
      <c r="G532">
        <v>107.2</v>
      </c>
      <c r="H532">
        <v>107.3</v>
      </c>
      <c r="I532">
        <v>107.3</v>
      </c>
      <c r="J532">
        <v>398</v>
      </c>
    </row>
    <row r="533" spans="1:10">
      <c r="A533">
        <v>1046</v>
      </c>
      <c r="B533">
        <v>107.3</v>
      </c>
      <c r="C533">
        <v>107.3</v>
      </c>
      <c r="D533">
        <v>107.4</v>
      </c>
      <c r="E533">
        <v>107.4</v>
      </c>
      <c r="F533">
        <v>107.4</v>
      </c>
      <c r="G533">
        <v>107.4</v>
      </c>
      <c r="H533">
        <v>107.5</v>
      </c>
      <c r="I533">
        <v>107.5</v>
      </c>
      <c r="J533">
        <v>396</v>
      </c>
    </row>
    <row r="534" spans="1:10">
      <c r="A534">
        <v>1048</v>
      </c>
      <c r="B534">
        <v>107.5</v>
      </c>
      <c r="C534">
        <v>107.5</v>
      </c>
      <c r="D534">
        <v>107.6</v>
      </c>
      <c r="E534">
        <v>107.6</v>
      </c>
      <c r="F534">
        <v>107.6</v>
      </c>
      <c r="G534">
        <v>107.6</v>
      </c>
      <c r="H534">
        <v>107.7</v>
      </c>
      <c r="I534">
        <v>107.7</v>
      </c>
      <c r="J534">
        <v>394</v>
      </c>
    </row>
    <row r="535" spans="1:10">
      <c r="A535">
        <v>1050</v>
      </c>
      <c r="B535">
        <v>107.7</v>
      </c>
      <c r="C535">
        <v>107.7</v>
      </c>
      <c r="D535">
        <v>107.8</v>
      </c>
      <c r="E535">
        <v>107.8</v>
      </c>
      <c r="F535">
        <v>107.8</v>
      </c>
      <c r="G535">
        <v>107.8</v>
      </c>
      <c r="H535">
        <v>107.9</v>
      </c>
      <c r="I535">
        <v>107.9</v>
      </c>
      <c r="J535">
        <v>392</v>
      </c>
    </row>
    <row r="536" spans="1:10">
      <c r="A536">
        <v>1052</v>
      </c>
      <c r="B536">
        <v>107.9</v>
      </c>
      <c r="C536">
        <v>107.9</v>
      </c>
      <c r="D536">
        <v>108</v>
      </c>
      <c r="E536">
        <v>108</v>
      </c>
      <c r="F536">
        <v>108</v>
      </c>
      <c r="G536">
        <v>108</v>
      </c>
      <c r="H536">
        <v>108.1</v>
      </c>
      <c r="I536">
        <v>108.1</v>
      </c>
      <c r="J536">
        <v>390</v>
      </c>
    </row>
    <row r="537" spans="1:10">
      <c r="A537">
        <v>1054</v>
      </c>
      <c r="B537">
        <v>108.1</v>
      </c>
      <c r="C537">
        <v>108.1</v>
      </c>
      <c r="D537">
        <v>108.2</v>
      </c>
      <c r="E537">
        <v>108.2</v>
      </c>
      <c r="F537">
        <v>108.2</v>
      </c>
      <c r="G537">
        <v>108.2</v>
      </c>
      <c r="H537">
        <v>108.3</v>
      </c>
      <c r="I537">
        <v>108.3</v>
      </c>
      <c r="J537">
        <v>388</v>
      </c>
    </row>
    <row r="538" spans="1:10">
      <c r="A538">
        <v>1056</v>
      </c>
      <c r="B538">
        <v>108.3</v>
      </c>
      <c r="C538">
        <v>108.3</v>
      </c>
      <c r="D538">
        <v>108.4</v>
      </c>
      <c r="E538">
        <v>108.4</v>
      </c>
      <c r="F538">
        <v>108.4</v>
      </c>
      <c r="G538">
        <v>108.4</v>
      </c>
      <c r="H538">
        <v>108.5</v>
      </c>
      <c r="I538">
        <v>108.5</v>
      </c>
      <c r="J538">
        <v>386</v>
      </c>
    </row>
    <row r="539" spans="1:10">
      <c r="A539">
        <v>1058</v>
      </c>
      <c r="B539">
        <v>108.5</v>
      </c>
      <c r="C539">
        <v>108.5</v>
      </c>
      <c r="D539">
        <v>108.6</v>
      </c>
      <c r="E539">
        <v>108.6</v>
      </c>
      <c r="F539">
        <v>108.6</v>
      </c>
      <c r="G539">
        <v>108.6</v>
      </c>
      <c r="H539">
        <v>108.7</v>
      </c>
      <c r="I539">
        <v>108.7</v>
      </c>
      <c r="J539">
        <v>384</v>
      </c>
    </row>
    <row r="540" spans="1:10">
      <c r="A540">
        <v>1060</v>
      </c>
      <c r="B540">
        <v>108.7</v>
      </c>
      <c r="C540">
        <v>108.7</v>
      </c>
      <c r="D540">
        <v>108.8</v>
      </c>
      <c r="E540">
        <v>108.8</v>
      </c>
      <c r="F540">
        <v>108.8</v>
      </c>
      <c r="G540">
        <v>108.8</v>
      </c>
      <c r="H540">
        <v>108.9</v>
      </c>
      <c r="I540">
        <v>108.9</v>
      </c>
      <c r="J540">
        <v>382</v>
      </c>
    </row>
    <row r="541" spans="1:10">
      <c r="A541">
        <v>1062</v>
      </c>
      <c r="B541">
        <v>108.9</v>
      </c>
      <c r="C541">
        <v>108.9</v>
      </c>
      <c r="D541">
        <v>109</v>
      </c>
      <c r="E541">
        <v>109</v>
      </c>
      <c r="F541">
        <v>109</v>
      </c>
      <c r="G541">
        <v>109</v>
      </c>
      <c r="H541">
        <v>109.1</v>
      </c>
      <c r="I541">
        <v>109.1</v>
      </c>
      <c r="J541">
        <v>380</v>
      </c>
    </row>
    <row r="542" spans="1:10">
      <c r="A542">
        <v>1064</v>
      </c>
      <c r="B542">
        <v>109.1</v>
      </c>
      <c r="C542">
        <v>109.1</v>
      </c>
      <c r="D542">
        <v>109.2</v>
      </c>
      <c r="E542">
        <v>109.2</v>
      </c>
      <c r="F542">
        <v>109.2</v>
      </c>
      <c r="G542">
        <v>109.2</v>
      </c>
      <c r="H542">
        <v>109.3</v>
      </c>
      <c r="I542">
        <v>109.3</v>
      </c>
      <c r="J542">
        <v>378</v>
      </c>
    </row>
    <row r="543" spans="1:10">
      <c r="A543">
        <v>1066</v>
      </c>
      <c r="B543">
        <v>109.3</v>
      </c>
      <c r="C543">
        <v>109.3</v>
      </c>
      <c r="D543">
        <v>109.4</v>
      </c>
      <c r="E543">
        <v>109.4</v>
      </c>
      <c r="F543">
        <v>109.4</v>
      </c>
      <c r="G543">
        <v>109.4</v>
      </c>
      <c r="H543">
        <v>109.5</v>
      </c>
      <c r="I543">
        <v>109.5</v>
      </c>
      <c r="J543">
        <v>376</v>
      </c>
    </row>
    <row r="544" spans="1:10">
      <c r="A544">
        <v>1068</v>
      </c>
      <c r="B544">
        <v>109.5</v>
      </c>
      <c r="C544">
        <v>109.5</v>
      </c>
      <c r="D544">
        <v>109.6</v>
      </c>
      <c r="E544">
        <v>109.6</v>
      </c>
      <c r="F544">
        <v>109.6</v>
      </c>
      <c r="G544">
        <v>109.6</v>
      </c>
      <c r="H544">
        <v>109.7</v>
      </c>
      <c r="I544">
        <v>109.7</v>
      </c>
      <c r="J544">
        <v>374</v>
      </c>
    </row>
    <row r="545" spans="1:10">
      <c r="A545">
        <v>1070</v>
      </c>
      <c r="B545">
        <v>109.7</v>
      </c>
      <c r="C545">
        <v>109.7</v>
      </c>
      <c r="D545">
        <v>109.8</v>
      </c>
      <c r="E545">
        <v>109.8</v>
      </c>
      <c r="F545">
        <v>109.8</v>
      </c>
      <c r="G545">
        <v>109.8</v>
      </c>
      <c r="H545">
        <v>109.9</v>
      </c>
      <c r="I545">
        <v>109.9</v>
      </c>
      <c r="J545">
        <v>372</v>
      </c>
    </row>
    <row r="546" spans="1:10">
      <c r="A546">
        <v>1072</v>
      </c>
      <c r="B546">
        <v>109.9</v>
      </c>
      <c r="C546">
        <v>109.9</v>
      </c>
      <c r="D546">
        <v>110</v>
      </c>
      <c r="E546">
        <v>110</v>
      </c>
      <c r="F546">
        <v>110</v>
      </c>
      <c r="G546">
        <v>110</v>
      </c>
      <c r="H546">
        <v>110.1</v>
      </c>
      <c r="I546">
        <v>110.1</v>
      </c>
      <c r="J546">
        <v>370</v>
      </c>
    </row>
    <row r="547" spans="1:10">
      <c r="A547">
        <v>1074</v>
      </c>
      <c r="B547">
        <v>110.1</v>
      </c>
      <c r="C547">
        <v>110.1</v>
      </c>
      <c r="D547">
        <v>110.2</v>
      </c>
      <c r="E547">
        <v>110.2</v>
      </c>
      <c r="F547">
        <v>110.2</v>
      </c>
      <c r="G547">
        <v>110.2</v>
      </c>
      <c r="H547">
        <v>110.3</v>
      </c>
      <c r="I547">
        <v>110.3</v>
      </c>
      <c r="J547">
        <v>368</v>
      </c>
    </row>
    <row r="548" spans="1:10">
      <c r="A548">
        <v>1076</v>
      </c>
      <c r="B548">
        <v>110.3</v>
      </c>
      <c r="C548">
        <v>110.3</v>
      </c>
      <c r="D548">
        <v>110.4</v>
      </c>
      <c r="E548">
        <v>110.4</v>
      </c>
      <c r="F548">
        <v>110.4</v>
      </c>
      <c r="G548">
        <v>110.4</v>
      </c>
      <c r="H548">
        <v>110.5</v>
      </c>
      <c r="I548">
        <v>110.5</v>
      </c>
      <c r="J548">
        <v>366</v>
      </c>
    </row>
    <row r="549" spans="1:10">
      <c r="A549">
        <v>1078</v>
      </c>
      <c r="B549">
        <v>110.5</v>
      </c>
      <c r="C549">
        <v>110.5</v>
      </c>
      <c r="D549">
        <v>110.6</v>
      </c>
      <c r="E549">
        <v>110.6</v>
      </c>
      <c r="F549">
        <v>110.6</v>
      </c>
      <c r="G549">
        <v>110.6</v>
      </c>
      <c r="H549">
        <v>110.7</v>
      </c>
      <c r="I549">
        <v>110.7</v>
      </c>
      <c r="J549">
        <v>364</v>
      </c>
    </row>
    <row r="550" spans="1:10">
      <c r="A550">
        <v>1080</v>
      </c>
      <c r="B550">
        <v>110.7</v>
      </c>
      <c r="C550">
        <v>110.7</v>
      </c>
      <c r="D550">
        <v>110.8</v>
      </c>
      <c r="E550">
        <v>110.8</v>
      </c>
      <c r="F550">
        <v>110.8</v>
      </c>
      <c r="G550">
        <v>110.8</v>
      </c>
      <c r="H550">
        <v>110.9</v>
      </c>
      <c r="I550">
        <v>110.9</v>
      </c>
      <c r="J550">
        <v>362</v>
      </c>
    </row>
    <row r="551" spans="1:10">
      <c r="A551">
        <v>1082</v>
      </c>
      <c r="B551">
        <v>110.9</v>
      </c>
      <c r="C551">
        <v>110.9</v>
      </c>
      <c r="D551">
        <v>111</v>
      </c>
      <c r="E551">
        <v>111</v>
      </c>
      <c r="F551">
        <v>111</v>
      </c>
      <c r="G551">
        <v>111</v>
      </c>
      <c r="H551">
        <v>111.1</v>
      </c>
      <c r="I551">
        <v>111.1</v>
      </c>
      <c r="J551">
        <v>360</v>
      </c>
    </row>
    <row r="552" spans="1:10">
      <c r="A552">
        <v>1084</v>
      </c>
      <c r="B552">
        <v>111.1</v>
      </c>
      <c r="C552">
        <v>111.1</v>
      </c>
      <c r="D552">
        <v>111.2</v>
      </c>
      <c r="E552">
        <v>111.2</v>
      </c>
      <c r="F552">
        <v>111.2</v>
      </c>
      <c r="G552">
        <v>111.2</v>
      </c>
      <c r="H552">
        <v>111.3</v>
      </c>
      <c r="I552">
        <v>111.3</v>
      </c>
      <c r="J552">
        <v>358</v>
      </c>
    </row>
    <row r="553" spans="1:10">
      <c r="A553">
        <v>1086</v>
      </c>
      <c r="B553">
        <v>111.3</v>
      </c>
      <c r="C553">
        <v>111.3</v>
      </c>
      <c r="D553">
        <v>111.4</v>
      </c>
      <c r="E553">
        <v>111.4</v>
      </c>
      <c r="F553">
        <v>111.4</v>
      </c>
      <c r="G553">
        <v>111.4</v>
      </c>
      <c r="H553">
        <v>111.5</v>
      </c>
      <c r="I553">
        <v>111.5</v>
      </c>
      <c r="J553">
        <v>356</v>
      </c>
    </row>
    <row r="554" spans="1:10">
      <c r="A554">
        <v>1088</v>
      </c>
      <c r="B554">
        <v>111.5</v>
      </c>
      <c r="C554">
        <v>111.5</v>
      </c>
      <c r="D554">
        <v>111.6</v>
      </c>
      <c r="E554">
        <v>111.6</v>
      </c>
      <c r="F554">
        <v>111.6</v>
      </c>
      <c r="G554">
        <v>111.6</v>
      </c>
      <c r="H554">
        <v>111.7</v>
      </c>
      <c r="I554">
        <v>111.7</v>
      </c>
      <c r="J554">
        <v>354</v>
      </c>
    </row>
    <row r="555" spans="1:10">
      <c r="A555">
        <v>1090</v>
      </c>
      <c r="B555">
        <v>111.7</v>
      </c>
      <c r="C555">
        <v>111.7</v>
      </c>
      <c r="D555">
        <v>111.8</v>
      </c>
      <c r="E555">
        <v>111.8</v>
      </c>
      <c r="F555">
        <v>111.8</v>
      </c>
      <c r="G555">
        <v>111.8</v>
      </c>
      <c r="H555">
        <v>111.8</v>
      </c>
      <c r="I555">
        <v>111.9</v>
      </c>
      <c r="J555">
        <v>352</v>
      </c>
    </row>
    <row r="556" spans="1:10">
      <c r="A556">
        <v>1092</v>
      </c>
      <c r="B556">
        <v>111.9</v>
      </c>
      <c r="C556">
        <v>111.9</v>
      </c>
      <c r="D556">
        <v>111.9</v>
      </c>
      <c r="E556">
        <v>111.9</v>
      </c>
      <c r="F556">
        <v>111.9</v>
      </c>
      <c r="G556">
        <v>112</v>
      </c>
      <c r="H556">
        <v>112</v>
      </c>
      <c r="I556">
        <v>112</v>
      </c>
      <c r="J556">
        <v>350</v>
      </c>
    </row>
    <row r="557" spans="1:10">
      <c r="A557">
        <v>1094</v>
      </c>
      <c r="B557">
        <v>112</v>
      </c>
      <c r="C557">
        <v>112</v>
      </c>
      <c r="D557">
        <v>112</v>
      </c>
      <c r="E557">
        <v>112</v>
      </c>
      <c r="F557">
        <v>112.1</v>
      </c>
      <c r="G557">
        <v>112.1</v>
      </c>
      <c r="H557">
        <v>112.1</v>
      </c>
      <c r="I557">
        <v>112.1</v>
      </c>
      <c r="J557">
        <v>348</v>
      </c>
    </row>
    <row r="558" spans="1:10">
      <c r="A558">
        <v>1096</v>
      </c>
      <c r="B558">
        <v>112.1</v>
      </c>
      <c r="C558">
        <v>112.1</v>
      </c>
      <c r="D558">
        <v>112.1</v>
      </c>
      <c r="E558">
        <v>112.1</v>
      </c>
      <c r="F558">
        <v>112.1</v>
      </c>
      <c r="G558">
        <v>112.1</v>
      </c>
      <c r="H558">
        <v>112.1</v>
      </c>
      <c r="I558">
        <v>112.1</v>
      </c>
      <c r="J558">
        <v>346</v>
      </c>
    </row>
    <row r="559" spans="1:10">
      <c r="A559">
        <v>1098</v>
      </c>
      <c r="B559">
        <v>112.2</v>
      </c>
      <c r="C559">
        <v>112.2</v>
      </c>
      <c r="D559">
        <v>112.2</v>
      </c>
      <c r="E559">
        <v>112.2</v>
      </c>
      <c r="F559">
        <v>112.2</v>
      </c>
      <c r="G559">
        <v>112.2</v>
      </c>
      <c r="H559">
        <v>112.2</v>
      </c>
      <c r="I559">
        <v>112.2</v>
      </c>
      <c r="J559">
        <v>344</v>
      </c>
    </row>
    <row r="560" spans="1:10">
      <c r="A560">
        <v>1100</v>
      </c>
      <c r="B560">
        <v>112.2</v>
      </c>
      <c r="C560">
        <v>112.2</v>
      </c>
      <c r="D560">
        <v>112.2</v>
      </c>
      <c r="E560">
        <v>112.2</v>
      </c>
      <c r="F560">
        <v>112.2</v>
      </c>
      <c r="G560">
        <v>112.2</v>
      </c>
      <c r="H560">
        <v>112.2</v>
      </c>
      <c r="I560">
        <v>112.2</v>
      </c>
      <c r="J560">
        <v>342</v>
      </c>
    </row>
    <row r="561" spans="1:10">
      <c r="A561">
        <v>1102</v>
      </c>
      <c r="B561">
        <v>112.2</v>
      </c>
      <c r="C561">
        <v>112.2</v>
      </c>
      <c r="D561">
        <v>112.2</v>
      </c>
      <c r="E561">
        <v>112.2</v>
      </c>
      <c r="F561">
        <v>112.2</v>
      </c>
      <c r="G561">
        <v>112.2</v>
      </c>
      <c r="H561">
        <v>112.2</v>
      </c>
      <c r="I561">
        <v>112.2</v>
      </c>
      <c r="J561">
        <v>340</v>
      </c>
    </row>
    <row r="562" spans="1:10">
      <c r="A562">
        <v>1104</v>
      </c>
      <c r="B562">
        <v>112.2</v>
      </c>
      <c r="C562">
        <v>112.2</v>
      </c>
      <c r="D562">
        <v>112.2</v>
      </c>
      <c r="E562">
        <v>112.2</v>
      </c>
      <c r="F562">
        <v>112.2</v>
      </c>
      <c r="G562">
        <v>112.2</v>
      </c>
      <c r="H562">
        <v>112.2</v>
      </c>
      <c r="I562">
        <v>112.2</v>
      </c>
      <c r="J562">
        <v>338</v>
      </c>
    </row>
    <row r="563" spans="1:10">
      <c r="A563">
        <v>1106</v>
      </c>
      <c r="B563">
        <v>112.2</v>
      </c>
      <c r="C563">
        <v>112.2</v>
      </c>
      <c r="D563">
        <v>112.2</v>
      </c>
      <c r="E563">
        <v>112.2</v>
      </c>
      <c r="F563">
        <v>112.2</v>
      </c>
      <c r="G563">
        <v>112.2</v>
      </c>
      <c r="H563">
        <v>112.2</v>
      </c>
      <c r="I563">
        <v>112.2</v>
      </c>
      <c r="J563">
        <v>336</v>
      </c>
    </row>
    <row r="564" spans="1:10">
      <c r="A564">
        <v>1108</v>
      </c>
      <c r="B564">
        <v>112.2</v>
      </c>
      <c r="C564">
        <v>112.2</v>
      </c>
      <c r="D564">
        <v>112.2</v>
      </c>
      <c r="E564">
        <v>112.2</v>
      </c>
      <c r="F564">
        <v>112.2</v>
      </c>
      <c r="G564">
        <v>112.2</v>
      </c>
      <c r="H564">
        <v>112.2</v>
      </c>
      <c r="I564">
        <v>112.2</v>
      </c>
      <c r="J564">
        <v>334</v>
      </c>
    </row>
    <row r="565" spans="1:10">
      <c r="A565">
        <v>1110</v>
      </c>
      <c r="B565">
        <v>112.2</v>
      </c>
      <c r="C565">
        <v>112.2</v>
      </c>
      <c r="D565">
        <v>112.2</v>
      </c>
      <c r="E565">
        <v>112.2</v>
      </c>
      <c r="F565">
        <v>112.2</v>
      </c>
      <c r="G565">
        <v>112.2</v>
      </c>
      <c r="H565">
        <v>112.2</v>
      </c>
      <c r="I565">
        <v>112.2</v>
      </c>
      <c r="J565">
        <v>332</v>
      </c>
    </row>
    <row r="566" spans="1:10">
      <c r="A566">
        <v>1112</v>
      </c>
      <c r="B566">
        <v>112.2</v>
      </c>
      <c r="C566">
        <v>112.2</v>
      </c>
      <c r="D566">
        <v>112.2</v>
      </c>
      <c r="E566">
        <v>112.2</v>
      </c>
      <c r="F566">
        <v>112.2</v>
      </c>
      <c r="G566">
        <v>112.2</v>
      </c>
      <c r="H566">
        <v>112.2</v>
      </c>
      <c r="I566">
        <v>112.2</v>
      </c>
      <c r="J566">
        <v>330</v>
      </c>
    </row>
    <row r="567" spans="1:10">
      <c r="A567">
        <v>1114</v>
      </c>
      <c r="B567">
        <v>112.2</v>
      </c>
      <c r="C567">
        <v>112.2</v>
      </c>
      <c r="D567">
        <v>112.2</v>
      </c>
      <c r="E567">
        <v>112.2</v>
      </c>
      <c r="F567">
        <v>112.2</v>
      </c>
      <c r="G567">
        <v>112.2</v>
      </c>
      <c r="H567">
        <v>112.2</v>
      </c>
      <c r="I567">
        <v>112.2</v>
      </c>
      <c r="J567">
        <v>328</v>
      </c>
    </row>
    <row r="568" spans="1:10">
      <c r="A568">
        <v>1116</v>
      </c>
      <c r="B568">
        <v>112.2</v>
      </c>
      <c r="C568">
        <v>112.2</v>
      </c>
      <c r="D568">
        <v>112.2</v>
      </c>
      <c r="E568">
        <v>112.2</v>
      </c>
      <c r="F568">
        <v>112.2</v>
      </c>
      <c r="G568">
        <v>112.2</v>
      </c>
      <c r="H568">
        <v>112.2</v>
      </c>
      <c r="I568">
        <v>112.2</v>
      </c>
      <c r="J568">
        <v>326</v>
      </c>
    </row>
    <row r="569" spans="1:10">
      <c r="A569">
        <v>1118</v>
      </c>
      <c r="B569">
        <v>112.2</v>
      </c>
      <c r="C569">
        <v>112.2</v>
      </c>
      <c r="D569">
        <v>112.2</v>
      </c>
      <c r="E569">
        <v>112.2</v>
      </c>
      <c r="F569">
        <v>112.2</v>
      </c>
      <c r="G569">
        <v>112.2</v>
      </c>
      <c r="H569">
        <v>112.2</v>
      </c>
      <c r="I569">
        <v>112.2</v>
      </c>
      <c r="J569">
        <v>324</v>
      </c>
    </row>
    <row r="570" spans="1:10">
      <c r="A570">
        <v>1120</v>
      </c>
      <c r="B570">
        <v>112.2</v>
      </c>
      <c r="C570">
        <v>112.2</v>
      </c>
      <c r="D570">
        <v>112.2</v>
      </c>
      <c r="E570">
        <v>112.2</v>
      </c>
      <c r="F570">
        <v>112.2</v>
      </c>
      <c r="G570">
        <v>112.2</v>
      </c>
      <c r="H570">
        <v>112.2</v>
      </c>
      <c r="I570">
        <v>112.2</v>
      </c>
      <c r="J570">
        <v>322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8"/>
  <dimension ref="A1:N599"/>
  <sheetViews>
    <sheetView workbookViewId="0">
      <selection activeCell="A9" sqref="A9:J599"/>
    </sheetView>
  </sheetViews>
  <sheetFormatPr defaultColWidth="9.140625" defaultRowHeight="15"/>
  <cols>
    <col min="1" max="16384" width="9.140625" style="10"/>
  </cols>
  <sheetData>
    <row r="1" spans="1:14">
      <c r="A1" s="10" t="s">
        <v>52</v>
      </c>
      <c r="B1" s="10" t="s">
        <v>51</v>
      </c>
      <c r="C1" s="10" t="s">
        <v>50</v>
      </c>
      <c r="D1" s="10" t="s">
        <v>49</v>
      </c>
    </row>
    <row r="2" spans="1:14">
      <c r="A2" s="10" t="s">
        <v>48</v>
      </c>
      <c r="B2" s="10" t="s">
        <v>47</v>
      </c>
    </row>
    <row r="3" spans="1:14">
      <c r="A3" s="10" t="s">
        <v>46</v>
      </c>
      <c r="B3" s="10" t="s">
        <v>45</v>
      </c>
      <c r="C3" s="10" t="s">
        <v>44</v>
      </c>
      <c r="D3" s="10" t="s">
        <v>59</v>
      </c>
      <c r="E3" s="10" t="s">
        <v>36</v>
      </c>
      <c r="F3" s="10" t="s">
        <v>27</v>
      </c>
      <c r="G3" s="10" t="s">
        <v>39</v>
      </c>
      <c r="H3" s="10" t="s">
        <v>41</v>
      </c>
      <c r="I3" s="10" t="s">
        <v>40</v>
      </c>
      <c r="J3" s="10" t="s">
        <v>27</v>
      </c>
      <c r="K3" s="10" t="s">
        <v>39</v>
      </c>
      <c r="L3" s="10" t="s">
        <v>38</v>
      </c>
      <c r="M3" s="10" t="s">
        <v>37</v>
      </c>
      <c r="N3" s="10" t="s">
        <v>36</v>
      </c>
    </row>
    <row r="4" spans="1:14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4">
      <c r="A5" s="10" t="s">
        <v>17</v>
      </c>
    </row>
    <row r="6" spans="1:14">
      <c r="A6" s="10" t="s">
        <v>28</v>
      </c>
      <c r="B6" s="10" t="s">
        <v>27</v>
      </c>
      <c r="C6" s="10" t="s">
        <v>3</v>
      </c>
    </row>
    <row r="7" spans="1:14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  <c r="J7" s="10" t="s">
        <v>18</v>
      </c>
    </row>
    <row r="8" spans="1:14">
      <c r="A8" s="10" t="s">
        <v>17</v>
      </c>
    </row>
    <row r="9" spans="1:14">
      <c r="A9">
        <v>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1494</v>
      </c>
    </row>
    <row r="10" spans="1:14">
      <c r="A10">
        <v>2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1492</v>
      </c>
    </row>
    <row r="11" spans="1:14">
      <c r="A11">
        <v>4</v>
      </c>
      <c r="B11">
        <v>0.2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1490</v>
      </c>
    </row>
    <row r="12" spans="1:14">
      <c r="A12">
        <v>6</v>
      </c>
      <c r="B12">
        <v>0.2</v>
      </c>
      <c r="C12">
        <v>0.2</v>
      </c>
      <c r="D12">
        <v>0.2</v>
      </c>
      <c r="E12">
        <v>0.2</v>
      </c>
      <c r="F12">
        <v>0.3</v>
      </c>
      <c r="G12">
        <v>0.3</v>
      </c>
      <c r="H12">
        <v>0.3</v>
      </c>
      <c r="I12">
        <v>0.3</v>
      </c>
      <c r="J12">
        <v>1488</v>
      </c>
    </row>
    <row r="13" spans="1:14">
      <c r="A13">
        <v>8</v>
      </c>
      <c r="B13">
        <v>0.3</v>
      </c>
      <c r="C13">
        <v>0.3</v>
      </c>
      <c r="D13">
        <v>0.3</v>
      </c>
      <c r="E13">
        <v>0.3</v>
      </c>
      <c r="F13">
        <v>0.3</v>
      </c>
      <c r="G13">
        <v>0.3</v>
      </c>
      <c r="H13">
        <v>0.3</v>
      </c>
      <c r="I13">
        <v>0.3</v>
      </c>
      <c r="J13">
        <v>1486</v>
      </c>
    </row>
    <row r="14" spans="1:14">
      <c r="A14">
        <v>10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0.4</v>
      </c>
      <c r="I14">
        <v>0.4</v>
      </c>
      <c r="J14">
        <v>1484</v>
      </c>
    </row>
    <row r="15" spans="1:14">
      <c r="A15">
        <v>12</v>
      </c>
      <c r="B15">
        <v>0.5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1482</v>
      </c>
    </row>
    <row r="16" spans="1:14">
      <c r="A16">
        <v>14</v>
      </c>
      <c r="B16">
        <v>0.6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1480</v>
      </c>
    </row>
    <row r="17" spans="1:10">
      <c r="A17">
        <v>16</v>
      </c>
      <c r="B17">
        <v>0.7</v>
      </c>
      <c r="C17">
        <v>0.7</v>
      </c>
      <c r="D17">
        <v>0.7</v>
      </c>
      <c r="E17">
        <v>0.7</v>
      </c>
      <c r="F17">
        <v>0.7</v>
      </c>
      <c r="G17">
        <v>0.7</v>
      </c>
      <c r="H17">
        <v>0.7</v>
      </c>
      <c r="I17">
        <v>0.7</v>
      </c>
      <c r="J17">
        <v>1478</v>
      </c>
    </row>
    <row r="18" spans="1:10">
      <c r="A18">
        <v>18</v>
      </c>
      <c r="B18">
        <v>0.8</v>
      </c>
      <c r="C18">
        <v>0.8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1476</v>
      </c>
    </row>
    <row r="19" spans="1:10">
      <c r="A19">
        <v>20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1</v>
      </c>
      <c r="J19">
        <v>1474</v>
      </c>
    </row>
    <row r="20" spans="1:10">
      <c r="A20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1.1000000000000001</v>
      </c>
      <c r="H20">
        <v>1.1000000000000001</v>
      </c>
      <c r="I20">
        <v>1.1000000000000001</v>
      </c>
      <c r="J20">
        <v>1472</v>
      </c>
    </row>
    <row r="21" spans="1:10">
      <c r="A21">
        <v>24</v>
      </c>
      <c r="B21">
        <v>1.1000000000000001</v>
      </c>
      <c r="C21">
        <v>1.1000000000000001</v>
      </c>
      <c r="D21">
        <v>1.2</v>
      </c>
      <c r="E21">
        <v>1.2</v>
      </c>
      <c r="F21">
        <v>1.2</v>
      </c>
      <c r="G21">
        <v>1.2</v>
      </c>
      <c r="H21">
        <v>1.2</v>
      </c>
      <c r="I21">
        <v>1.2</v>
      </c>
      <c r="J21">
        <v>1470</v>
      </c>
    </row>
    <row r="22" spans="1:10">
      <c r="A22">
        <v>26</v>
      </c>
      <c r="B22">
        <v>1.3</v>
      </c>
      <c r="C22">
        <v>1.3</v>
      </c>
      <c r="D22">
        <v>1.3</v>
      </c>
      <c r="E22">
        <v>1.3</v>
      </c>
      <c r="F22">
        <v>1.3</v>
      </c>
      <c r="G22">
        <v>1.3</v>
      </c>
      <c r="H22">
        <v>1.4</v>
      </c>
      <c r="I22">
        <v>1.4</v>
      </c>
      <c r="J22">
        <v>1468</v>
      </c>
    </row>
    <row r="23" spans="1:10">
      <c r="A23">
        <v>28</v>
      </c>
      <c r="B23">
        <v>1.4</v>
      </c>
      <c r="C23">
        <v>1.4</v>
      </c>
      <c r="D23">
        <v>1.4</v>
      </c>
      <c r="E23">
        <v>1.5</v>
      </c>
      <c r="F23">
        <v>1.5</v>
      </c>
      <c r="G23">
        <v>1.5</v>
      </c>
      <c r="H23">
        <v>1.5</v>
      </c>
      <c r="I23">
        <v>1.5</v>
      </c>
      <c r="J23">
        <v>1466</v>
      </c>
    </row>
    <row r="24" spans="1:10">
      <c r="A24">
        <v>30</v>
      </c>
      <c r="B24">
        <v>1.6</v>
      </c>
      <c r="C24">
        <v>1.6</v>
      </c>
      <c r="D24">
        <v>1.6</v>
      </c>
      <c r="E24">
        <v>1.6</v>
      </c>
      <c r="F24">
        <v>1.6</v>
      </c>
      <c r="G24">
        <v>1.7</v>
      </c>
      <c r="H24">
        <v>1.7</v>
      </c>
      <c r="I24">
        <v>1.7</v>
      </c>
      <c r="J24">
        <v>1464</v>
      </c>
    </row>
    <row r="25" spans="1:10">
      <c r="A25">
        <v>32</v>
      </c>
      <c r="B25">
        <v>1.7</v>
      </c>
      <c r="C25">
        <v>1.8</v>
      </c>
      <c r="D25">
        <v>1.8</v>
      </c>
      <c r="E25">
        <v>1.8</v>
      </c>
      <c r="F25">
        <v>1.8</v>
      </c>
      <c r="G25">
        <v>1.8</v>
      </c>
      <c r="H25">
        <v>1.9</v>
      </c>
      <c r="I25">
        <v>1.9</v>
      </c>
      <c r="J25">
        <v>1462</v>
      </c>
    </row>
    <row r="26" spans="1:10">
      <c r="A26">
        <v>34</v>
      </c>
      <c r="B26">
        <v>1.9</v>
      </c>
      <c r="C26">
        <v>1.9</v>
      </c>
      <c r="D26">
        <v>1.9</v>
      </c>
      <c r="E26">
        <v>2</v>
      </c>
      <c r="F26">
        <v>2</v>
      </c>
      <c r="G26">
        <v>2</v>
      </c>
      <c r="H26">
        <v>2</v>
      </c>
      <c r="I26">
        <v>2</v>
      </c>
      <c r="J26">
        <v>1460</v>
      </c>
    </row>
    <row r="27" spans="1:10">
      <c r="A27">
        <v>36</v>
      </c>
      <c r="B27">
        <v>2.1</v>
      </c>
      <c r="C27">
        <v>2.1</v>
      </c>
      <c r="D27">
        <v>2.1</v>
      </c>
      <c r="E27">
        <v>2.1</v>
      </c>
      <c r="F27">
        <v>2.1</v>
      </c>
      <c r="G27">
        <v>2.2000000000000002</v>
      </c>
      <c r="H27">
        <v>2.2000000000000002</v>
      </c>
      <c r="I27">
        <v>2.2000000000000002</v>
      </c>
      <c r="J27">
        <v>1458</v>
      </c>
    </row>
    <row r="28" spans="1:10">
      <c r="A28">
        <v>38</v>
      </c>
      <c r="B28">
        <v>2.2000000000000002</v>
      </c>
      <c r="C28">
        <v>2.2999999999999998</v>
      </c>
      <c r="D28">
        <v>2.2999999999999998</v>
      </c>
      <c r="E28">
        <v>2.2999999999999998</v>
      </c>
      <c r="F28">
        <v>2.2999999999999998</v>
      </c>
      <c r="G28">
        <v>2.2999999999999998</v>
      </c>
      <c r="H28">
        <v>2.4</v>
      </c>
      <c r="I28">
        <v>2.4</v>
      </c>
      <c r="J28">
        <v>1456</v>
      </c>
    </row>
    <row r="29" spans="1:10">
      <c r="A29">
        <v>40</v>
      </c>
      <c r="B29">
        <v>2.4</v>
      </c>
      <c r="C29">
        <v>2.4</v>
      </c>
      <c r="D29">
        <v>2.4</v>
      </c>
      <c r="E29">
        <v>2.5</v>
      </c>
      <c r="F29">
        <v>2.5</v>
      </c>
      <c r="G29">
        <v>2.5</v>
      </c>
      <c r="H29">
        <v>2.5</v>
      </c>
      <c r="I29">
        <v>2.5</v>
      </c>
      <c r="J29">
        <v>1454</v>
      </c>
    </row>
    <row r="30" spans="1:10">
      <c r="A30">
        <v>42</v>
      </c>
      <c r="B30">
        <v>2.6</v>
      </c>
      <c r="C30">
        <v>2.6</v>
      </c>
      <c r="D30">
        <v>2.6</v>
      </c>
      <c r="E30">
        <v>2.6</v>
      </c>
      <c r="F30">
        <v>2.6</v>
      </c>
      <c r="G30">
        <v>2.7</v>
      </c>
      <c r="H30">
        <v>2.7</v>
      </c>
      <c r="I30">
        <v>2.7</v>
      </c>
      <c r="J30">
        <v>1452</v>
      </c>
    </row>
    <row r="31" spans="1:10">
      <c r="A31">
        <v>44</v>
      </c>
      <c r="B31">
        <v>2.7</v>
      </c>
      <c r="C31">
        <v>2.8</v>
      </c>
      <c r="D31">
        <v>2.8</v>
      </c>
      <c r="E31">
        <v>2.8</v>
      </c>
      <c r="F31">
        <v>2.8</v>
      </c>
      <c r="G31">
        <v>2.8</v>
      </c>
      <c r="H31">
        <v>2.9</v>
      </c>
      <c r="I31">
        <v>2.9</v>
      </c>
      <c r="J31">
        <v>1450</v>
      </c>
    </row>
    <row r="32" spans="1:10">
      <c r="A32">
        <v>46</v>
      </c>
      <c r="B32">
        <v>2.9</v>
      </c>
      <c r="C32">
        <v>2.9</v>
      </c>
      <c r="D32">
        <v>2.9</v>
      </c>
      <c r="E32">
        <v>3</v>
      </c>
      <c r="F32">
        <v>3</v>
      </c>
      <c r="G32">
        <v>3</v>
      </c>
      <c r="H32">
        <v>3</v>
      </c>
      <c r="I32">
        <v>3</v>
      </c>
      <c r="J32">
        <v>1448</v>
      </c>
    </row>
    <row r="33" spans="1:10">
      <c r="A33">
        <v>48</v>
      </c>
      <c r="B33">
        <v>3.1</v>
      </c>
      <c r="C33">
        <v>3.1</v>
      </c>
      <c r="D33">
        <v>3.1</v>
      </c>
      <c r="E33">
        <v>3.1</v>
      </c>
      <c r="F33">
        <v>3.1</v>
      </c>
      <c r="G33">
        <v>3.2</v>
      </c>
      <c r="H33">
        <v>3.2</v>
      </c>
      <c r="I33">
        <v>3.2</v>
      </c>
      <c r="J33">
        <v>1446</v>
      </c>
    </row>
    <row r="34" spans="1:10">
      <c r="A34">
        <v>50</v>
      </c>
      <c r="B34">
        <v>3.2</v>
      </c>
      <c r="C34">
        <v>3.3</v>
      </c>
      <c r="D34">
        <v>3.3</v>
      </c>
      <c r="E34">
        <v>3.3</v>
      </c>
      <c r="F34">
        <v>3.3</v>
      </c>
      <c r="G34">
        <v>3.3</v>
      </c>
      <c r="H34">
        <v>3.4</v>
      </c>
      <c r="I34">
        <v>3.4</v>
      </c>
      <c r="J34">
        <v>1444</v>
      </c>
    </row>
    <row r="35" spans="1:10">
      <c r="A35">
        <v>52</v>
      </c>
      <c r="B35">
        <v>3.4</v>
      </c>
      <c r="C35">
        <v>3.4</v>
      </c>
      <c r="D35">
        <v>3.4</v>
      </c>
      <c r="E35">
        <v>3.5</v>
      </c>
      <c r="F35">
        <v>3.5</v>
      </c>
      <c r="G35">
        <v>3.5</v>
      </c>
      <c r="H35">
        <v>3.5</v>
      </c>
      <c r="I35">
        <v>3.5</v>
      </c>
      <c r="J35">
        <v>1442</v>
      </c>
    </row>
    <row r="36" spans="1:10">
      <c r="A36">
        <v>54</v>
      </c>
      <c r="B36">
        <v>3.6</v>
      </c>
      <c r="C36">
        <v>3.6</v>
      </c>
      <c r="D36">
        <v>3.6</v>
      </c>
      <c r="E36">
        <v>3.6</v>
      </c>
      <c r="F36">
        <v>3.6</v>
      </c>
      <c r="G36">
        <v>3.7</v>
      </c>
      <c r="H36">
        <v>3.7</v>
      </c>
      <c r="I36">
        <v>3.7</v>
      </c>
      <c r="J36">
        <v>1440</v>
      </c>
    </row>
    <row r="37" spans="1:10">
      <c r="A37">
        <v>56</v>
      </c>
      <c r="B37">
        <v>3.7</v>
      </c>
      <c r="C37">
        <v>3.8</v>
      </c>
      <c r="D37">
        <v>3.8</v>
      </c>
      <c r="E37">
        <v>3.8</v>
      </c>
      <c r="F37">
        <v>3.8</v>
      </c>
      <c r="G37">
        <v>3.8</v>
      </c>
      <c r="H37">
        <v>3.9</v>
      </c>
      <c r="I37">
        <v>3.9</v>
      </c>
      <c r="J37">
        <v>1438</v>
      </c>
    </row>
    <row r="38" spans="1:10">
      <c r="A38">
        <v>58</v>
      </c>
      <c r="B38">
        <v>3.9</v>
      </c>
      <c r="C38">
        <v>3.9</v>
      </c>
      <c r="D38">
        <v>3.9</v>
      </c>
      <c r="E38">
        <v>4</v>
      </c>
      <c r="F38">
        <v>4</v>
      </c>
      <c r="G38">
        <v>4</v>
      </c>
      <c r="H38">
        <v>4</v>
      </c>
      <c r="I38">
        <v>4</v>
      </c>
      <c r="J38">
        <v>1436</v>
      </c>
    </row>
    <row r="39" spans="1:10">
      <c r="A39">
        <v>60</v>
      </c>
      <c r="B39">
        <v>4.0999999999999996</v>
      </c>
      <c r="C39">
        <v>4.0999999999999996</v>
      </c>
      <c r="D39">
        <v>4.0999999999999996</v>
      </c>
      <c r="E39">
        <v>4.0999999999999996</v>
      </c>
      <c r="F39">
        <v>4.0999999999999996</v>
      </c>
      <c r="G39">
        <v>4.2</v>
      </c>
      <c r="H39">
        <v>4.2</v>
      </c>
      <c r="I39">
        <v>4.2</v>
      </c>
      <c r="J39">
        <v>1434</v>
      </c>
    </row>
    <row r="40" spans="1:10">
      <c r="A40">
        <v>62</v>
      </c>
      <c r="B40">
        <v>4.2</v>
      </c>
      <c r="C40">
        <v>4.3</v>
      </c>
      <c r="D40">
        <v>4.3</v>
      </c>
      <c r="E40">
        <v>4.3</v>
      </c>
      <c r="F40">
        <v>4.3</v>
      </c>
      <c r="G40">
        <v>4.3</v>
      </c>
      <c r="H40">
        <v>4.4000000000000004</v>
      </c>
      <c r="I40">
        <v>4.4000000000000004</v>
      </c>
      <c r="J40">
        <v>1432</v>
      </c>
    </row>
    <row r="41" spans="1:10">
      <c r="A41">
        <v>64</v>
      </c>
      <c r="B41">
        <v>4.4000000000000004</v>
      </c>
      <c r="C41">
        <v>4.4000000000000004</v>
      </c>
      <c r="D41">
        <v>4.4000000000000004</v>
      </c>
      <c r="E41">
        <v>4.5</v>
      </c>
      <c r="F41">
        <v>4.5</v>
      </c>
      <c r="G41">
        <v>4.5</v>
      </c>
      <c r="H41">
        <v>4.5</v>
      </c>
      <c r="I41">
        <v>4.5</v>
      </c>
      <c r="J41">
        <v>1430</v>
      </c>
    </row>
    <row r="42" spans="1:10">
      <c r="A42">
        <v>66</v>
      </c>
      <c r="B42">
        <v>4.5999999999999996</v>
      </c>
      <c r="C42">
        <v>4.5999999999999996</v>
      </c>
      <c r="D42">
        <v>4.5999999999999996</v>
      </c>
      <c r="E42">
        <v>4.5999999999999996</v>
      </c>
      <c r="F42">
        <v>4.5999999999999996</v>
      </c>
      <c r="G42">
        <v>4.7</v>
      </c>
      <c r="H42">
        <v>4.7</v>
      </c>
      <c r="I42">
        <v>4.7</v>
      </c>
      <c r="J42">
        <v>1428</v>
      </c>
    </row>
    <row r="43" spans="1:10">
      <c r="A43">
        <v>68</v>
      </c>
      <c r="B43">
        <v>4.7</v>
      </c>
      <c r="C43">
        <v>4.8</v>
      </c>
      <c r="D43">
        <v>4.8</v>
      </c>
      <c r="E43">
        <v>4.8</v>
      </c>
      <c r="F43">
        <v>4.8</v>
      </c>
      <c r="G43">
        <v>4.8</v>
      </c>
      <c r="H43">
        <v>4.9000000000000004</v>
      </c>
      <c r="I43">
        <v>4.9000000000000004</v>
      </c>
      <c r="J43">
        <v>1426</v>
      </c>
    </row>
    <row r="44" spans="1:10">
      <c r="A44">
        <v>70</v>
      </c>
      <c r="B44">
        <v>4.9000000000000004</v>
      </c>
      <c r="C44">
        <v>4.9000000000000004</v>
      </c>
      <c r="D44">
        <v>4.9000000000000004</v>
      </c>
      <c r="E44">
        <v>5</v>
      </c>
      <c r="F44">
        <v>5</v>
      </c>
      <c r="G44">
        <v>5</v>
      </c>
      <c r="H44">
        <v>5</v>
      </c>
      <c r="I44">
        <v>5</v>
      </c>
      <c r="J44">
        <v>1424</v>
      </c>
    </row>
    <row r="45" spans="1:10">
      <c r="A45">
        <v>72</v>
      </c>
      <c r="B45">
        <v>5.0999999999999996</v>
      </c>
      <c r="C45">
        <v>5.0999999999999996</v>
      </c>
      <c r="D45">
        <v>5.0999999999999996</v>
      </c>
      <c r="E45">
        <v>5.0999999999999996</v>
      </c>
      <c r="F45">
        <v>5.0999999999999996</v>
      </c>
      <c r="G45">
        <v>5.2</v>
      </c>
      <c r="H45">
        <v>5.2</v>
      </c>
      <c r="I45">
        <v>5.2</v>
      </c>
      <c r="J45">
        <v>1422</v>
      </c>
    </row>
    <row r="46" spans="1:10">
      <c r="A46">
        <v>74</v>
      </c>
      <c r="B46">
        <v>5.2</v>
      </c>
      <c r="C46">
        <v>5.3</v>
      </c>
      <c r="D46">
        <v>5.3</v>
      </c>
      <c r="E46">
        <v>5.3</v>
      </c>
      <c r="F46">
        <v>5.3</v>
      </c>
      <c r="G46">
        <v>5.3</v>
      </c>
      <c r="H46">
        <v>5.4</v>
      </c>
      <c r="I46">
        <v>5.4</v>
      </c>
      <c r="J46">
        <v>1420</v>
      </c>
    </row>
    <row r="47" spans="1:10">
      <c r="A47">
        <v>76</v>
      </c>
      <c r="B47">
        <v>5.4</v>
      </c>
      <c r="C47">
        <v>5.4</v>
      </c>
      <c r="D47">
        <v>5.4</v>
      </c>
      <c r="E47">
        <v>5.5</v>
      </c>
      <c r="F47">
        <v>5.5</v>
      </c>
      <c r="G47">
        <v>5.5</v>
      </c>
      <c r="H47">
        <v>5.5</v>
      </c>
      <c r="I47">
        <v>5.5</v>
      </c>
      <c r="J47">
        <v>1418</v>
      </c>
    </row>
    <row r="48" spans="1:10">
      <c r="A48">
        <v>78</v>
      </c>
      <c r="B48">
        <v>5.6</v>
      </c>
      <c r="C48">
        <v>5.6</v>
      </c>
      <c r="D48">
        <v>5.6</v>
      </c>
      <c r="E48">
        <v>5.6</v>
      </c>
      <c r="F48">
        <v>5.6</v>
      </c>
      <c r="G48">
        <v>5.7</v>
      </c>
      <c r="H48">
        <v>5.7</v>
      </c>
      <c r="I48">
        <v>5.7</v>
      </c>
      <c r="J48">
        <v>1416</v>
      </c>
    </row>
    <row r="49" spans="1:10">
      <c r="A49">
        <v>80</v>
      </c>
      <c r="B49">
        <v>5.7</v>
      </c>
      <c r="C49">
        <v>5.8</v>
      </c>
      <c r="D49">
        <v>5.8</v>
      </c>
      <c r="E49">
        <v>5.8</v>
      </c>
      <c r="F49">
        <v>5.8</v>
      </c>
      <c r="G49">
        <v>5.8</v>
      </c>
      <c r="H49">
        <v>5.9</v>
      </c>
      <c r="I49">
        <v>5.9</v>
      </c>
      <c r="J49">
        <v>1414</v>
      </c>
    </row>
    <row r="50" spans="1:10">
      <c r="A50">
        <v>82</v>
      </c>
      <c r="B50">
        <v>5.9</v>
      </c>
      <c r="C50">
        <v>5.9</v>
      </c>
      <c r="D50">
        <v>5.9</v>
      </c>
      <c r="E50">
        <v>6</v>
      </c>
      <c r="F50">
        <v>6</v>
      </c>
      <c r="G50">
        <v>6</v>
      </c>
      <c r="H50">
        <v>6</v>
      </c>
      <c r="I50">
        <v>6</v>
      </c>
      <c r="J50">
        <v>1412</v>
      </c>
    </row>
    <row r="51" spans="1:10">
      <c r="A51">
        <v>84</v>
      </c>
      <c r="B51">
        <v>6.1</v>
      </c>
      <c r="C51">
        <v>6.1</v>
      </c>
      <c r="D51">
        <v>6.1</v>
      </c>
      <c r="E51">
        <v>6.1</v>
      </c>
      <c r="F51">
        <v>6.1</v>
      </c>
      <c r="G51">
        <v>6.2</v>
      </c>
      <c r="H51">
        <v>6.2</v>
      </c>
      <c r="I51">
        <v>6.2</v>
      </c>
      <c r="J51">
        <v>1410</v>
      </c>
    </row>
    <row r="52" spans="1:10">
      <c r="A52">
        <v>86</v>
      </c>
      <c r="B52">
        <v>6.2</v>
      </c>
      <c r="C52">
        <v>6.3</v>
      </c>
      <c r="D52">
        <v>6.3</v>
      </c>
      <c r="E52">
        <v>6.3</v>
      </c>
      <c r="F52">
        <v>6.3</v>
      </c>
      <c r="G52">
        <v>6.3</v>
      </c>
      <c r="H52">
        <v>6.4</v>
      </c>
      <c r="I52">
        <v>6.4</v>
      </c>
      <c r="J52">
        <v>1408</v>
      </c>
    </row>
    <row r="53" spans="1:10">
      <c r="A53">
        <v>88</v>
      </c>
      <c r="B53">
        <v>6.4</v>
      </c>
      <c r="C53">
        <v>6.4</v>
      </c>
      <c r="D53">
        <v>6.4</v>
      </c>
      <c r="E53">
        <v>6.5</v>
      </c>
      <c r="F53">
        <v>6.5</v>
      </c>
      <c r="G53">
        <v>6.5</v>
      </c>
      <c r="H53">
        <v>6.5</v>
      </c>
      <c r="I53">
        <v>6.5</v>
      </c>
      <c r="J53">
        <v>1406</v>
      </c>
    </row>
    <row r="54" spans="1:10">
      <c r="A54">
        <v>90</v>
      </c>
      <c r="B54">
        <v>6.6</v>
      </c>
      <c r="C54">
        <v>6.6</v>
      </c>
      <c r="D54">
        <v>6.6</v>
      </c>
      <c r="E54">
        <v>6.6</v>
      </c>
      <c r="F54">
        <v>6.6</v>
      </c>
      <c r="G54">
        <v>6.7</v>
      </c>
      <c r="H54">
        <v>6.7</v>
      </c>
      <c r="I54">
        <v>6.7</v>
      </c>
      <c r="J54">
        <v>1404</v>
      </c>
    </row>
    <row r="55" spans="1:10">
      <c r="A55">
        <v>92</v>
      </c>
      <c r="B55">
        <v>6.7</v>
      </c>
      <c r="C55">
        <v>6.8</v>
      </c>
      <c r="D55">
        <v>6.8</v>
      </c>
      <c r="E55">
        <v>6.8</v>
      </c>
      <c r="F55">
        <v>6.8</v>
      </c>
      <c r="G55">
        <v>6.8</v>
      </c>
      <c r="H55">
        <v>6.9</v>
      </c>
      <c r="I55">
        <v>6.9</v>
      </c>
      <c r="J55">
        <v>1402</v>
      </c>
    </row>
    <row r="56" spans="1:10">
      <c r="A56">
        <v>94</v>
      </c>
      <c r="B56">
        <v>6.9</v>
      </c>
      <c r="C56">
        <v>6.9</v>
      </c>
      <c r="D56">
        <v>6.9</v>
      </c>
      <c r="E56">
        <v>7</v>
      </c>
      <c r="F56">
        <v>7</v>
      </c>
      <c r="G56">
        <v>7</v>
      </c>
      <c r="H56">
        <v>7</v>
      </c>
      <c r="I56">
        <v>7</v>
      </c>
      <c r="J56">
        <v>1400</v>
      </c>
    </row>
    <row r="57" spans="1:10">
      <c r="A57">
        <v>96</v>
      </c>
      <c r="B57">
        <v>7.1</v>
      </c>
      <c r="C57">
        <v>7.1</v>
      </c>
      <c r="D57">
        <v>7.1</v>
      </c>
      <c r="E57">
        <v>7.1</v>
      </c>
      <c r="F57">
        <v>7.1</v>
      </c>
      <c r="G57">
        <v>7.2</v>
      </c>
      <c r="H57">
        <v>7.2</v>
      </c>
      <c r="I57">
        <v>7.2</v>
      </c>
      <c r="J57">
        <v>1398</v>
      </c>
    </row>
    <row r="58" spans="1:10">
      <c r="A58">
        <v>98</v>
      </c>
      <c r="B58">
        <v>7.2</v>
      </c>
      <c r="C58">
        <v>7.3</v>
      </c>
      <c r="D58">
        <v>7.3</v>
      </c>
      <c r="E58">
        <v>7.3</v>
      </c>
      <c r="F58">
        <v>7.3</v>
      </c>
      <c r="G58">
        <v>7.3</v>
      </c>
      <c r="H58">
        <v>7.4</v>
      </c>
      <c r="I58">
        <v>7.4</v>
      </c>
      <c r="J58">
        <v>1396</v>
      </c>
    </row>
    <row r="59" spans="1:10">
      <c r="A59">
        <v>100</v>
      </c>
      <c r="B59">
        <v>7.4</v>
      </c>
      <c r="C59">
        <v>7.4</v>
      </c>
      <c r="D59">
        <v>7.4</v>
      </c>
      <c r="E59">
        <v>7.5</v>
      </c>
      <c r="F59">
        <v>7.5</v>
      </c>
      <c r="G59">
        <v>7.5</v>
      </c>
      <c r="H59">
        <v>7.5</v>
      </c>
      <c r="I59">
        <v>7.5</v>
      </c>
      <c r="J59">
        <v>1394</v>
      </c>
    </row>
    <row r="60" spans="1:10">
      <c r="A60">
        <v>102</v>
      </c>
      <c r="B60">
        <v>7.6</v>
      </c>
      <c r="C60">
        <v>7.6</v>
      </c>
      <c r="D60">
        <v>7.6</v>
      </c>
      <c r="E60">
        <v>7.6</v>
      </c>
      <c r="F60">
        <v>7.6</v>
      </c>
      <c r="G60">
        <v>7.7</v>
      </c>
      <c r="H60">
        <v>7.7</v>
      </c>
      <c r="I60">
        <v>7.7</v>
      </c>
      <c r="J60">
        <v>1392</v>
      </c>
    </row>
    <row r="61" spans="1:10">
      <c r="A61">
        <v>104</v>
      </c>
      <c r="B61">
        <v>7.7</v>
      </c>
      <c r="C61">
        <v>7.8</v>
      </c>
      <c r="D61">
        <v>7.8</v>
      </c>
      <c r="E61">
        <v>7.8</v>
      </c>
      <c r="F61">
        <v>7.8</v>
      </c>
      <c r="G61">
        <v>7.8</v>
      </c>
      <c r="H61">
        <v>7.9</v>
      </c>
      <c r="I61">
        <v>7.9</v>
      </c>
      <c r="J61">
        <v>1390</v>
      </c>
    </row>
    <row r="62" spans="1:10">
      <c r="A62">
        <v>106</v>
      </c>
      <c r="B62">
        <v>7.9</v>
      </c>
      <c r="C62">
        <v>7.9</v>
      </c>
      <c r="D62">
        <v>7.9</v>
      </c>
      <c r="E62">
        <v>8</v>
      </c>
      <c r="F62">
        <v>8</v>
      </c>
      <c r="G62">
        <v>8</v>
      </c>
      <c r="H62">
        <v>8</v>
      </c>
      <c r="I62">
        <v>8</v>
      </c>
      <c r="J62">
        <v>1388</v>
      </c>
    </row>
    <row r="63" spans="1:10">
      <c r="A63">
        <v>108</v>
      </c>
      <c r="B63">
        <v>8.1</v>
      </c>
      <c r="C63">
        <v>8.1</v>
      </c>
      <c r="D63">
        <v>8.1</v>
      </c>
      <c r="E63">
        <v>8.1</v>
      </c>
      <c r="F63">
        <v>8.1</v>
      </c>
      <c r="G63">
        <v>8.1999999999999993</v>
      </c>
      <c r="H63">
        <v>8.1999999999999993</v>
      </c>
      <c r="I63">
        <v>8.1999999999999993</v>
      </c>
      <c r="J63">
        <v>1386</v>
      </c>
    </row>
    <row r="64" spans="1:10">
      <c r="A64">
        <v>110</v>
      </c>
      <c r="B64">
        <v>8.1999999999999993</v>
      </c>
      <c r="C64">
        <v>8.3000000000000007</v>
      </c>
      <c r="D64">
        <v>8.3000000000000007</v>
      </c>
      <c r="E64">
        <v>8.3000000000000007</v>
      </c>
      <c r="F64">
        <v>8.3000000000000007</v>
      </c>
      <c r="G64">
        <v>8.3000000000000007</v>
      </c>
      <c r="H64">
        <v>8.4</v>
      </c>
      <c r="I64">
        <v>8.4</v>
      </c>
      <c r="J64">
        <v>1384</v>
      </c>
    </row>
    <row r="65" spans="1:10">
      <c r="A65">
        <v>112</v>
      </c>
      <c r="B65">
        <v>8.4</v>
      </c>
      <c r="C65">
        <v>8.4</v>
      </c>
      <c r="D65">
        <v>8.4</v>
      </c>
      <c r="E65">
        <v>8.5</v>
      </c>
      <c r="F65">
        <v>8.5</v>
      </c>
      <c r="G65">
        <v>8.5</v>
      </c>
      <c r="H65">
        <v>8.5</v>
      </c>
      <c r="I65">
        <v>8.5</v>
      </c>
      <c r="J65">
        <v>1382</v>
      </c>
    </row>
    <row r="66" spans="1:10">
      <c r="A66">
        <v>114</v>
      </c>
      <c r="B66">
        <v>8.6</v>
      </c>
      <c r="C66">
        <v>8.6</v>
      </c>
      <c r="D66">
        <v>8.6</v>
      </c>
      <c r="E66">
        <v>8.6</v>
      </c>
      <c r="F66">
        <v>8.6</v>
      </c>
      <c r="G66">
        <v>8.6999999999999993</v>
      </c>
      <c r="H66">
        <v>8.6999999999999993</v>
      </c>
      <c r="I66">
        <v>8.6999999999999993</v>
      </c>
      <c r="J66">
        <v>1380</v>
      </c>
    </row>
    <row r="67" spans="1:10">
      <c r="A67">
        <v>116</v>
      </c>
      <c r="B67">
        <v>8.6999999999999993</v>
      </c>
      <c r="C67">
        <v>8.8000000000000007</v>
      </c>
      <c r="D67">
        <v>8.8000000000000007</v>
      </c>
      <c r="E67">
        <v>8.8000000000000007</v>
      </c>
      <c r="F67">
        <v>8.8000000000000007</v>
      </c>
      <c r="G67">
        <v>8.8000000000000007</v>
      </c>
      <c r="H67">
        <v>8.9</v>
      </c>
      <c r="I67">
        <v>8.9</v>
      </c>
      <c r="J67">
        <v>1378</v>
      </c>
    </row>
    <row r="68" spans="1:10">
      <c r="A68">
        <v>118</v>
      </c>
      <c r="B68">
        <v>8.9</v>
      </c>
      <c r="C68">
        <v>8.9</v>
      </c>
      <c r="D68">
        <v>8.9</v>
      </c>
      <c r="E68">
        <v>9</v>
      </c>
      <c r="F68">
        <v>9</v>
      </c>
      <c r="G68">
        <v>9</v>
      </c>
      <c r="H68">
        <v>9</v>
      </c>
      <c r="I68">
        <v>9</v>
      </c>
      <c r="J68">
        <v>1376</v>
      </c>
    </row>
    <row r="69" spans="1:10">
      <c r="A69">
        <v>120</v>
      </c>
      <c r="B69">
        <v>9.1</v>
      </c>
      <c r="C69">
        <v>9.1</v>
      </c>
      <c r="D69">
        <v>9.1</v>
      </c>
      <c r="E69">
        <v>9.1</v>
      </c>
      <c r="F69">
        <v>9.1999999999999993</v>
      </c>
      <c r="G69">
        <v>9.1999999999999993</v>
      </c>
      <c r="H69">
        <v>9.1999999999999993</v>
      </c>
      <c r="I69">
        <v>9.1999999999999993</v>
      </c>
      <c r="J69">
        <v>1374</v>
      </c>
    </row>
    <row r="70" spans="1:10">
      <c r="A70">
        <v>122</v>
      </c>
      <c r="B70">
        <v>9.1999999999999993</v>
      </c>
      <c r="C70">
        <v>9.3000000000000007</v>
      </c>
      <c r="D70">
        <v>9.3000000000000007</v>
      </c>
      <c r="E70">
        <v>9.3000000000000007</v>
      </c>
      <c r="F70">
        <v>9.3000000000000007</v>
      </c>
      <c r="G70">
        <v>9.3000000000000007</v>
      </c>
      <c r="H70">
        <v>9.4</v>
      </c>
      <c r="I70">
        <v>9.4</v>
      </c>
      <c r="J70">
        <v>1372</v>
      </c>
    </row>
    <row r="71" spans="1:10">
      <c r="A71">
        <v>124</v>
      </c>
      <c r="B71">
        <v>9.4</v>
      </c>
      <c r="C71">
        <v>9.4</v>
      </c>
      <c r="D71">
        <v>9.4</v>
      </c>
      <c r="E71">
        <v>9.5</v>
      </c>
      <c r="F71">
        <v>9.5</v>
      </c>
      <c r="G71">
        <v>9.5</v>
      </c>
      <c r="H71">
        <v>9.5</v>
      </c>
      <c r="I71">
        <v>9.5</v>
      </c>
      <c r="J71">
        <v>1370</v>
      </c>
    </row>
    <row r="72" spans="1:10">
      <c r="A72">
        <v>126</v>
      </c>
      <c r="B72">
        <v>9.6</v>
      </c>
      <c r="C72">
        <v>9.6</v>
      </c>
      <c r="D72">
        <v>9.6</v>
      </c>
      <c r="E72">
        <v>9.6</v>
      </c>
      <c r="F72">
        <v>9.6999999999999993</v>
      </c>
      <c r="G72">
        <v>9.6999999999999993</v>
      </c>
      <c r="H72">
        <v>9.6999999999999993</v>
      </c>
      <c r="I72">
        <v>9.6999999999999993</v>
      </c>
      <c r="J72">
        <v>1368</v>
      </c>
    </row>
    <row r="73" spans="1:10">
      <c r="A73">
        <v>128</v>
      </c>
      <c r="B73">
        <v>9.6999999999999993</v>
      </c>
      <c r="C73">
        <v>9.8000000000000007</v>
      </c>
      <c r="D73">
        <v>9.8000000000000007</v>
      </c>
      <c r="E73">
        <v>9.8000000000000007</v>
      </c>
      <c r="F73">
        <v>9.8000000000000007</v>
      </c>
      <c r="G73">
        <v>9.8000000000000007</v>
      </c>
      <c r="H73">
        <v>9.9</v>
      </c>
      <c r="I73">
        <v>9.9</v>
      </c>
      <c r="J73">
        <v>1366</v>
      </c>
    </row>
    <row r="74" spans="1:10">
      <c r="A74">
        <v>130</v>
      </c>
      <c r="B74">
        <v>9.9</v>
      </c>
      <c r="C74">
        <v>9.9</v>
      </c>
      <c r="D74">
        <v>9.9</v>
      </c>
      <c r="E74">
        <v>10</v>
      </c>
      <c r="F74">
        <v>10</v>
      </c>
      <c r="G74">
        <v>10</v>
      </c>
      <c r="H74">
        <v>10</v>
      </c>
      <c r="I74">
        <v>10</v>
      </c>
      <c r="J74">
        <v>1364</v>
      </c>
    </row>
    <row r="75" spans="1:10">
      <c r="A75">
        <v>132</v>
      </c>
      <c r="B75">
        <v>10.1</v>
      </c>
      <c r="C75">
        <v>10.1</v>
      </c>
      <c r="D75">
        <v>10.1</v>
      </c>
      <c r="E75">
        <v>10.1</v>
      </c>
      <c r="F75">
        <v>10.199999999999999</v>
      </c>
      <c r="G75">
        <v>10.199999999999999</v>
      </c>
      <c r="H75">
        <v>10.199999999999999</v>
      </c>
      <c r="I75">
        <v>10.199999999999999</v>
      </c>
      <c r="J75">
        <v>1362</v>
      </c>
    </row>
    <row r="76" spans="1:10">
      <c r="A76">
        <v>134</v>
      </c>
      <c r="B76">
        <v>10.199999999999999</v>
      </c>
      <c r="C76">
        <v>10.3</v>
      </c>
      <c r="D76">
        <v>10.3</v>
      </c>
      <c r="E76">
        <v>10.3</v>
      </c>
      <c r="F76">
        <v>10.3</v>
      </c>
      <c r="G76">
        <v>10.3</v>
      </c>
      <c r="H76">
        <v>10.4</v>
      </c>
      <c r="I76">
        <v>10.4</v>
      </c>
      <c r="J76">
        <v>1360</v>
      </c>
    </row>
    <row r="77" spans="1:10">
      <c r="A77">
        <v>136</v>
      </c>
      <c r="B77">
        <v>10.4</v>
      </c>
      <c r="C77">
        <v>10.4</v>
      </c>
      <c r="D77">
        <v>10.4</v>
      </c>
      <c r="E77">
        <v>10.5</v>
      </c>
      <c r="F77">
        <v>10.5</v>
      </c>
      <c r="G77">
        <v>10.5</v>
      </c>
      <c r="H77">
        <v>10.5</v>
      </c>
      <c r="I77">
        <v>10.5</v>
      </c>
      <c r="J77">
        <v>1358</v>
      </c>
    </row>
    <row r="78" spans="1:10">
      <c r="A78">
        <v>138</v>
      </c>
      <c r="B78">
        <v>10.6</v>
      </c>
      <c r="C78">
        <v>10.6</v>
      </c>
      <c r="D78">
        <v>10.6</v>
      </c>
      <c r="E78">
        <v>10.6</v>
      </c>
      <c r="F78">
        <v>10.7</v>
      </c>
      <c r="G78">
        <v>10.7</v>
      </c>
      <c r="H78">
        <v>10.7</v>
      </c>
      <c r="I78">
        <v>10.7</v>
      </c>
      <c r="J78">
        <v>1356</v>
      </c>
    </row>
    <row r="79" spans="1:10">
      <c r="A79">
        <v>140</v>
      </c>
      <c r="B79">
        <v>10.7</v>
      </c>
      <c r="C79">
        <v>10.8</v>
      </c>
      <c r="D79">
        <v>10.8</v>
      </c>
      <c r="E79">
        <v>10.8</v>
      </c>
      <c r="F79">
        <v>10.8</v>
      </c>
      <c r="G79">
        <v>10.8</v>
      </c>
      <c r="H79">
        <v>10.9</v>
      </c>
      <c r="I79">
        <v>10.9</v>
      </c>
      <c r="J79">
        <v>1354</v>
      </c>
    </row>
    <row r="80" spans="1:10">
      <c r="A80">
        <v>142</v>
      </c>
      <c r="B80">
        <v>10.9</v>
      </c>
      <c r="C80">
        <v>10.9</v>
      </c>
      <c r="D80">
        <v>10.9</v>
      </c>
      <c r="E80">
        <v>11</v>
      </c>
      <c r="F80">
        <v>11</v>
      </c>
      <c r="G80">
        <v>11</v>
      </c>
      <c r="H80">
        <v>11</v>
      </c>
      <c r="I80">
        <v>11</v>
      </c>
      <c r="J80">
        <v>1352</v>
      </c>
    </row>
    <row r="81" spans="1:10">
      <c r="A81">
        <v>144</v>
      </c>
      <c r="B81">
        <v>11.1</v>
      </c>
      <c r="C81">
        <v>11.1</v>
      </c>
      <c r="D81">
        <v>11.1</v>
      </c>
      <c r="E81">
        <v>11.1</v>
      </c>
      <c r="F81">
        <v>11.2</v>
      </c>
      <c r="G81">
        <v>11.2</v>
      </c>
      <c r="H81">
        <v>11.2</v>
      </c>
      <c r="I81">
        <v>11.2</v>
      </c>
      <c r="J81">
        <v>1350</v>
      </c>
    </row>
    <row r="82" spans="1:10">
      <c r="A82">
        <v>146</v>
      </c>
      <c r="B82">
        <v>11.2</v>
      </c>
      <c r="C82">
        <v>11.3</v>
      </c>
      <c r="D82">
        <v>11.3</v>
      </c>
      <c r="E82">
        <v>11.3</v>
      </c>
      <c r="F82">
        <v>11.3</v>
      </c>
      <c r="G82">
        <v>11.3</v>
      </c>
      <c r="H82">
        <v>11.4</v>
      </c>
      <c r="I82">
        <v>11.4</v>
      </c>
      <c r="J82">
        <v>1348</v>
      </c>
    </row>
    <row r="83" spans="1:10">
      <c r="A83">
        <v>148</v>
      </c>
      <c r="B83">
        <v>11.4</v>
      </c>
      <c r="C83">
        <v>11.4</v>
      </c>
      <c r="D83">
        <v>11.4</v>
      </c>
      <c r="E83">
        <v>11.5</v>
      </c>
      <c r="F83">
        <v>11.5</v>
      </c>
      <c r="G83">
        <v>11.5</v>
      </c>
      <c r="H83">
        <v>11.5</v>
      </c>
      <c r="I83">
        <v>11.5</v>
      </c>
      <c r="J83">
        <v>1346</v>
      </c>
    </row>
    <row r="84" spans="1:10">
      <c r="A84">
        <v>150</v>
      </c>
      <c r="B84">
        <v>11.6</v>
      </c>
      <c r="C84">
        <v>11.6</v>
      </c>
      <c r="D84">
        <v>11.6</v>
      </c>
      <c r="E84">
        <v>11.6</v>
      </c>
      <c r="F84">
        <v>11.7</v>
      </c>
      <c r="G84">
        <v>11.7</v>
      </c>
      <c r="H84">
        <v>11.7</v>
      </c>
      <c r="I84">
        <v>11.7</v>
      </c>
      <c r="J84">
        <v>1344</v>
      </c>
    </row>
    <row r="85" spans="1:10">
      <c r="A85">
        <v>152</v>
      </c>
      <c r="B85">
        <v>11.7</v>
      </c>
      <c r="C85">
        <v>11.8</v>
      </c>
      <c r="D85">
        <v>11.8</v>
      </c>
      <c r="E85">
        <v>11.8</v>
      </c>
      <c r="F85">
        <v>11.8</v>
      </c>
      <c r="G85">
        <v>11.8</v>
      </c>
      <c r="H85">
        <v>11.9</v>
      </c>
      <c r="I85">
        <v>11.9</v>
      </c>
      <c r="J85">
        <v>1342</v>
      </c>
    </row>
    <row r="86" spans="1:10">
      <c r="A86">
        <v>154</v>
      </c>
      <c r="B86">
        <v>11.9</v>
      </c>
      <c r="C86">
        <v>11.9</v>
      </c>
      <c r="D86">
        <v>11.9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1340</v>
      </c>
    </row>
    <row r="87" spans="1:10">
      <c r="A87">
        <v>156</v>
      </c>
      <c r="B87">
        <v>12.1</v>
      </c>
      <c r="C87">
        <v>12.1</v>
      </c>
      <c r="D87">
        <v>12.1</v>
      </c>
      <c r="E87">
        <v>12.1</v>
      </c>
      <c r="F87">
        <v>12.2</v>
      </c>
      <c r="G87">
        <v>12.2</v>
      </c>
      <c r="H87">
        <v>12.2</v>
      </c>
      <c r="I87">
        <v>12.2</v>
      </c>
      <c r="J87">
        <v>1338</v>
      </c>
    </row>
    <row r="88" spans="1:10">
      <c r="A88">
        <v>158</v>
      </c>
      <c r="B88">
        <v>12.2</v>
      </c>
      <c r="C88">
        <v>12.3</v>
      </c>
      <c r="D88">
        <v>12.3</v>
      </c>
      <c r="E88">
        <v>12.3</v>
      </c>
      <c r="F88">
        <v>12.3</v>
      </c>
      <c r="G88">
        <v>12.3</v>
      </c>
      <c r="H88">
        <v>12.4</v>
      </c>
      <c r="I88">
        <v>12.4</v>
      </c>
      <c r="J88">
        <v>1336</v>
      </c>
    </row>
    <row r="89" spans="1:10">
      <c r="A89">
        <v>160</v>
      </c>
      <c r="B89">
        <v>12.4</v>
      </c>
      <c r="C89">
        <v>12.4</v>
      </c>
      <c r="D89">
        <v>12.4</v>
      </c>
      <c r="E89">
        <v>12.5</v>
      </c>
      <c r="F89">
        <v>12.5</v>
      </c>
      <c r="G89">
        <v>12.5</v>
      </c>
      <c r="H89">
        <v>12.5</v>
      </c>
      <c r="I89">
        <v>12.5</v>
      </c>
      <c r="J89">
        <v>1334</v>
      </c>
    </row>
    <row r="90" spans="1:10">
      <c r="A90">
        <v>162</v>
      </c>
      <c r="B90">
        <v>12.6</v>
      </c>
      <c r="C90">
        <v>12.6</v>
      </c>
      <c r="D90">
        <v>12.6</v>
      </c>
      <c r="E90">
        <v>12.6</v>
      </c>
      <c r="F90">
        <v>12.7</v>
      </c>
      <c r="G90">
        <v>12.7</v>
      </c>
      <c r="H90">
        <v>12.7</v>
      </c>
      <c r="I90">
        <v>12.7</v>
      </c>
      <c r="J90">
        <v>1332</v>
      </c>
    </row>
    <row r="91" spans="1:10">
      <c r="A91">
        <v>164</v>
      </c>
      <c r="B91">
        <v>12.7</v>
      </c>
      <c r="C91">
        <v>12.8</v>
      </c>
      <c r="D91">
        <v>12.8</v>
      </c>
      <c r="E91">
        <v>12.8</v>
      </c>
      <c r="F91">
        <v>12.8</v>
      </c>
      <c r="G91">
        <v>12.8</v>
      </c>
      <c r="H91">
        <v>12.9</v>
      </c>
      <c r="I91">
        <v>12.9</v>
      </c>
      <c r="J91">
        <v>1330</v>
      </c>
    </row>
    <row r="92" spans="1:10">
      <c r="A92">
        <v>166</v>
      </c>
      <c r="B92">
        <v>12.9</v>
      </c>
      <c r="C92">
        <v>12.9</v>
      </c>
      <c r="D92">
        <v>12.9</v>
      </c>
      <c r="E92">
        <v>13</v>
      </c>
      <c r="F92">
        <v>13</v>
      </c>
      <c r="G92">
        <v>13</v>
      </c>
      <c r="H92">
        <v>13</v>
      </c>
      <c r="I92">
        <v>13</v>
      </c>
      <c r="J92">
        <v>1328</v>
      </c>
    </row>
    <row r="93" spans="1:10">
      <c r="A93">
        <v>168</v>
      </c>
      <c r="B93">
        <v>13.1</v>
      </c>
      <c r="C93">
        <v>13.1</v>
      </c>
      <c r="D93">
        <v>13.1</v>
      </c>
      <c r="E93">
        <v>13.1</v>
      </c>
      <c r="F93">
        <v>13.2</v>
      </c>
      <c r="G93">
        <v>13.2</v>
      </c>
      <c r="H93">
        <v>13.2</v>
      </c>
      <c r="I93">
        <v>13.2</v>
      </c>
      <c r="J93">
        <v>1326</v>
      </c>
    </row>
    <row r="94" spans="1:10">
      <c r="A94">
        <v>170</v>
      </c>
      <c r="B94">
        <v>13.2</v>
      </c>
      <c r="C94">
        <v>13.3</v>
      </c>
      <c r="D94">
        <v>13.3</v>
      </c>
      <c r="E94">
        <v>13.3</v>
      </c>
      <c r="F94">
        <v>13.3</v>
      </c>
      <c r="G94">
        <v>13.3</v>
      </c>
      <c r="H94">
        <v>13.4</v>
      </c>
      <c r="I94">
        <v>13.4</v>
      </c>
      <c r="J94">
        <v>1324</v>
      </c>
    </row>
    <row r="95" spans="1:10">
      <c r="A95">
        <v>172</v>
      </c>
      <c r="B95">
        <v>13.4</v>
      </c>
      <c r="C95">
        <v>13.4</v>
      </c>
      <c r="D95">
        <v>13.4</v>
      </c>
      <c r="E95">
        <v>13.5</v>
      </c>
      <c r="F95">
        <v>13.5</v>
      </c>
      <c r="G95">
        <v>13.5</v>
      </c>
      <c r="H95">
        <v>13.5</v>
      </c>
      <c r="I95">
        <v>13.5</v>
      </c>
      <c r="J95">
        <v>1322</v>
      </c>
    </row>
    <row r="96" spans="1:10">
      <c r="A96">
        <v>174</v>
      </c>
      <c r="B96">
        <v>13.6</v>
      </c>
      <c r="C96">
        <v>13.6</v>
      </c>
      <c r="D96">
        <v>13.6</v>
      </c>
      <c r="E96">
        <v>13.6</v>
      </c>
      <c r="F96">
        <v>13.7</v>
      </c>
      <c r="G96">
        <v>13.7</v>
      </c>
      <c r="H96">
        <v>13.7</v>
      </c>
      <c r="I96">
        <v>13.7</v>
      </c>
      <c r="J96">
        <v>1320</v>
      </c>
    </row>
    <row r="97" spans="1:10">
      <c r="A97">
        <v>176</v>
      </c>
      <c r="B97">
        <v>13.7</v>
      </c>
      <c r="C97">
        <v>13.8</v>
      </c>
      <c r="D97">
        <v>13.8</v>
      </c>
      <c r="E97">
        <v>13.8</v>
      </c>
      <c r="F97">
        <v>13.8</v>
      </c>
      <c r="G97">
        <v>13.8</v>
      </c>
      <c r="H97">
        <v>13.9</v>
      </c>
      <c r="I97">
        <v>13.9</v>
      </c>
      <c r="J97">
        <v>1318</v>
      </c>
    </row>
    <row r="98" spans="1:10">
      <c r="A98">
        <v>178</v>
      </c>
      <c r="B98">
        <v>13.9</v>
      </c>
      <c r="C98">
        <v>13.9</v>
      </c>
      <c r="D98">
        <v>13.9</v>
      </c>
      <c r="E98">
        <v>14</v>
      </c>
      <c r="F98">
        <v>14</v>
      </c>
      <c r="G98">
        <v>14</v>
      </c>
      <c r="H98">
        <v>14</v>
      </c>
      <c r="I98">
        <v>14</v>
      </c>
      <c r="J98">
        <v>1316</v>
      </c>
    </row>
    <row r="99" spans="1:10">
      <c r="A99">
        <v>180</v>
      </c>
      <c r="B99">
        <v>14.1</v>
      </c>
      <c r="C99">
        <v>14.1</v>
      </c>
      <c r="D99">
        <v>14.1</v>
      </c>
      <c r="E99">
        <v>14.1</v>
      </c>
      <c r="F99">
        <v>14.2</v>
      </c>
      <c r="G99">
        <v>14.2</v>
      </c>
      <c r="H99">
        <v>14.2</v>
      </c>
      <c r="I99">
        <v>14.2</v>
      </c>
      <c r="J99">
        <v>1314</v>
      </c>
    </row>
    <row r="100" spans="1:10">
      <c r="A100">
        <v>182</v>
      </c>
      <c r="B100">
        <v>14.2</v>
      </c>
      <c r="C100">
        <v>14.3</v>
      </c>
      <c r="D100">
        <v>14.3</v>
      </c>
      <c r="E100">
        <v>14.3</v>
      </c>
      <c r="F100">
        <v>14.3</v>
      </c>
      <c r="G100">
        <v>14.3</v>
      </c>
      <c r="H100">
        <v>14.4</v>
      </c>
      <c r="I100">
        <v>14.4</v>
      </c>
      <c r="J100">
        <v>1312</v>
      </c>
    </row>
    <row r="101" spans="1:10">
      <c r="A101">
        <v>184</v>
      </c>
      <c r="B101">
        <v>14.4</v>
      </c>
      <c r="C101">
        <v>14.4</v>
      </c>
      <c r="D101">
        <v>14.4</v>
      </c>
      <c r="E101">
        <v>14.5</v>
      </c>
      <c r="F101">
        <v>14.5</v>
      </c>
      <c r="G101">
        <v>14.5</v>
      </c>
      <c r="H101">
        <v>14.5</v>
      </c>
      <c r="I101">
        <v>14.5</v>
      </c>
      <c r="J101">
        <v>1310</v>
      </c>
    </row>
    <row r="102" spans="1:10">
      <c r="A102">
        <v>186</v>
      </c>
      <c r="B102">
        <v>14.6</v>
      </c>
      <c r="C102">
        <v>14.6</v>
      </c>
      <c r="D102">
        <v>14.6</v>
      </c>
      <c r="E102">
        <v>14.6</v>
      </c>
      <c r="F102">
        <v>14.7</v>
      </c>
      <c r="G102">
        <v>14.7</v>
      </c>
      <c r="H102">
        <v>14.7</v>
      </c>
      <c r="I102">
        <v>14.7</v>
      </c>
      <c r="J102">
        <v>1308</v>
      </c>
    </row>
    <row r="103" spans="1:10">
      <c r="A103">
        <v>188</v>
      </c>
      <c r="B103">
        <v>14.7</v>
      </c>
      <c r="C103">
        <v>14.8</v>
      </c>
      <c r="D103">
        <v>14.8</v>
      </c>
      <c r="E103">
        <v>14.8</v>
      </c>
      <c r="F103">
        <v>14.8</v>
      </c>
      <c r="G103">
        <v>14.8</v>
      </c>
      <c r="H103">
        <v>14.9</v>
      </c>
      <c r="I103">
        <v>14.9</v>
      </c>
      <c r="J103">
        <v>1306</v>
      </c>
    </row>
    <row r="104" spans="1:10">
      <c r="A104">
        <v>190</v>
      </c>
      <c r="B104">
        <v>14.9</v>
      </c>
      <c r="C104">
        <v>14.9</v>
      </c>
      <c r="D104">
        <v>14.9</v>
      </c>
      <c r="E104">
        <v>15</v>
      </c>
      <c r="F104">
        <v>15</v>
      </c>
      <c r="G104">
        <v>15</v>
      </c>
      <c r="H104">
        <v>15</v>
      </c>
      <c r="I104">
        <v>15</v>
      </c>
      <c r="J104">
        <v>1304</v>
      </c>
    </row>
    <row r="105" spans="1:10">
      <c r="A105">
        <v>192</v>
      </c>
      <c r="B105">
        <v>15.1</v>
      </c>
      <c r="C105">
        <v>15.1</v>
      </c>
      <c r="D105">
        <v>15.1</v>
      </c>
      <c r="E105">
        <v>15.1</v>
      </c>
      <c r="F105">
        <v>15.2</v>
      </c>
      <c r="G105">
        <v>15.2</v>
      </c>
      <c r="H105">
        <v>15.2</v>
      </c>
      <c r="I105">
        <v>15.2</v>
      </c>
      <c r="J105">
        <v>1302</v>
      </c>
    </row>
    <row r="106" spans="1:10">
      <c r="A106">
        <v>194</v>
      </c>
      <c r="B106">
        <v>15.2</v>
      </c>
      <c r="C106">
        <v>15.3</v>
      </c>
      <c r="D106">
        <v>15.3</v>
      </c>
      <c r="E106">
        <v>15.3</v>
      </c>
      <c r="F106">
        <v>15.3</v>
      </c>
      <c r="G106">
        <v>15.3</v>
      </c>
      <c r="H106">
        <v>15.4</v>
      </c>
      <c r="I106">
        <v>15.4</v>
      </c>
      <c r="J106">
        <v>1300</v>
      </c>
    </row>
    <row r="107" spans="1:10">
      <c r="A107">
        <v>196</v>
      </c>
      <c r="B107">
        <v>15.4</v>
      </c>
      <c r="C107">
        <v>15.4</v>
      </c>
      <c r="D107">
        <v>15.4</v>
      </c>
      <c r="E107">
        <v>15.5</v>
      </c>
      <c r="F107">
        <v>15.5</v>
      </c>
      <c r="G107">
        <v>15.5</v>
      </c>
      <c r="H107">
        <v>15.5</v>
      </c>
      <c r="I107">
        <v>15.5</v>
      </c>
      <c r="J107">
        <v>1298</v>
      </c>
    </row>
    <row r="108" spans="1:10">
      <c r="A108">
        <v>198</v>
      </c>
      <c r="B108">
        <v>15.6</v>
      </c>
      <c r="C108">
        <v>15.6</v>
      </c>
      <c r="D108">
        <v>15.6</v>
      </c>
      <c r="E108">
        <v>15.6</v>
      </c>
      <c r="F108">
        <v>15.7</v>
      </c>
      <c r="G108">
        <v>15.7</v>
      </c>
      <c r="H108">
        <v>15.7</v>
      </c>
      <c r="I108">
        <v>15.7</v>
      </c>
      <c r="J108">
        <v>1296</v>
      </c>
    </row>
    <row r="109" spans="1:10">
      <c r="A109">
        <v>200</v>
      </c>
      <c r="B109">
        <v>15.7</v>
      </c>
      <c r="C109">
        <v>15.8</v>
      </c>
      <c r="D109">
        <v>15.8</v>
      </c>
      <c r="E109">
        <v>15.8</v>
      </c>
      <c r="F109">
        <v>15.8</v>
      </c>
      <c r="G109">
        <v>15.8</v>
      </c>
      <c r="H109">
        <v>15.9</v>
      </c>
      <c r="I109">
        <v>15.9</v>
      </c>
      <c r="J109">
        <v>1294</v>
      </c>
    </row>
    <row r="110" spans="1:10">
      <c r="A110">
        <v>202</v>
      </c>
      <c r="B110">
        <v>15.9</v>
      </c>
      <c r="C110">
        <v>15.9</v>
      </c>
      <c r="D110">
        <v>15.9</v>
      </c>
      <c r="E110">
        <v>16</v>
      </c>
      <c r="F110">
        <v>16</v>
      </c>
      <c r="G110">
        <v>16</v>
      </c>
      <c r="H110">
        <v>16</v>
      </c>
      <c r="I110">
        <v>16</v>
      </c>
      <c r="J110">
        <v>1292</v>
      </c>
    </row>
    <row r="111" spans="1:10">
      <c r="A111">
        <v>204</v>
      </c>
      <c r="B111">
        <v>16.100000000000001</v>
      </c>
      <c r="C111">
        <v>16.100000000000001</v>
      </c>
      <c r="D111">
        <v>16.100000000000001</v>
      </c>
      <c r="E111">
        <v>16.100000000000001</v>
      </c>
      <c r="F111">
        <v>16.2</v>
      </c>
      <c r="G111">
        <v>16.2</v>
      </c>
      <c r="H111">
        <v>16.2</v>
      </c>
      <c r="I111">
        <v>16.2</v>
      </c>
      <c r="J111">
        <v>1290</v>
      </c>
    </row>
    <row r="112" spans="1:10">
      <c r="A112">
        <v>206</v>
      </c>
      <c r="B112">
        <v>16.2</v>
      </c>
      <c r="C112">
        <v>16.3</v>
      </c>
      <c r="D112">
        <v>16.3</v>
      </c>
      <c r="E112">
        <v>16.3</v>
      </c>
      <c r="F112">
        <v>16.3</v>
      </c>
      <c r="G112">
        <v>16.3</v>
      </c>
      <c r="H112">
        <v>16.399999999999999</v>
      </c>
      <c r="I112">
        <v>16.399999999999999</v>
      </c>
      <c r="J112">
        <v>1288</v>
      </c>
    </row>
    <row r="113" spans="1:10">
      <c r="A113">
        <v>208</v>
      </c>
      <c r="B113">
        <v>16.399999999999999</v>
      </c>
      <c r="C113">
        <v>16.399999999999999</v>
      </c>
      <c r="D113">
        <v>16.399999999999999</v>
      </c>
      <c r="E113">
        <v>16.5</v>
      </c>
      <c r="F113">
        <v>16.5</v>
      </c>
      <c r="G113">
        <v>16.5</v>
      </c>
      <c r="H113">
        <v>16.5</v>
      </c>
      <c r="I113">
        <v>16.5</v>
      </c>
      <c r="J113">
        <v>1286</v>
      </c>
    </row>
    <row r="114" spans="1:10">
      <c r="A114">
        <v>210</v>
      </c>
      <c r="B114">
        <v>16.600000000000001</v>
      </c>
      <c r="C114">
        <v>16.600000000000001</v>
      </c>
      <c r="D114">
        <v>16.600000000000001</v>
      </c>
      <c r="E114">
        <v>16.600000000000001</v>
      </c>
      <c r="F114">
        <v>16.7</v>
      </c>
      <c r="G114">
        <v>16.7</v>
      </c>
      <c r="H114">
        <v>16.7</v>
      </c>
      <c r="I114">
        <v>16.7</v>
      </c>
      <c r="J114">
        <v>1284</v>
      </c>
    </row>
    <row r="115" spans="1:10">
      <c r="A115">
        <v>212</v>
      </c>
      <c r="B115">
        <v>16.7</v>
      </c>
      <c r="C115">
        <v>16.8</v>
      </c>
      <c r="D115">
        <v>16.8</v>
      </c>
      <c r="E115">
        <v>16.8</v>
      </c>
      <c r="F115">
        <v>16.8</v>
      </c>
      <c r="G115">
        <v>16.8</v>
      </c>
      <c r="H115">
        <v>16.899999999999999</v>
      </c>
      <c r="I115">
        <v>16.899999999999999</v>
      </c>
      <c r="J115">
        <v>1282</v>
      </c>
    </row>
    <row r="116" spans="1:10">
      <c r="A116">
        <v>214</v>
      </c>
      <c r="B116">
        <v>16.899999999999999</v>
      </c>
      <c r="C116">
        <v>16.899999999999999</v>
      </c>
      <c r="D116">
        <v>16.899999999999999</v>
      </c>
      <c r="E116">
        <v>17</v>
      </c>
      <c r="F116">
        <v>17</v>
      </c>
      <c r="G116">
        <v>17</v>
      </c>
      <c r="H116">
        <v>17</v>
      </c>
      <c r="I116">
        <v>17</v>
      </c>
      <c r="J116">
        <v>1280</v>
      </c>
    </row>
    <row r="117" spans="1:10">
      <c r="A117">
        <v>216</v>
      </c>
      <c r="B117">
        <v>17.100000000000001</v>
      </c>
      <c r="C117">
        <v>17.100000000000001</v>
      </c>
      <c r="D117">
        <v>17.100000000000001</v>
      </c>
      <c r="E117">
        <v>17.100000000000001</v>
      </c>
      <c r="F117">
        <v>17.2</v>
      </c>
      <c r="G117">
        <v>17.2</v>
      </c>
      <c r="H117">
        <v>17.2</v>
      </c>
      <c r="I117">
        <v>17.2</v>
      </c>
      <c r="J117">
        <v>1278</v>
      </c>
    </row>
    <row r="118" spans="1:10">
      <c r="A118">
        <v>218</v>
      </c>
      <c r="B118">
        <v>17.2</v>
      </c>
      <c r="C118">
        <v>17.3</v>
      </c>
      <c r="D118">
        <v>17.3</v>
      </c>
      <c r="E118">
        <v>17.3</v>
      </c>
      <c r="F118">
        <v>17.3</v>
      </c>
      <c r="G118">
        <v>17.3</v>
      </c>
      <c r="H118">
        <v>17.399999999999999</v>
      </c>
      <c r="I118">
        <v>17.399999999999999</v>
      </c>
      <c r="J118">
        <v>1276</v>
      </c>
    </row>
    <row r="119" spans="1:10">
      <c r="A119">
        <v>220</v>
      </c>
      <c r="B119">
        <v>17.399999999999999</v>
      </c>
      <c r="C119">
        <v>17.399999999999999</v>
      </c>
      <c r="D119">
        <v>17.399999999999999</v>
      </c>
      <c r="E119">
        <v>17.5</v>
      </c>
      <c r="F119">
        <v>17.5</v>
      </c>
      <c r="G119">
        <v>17.5</v>
      </c>
      <c r="H119">
        <v>17.5</v>
      </c>
      <c r="I119">
        <v>17.5</v>
      </c>
      <c r="J119">
        <v>1274</v>
      </c>
    </row>
    <row r="120" spans="1:10">
      <c r="A120">
        <v>222</v>
      </c>
      <c r="B120">
        <v>17.600000000000001</v>
      </c>
      <c r="C120">
        <v>17.600000000000001</v>
      </c>
      <c r="D120">
        <v>17.600000000000001</v>
      </c>
      <c r="E120">
        <v>17.600000000000001</v>
      </c>
      <c r="F120">
        <v>17.7</v>
      </c>
      <c r="G120">
        <v>17.7</v>
      </c>
      <c r="H120">
        <v>17.7</v>
      </c>
      <c r="I120">
        <v>17.7</v>
      </c>
      <c r="J120">
        <v>1272</v>
      </c>
    </row>
    <row r="121" spans="1:10">
      <c r="A121">
        <v>224</v>
      </c>
      <c r="B121">
        <v>17.7</v>
      </c>
      <c r="C121">
        <v>17.8</v>
      </c>
      <c r="D121">
        <v>17.8</v>
      </c>
      <c r="E121">
        <v>17.8</v>
      </c>
      <c r="F121">
        <v>17.8</v>
      </c>
      <c r="G121">
        <v>17.8</v>
      </c>
      <c r="H121">
        <v>17.899999999999999</v>
      </c>
      <c r="I121">
        <v>17.899999999999999</v>
      </c>
      <c r="J121">
        <v>1270</v>
      </c>
    </row>
    <row r="122" spans="1:10">
      <c r="A122">
        <v>226</v>
      </c>
      <c r="B122">
        <v>17.899999999999999</v>
      </c>
      <c r="C122">
        <v>17.899999999999999</v>
      </c>
      <c r="D122">
        <v>17.899999999999999</v>
      </c>
      <c r="E122">
        <v>18</v>
      </c>
      <c r="F122">
        <v>18</v>
      </c>
      <c r="G122">
        <v>18</v>
      </c>
      <c r="H122">
        <v>18</v>
      </c>
      <c r="I122">
        <v>18</v>
      </c>
      <c r="J122">
        <v>1268</v>
      </c>
    </row>
    <row r="123" spans="1:10">
      <c r="A123">
        <v>228</v>
      </c>
      <c r="B123">
        <v>18.100000000000001</v>
      </c>
      <c r="C123">
        <v>18.100000000000001</v>
      </c>
      <c r="D123">
        <v>18.100000000000001</v>
      </c>
      <c r="E123">
        <v>18.100000000000001</v>
      </c>
      <c r="F123">
        <v>18.2</v>
      </c>
      <c r="G123">
        <v>18.2</v>
      </c>
      <c r="H123">
        <v>18.2</v>
      </c>
      <c r="I123">
        <v>18.2</v>
      </c>
      <c r="J123">
        <v>1266</v>
      </c>
    </row>
    <row r="124" spans="1:10">
      <c r="A124">
        <v>230</v>
      </c>
      <c r="B124">
        <v>18.2</v>
      </c>
      <c r="C124">
        <v>18.3</v>
      </c>
      <c r="D124">
        <v>18.3</v>
      </c>
      <c r="E124">
        <v>18.3</v>
      </c>
      <c r="F124">
        <v>18.3</v>
      </c>
      <c r="G124">
        <v>18.3</v>
      </c>
      <c r="H124">
        <v>18.399999999999999</v>
      </c>
      <c r="I124">
        <v>18.399999999999999</v>
      </c>
      <c r="J124">
        <v>1264</v>
      </c>
    </row>
    <row r="125" spans="1:10">
      <c r="A125">
        <v>232</v>
      </c>
      <c r="B125">
        <v>18.399999999999999</v>
      </c>
      <c r="C125">
        <v>18.399999999999999</v>
      </c>
      <c r="D125">
        <v>18.399999999999999</v>
      </c>
      <c r="E125">
        <v>18.5</v>
      </c>
      <c r="F125">
        <v>18.5</v>
      </c>
      <c r="G125">
        <v>18.5</v>
      </c>
      <c r="H125">
        <v>18.5</v>
      </c>
      <c r="I125">
        <v>18.5</v>
      </c>
      <c r="J125">
        <v>1262</v>
      </c>
    </row>
    <row r="126" spans="1:10">
      <c r="A126">
        <v>234</v>
      </c>
      <c r="B126">
        <v>18.600000000000001</v>
      </c>
      <c r="C126">
        <v>18.600000000000001</v>
      </c>
      <c r="D126">
        <v>18.600000000000001</v>
      </c>
      <c r="E126">
        <v>18.600000000000001</v>
      </c>
      <c r="F126">
        <v>18.7</v>
      </c>
      <c r="G126">
        <v>18.7</v>
      </c>
      <c r="H126">
        <v>18.7</v>
      </c>
      <c r="I126">
        <v>18.7</v>
      </c>
      <c r="J126">
        <v>1260</v>
      </c>
    </row>
    <row r="127" spans="1:10">
      <c r="A127">
        <v>236</v>
      </c>
      <c r="B127">
        <v>18.7</v>
      </c>
      <c r="C127">
        <v>18.8</v>
      </c>
      <c r="D127">
        <v>18.8</v>
      </c>
      <c r="E127">
        <v>18.8</v>
      </c>
      <c r="F127">
        <v>18.8</v>
      </c>
      <c r="G127">
        <v>18.8</v>
      </c>
      <c r="H127">
        <v>18.899999999999999</v>
      </c>
      <c r="I127">
        <v>18.899999999999999</v>
      </c>
      <c r="J127">
        <v>1258</v>
      </c>
    </row>
    <row r="128" spans="1:10">
      <c r="A128">
        <v>238</v>
      </c>
      <c r="B128">
        <v>18.899999999999999</v>
      </c>
      <c r="C128">
        <v>18.899999999999999</v>
      </c>
      <c r="D128">
        <v>18.899999999999999</v>
      </c>
      <c r="E128">
        <v>19</v>
      </c>
      <c r="F128">
        <v>19</v>
      </c>
      <c r="G128">
        <v>19</v>
      </c>
      <c r="H128">
        <v>19</v>
      </c>
      <c r="I128">
        <v>19.100000000000001</v>
      </c>
      <c r="J128">
        <v>1256</v>
      </c>
    </row>
    <row r="129" spans="1:10">
      <c r="A129">
        <v>240</v>
      </c>
      <c r="B129">
        <v>19.100000000000001</v>
      </c>
      <c r="C129">
        <v>19.100000000000001</v>
      </c>
      <c r="D129">
        <v>19.100000000000001</v>
      </c>
      <c r="E129">
        <v>19.100000000000001</v>
      </c>
      <c r="F129">
        <v>19.2</v>
      </c>
      <c r="G129">
        <v>19.2</v>
      </c>
      <c r="H129">
        <v>19.2</v>
      </c>
      <c r="I129">
        <v>19.2</v>
      </c>
      <c r="J129">
        <v>1254</v>
      </c>
    </row>
    <row r="130" spans="1:10">
      <c r="A130">
        <v>242</v>
      </c>
      <c r="B130">
        <v>19.2</v>
      </c>
      <c r="C130">
        <v>19.3</v>
      </c>
      <c r="D130">
        <v>19.3</v>
      </c>
      <c r="E130">
        <v>19.3</v>
      </c>
      <c r="F130">
        <v>19.3</v>
      </c>
      <c r="G130">
        <v>19.3</v>
      </c>
      <c r="H130">
        <v>19.399999999999999</v>
      </c>
      <c r="I130">
        <v>19.399999999999999</v>
      </c>
      <c r="J130">
        <v>1252</v>
      </c>
    </row>
    <row r="131" spans="1:10">
      <c r="A131">
        <v>244</v>
      </c>
      <c r="B131">
        <v>19.399999999999999</v>
      </c>
      <c r="C131">
        <v>19.399999999999999</v>
      </c>
      <c r="D131">
        <v>19.399999999999999</v>
      </c>
      <c r="E131">
        <v>19.5</v>
      </c>
      <c r="F131">
        <v>19.5</v>
      </c>
      <c r="G131">
        <v>19.5</v>
      </c>
      <c r="H131">
        <v>19.5</v>
      </c>
      <c r="I131">
        <v>19.600000000000001</v>
      </c>
      <c r="J131">
        <v>1250</v>
      </c>
    </row>
    <row r="132" spans="1:10">
      <c r="A132">
        <v>246</v>
      </c>
      <c r="B132">
        <v>19.600000000000001</v>
      </c>
      <c r="C132">
        <v>19.600000000000001</v>
      </c>
      <c r="D132">
        <v>19.600000000000001</v>
      </c>
      <c r="E132">
        <v>19.600000000000001</v>
      </c>
      <c r="F132">
        <v>19.7</v>
      </c>
      <c r="G132">
        <v>19.7</v>
      </c>
      <c r="H132">
        <v>19.7</v>
      </c>
      <c r="I132">
        <v>19.7</v>
      </c>
      <c r="J132">
        <v>1248</v>
      </c>
    </row>
    <row r="133" spans="1:10">
      <c r="A133">
        <v>248</v>
      </c>
      <c r="B133">
        <v>19.7</v>
      </c>
      <c r="C133">
        <v>19.8</v>
      </c>
      <c r="D133">
        <v>19.8</v>
      </c>
      <c r="E133">
        <v>19.8</v>
      </c>
      <c r="F133">
        <v>19.8</v>
      </c>
      <c r="G133">
        <v>19.8</v>
      </c>
      <c r="H133">
        <v>19.899999999999999</v>
      </c>
      <c r="I133">
        <v>19.899999999999999</v>
      </c>
      <c r="J133">
        <v>1246</v>
      </c>
    </row>
    <row r="134" spans="1:10">
      <c r="A134">
        <v>250</v>
      </c>
      <c r="B134">
        <v>19.899999999999999</v>
      </c>
      <c r="C134">
        <v>19.899999999999999</v>
      </c>
      <c r="D134">
        <v>19.899999999999999</v>
      </c>
      <c r="E134">
        <v>20</v>
      </c>
      <c r="F134">
        <v>20</v>
      </c>
      <c r="G134">
        <v>20</v>
      </c>
      <c r="H134">
        <v>20</v>
      </c>
      <c r="I134">
        <v>20.100000000000001</v>
      </c>
      <c r="J134">
        <v>1244</v>
      </c>
    </row>
    <row r="135" spans="1:10">
      <c r="A135">
        <v>252</v>
      </c>
      <c r="B135">
        <v>20.100000000000001</v>
      </c>
      <c r="C135">
        <v>20.100000000000001</v>
      </c>
      <c r="D135">
        <v>20.100000000000001</v>
      </c>
      <c r="E135">
        <v>20.100000000000001</v>
      </c>
      <c r="F135">
        <v>20.2</v>
      </c>
      <c r="G135">
        <v>20.2</v>
      </c>
      <c r="H135">
        <v>20.2</v>
      </c>
      <c r="I135">
        <v>20.2</v>
      </c>
      <c r="J135">
        <v>1242</v>
      </c>
    </row>
    <row r="136" spans="1:10">
      <c r="A136">
        <v>254</v>
      </c>
      <c r="B136">
        <v>20.2</v>
      </c>
      <c r="C136">
        <v>20.3</v>
      </c>
      <c r="D136">
        <v>20.3</v>
      </c>
      <c r="E136">
        <v>20.3</v>
      </c>
      <c r="F136">
        <v>20.3</v>
      </c>
      <c r="G136">
        <v>20.3</v>
      </c>
      <c r="H136">
        <v>20.399999999999999</v>
      </c>
      <c r="I136">
        <v>20.399999999999999</v>
      </c>
      <c r="J136">
        <v>1240</v>
      </c>
    </row>
    <row r="137" spans="1:10">
      <c r="A137">
        <v>256</v>
      </c>
      <c r="B137">
        <v>20.399999999999999</v>
      </c>
      <c r="C137">
        <v>20.399999999999999</v>
      </c>
      <c r="D137">
        <v>20.399999999999999</v>
      </c>
      <c r="E137">
        <v>20.5</v>
      </c>
      <c r="F137">
        <v>20.5</v>
      </c>
      <c r="G137">
        <v>20.5</v>
      </c>
      <c r="H137">
        <v>20.5</v>
      </c>
      <c r="I137">
        <v>20.6</v>
      </c>
      <c r="J137">
        <v>1238</v>
      </c>
    </row>
    <row r="138" spans="1:10">
      <c r="A138">
        <v>258</v>
      </c>
      <c r="B138">
        <v>20.6</v>
      </c>
      <c r="C138">
        <v>20.6</v>
      </c>
      <c r="D138">
        <v>20.6</v>
      </c>
      <c r="E138">
        <v>20.6</v>
      </c>
      <c r="F138">
        <v>20.7</v>
      </c>
      <c r="G138">
        <v>20.7</v>
      </c>
      <c r="H138">
        <v>20.7</v>
      </c>
      <c r="I138">
        <v>20.7</v>
      </c>
      <c r="J138">
        <v>1236</v>
      </c>
    </row>
    <row r="139" spans="1:10">
      <c r="A139">
        <v>260</v>
      </c>
      <c r="B139">
        <v>20.7</v>
      </c>
      <c r="C139">
        <v>20.8</v>
      </c>
      <c r="D139">
        <v>20.8</v>
      </c>
      <c r="E139">
        <v>20.8</v>
      </c>
      <c r="F139">
        <v>20.8</v>
      </c>
      <c r="G139">
        <v>20.8</v>
      </c>
      <c r="H139">
        <v>20.9</v>
      </c>
      <c r="I139">
        <v>20.9</v>
      </c>
      <c r="J139">
        <v>1234</v>
      </c>
    </row>
    <row r="140" spans="1:10">
      <c r="A140">
        <v>262</v>
      </c>
      <c r="B140">
        <v>20.9</v>
      </c>
      <c r="C140">
        <v>20.9</v>
      </c>
      <c r="D140">
        <v>20.9</v>
      </c>
      <c r="E140">
        <v>21</v>
      </c>
      <c r="F140">
        <v>21</v>
      </c>
      <c r="G140">
        <v>21</v>
      </c>
      <c r="H140">
        <v>21</v>
      </c>
      <c r="I140">
        <v>21.1</v>
      </c>
      <c r="J140">
        <v>1232</v>
      </c>
    </row>
    <row r="141" spans="1:10">
      <c r="A141">
        <v>264</v>
      </c>
      <c r="B141">
        <v>21.1</v>
      </c>
      <c r="C141">
        <v>21.1</v>
      </c>
      <c r="D141">
        <v>21.1</v>
      </c>
      <c r="E141">
        <v>21.1</v>
      </c>
      <c r="F141">
        <v>21.2</v>
      </c>
      <c r="G141">
        <v>21.2</v>
      </c>
      <c r="H141">
        <v>21.2</v>
      </c>
      <c r="I141">
        <v>21.2</v>
      </c>
      <c r="J141">
        <v>1230</v>
      </c>
    </row>
    <row r="142" spans="1:10">
      <c r="A142">
        <v>266</v>
      </c>
      <c r="B142">
        <v>21.2</v>
      </c>
      <c r="C142">
        <v>21.3</v>
      </c>
      <c r="D142">
        <v>21.3</v>
      </c>
      <c r="E142">
        <v>21.3</v>
      </c>
      <c r="F142">
        <v>21.3</v>
      </c>
      <c r="G142">
        <v>21.3</v>
      </c>
      <c r="H142">
        <v>21.4</v>
      </c>
      <c r="I142">
        <v>21.4</v>
      </c>
      <c r="J142">
        <v>1228</v>
      </c>
    </row>
    <row r="143" spans="1:10">
      <c r="A143">
        <v>268</v>
      </c>
      <c r="B143">
        <v>21.4</v>
      </c>
      <c r="C143">
        <v>21.4</v>
      </c>
      <c r="D143">
        <v>21.4</v>
      </c>
      <c r="E143">
        <v>21.5</v>
      </c>
      <c r="F143">
        <v>21.5</v>
      </c>
      <c r="G143">
        <v>21.5</v>
      </c>
      <c r="H143">
        <v>21.5</v>
      </c>
      <c r="I143">
        <v>21.6</v>
      </c>
      <c r="J143">
        <v>1226</v>
      </c>
    </row>
    <row r="144" spans="1:10">
      <c r="A144">
        <v>270</v>
      </c>
      <c r="B144">
        <v>21.6</v>
      </c>
      <c r="C144">
        <v>21.6</v>
      </c>
      <c r="D144">
        <v>21.6</v>
      </c>
      <c r="E144">
        <v>21.6</v>
      </c>
      <c r="F144">
        <v>21.7</v>
      </c>
      <c r="G144">
        <v>21.7</v>
      </c>
      <c r="H144">
        <v>21.7</v>
      </c>
      <c r="I144">
        <v>21.7</v>
      </c>
      <c r="J144">
        <v>1224</v>
      </c>
    </row>
    <row r="145" spans="1:10">
      <c r="A145">
        <v>272</v>
      </c>
      <c r="B145">
        <v>21.7</v>
      </c>
      <c r="C145">
        <v>21.8</v>
      </c>
      <c r="D145">
        <v>21.8</v>
      </c>
      <c r="E145">
        <v>21.8</v>
      </c>
      <c r="F145">
        <v>21.8</v>
      </c>
      <c r="G145">
        <v>21.8</v>
      </c>
      <c r="H145">
        <v>21.9</v>
      </c>
      <c r="I145">
        <v>21.9</v>
      </c>
      <c r="J145">
        <v>1222</v>
      </c>
    </row>
    <row r="146" spans="1:10">
      <c r="A146">
        <v>274</v>
      </c>
      <c r="B146">
        <v>21.9</v>
      </c>
      <c r="C146">
        <v>21.9</v>
      </c>
      <c r="D146">
        <v>21.9</v>
      </c>
      <c r="E146">
        <v>22</v>
      </c>
      <c r="F146">
        <v>22</v>
      </c>
      <c r="G146">
        <v>22</v>
      </c>
      <c r="H146">
        <v>22</v>
      </c>
      <c r="I146">
        <v>22.1</v>
      </c>
      <c r="J146">
        <v>1220</v>
      </c>
    </row>
    <row r="147" spans="1:10">
      <c r="A147">
        <v>276</v>
      </c>
      <c r="B147">
        <v>22.1</v>
      </c>
      <c r="C147">
        <v>22.1</v>
      </c>
      <c r="D147">
        <v>22.1</v>
      </c>
      <c r="E147">
        <v>22.1</v>
      </c>
      <c r="F147">
        <v>22.2</v>
      </c>
      <c r="G147">
        <v>22.2</v>
      </c>
      <c r="H147">
        <v>22.2</v>
      </c>
      <c r="I147">
        <v>22.2</v>
      </c>
      <c r="J147">
        <v>1218</v>
      </c>
    </row>
    <row r="148" spans="1:10">
      <c r="A148">
        <v>278</v>
      </c>
      <c r="B148">
        <v>22.2</v>
      </c>
      <c r="C148">
        <v>22.3</v>
      </c>
      <c r="D148">
        <v>22.3</v>
      </c>
      <c r="E148">
        <v>22.3</v>
      </c>
      <c r="F148">
        <v>22.3</v>
      </c>
      <c r="G148">
        <v>22.3</v>
      </c>
      <c r="H148">
        <v>22.4</v>
      </c>
      <c r="I148">
        <v>22.4</v>
      </c>
      <c r="J148">
        <v>1216</v>
      </c>
    </row>
    <row r="149" spans="1:10">
      <c r="A149">
        <v>280</v>
      </c>
      <c r="B149">
        <v>22.4</v>
      </c>
      <c r="C149">
        <v>22.4</v>
      </c>
      <c r="D149">
        <v>22.4</v>
      </c>
      <c r="E149">
        <v>22.5</v>
      </c>
      <c r="F149">
        <v>22.5</v>
      </c>
      <c r="G149">
        <v>22.5</v>
      </c>
      <c r="H149">
        <v>22.5</v>
      </c>
      <c r="I149">
        <v>22.6</v>
      </c>
      <c r="J149">
        <v>1214</v>
      </c>
    </row>
    <row r="150" spans="1:10">
      <c r="A150">
        <v>282</v>
      </c>
      <c r="B150">
        <v>22.6</v>
      </c>
      <c r="C150">
        <v>22.6</v>
      </c>
      <c r="D150">
        <v>22.6</v>
      </c>
      <c r="E150">
        <v>22.6</v>
      </c>
      <c r="F150">
        <v>22.7</v>
      </c>
      <c r="G150">
        <v>22.7</v>
      </c>
      <c r="H150">
        <v>22.7</v>
      </c>
      <c r="I150">
        <v>22.7</v>
      </c>
      <c r="J150">
        <v>1212</v>
      </c>
    </row>
    <row r="151" spans="1:10">
      <c r="A151">
        <v>284</v>
      </c>
      <c r="B151">
        <v>22.7</v>
      </c>
      <c r="C151">
        <v>22.8</v>
      </c>
      <c r="D151">
        <v>22.8</v>
      </c>
      <c r="E151">
        <v>22.8</v>
      </c>
      <c r="F151">
        <v>22.8</v>
      </c>
      <c r="G151">
        <v>22.8</v>
      </c>
      <c r="H151">
        <v>22.9</v>
      </c>
      <c r="I151">
        <v>22.9</v>
      </c>
      <c r="J151">
        <v>1210</v>
      </c>
    </row>
    <row r="152" spans="1:10">
      <c r="A152">
        <v>286</v>
      </c>
      <c r="B152">
        <v>22.9</v>
      </c>
      <c r="C152">
        <v>22.9</v>
      </c>
      <c r="D152">
        <v>22.9</v>
      </c>
      <c r="E152">
        <v>23</v>
      </c>
      <c r="F152">
        <v>23</v>
      </c>
      <c r="G152">
        <v>23</v>
      </c>
      <c r="H152">
        <v>23</v>
      </c>
      <c r="I152">
        <v>23.1</v>
      </c>
      <c r="J152">
        <v>1208</v>
      </c>
    </row>
    <row r="153" spans="1:10">
      <c r="A153">
        <v>288</v>
      </c>
      <c r="B153">
        <v>23.1</v>
      </c>
      <c r="C153">
        <v>23.1</v>
      </c>
      <c r="D153">
        <v>23.1</v>
      </c>
      <c r="E153">
        <v>23.1</v>
      </c>
      <c r="F153">
        <v>23.2</v>
      </c>
      <c r="G153">
        <v>23.2</v>
      </c>
      <c r="H153">
        <v>23.2</v>
      </c>
      <c r="I153">
        <v>23.2</v>
      </c>
      <c r="J153">
        <v>1206</v>
      </c>
    </row>
    <row r="154" spans="1:10">
      <c r="A154">
        <v>290</v>
      </c>
      <c r="B154">
        <v>23.2</v>
      </c>
      <c r="C154">
        <v>23.3</v>
      </c>
      <c r="D154">
        <v>23.3</v>
      </c>
      <c r="E154">
        <v>23.3</v>
      </c>
      <c r="F154">
        <v>23.3</v>
      </c>
      <c r="G154">
        <v>23.3</v>
      </c>
      <c r="H154">
        <v>23.4</v>
      </c>
      <c r="I154">
        <v>23.4</v>
      </c>
      <c r="J154">
        <v>1204</v>
      </c>
    </row>
    <row r="155" spans="1:10">
      <c r="A155">
        <v>292</v>
      </c>
      <c r="B155">
        <v>23.4</v>
      </c>
      <c r="C155">
        <v>23.4</v>
      </c>
      <c r="D155">
        <v>23.4</v>
      </c>
      <c r="E155">
        <v>23.5</v>
      </c>
      <c r="F155">
        <v>23.5</v>
      </c>
      <c r="G155">
        <v>23.5</v>
      </c>
      <c r="H155">
        <v>23.5</v>
      </c>
      <c r="I155">
        <v>23.6</v>
      </c>
      <c r="J155">
        <v>1202</v>
      </c>
    </row>
    <row r="156" spans="1:10">
      <c r="A156">
        <v>294</v>
      </c>
      <c r="B156">
        <v>23.6</v>
      </c>
      <c r="C156">
        <v>23.6</v>
      </c>
      <c r="D156">
        <v>23.6</v>
      </c>
      <c r="E156">
        <v>23.6</v>
      </c>
      <c r="F156">
        <v>23.7</v>
      </c>
      <c r="G156">
        <v>23.7</v>
      </c>
      <c r="H156">
        <v>23.7</v>
      </c>
      <c r="I156">
        <v>23.7</v>
      </c>
      <c r="J156">
        <v>1200</v>
      </c>
    </row>
    <row r="157" spans="1:10">
      <c r="A157">
        <v>296</v>
      </c>
      <c r="B157">
        <v>23.7</v>
      </c>
      <c r="C157">
        <v>23.8</v>
      </c>
      <c r="D157">
        <v>23.8</v>
      </c>
      <c r="E157">
        <v>23.8</v>
      </c>
      <c r="F157">
        <v>23.8</v>
      </c>
      <c r="G157">
        <v>23.8</v>
      </c>
      <c r="H157">
        <v>23.9</v>
      </c>
      <c r="I157">
        <v>23.9</v>
      </c>
      <c r="J157">
        <v>1198</v>
      </c>
    </row>
    <row r="158" spans="1:10">
      <c r="A158">
        <v>298</v>
      </c>
      <c r="B158">
        <v>23.9</v>
      </c>
      <c r="C158">
        <v>23.9</v>
      </c>
      <c r="D158">
        <v>23.9</v>
      </c>
      <c r="E158">
        <v>24</v>
      </c>
      <c r="F158">
        <v>24</v>
      </c>
      <c r="G158">
        <v>24</v>
      </c>
      <c r="H158">
        <v>24</v>
      </c>
      <c r="I158">
        <v>24.1</v>
      </c>
      <c r="J158">
        <v>1196</v>
      </c>
    </row>
    <row r="159" spans="1:10">
      <c r="A159">
        <v>300</v>
      </c>
      <c r="B159">
        <v>24.1</v>
      </c>
      <c r="C159">
        <v>24.1</v>
      </c>
      <c r="D159">
        <v>24.1</v>
      </c>
      <c r="E159">
        <v>24.1</v>
      </c>
      <c r="F159">
        <v>24.2</v>
      </c>
      <c r="G159">
        <v>24.2</v>
      </c>
      <c r="H159">
        <v>24.2</v>
      </c>
      <c r="I159">
        <v>24.2</v>
      </c>
      <c r="J159">
        <v>1194</v>
      </c>
    </row>
    <row r="160" spans="1:10">
      <c r="A160">
        <v>302</v>
      </c>
      <c r="B160">
        <v>24.2</v>
      </c>
      <c r="C160">
        <v>24.3</v>
      </c>
      <c r="D160">
        <v>24.3</v>
      </c>
      <c r="E160">
        <v>24.3</v>
      </c>
      <c r="F160">
        <v>24.3</v>
      </c>
      <c r="G160">
        <v>24.3</v>
      </c>
      <c r="H160">
        <v>24.4</v>
      </c>
      <c r="I160">
        <v>24.4</v>
      </c>
      <c r="J160">
        <v>1192</v>
      </c>
    </row>
    <row r="161" spans="1:10">
      <c r="A161">
        <v>304</v>
      </c>
      <c r="B161">
        <v>24.4</v>
      </c>
      <c r="C161">
        <v>24.4</v>
      </c>
      <c r="D161">
        <v>24.4</v>
      </c>
      <c r="E161">
        <v>24.5</v>
      </c>
      <c r="F161">
        <v>24.5</v>
      </c>
      <c r="G161">
        <v>24.5</v>
      </c>
      <c r="H161">
        <v>24.5</v>
      </c>
      <c r="I161">
        <v>24.6</v>
      </c>
      <c r="J161">
        <v>1190</v>
      </c>
    </row>
    <row r="162" spans="1:10">
      <c r="A162">
        <v>306</v>
      </c>
      <c r="B162">
        <v>24.6</v>
      </c>
      <c r="C162">
        <v>24.6</v>
      </c>
      <c r="D162">
        <v>24.6</v>
      </c>
      <c r="E162">
        <v>24.6</v>
      </c>
      <c r="F162">
        <v>24.7</v>
      </c>
      <c r="G162">
        <v>24.7</v>
      </c>
      <c r="H162">
        <v>24.7</v>
      </c>
      <c r="I162">
        <v>24.7</v>
      </c>
      <c r="J162">
        <v>1188</v>
      </c>
    </row>
    <row r="163" spans="1:10">
      <c r="A163">
        <v>308</v>
      </c>
      <c r="B163">
        <v>24.7</v>
      </c>
      <c r="C163">
        <v>24.8</v>
      </c>
      <c r="D163">
        <v>24.8</v>
      </c>
      <c r="E163">
        <v>24.8</v>
      </c>
      <c r="F163">
        <v>24.8</v>
      </c>
      <c r="G163">
        <v>24.8</v>
      </c>
      <c r="H163">
        <v>24.9</v>
      </c>
      <c r="I163">
        <v>24.9</v>
      </c>
      <c r="J163">
        <v>1186</v>
      </c>
    </row>
    <row r="164" spans="1:10">
      <c r="A164">
        <v>310</v>
      </c>
      <c r="B164">
        <v>24.9</v>
      </c>
      <c r="C164">
        <v>24.9</v>
      </c>
      <c r="D164">
        <v>24.9</v>
      </c>
      <c r="E164">
        <v>25</v>
      </c>
      <c r="F164">
        <v>25</v>
      </c>
      <c r="G164">
        <v>25</v>
      </c>
      <c r="H164">
        <v>25</v>
      </c>
      <c r="I164">
        <v>25.1</v>
      </c>
      <c r="J164">
        <v>1184</v>
      </c>
    </row>
    <row r="165" spans="1:10">
      <c r="A165">
        <v>312</v>
      </c>
      <c r="B165">
        <v>25.1</v>
      </c>
      <c r="C165">
        <v>25.1</v>
      </c>
      <c r="D165">
        <v>25.1</v>
      </c>
      <c r="E165">
        <v>25.1</v>
      </c>
      <c r="F165">
        <v>25.2</v>
      </c>
      <c r="G165">
        <v>25.2</v>
      </c>
      <c r="H165">
        <v>25.2</v>
      </c>
      <c r="I165">
        <v>25.2</v>
      </c>
      <c r="J165">
        <v>1182</v>
      </c>
    </row>
    <row r="166" spans="1:10">
      <c r="A166">
        <v>314</v>
      </c>
      <c r="B166">
        <v>25.2</v>
      </c>
      <c r="C166">
        <v>25.3</v>
      </c>
      <c r="D166">
        <v>25.3</v>
      </c>
      <c r="E166">
        <v>25.3</v>
      </c>
      <c r="F166">
        <v>25.3</v>
      </c>
      <c r="G166">
        <v>25.3</v>
      </c>
      <c r="H166">
        <v>25.4</v>
      </c>
      <c r="I166">
        <v>25.4</v>
      </c>
      <c r="J166">
        <v>1180</v>
      </c>
    </row>
    <row r="167" spans="1:10">
      <c r="A167">
        <v>316</v>
      </c>
      <c r="B167">
        <v>25.4</v>
      </c>
      <c r="C167">
        <v>25.4</v>
      </c>
      <c r="D167">
        <v>25.4</v>
      </c>
      <c r="E167">
        <v>25.5</v>
      </c>
      <c r="F167">
        <v>25.5</v>
      </c>
      <c r="G167">
        <v>25.5</v>
      </c>
      <c r="H167">
        <v>25.5</v>
      </c>
      <c r="I167">
        <v>25.6</v>
      </c>
      <c r="J167">
        <v>1178</v>
      </c>
    </row>
    <row r="168" spans="1:10">
      <c r="A168">
        <v>318</v>
      </c>
      <c r="B168">
        <v>25.6</v>
      </c>
      <c r="C168">
        <v>25.6</v>
      </c>
      <c r="D168">
        <v>25.6</v>
      </c>
      <c r="E168">
        <v>25.6</v>
      </c>
      <c r="F168">
        <v>25.7</v>
      </c>
      <c r="G168">
        <v>25.7</v>
      </c>
      <c r="H168">
        <v>25.7</v>
      </c>
      <c r="I168">
        <v>25.7</v>
      </c>
      <c r="J168">
        <v>1176</v>
      </c>
    </row>
    <row r="169" spans="1:10">
      <c r="A169">
        <v>320</v>
      </c>
      <c r="B169">
        <v>25.7</v>
      </c>
      <c r="C169">
        <v>25.8</v>
      </c>
      <c r="D169">
        <v>25.8</v>
      </c>
      <c r="E169">
        <v>25.8</v>
      </c>
      <c r="F169">
        <v>25.8</v>
      </c>
      <c r="G169">
        <v>25.8</v>
      </c>
      <c r="H169">
        <v>25.9</v>
      </c>
      <c r="I169">
        <v>25.9</v>
      </c>
      <c r="J169">
        <v>1174</v>
      </c>
    </row>
    <row r="170" spans="1:10">
      <c r="A170">
        <v>322</v>
      </c>
      <c r="B170">
        <v>25.9</v>
      </c>
      <c r="C170">
        <v>25.9</v>
      </c>
      <c r="D170">
        <v>25.9</v>
      </c>
      <c r="E170">
        <v>26</v>
      </c>
      <c r="F170">
        <v>26</v>
      </c>
      <c r="G170">
        <v>26</v>
      </c>
      <c r="H170">
        <v>26</v>
      </c>
      <c r="I170">
        <v>26.1</v>
      </c>
      <c r="J170">
        <v>1172</v>
      </c>
    </row>
    <row r="171" spans="1:10">
      <c r="A171">
        <v>324</v>
      </c>
      <c r="B171">
        <v>26.1</v>
      </c>
      <c r="C171">
        <v>26.1</v>
      </c>
      <c r="D171">
        <v>26.1</v>
      </c>
      <c r="E171">
        <v>26.1</v>
      </c>
      <c r="F171">
        <v>26.2</v>
      </c>
      <c r="G171">
        <v>26.2</v>
      </c>
      <c r="H171">
        <v>26.2</v>
      </c>
      <c r="I171">
        <v>26.2</v>
      </c>
      <c r="J171">
        <v>1170</v>
      </c>
    </row>
    <row r="172" spans="1:10">
      <c r="A172">
        <v>326</v>
      </c>
      <c r="B172">
        <v>26.2</v>
      </c>
      <c r="C172">
        <v>26.3</v>
      </c>
      <c r="D172">
        <v>26.3</v>
      </c>
      <c r="E172">
        <v>26.3</v>
      </c>
      <c r="F172">
        <v>26.3</v>
      </c>
      <c r="G172">
        <v>26.3</v>
      </c>
      <c r="H172">
        <v>26.4</v>
      </c>
      <c r="I172">
        <v>26.4</v>
      </c>
      <c r="J172">
        <v>1168</v>
      </c>
    </row>
    <row r="173" spans="1:10">
      <c r="A173">
        <v>328</v>
      </c>
      <c r="B173">
        <v>26.4</v>
      </c>
      <c r="C173">
        <v>26.4</v>
      </c>
      <c r="D173">
        <v>26.4</v>
      </c>
      <c r="E173">
        <v>26.5</v>
      </c>
      <c r="F173">
        <v>26.5</v>
      </c>
      <c r="G173">
        <v>26.5</v>
      </c>
      <c r="H173">
        <v>26.5</v>
      </c>
      <c r="I173">
        <v>26.6</v>
      </c>
      <c r="J173">
        <v>1166</v>
      </c>
    </row>
    <row r="174" spans="1:10">
      <c r="A174">
        <v>330</v>
      </c>
      <c r="B174">
        <v>26.6</v>
      </c>
      <c r="C174">
        <v>26.6</v>
      </c>
      <c r="D174">
        <v>26.6</v>
      </c>
      <c r="E174">
        <v>26.6</v>
      </c>
      <c r="F174">
        <v>26.7</v>
      </c>
      <c r="G174">
        <v>26.7</v>
      </c>
      <c r="H174">
        <v>26.7</v>
      </c>
      <c r="I174">
        <v>26.7</v>
      </c>
      <c r="J174">
        <v>1164</v>
      </c>
    </row>
    <row r="175" spans="1:10">
      <c r="A175">
        <v>332</v>
      </c>
      <c r="B175">
        <v>26.7</v>
      </c>
      <c r="C175">
        <v>26.8</v>
      </c>
      <c r="D175">
        <v>26.8</v>
      </c>
      <c r="E175">
        <v>26.8</v>
      </c>
      <c r="F175">
        <v>26.8</v>
      </c>
      <c r="G175">
        <v>26.8</v>
      </c>
      <c r="H175">
        <v>26.9</v>
      </c>
      <c r="I175">
        <v>26.9</v>
      </c>
      <c r="J175">
        <v>1162</v>
      </c>
    </row>
    <row r="176" spans="1:10">
      <c r="A176">
        <v>334</v>
      </c>
      <c r="B176">
        <v>26.9</v>
      </c>
      <c r="C176">
        <v>26.9</v>
      </c>
      <c r="D176">
        <v>26.9</v>
      </c>
      <c r="E176">
        <v>27</v>
      </c>
      <c r="F176">
        <v>27</v>
      </c>
      <c r="G176">
        <v>27</v>
      </c>
      <c r="H176">
        <v>27</v>
      </c>
      <c r="I176">
        <v>27.1</v>
      </c>
      <c r="J176">
        <v>1160</v>
      </c>
    </row>
    <row r="177" spans="1:10">
      <c r="A177">
        <v>336</v>
      </c>
      <c r="B177">
        <v>27.1</v>
      </c>
      <c r="C177">
        <v>27.1</v>
      </c>
      <c r="D177">
        <v>27.1</v>
      </c>
      <c r="E177">
        <v>27.1</v>
      </c>
      <c r="F177">
        <v>27.2</v>
      </c>
      <c r="G177">
        <v>27.2</v>
      </c>
      <c r="H177">
        <v>27.2</v>
      </c>
      <c r="I177">
        <v>27.2</v>
      </c>
      <c r="J177">
        <v>1158</v>
      </c>
    </row>
    <row r="178" spans="1:10">
      <c r="A178">
        <v>338</v>
      </c>
      <c r="B178">
        <v>27.2</v>
      </c>
      <c r="C178">
        <v>27.3</v>
      </c>
      <c r="D178">
        <v>27.3</v>
      </c>
      <c r="E178">
        <v>27.3</v>
      </c>
      <c r="F178">
        <v>27.3</v>
      </c>
      <c r="G178">
        <v>27.3</v>
      </c>
      <c r="H178">
        <v>27.4</v>
      </c>
      <c r="I178">
        <v>27.4</v>
      </c>
      <c r="J178">
        <v>1156</v>
      </c>
    </row>
    <row r="179" spans="1:10">
      <c r="A179">
        <v>340</v>
      </c>
      <c r="B179">
        <v>27.4</v>
      </c>
      <c r="C179">
        <v>27.4</v>
      </c>
      <c r="D179">
        <v>27.4</v>
      </c>
      <c r="E179">
        <v>27.5</v>
      </c>
      <c r="F179">
        <v>27.5</v>
      </c>
      <c r="G179">
        <v>27.5</v>
      </c>
      <c r="H179">
        <v>27.5</v>
      </c>
      <c r="I179">
        <v>27.6</v>
      </c>
      <c r="J179">
        <v>1154</v>
      </c>
    </row>
    <row r="180" spans="1:10">
      <c r="A180">
        <v>342</v>
      </c>
      <c r="B180">
        <v>27.6</v>
      </c>
      <c r="C180">
        <v>27.6</v>
      </c>
      <c r="D180">
        <v>27.6</v>
      </c>
      <c r="E180">
        <v>27.6</v>
      </c>
      <c r="F180">
        <v>27.7</v>
      </c>
      <c r="G180">
        <v>27.7</v>
      </c>
      <c r="H180">
        <v>27.7</v>
      </c>
      <c r="I180">
        <v>27.7</v>
      </c>
      <c r="J180">
        <v>1152</v>
      </c>
    </row>
    <row r="181" spans="1:10">
      <c r="A181">
        <v>344</v>
      </c>
      <c r="B181">
        <v>27.7</v>
      </c>
      <c r="C181">
        <v>27.8</v>
      </c>
      <c r="D181">
        <v>27.8</v>
      </c>
      <c r="E181">
        <v>27.8</v>
      </c>
      <c r="F181">
        <v>27.8</v>
      </c>
      <c r="G181">
        <v>27.8</v>
      </c>
      <c r="H181">
        <v>27.9</v>
      </c>
      <c r="I181">
        <v>27.9</v>
      </c>
      <c r="J181">
        <v>1150</v>
      </c>
    </row>
    <row r="182" spans="1:10">
      <c r="A182">
        <v>346</v>
      </c>
      <c r="B182">
        <v>27.9</v>
      </c>
      <c r="C182">
        <v>27.9</v>
      </c>
      <c r="D182">
        <v>27.9</v>
      </c>
      <c r="E182">
        <v>28</v>
      </c>
      <c r="F182">
        <v>28</v>
      </c>
      <c r="G182">
        <v>28</v>
      </c>
      <c r="H182">
        <v>28</v>
      </c>
      <c r="I182">
        <v>28.1</v>
      </c>
      <c r="J182">
        <v>1148</v>
      </c>
    </row>
    <row r="183" spans="1:10">
      <c r="A183">
        <v>348</v>
      </c>
      <c r="B183">
        <v>28.1</v>
      </c>
      <c r="C183">
        <v>28.1</v>
      </c>
      <c r="D183">
        <v>28.1</v>
      </c>
      <c r="E183">
        <v>28.1</v>
      </c>
      <c r="F183">
        <v>28.2</v>
      </c>
      <c r="G183">
        <v>28.2</v>
      </c>
      <c r="H183">
        <v>28.2</v>
      </c>
      <c r="I183">
        <v>28.2</v>
      </c>
      <c r="J183">
        <v>1146</v>
      </c>
    </row>
    <row r="184" spans="1:10">
      <c r="A184">
        <v>350</v>
      </c>
      <c r="B184">
        <v>28.2</v>
      </c>
      <c r="C184">
        <v>28.3</v>
      </c>
      <c r="D184">
        <v>28.3</v>
      </c>
      <c r="E184">
        <v>28.3</v>
      </c>
      <c r="F184">
        <v>28.3</v>
      </c>
      <c r="G184">
        <v>28.3</v>
      </c>
      <c r="H184">
        <v>28.4</v>
      </c>
      <c r="I184">
        <v>28.4</v>
      </c>
      <c r="J184">
        <v>1144</v>
      </c>
    </row>
    <row r="185" spans="1:10">
      <c r="A185">
        <v>352</v>
      </c>
      <c r="B185">
        <v>28.4</v>
      </c>
      <c r="C185">
        <v>28.4</v>
      </c>
      <c r="D185">
        <v>28.4</v>
      </c>
      <c r="E185">
        <v>28.5</v>
      </c>
      <c r="F185">
        <v>28.5</v>
      </c>
      <c r="G185">
        <v>28.5</v>
      </c>
      <c r="H185">
        <v>28.5</v>
      </c>
      <c r="I185">
        <v>28.6</v>
      </c>
      <c r="J185">
        <v>1142</v>
      </c>
    </row>
    <row r="186" spans="1:10">
      <c r="A186">
        <v>354</v>
      </c>
      <c r="B186">
        <v>28.6</v>
      </c>
      <c r="C186">
        <v>28.6</v>
      </c>
      <c r="D186">
        <v>28.6</v>
      </c>
      <c r="E186">
        <v>28.6</v>
      </c>
      <c r="F186">
        <v>28.7</v>
      </c>
      <c r="G186">
        <v>28.7</v>
      </c>
      <c r="H186">
        <v>28.7</v>
      </c>
      <c r="I186">
        <v>28.7</v>
      </c>
      <c r="J186">
        <v>1140</v>
      </c>
    </row>
    <row r="187" spans="1:10">
      <c r="A187">
        <v>356</v>
      </c>
      <c r="B187">
        <v>28.7</v>
      </c>
      <c r="C187">
        <v>28.8</v>
      </c>
      <c r="D187">
        <v>28.8</v>
      </c>
      <c r="E187">
        <v>28.8</v>
      </c>
      <c r="F187">
        <v>28.8</v>
      </c>
      <c r="G187">
        <v>28.8</v>
      </c>
      <c r="H187">
        <v>28.9</v>
      </c>
      <c r="I187">
        <v>28.9</v>
      </c>
      <c r="J187">
        <v>1138</v>
      </c>
    </row>
    <row r="188" spans="1:10">
      <c r="A188">
        <v>358</v>
      </c>
      <c r="B188">
        <v>28.9</v>
      </c>
      <c r="C188">
        <v>28.9</v>
      </c>
      <c r="D188">
        <v>28.9</v>
      </c>
      <c r="E188">
        <v>29</v>
      </c>
      <c r="F188">
        <v>29</v>
      </c>
      <c r="G188">
        <v>29</v>
      </c>
      <c r="H188">
        <v>29</v>
      </c>
      <c r="I188">
        <v>29.1</v>
      </c>
      <c r="J188">
        <v>1136</v>
      </c>
    </row>
    <row r="189" spans="1:10">
      <c r="A189">
        <v>360</v>
      </c>
      <c r="B189">
        <v>29.1</v>
      </c>
      <c r="C189">
        <v>29.1</v>
      </c>
      <c r="D189">
        <v>29.1</v>
      </c>
      <c r="E189">
        <v>29.1</v>
      </c>
      <c r="F189">
        <v>29.2</v>
      </c>
      <c r="G189">
        <v>29.2</v>
      </c>
      <c r="H189">
        <v>29.2</v>
      </c>
      <c r="I189">
        <v>29.2</v>
      </c>
      <c r="J189">
        <v>1134</v>
      </c>
    </row>
    <row r="190" spans="1:10">
      <c r="A190">
        <v>362</v>
      </c>
      <c r="B190">
        <v>29.2</v>
      </c>
      <c r="C190">
        <v>29.3</v>
      </c>
      <c r="D190">
        <v>29.3</v>
      </c>
      <c r="E190">
        <v>29.3</v>
      </c>
      <c r="F190">
        <v>29.3</v>
      </c>
      <c r="G190">
        <v>29.3</v>
      </c>
      <c r="H190">
        <v>29.4</v>
      </c>
      <c r="I190">
        <v>29.4</v>
      </c>
      <c r="J190">
        <v>1132</v>
      </c>
    </row>
    <row r="191" spans="1:10">
      <c r="A191">
        <v>364</v>
      </c>
      <c r="B191">
        <v>29.4</v>
      </c>
      <c r="C191">
        <v>29.4</v>
      </c>
      <c r="D191">
        <v>29.4</v>
      </c>
      <c r="E191">
        <v>29.5</v>
      </c>
      <c r="F191">
        <v>29.5</v>
      </c>
      <c r="G191">
        <v>29.5</v>
      </c>
      <c r="H191">
        <v>29.5</v>
      </c>
      <c r="I191">
        <v>29.6</v>
      </c>
      <c r="J191">
        <v>1130</v>
      </c>
    </row>
    <row r="192" spans="1:10">
      <c r="A192">
        <v>366</v>
      </c>
      <c r="B192">
        <v>29.6</v>
      </c>
      <c r="C192">
        <v>29.6</v>
      </c>
      <c r="D192">
        <v>29.6</v>
      </c>
      <c r="E192">
        <v>29.6</v>
      </c>
      <c r="F192">
        <v>29.7</v>
      </c>
      <c r="G192">
        <v>29.7</v>
      </c>
      <c r="H192">
        <v>29.7</v>
      </c>
      <c r="I192">
        <v>29.7</v>
      </c>
      <c r="J192">
        <v>1128</v>
      </c>
    </row>
    <row r="193" spans="1:10">
      <c r="A193">
        <v>368</v>
      </c>
      <c r="B193">
        <v>29.7</v>
      </c>
      <c r="C193">
        <v>29.8</v>
      </c>
      <c r="D193">
        <v>29.8</v>
      </c>
      <c r="E193">
        <v>29.8</v>
      </c>
      <c r="F193">
        <v>29.8</v>
      </c>
      <c r="G193">
        <v>29.8</v>
      </c>
      <c r="H193">
        <v>29.9</v>
      </c>
      <c r="I193">
        <v>29.9</v>
      </c>
      <c r="J193">
        <v>1126</v>
      </c>
    </row>
    <row r="194" spans="1:10">
      <c r="A194">
        <v>370</v>
      </c>
      <c r="B194">
        <v>29.9</v>
      </c>
      <c r="C194">
        <v>29.9</v>
      </c>
      <c r="D194">
        <v>29.9</v>
      </c>
      <c r="E194">
        <v>30</v>
      </c>
      <c r="F194">
        <v>30</v>
      </c>
      <c r="G194">
        <v>30</v>
      </c>
      <c r="H194">
        <v>30</v>
      </c>
      <c r="I194">
        <v>30.1</v>
      </c>
      <c r="J194">
        <v>1124</v>
      </c>
    </row>
    <row r="195" spans="1:10">
      <c r="A195">
        <v>372</v>
      </c>
      <c r="B195">
        <v>30.1</v>
      </c>
      <c r="C195">
        <v>30.1</v>
      </c>
      <c r="D195">
        <v>30.1</v>
      </c>
      <c r="E195">
        <v>30.1</v>
      </c>
      <c r="F195">
        <v>30.2</v>
      </c>
      <c r="G195">
        <v>30.2</v>
      </c>
      <c r="H195">
        <v>30.2</v>
      </c>
      <c r="I195">
        <v>30.2</v>
      </c>
      <c r="J195">
        <v>1122</v>
      </c>
    </row>
    <row r="196" spans="1:10">
      <c r="A196">
        <v>374</v>
      </c>
      <c r="B196">
        <v>30.2</v>
      </c>
      <c r="C196">
        <v>30.3</v>
      </c>
      <c r="D196">
        <v>30.3</v>
      </c>
      <c r="E196">
        <v>30.3</v>
      </c>
      <c r="F196">
        <v>30.3</v>
      </c>
      <c r="G196">
        <v>30.3</v>
      </c>
      <c r="H196">
        <v>30.4</v>
      </c>
      <c r="I196">
        <v>30.4</v>
      </c>
      <c r="J196">
        <v>1120</v>
      </c>
    </row>
    <row r="197" spans="1:10">
      <c r="A197">
        <v>376</v>
      </c>
      <c r="B197">
        <v>30.4</v>
      </c>
      <c r="C197">
        <v>30.4</v>
      </c>
      <c r="D197">
        <v>30.4</v>
      </c>
      <c r="E197">
        <v>30.5</v>
      </c>
      <c r="F197">
        <v>30.5</v>
      </c>
      <c r="G197">
        <v>30.5</v>
      </c>
      <c r="H197">
        <v>30.5</v>
      </c>
      <c r="I197">
        <v>30.6</v>
      </c>
      <c r="J197">
        <v>1118</v>
      </c>
    </row>
    <row r="198" spans="1:10">
      <c r="A198">
        <v>378</v>
      </c>
      <c r="B198">
        <v>30.6</v>
      </c>
      <c r="C198">
        <v>30.6</v>
      </c>
      <c r="D198">
        <v>30.6</v>
      </c>
      <c r="E198">
        <v>30.6</v>
      </c>
      <c r="F198">
        <v>30.7</v>
      </c>
      <c r="G198">
        <v>30.7</v>
      </c>
      <c r="H198">
        <v>30.7</v>
      </c>
      <c r="I198">
        <v>30.7</v>
      </c>
      <c r="J198">
        <v>1116</v>
      </c>
    </row>
    <row r="199" spans="1:10">
      <c r="A199">
        <v>380</v>
      </c>
      <c r="B199">
        <v>30.7</v>
      </c>
      <c r="C199">
        <v>30.8</v>
      </c>
      <c r="D199">
        <v>30.8</v>
      </c>
      <c r="E199">
        <v>30.8</v>
      </c>
      <c r="F199">
        <v>30.8</v>
      </c>
      <c r="G199">
        <v>30.8</v>
      </c>
      <c r="H199">
        <v>30.9</v>
      </c>
      <c r="I199">
        <v>30.9</v>
      </c>
      <c r="J199">
        <v>1114</v>
      </c>
    </row>
    <row r="200" spans="1:10">
      <c r="A200">
        <v>382</v>
      </c>
      <c r="B200">
        <v>30.9</v>
      </c>
      <c r="C200">
        <v>30.9</v>
      </c>
      <c r="D200">
        <v>30.9</v>
      </c>
      <c r="E200">
        <v>31</v>
      </c>
      <c r="F200">
        <v>31</v>
      </c>
      <c r="G200">
        <v>31</v>
      </c>
      <c r="H200">
        <v>31</v>
      </c>
      <c r="I200">
        <v>31.1</v>
      </c>
      <c r="J200">
        <v>1112</v>
      </c>
    </row>
    <row r="201" spans="1:10">
      <c r="A201">
        <v>384</v>
      </c>
      <c r="B201">
        <v>31.1</v>
      </c>
      <c r="C201">
        <v>31.1</v>
      </c>
      <c r="D201">
        <v>31.1</v>
      </c>
      <c r="E201">
        <v>31.1</v>
      </c>
      <c r="F201">
        <v>31.2</v>
      </c>
      <c r="G201">
        <v>31.2</v>
      </c>
      <c r="H201">
        <v>31.2</v>
      </c>
      <c r="I201">
        <v>31.2</v>
      </c>
      <c r="J201">
        <v>1110</v>
      </c>
    </row>
    <row r="202" spans="1:10">
      <c r="A202">
        <v>386</v>
      </c>
      <c r="B202">
        <v>31.2</v>
      </c>
      <c r="C202">
        <v>31.3</v>
      </c>
      <c r="D202">
        <v>31.3</v>
      </c>
      <c r="E202">
        <v>31.3</v>
      </c>
      <c r="F202">
        <v>31.3</v>
      </c>
      <c r="G202">
        <v>31.3</v>
      </c>
      <c r="H202">
        <v>31.4</v>
      </c>
      <c r="I202">
        <v>31.4</v>
      </c>
      <c r="J202">
        <v>1108</v>
      </c>
    </row>
    <row r="203" spans="1:10">
      <c r="A203">
        <v>388</v>
      </c>
      <c r="B203">
        <v>31.4</v>
      </c>
      <c r="C203">
        <v>31.4</v>
      </c>
      <c r="D203">
        <v>31.4</v>
      </c>
      <c r="E203">
        <v>31.5</v>
      </c>
      <c r="F203">
        <v>31.5</v>
      </c>
      <c r="G203">
        <v>31.5</v>
      </c>
      <c r="H203">
        <v>31.5</v>
      </c>
      <c r="I203">
        <v>31.6</v>
      </c>
      <c r="J203">
        <v>1106</v>
      </c>
    </row>
    <row r="204" spans="1:10">
      <c r="A204">
        <v>390</v>
      </c>
      <c r="B204">
        <v>31.6</v>
      </c>
      <c r="C204">
        <v>31.6</v>
      </c>
      <c r="D204">
        <v>31.6</v>
      </c>
      <c r="E204">
        <v>31.6</v>
      </c>
      <c r="F204">
        <v>31.7</v>
      </c>
      <c r="G204">
        <v>31.7</v>
      </c>
      <c r="H204">
        <v>31.7</v>
      </c>
      <c r="I204">
        <v>31.7</v>
      </c>
      <c r="J204">
        <v>1104</v>
      </c>
    </row>
    <row r="205" spans="1:10">
      <c r="A205">
        <v>392</v>
      </c>
      <c r="B205">
        <v>31.7</v>
      </c>
      <c r="C205">
        <v>31.8</v>
      </c>
      <c r="D205">
        <v>31.8</v>
      </c>
      <c r="E205">
        <v>31.8</v>
      </c>
      <c r="F205">
        <v>31.8</v>
      </c>
      <c r="G205">
        <v>31.8</v>
      </c>
      <c r="H205">
        <v>31.9</v>
      </c>
      <c r="I205">
        <v>31.9</v>
      </c>
      <c r="J205">
        <v>1102</v>
      </c>
    </row>
    <row r="206" spans="1:10">
      <c r="A206">
        <v>394</v>
      </c>
      <c r="B206">
        <v>31.9</v>
      </c>
      <c r="C206">
        <v>31.9</v>
      </c>
      <c r="D206">
        <v>31.9</v>
      </c>
      <c r="E206">
        <v>32</v>
      </c>
      <c r="F206">
        <v>32</v>
      </c>
      <c r="G206">
        <v>32</v>
      </c>
      <c r="H206">
        <v>32</v>
      </c>
      <c r="I206">
        <v>32.1</v>
      </c>
      <c r="J206">
        <v>1100</v>
      </c>
    </row>
    <row r="207" spans="1:10">
      <c r="A207">
        <v>396</v>
      </c>
      <c r="B207">
        <v>32.1</v>
      </c>
      <c r="C207">
        <v>32.1</v>
      </c>
      <c r="D207">
        <v>32.1</v>
      </c>
      <c r="E207">
        <v>32.1</v>
      </c>
      <c r="F207">
        <v>32.200000000000003</v>
      </c>
      <c r="G207">
        <v>32.200000000000003</v>
      </c>
      <c r="H207">
        <v>32.200000000000003</v>
      </c>
      <c r="I207">
        <v>32.200000000000003</v>
      </c>
      <c r="J207">
        <v>1098</v>
      </c>
    </row>
    <row r="208" spans="1:10">
      <c r="A208">
        <v>398</v>
      </c>
      <c r="B208">
        <v>32.200000000000003</v>
      </c>
      <c r="C208">
        <v>32.299999999999997</v>
      </c>
      <c r="D208">
        <v>32.299999999999997</v>
      </c>
      <c r="E208">
        <v>32.299999999999997</v>
      </c>
      <c r="F208">
        <v>32.299999999999997</v>
      </c>
      <c r="G208">
        <v>32.299999999999997</v>
      </c>
      <c r="H208">
        <v>32.4</v>
      </c>
      <c r="I208">
        <v>32.4</v>
      </c>
      <c r="J208">
        <v>1096</v>
      </c>
    </row>
    <row r="209" spans="1:10">
      <c r="A209">
        <v>400</v>
      </c>
      <c r="B209">
        <v>32.4</v>
      </c>
      <c r="C209">
        <v>32.4</v>
      </c>
      <c r="D209">
        <v>32.4</v>
      </c>
      <c r="E209">
        <v>32.5</v>
      </c>
      <c r="F209">
        <v>32.5</v>
      </c>
      <c r="G209">
        <v>32.5</v>
      </c>
      <c r="H209">
        <v>32.5</v>
      </c>
      <c r="I209">
        <v>32.6</v>
      </c>
      <c r="J209">
        <v>1094</v>
      </c>
    </row>
    <row r="210" spans="1:10">
      <c r="A210">
        <v>402</v>
      </c>
      <c r="B210">
        <v>32.6</v>
      </c>
      <c r="C210">
        <v>32.6</v>
      </c>
      <c r="D210">
        <v>32.6</v>
      </c>
      <c r="E210">
        <v>32.6</v>
      </c>
      <c r="F210">
        <v>32.700000000000003</v>
      </c>
      <c r="G210">
        <v>32.700000000000003</v>
      </c>
      <c r="H210">
        <v>32.700000000000003</v>
      </c>
      <c r="I210">
        <v>32.700000000000003</v>
      </c>
      <c r="J210">
        <v>1092</v>
      </c>
    </row>
    <row r="211" spans="1:10">
      <c r="A211">
        <v>404</v>
      </c>
      <c r="B211">
        <v>32.700000000000003</v>
      </c>
      <c r="C211">
        <v>32.799999999999997</v>
      </c>
      <c r="D211">
        <v>32.799999999999997</v>
      </c>
      <c r="E211">
        <v>32.799999999999997</v>
      </c>
      <c r="F211">
        <v>32.799999999999997</v>
      </c>
      <c r="G211">
        <v>32.799999999999997</v>
      </c>
      <c r="H211">
        <v>32.9</v>
      </c>
      <c r="I211">
        <v>32.9</v>
      </c>
      <c r="J211">
        <v>1090</v>
      </c>
    </row>
    <row r="212" spans="1:10">
      <c r="A212">
        <v>406</v>
      </c>
      <c r="B212">
        <v>32.9</v>
      </c>
      <c r="C212">
        <v>32.9</v>
      </c>
      <c r="D212">
        <v>32.9</v>
      </c>
      <c r="E212">
        <v>33</v>
      </c>
      <c r="F212">
        <v>33</v>
      </c>
      <c r="G212">
        <v>33</v>
      </c>
      <c r="H212">
        <v>33</v>
      </c>
      <c r="I212">
        <v>33.1</v>
      </c>
      <c r="J212">
        <v>1088</v>
      </c>
    </row>
    <row r="213" spans="1:10">
      <c r="A213">
        <v>408</v>
      </c>
      <c r="B213">
        <v>33.1</v>
      </c>
      <c r="C213">
        <v>33.1</v>
      </c>
      <c r="D213">
        <v>33.1</v>
      </c>
      <c r="E213">
        <v>33.1</v>
      </c>
      <c r="F213">
        <v>33.200000000000003</v>
      </c>
      <c r="G213">
        <v>33.200000000000003</v>
      </c>
      <c r="H213">
        <v>33.200000000000003</v>
      </c>
      <c r="I213">
        <v>33.200000000000003</v>
      </c>
      <c r="J213">
        <v>1086</v>
      </c>
    </row>
    <row r="214" spans="1:10">
      <c r="A214">
        <v>410</v>
      </c>
      <c r="B214">
        <v>33.200000000000003</v>
      </c>
      <c r="C214">
        <v>33.299999999999997</v>
      </c>
      <c r="D214">
        <v>33.299999999999997</v>
      </c>
      <c r="E214">
        <v>33.299999999999997</v>
      </c>
      <c r="F214">
        <v>33.299999999999997</v>
      </c>
      <c r="G214">
        <v>33.299999999999997</v>
      </c>
      <c r="H214">
        <v>33.4</v>
      </c>
      <c r="I214">
        <v>33.4</v>
      </c>
      <c r="J214">
        <v>1084</v>
      </c>
    </row>
    <row r="215" spans="1:10">
      <c r="A215">
        <v>412</v>
      </c>
      <c r="B215">
        <v>33.4</v>
      </c>
      <c r="C215">
        <v>33.4</v>
      </c>
      <c r="D215">
        <v>33.4</v>
      </c>
      <c r="E215">
        <v>33.5</v>
      </c>
      <c r="F215">
        <v>33.5</v>
      </c>
      <c r="G215">
        <v>33.5</v>
      </c>
      <c r="H215">
        <v>33.5</v>
      </c>
      <c r="I215">
        <v>33.6</v>
      </c>
      <c r="J215">
        <v>1082</v>
      </c>
    </row>
    <row r="216" spans="1:10">
      <c r="A216">
        <v>414</v>
      </c>
      <c r="B216">
        <v>33.6</v>
      </c>
      <c r="C216">
        <v>33.6</v>
      </c>
      <c r="D216">
        <v>33.6</v>
      </c>
      <c r="E216">
        <v>33.6</v>
      </c>
      <c r="F216">
        <v>33.700000000000003</v>
      </c>
      <c r="G216">
        <v>33.700000000000003</v>
      </c>
      <c r="H216">
        <v>33.700000000000003</v>
      </c>
      <c r="I216">
        <v>33.700000000000003</v>
      </c>
      <c r="J216">
        <v>1080</v>
      </c>
    </row>
    <row r="217" spans="1:10">
      <c r="A217">
        <v>416</v>
      </c>
      <c r="B217">
        <v>33.700000000000003</v>
      </c>
      <c r="C217">
        <v>33.799999999999997</v>
      </c>
      <c r="D217">
        <v>33.799999999999997</v>
      </c>
      <c r="E217">
        <v>33.799999999999997</v>
      </c>
      <c r="F217">
        <v>33.799999999999997</v>
      </c>
      <c r="G217">
        <v>33.799999999999997</v>
      </c>
      <c r="H217">
        <v>33.9</v>
      </c>
      <c r="I217">
        <v>33.9</v>
      </c>
      <c r="J217">
        <v>1078</v>
      </c>
    </row>
    <row r="218" spans="1:10">
      <c r="A218">
        <v>418</v>
      </c>
      <c r="B218">
        <v>33.9</v>
      </c>
      <c r="C218">
        <v>33.9</v>
      </c>
      <c r="D218">
        <v>33.9</v>
      </c>
      <c r="E218">
        <v>34</v>
      </c>
      <c r="F218">
        <v>34</v>
      </c>
      <c r="G218">
        <v>34</v>
      </c>
      <c r="H218">
        <v>34</v>
      </c>
      <c r="I218">
        <v>34.1</v>
      </c>
      <c r="J218">
        <v>1076</v>
      </c>
    </row>
    <row r="219" spans="1:10">
      <c r="A219">
        <v>420</v>
      </c>
      <c r="B219">
        <v>34.1</v>
      </c>
      <c r="C219">
        <v>34.1</v>
      </c>
      <c r="D219">
        <v>34.1</v>
      </c>
      <c r="E219">
        <v>34.1</v>
      </c>
      <c r="F219">
        <v>34.200000000000003</v>
      </c>
      <c r="G219">
        <v>34.200000000000003</v>
      </c>
      <c r="H219">
        <v>34.200000000000003</v>
      </c>
      <c r="I219">
        <v>34.200000000000003</v>
      </c>
      <c r="J219">
        <v>1074</v>
      </c>
    </row>
    <row r="220" spans="1:10">
      <c r="A220">
        <v>422</v>
      </c>
      <c r="B220">
        <v>34.200000000000003</v>
      </c>
      <c r="C220">
        <v>34.299999999999997</v>
      </c>
      <c r="D220">
        <v>34.299999999999997</v>
      </c>
      <c r="E220">
        <v>34.299999999999997</v>
      </c>
      <c r="F220">
        <v>34.299999999999997</v>
      </c>
      <c r="G220">
        <v>34.299999999999997</v>
      </c>
      <c r="H220">
        <v>34.4</v>
      </c>
      <c r="I220">
        <v>34.4</v>
      </c>
      <c r="J220">
        <v>1072</v>
      </c>
    </row>
    <row r="221" spans="1:10">
      <c r="A221">
        <v>424</v>
      </c>
      <c r="B221">
        <v>34.4</v>
      </c>
      <c r="C221">
        <v>34.4</v>
      </c>
      <c r="D221">
        <v>34.4</v>
      </c>
      <c r="E221">
        <v>34.5</v>
      </c>
      <c r="F221">
        <v>34.5</v>
      </c>
      <c r="G221">
        <v>34.5</v>
      </c>
      <c r="H221">
        <v>34.5</v>
      </c>
      <c r="I221">
        <v>34.6</v>
      </c>
      <c r="J221">
        <v>1070</v>
      </c>
    </row>
    <row r="222" spans="1:10">
      <c r="A222">
        <v>426</v>
      </c>
      <c r="B222">
        <v>34.6</v>
      </c>
      <c r="C222">
        <v>34.6</v>
      </c>
      <c r="D222">
        <v>34.6</v>
      </c>
      <c r="E222">
        <v>34.6</v>
      </c>
      <c r="F222">
        <v>34.700000000000003</v>
      </c>
      <c r="G222">
        <v>34.700000000000003</v>
      </c>
      <c r="H222">
        <v>34.700000000000003</v>
      </c>
      <c r="I222">
        <v>34.700000000000003</v>
      </c>
      <c r="J222">
        <v>1068</v>
      </c>
    </row>
    <row r="223" spans="1:10">
      <c r="A223">
        <v>428</v>
      </c>
      <c r="B223">
        <v>34.700000000000003</v>
      </c>
      <c r="C223">
        <v>34.799999999999997</v>
      </c>
      <c r="D223">
        <v>34.799999999999997</v>
      </c>
      <c r="E223">
        <v>34.799999999999997</v>
      </c>
      <c r="F223">
        <v>34.799999999999997</v>
      </c>
      <c r="G223">
        <v>34.799999999999997</v>
      </c>
      <c r="H223">
        <v>34.9</v>
      </c>
      <c r="I223">
        <v>34.9</v>
      </c>
      <c r="J223">
        <v>1066</v>
      </c>
    </row>
    <row r="224" spans="1:10">
      <c r="A224">
        <v>430</v>
      </c>
      <c r="B224">
        <v>34.9</v>
      </c>
      <c r="C224">
        <v>34.9</v>
      </c>
      <c r="D224">
        <v>34.9</v>
      </c>
      <c r="E224">
        <v>35</v>
      </c>
      <c r="F224">
        <v>35</v>
      </c>
      <c r="G224">
        <v>35</v>
      </c>
      <c r="H224">
        <v>35</v>
      </c>
      <c r="I224">
        <v>35.1</v>
      </c>
      <c r="J224">
        <v>1064</v>
      </c>
    </row>
    <row r="225" spans="1:10">
      <c r="A225">
        <v>432</v>
      </c>
      <c r="B225">
        <v>35.1</v>
      </c>
      <c r="C225">
        <v>35.1</v>
      </c>
      <c r="D225">
        <v>35.1</v>
      </c>
      <c r="E225">
        <v>35.1</v>
      </c>
      <c r="F225">
        <v>35.200000000000003</v>
      </c>
      <c r="G225">
        <v>35.200000000000003</v>
      </c>
      <c r="H225">
        <v>35.200000000000003</v>
      </c>
      <c r="I225">
        <v>35.200000000000003</v>
      </c>
      <c r="J225">
        <v>1062</v>
      </c>
    </row>
    <row r="226" spans="1:10">
      <c r="A226">
        <v>434</v>
      </c>
      <c r="B226">
        <v>35.200000000000003</v>
      </c>
      <c r="C226">
        <v>35.299999999999997</v>
      </c>
      <c r="D226">
        <v>35.299999999999997</v>
      </c>
      <c r="E226">
        <v>35.299999999999997</v>
      </c>
      <c r="F226">
        <v>35.299999999999997</v>
      </c>
      <c r="G226">
        <v>35.299999999999997</v>
      </c>
      <c r="H226">
        <v>35.4</v>
      </c>
      <c r="I226">
        <v>35.4</v>
      </c>
      <c r="J226">
        <v>1060</v>
      </c>
    </row>
    <row r="227" spans="1:10">
      <c r="A227">
        <v>436</v>
      </c>
      <c r="B227">
        <v>35.4</v>
      </c>
      <c r="C227">
        <v>35.4</v>
      </c>
      <c r="D227">
        <v>35.4</v>
      </c>
      <c r="E227">
        <v>35.5</v>
      </c>
      <c r="F227">
        <v>35.5</v>
      </c>
      <c r="G227">
        <v>35.5</v>
      </c>
      <c r="H227">
        <v>35.5</v>
      </c>
      <c r="I227">
        <v>35.6</v>
      </c>
      <c r="J227">
        <v>1058</v>
      </c>
    </row>
    <row r="228" spans="1:10">
      <c r="A228">
        <v>438</v>
      </c>
      <c r="B228">
        <v>35.6</v>
      </c>
      <c r="C228">
        <v>35.6</v>
      </c>
      <c r="D228">
        <v>35.6</v>
      </c>
      <c r="E228">
        <v>35.6</v>
      </c>
      <c r="F228">
        <v>35.700000000000003</v>
      </c>
      <c r="G228">
        <v>35.700000000000003</v>
      </c>
      <c r="H228">
        <v>35.700000000000003</v>
      </c>
      <c r="I228">
        <v>35.700000000000003</v>
      </c>
      <c r="J228">
        <v>1056</v>
      </c>
    </row>
    <row r="229" spans="1:10">
      <c r="A229">
        <v>440</v>
      </c>
      <c r="B229">
        <v>35.700000000000003</v>
      </c>
      <c r="C229">
        <v>35.799999999999997</v>
      </c>
      <c r="D229">
        <v>35.799999999999997</v>
      </c>
      <c r="E229">
        <v>35.799999999999997</v>
      </c>
      <c r="F229">
        <v>35.799999999999997</v>
      </c>
      <c r="G229">
        <v>35.799999999999997</v>
      </c>
      <c r="H229">
        <v>35.9</v>
      </c>
      <c r="I229">
        <v>35.9</v>
      </c>
      <c r="J229">
        <v>1054</v>
      </c>
    </row>
    <row r="230" spans="1:10">
      <c r="A230">
        <v>442</v>
      </c>
      <c r="B230">
        <v>35.9</v>
      </c>
      <c r="C230">
        <v>35.9</v>
      </c>
      <c r="D230">
        <v>35.9</v>
      </c>
      <c r="E230">
        <v>36</v>
      </c>
      <c r="F230">
        <v>36</v>
      </c>
      <c r="G230">
        <v>36</v>
      </c>
      <c r="H230">
        <v>36</v>
      </c>
      <c r="I230">
        <v>36.1</v>
      </c>
      <c r="J230">
        <v>1052</v>
      </c>
    </row>
    <row r="231" spans="1:10">
      <c r="A231">
        <v>444</v>
      </c>
      <c r="B231">
        <v>36.1</v>
      </c>
      <c r="C231">
        <v>36.1</v>
      </c>
      <c r="D231">
        <v>36.1</v>
      </c>
      <c r="E231">
        <v>36.1</v>
      </c>
      <c r="F231">
        <v>36.200000000000003</v>
      </c>
      <c r="G231">
        <v>36.200000000000003</v>
      </c>
      <c r="H231">
        <v>36.200000000000003</v>
      </c>
      <c r="I231">
        <v>36.200000000000003</v>
      </c>
      <c r="J231">
        <v>1050</v>
      </c>
    </row>
    <row r="232" spans="1:10">
      <c r="A232">
        <v>446</v>
      </c>
      <c r="B232">
        <v>36.200000000000003</v>
      </c>
      <c r="C232">
        <v>36.299999999999997</v>
      </c>
      <c r="D232">
        <v>36.299999999999997</v>
      </c>
      <c r="E232">
        <v>36.299999999999997</v>
      </c>
      <c r="F232">
        <v>36.299999999999997</v>
      </c>
      <c r="G232">
        <v>36.299999999999997</v>
      </c>
      <c r="H232">
        <v>36.4</v>
      </c>
      <c r="I232">
        <v>36.4</v>
      </c>
      <c r="J232">
        <v>1048</v>
      </c>
    </row>
    <row r="233" spans="1:10">
      <c r="A233">
        <v>448</v>
      </c>
      <c r="B233">
        <v>36.4</v>
      </c>
      <c r="C233">
        <v>36.4</v>
      </c>
      <c r="D233">
        <v>36.4</v>
      </c>
      <c r="E233">
        <v>36.5</v>
      </c>
      <c r="F233">
        <v>36.5</v>
      </c>
      <c r="G233">
        <v>36.5</v>
      </c>
      <c r="H233">
        <v>36.5</v>
      </c>
      <c r="I233">
        <v>36.6</v>
      </c>
      <c r="J233">
        <v>1046</v>
      </c>
    </row>
    <row r="234" spans="1:10">
      <c r="A234">
        <v>450</v>
      </c>
      <c r="B234">
        <v>36.6</v>
      </c>
      <c r="C234">
        <v>36.6</v>
      </c>
      <c r="D234">
        <v>36.6</v>
      </c>
      <c r="E234">
        <v>36.6</v>
      </c>
      <c r="F234">
        <v>36.700000000000003</v>
      </c>
      <c r="G234">
        <v>36.700000000000003</v>
      </c>
      <c r="H234">
        <v>36.700000000000003</v>
      </c>
      <c r="I234">
        <v>36.700000000000003</v>
      </c>
      <c r="J234">
        <v>1044</v>
      </c>
    </row>
    <row r="235" spans="1:10">
      <c r="A235">
        <v>452</v>
      </c>
      <c r="B235">
        <v>36.700000000000003</v>
      </c>
      <c r="C235">
        <v>36.799999999999997</v>
      </c>
      <c r="D235">
        <v>36.799999999999997</v>
      </c>
      <c r="E235">
        <v>36.799999999999997</v>
      </c>
      <c r="F235">
        <v>36.799999999999997</v>
      </c>
      <c r="G235">
        <v>36.799999999999997</v>
      </c>
      <c r="H235">
        <v>36.9</v>
      </c>
      <c r="I235">
        <v>36.9</v>
      </c>
      <c r="J235">
        <v>1042</v>
      </c>
    </row>
    <row r="236" spans="1:10">
      <c r="A236">
        <v>454</v>
      </c>
      <c r="B236">
        <v>36.9</v>
      </c>
      <c r="C236">
        <v>36.9</v>
      </c>
      <c r="D236">
        <v>36.9</v>
      </c>
      <c r="E236">
        <v>37</v>
      </c>
      <c r="F236">
        <v>37</v>
      </c>
      <c r="G236">
        <v>37</v>
      </c>
      <c r="H236">
        <v>37</v>
      </c>
      <c r="I236">
        <v>37.1</v>
      </c>
      <c r="J236">
        <v>1040</v>
      </c>
    </row>
    <row r="237" spans="1:10">
      <c r="A237">
        <v>456</v>
      </c>
      <c r="B237">
        <v>37.1</v>
      </c>
      <c r="C237">
        <v>37.1</v>
      </c>
      <c r="D237">
        <v>37.1</v>
      </c>
      <c r="E237">
        <v>37.1</v>
      </c>
      <c r="F237">
        <v>37.200000000000003</v>
      </c>
      <c r="G237">
        <v>37.200000000000003</v>
      </c>
      <c r="H237">
        <v>37.200000000000003</v>
      </c>
      <c r="I237">
        <v>37.200000000000003</v>
      </c>
      <c r="J237">
        <v>1038</v>
      </c>
    </row>
    <row r="238" spans="1:10">
      <c r="A238">
        <v>458</v>
      </c>
      <c r="B238">
        <v>37.200000000000003</v>
      </c>
      <c r="C238">
        <v>37.299999999999997</v>
      </c>
      <c r="D238">
        <v>37.299999999999997</v>
      </c>
      <c r="E238">
        <v>37.299999999999997</v>
      </c>
      <c r="F238">
        <v>37.299999999999997</v>
      </c>
      <c r="G238">
        <v>37.299999999999997</v>
      </c>
      <c r="H238">
        <v>37.4</v>
      </c>
      <c r="I238">
        <v>37.4</v>
      </c>
      <c r="J238">
        <v>1036</v>
      </c>
    </row>
    <row r="239" spans="1:10">
      <c r="A239">
        <v>460</v>
      </c>
      <c r="B239">
        <v>37.4</v>
      </c>
      <c r="C239">
        <v>37.4</v>
      </c>
      <c r="D239">
        <v>37.4</v>
      </c>
      <c r="E239">
        <v>37.5</v>
      </c>
      <c r="F239">
        <v>37.5</v>
      </c>
      <c r="G239">
        <v>37.5</v>
      </c>
      <c r="H239">
        <v>37.5</v>
      </c>
      <c r="I239">
        <v>37.6</v>
      </c>
      <c r="J239">
        <v>1034</v>
      </c>
    </row>
    <row r="240" spans="1:10">
      <c r="A240">
        <v>462</v>
      </c>
      <c r="B240">
        <v>37.6</v>
      </c>
      <c r="C240">
        <v>37.6</v>
      </c>
      <c r="D240">
        <v>37.6</v>
      </c>
      <c r="E240">
        <v>37.6</v>
      </c>
      <c r="F240">
        <v>37.700000000000003</v>
      </c>
      <c r="G240">
        <v>37.700000000000003</v>
      </c>
      <c r="H240">
        <v>37.700000000000003</v>
      </c>
      <c r="I240">
        <v>37.700000000000003</v>
      </c>
      <c r="J240">
        <v>1032</v>
      </c>
    </row>
    <row r="241" spans="1:10">
      <c r="A241">
        <v>464</v>
      </c>
      <c r="B241">
        <v>37.700000000000003</v>
      </c>
      <c r="C241">
        <v>37.799999999999997</v>
      </c>
      <c r="D241">
        <v>37.799999999999997</v>
      </c>
      <c r="E241">
        <v>37.799999999999997</v>
      </c>
      <c r="F241">
        <v>37.799999999999997</v>
      </c>
      <c r="G241">
        <v>37.799999999999997</v>
      </c>
      <c r="H241">
        <v>37.9</v>
      </c>
      <c r="I241">
        <v>37.9</v>
      </c>
      <c r="J241">
        <v>1030</v>
      </c>
    </row>
    <row r="242" spans="1:10">
      <c r="A242">
        <v>466</v>
      </c>
      <c r="B242">
        <v>37.9</v>
      </c>
      <c r="C242">
        <v>37.9</v>
      </c>
      <c r="D242">
        <v>37.9</v>
      </c>
      <c r="E242">
        <v>38</v>
      </c>
      <c r="F242">
        <v>38</v>
      </c>
      <c r="G242">
        <v>38</v>
      </c>
      <c r="H242">
        <v>38</v>
      </c>
      <c r="I242">
        <v>38.1</v>
      </c>
      <c r="J242">
        <v>1028</v>
      </c>
    </row>
    <row r="243" spans="1:10">
      <c r="A243">
        <v>468</v>
      </c>
      <c r="B243">
        <v>38.1</v>
      </c>
      <c r="C243">
        <v>38.1</v>
      </c>
      <c r="D243">
        <v>38.1</v>
      </c>
      <c r="E243">
        <v>38.1</v>
      </c>
      <c r="F243">
        <v>38.200000000000003</v>
      </c>
      <c r="G243">
        <v>38.200000000000003</v>
      </c>
      <c r="H243">
        <v>38.200000000000003</v>
      </c>
      <c r="I243">
        <v>38.200000000000003</v>
      </c>
      <c r="J243">
        <v>1026</v>
      </c>
    </row>
    <row r="244" spans="1:10">
      <c r="A244">
        <v>470</v>
      </c>
      <c r="B244">
        <v>38.200000000000003</v>
      </c>
      <c r="C244">
        <v>38.299999999999997</v>
      </c>
      <c r="D244">
        <v>38.299999999999997</v>
      </c>
      <c r="E244">
        <v>38.299999999999997</v>
      </c>
      <c r="F244">
        <v>38.299999999999997</v>
      </c>
      <c r="G244">
        <v>38.299999999999997</v>
      </c>
      <c r="H244">
        <v>38.4</v>
      </c>
      <c r="I244">
        <v>38.4</v>
      </c>
      <c r="J244">
        <v>1024</v>
      </c>
    </row>
    <row r="245" spans="1:10">
      <c r="A245">
        <v>472</v>
      </c>
      <c r="B245">
        <v>38.4</v>
      </c>
      <c r="C245">
        <v>38.4</v>
      </c>
      <c r="D245">
        <v>38.4</v>
      </c>
      <c r="E245">
        <v>38.5</v>
      </c>
      <c r="F245">
        <v>38.5</v>
      </c>
      <c r="G245">
        <v>38.5</v>
      </c>
      <c r="H245">
        <v>38.5</v>
      </c>
      <c r="I245">
        <v>38.6</v>
      </c>
      <c r="J245">
        <v>1022</v>
      </c>
    </row>
    <row r="246" spans="1:10">
      <c r="A246">
        <v>474</v>
      </c>
      <c r="B246">
        <v>38.6</v>
      </c>
      <c r="C246">
        <v>38.6</v>
      </c>
      <c r="D246">
        <v>38.6</v>
      </c>
      <c r="E246">
        <v>38.6</v>
      </c>
      <c r="F246">
        <v>38.700000000000003</v>
      </c>
      <c r="G246">
        <v>38.700000000000003</v>
      </c>
      <c r="H246">
        <v>38.700000000000003</v>
      </c>
      <c r="I246">
        <v>38.700000000000003</v>
      </c>
      <c r="J246">
        <v>1020</v>
      </c>
    </row>
    <row r="247" spans="1:10">
      <c r="A247">
        <v>476</v>
      </c>
      <c r="B247">
        <v>38.700000000000003</v>
      </c>
      <c r="C247">
        <v>38.799999999999997</v>
      </c>
      <c r="D247">
        <v>38.799999999999997</v>
      </c>
      <c r="E247">
        <v>38.799999999999997</v>
      </c>
      <c r="F247">
        <v>38.799999999999997</v>
      </c>
      <c r="G247">
        <v>38.799999999999997</v>
      </c>
      <c r="H247">
        <v>38.9</v>
      </c>
      <c r="I247">
        <v>38.9</v>
      </c>
      <c r="J247">
        <v>1018</v>
      </c>
    </row>
    <row r="248" spans="1:10">
      <c r="A248">
        <v>478</v>
      </c>
      <c r="B248">
        <v>38.9</v>
      </c>
      <c r="C248">
        <v>38.9</v>
      </c>
      <c r="D248">
        <v>38.9</v>
      </c>
      <c r="E248">
        <v>39</v>
      </c>
      <c r="F248">
        <v>39</v>
      </c>
      <c r="G248">
        <v>39</v>
      </c>
      <c r="H248">
        <v>39</v>
      </c>
      <c r="I248">
        <v>39.1</v>
      </c>
      <c r="J248">
        <v>1016</v>
      </c>
    </row>
    <row r="249" spans="1:10">
      <c r="A249">
        <v>480</v>
      </c>
      <c r="B249">
        <v>39.1</v>
      </c>
      <c r="C249">
        <v>39.1</v>
      </c>
      <c r="D249">
        <v>39.1</v>
      </c>
      <c r="E249">
        <v>39.1</v>
      </c>
      <c r="F249">
        <v>39.200000000000003</v>
      </c>
      <c r="G249">
        <v>39.200000000000003</v>
      </c>
      <c r="H249">
        <v>39.200000000000003</v>
      </c>
      <c r="I249">
        <v>39.200000000000003</v>
      </c>
      <c r="J249">
        <v>1014</v>
      </c>
    </row>
    <row r="250" spans="1:10">
      <c r="A250">
        <v>482</v>
      </c>
      <c r="B250">
        <v>39.200000000000003</v>
      </c>
      <c r="C250">
        <v>39.299999999999997</v>
      </c>
      <c r="D250">
        <v>39.299999999999997</v>
      </c>
      <c r="E250">
        <v>39.299999999999997</v>
      </c>
      <c r="F250">
        <v>39.299999999999997</v>
      </c>
      <c r="G250">
        <v>39.299999999999997</v>
      </c>
      <c r="H250">
        <v>39.4</v>
      </c>
      <c r="I250">
        <v>39.4</v>
      </c>
      <c r="J250">
        <v>1012</v>
      </c>
    </row>
    <row r="251" spans="1:10">
      <c r="A251">
        <v>484</v>
      </c>
      <c r="B251">
        <v>39.4</v>
      </c>
      <c r="C251">
        <v>39.4</v>
      </c>
      <c r="D251">
        <v>39.4</v>
      </c>
      <c r="E251">
        <v>39.5</v>
      </c>
      <c r="F251">
        <v>39.5</v>
      </c>
      <c r="G251">
        <v>39.5</v>
      </c>
      <c r="H251">
        <v>39.5</v>
      </c>
      <c r="I251">
        <v>39.6</v>
      </c>
      <c r="J251">
        <v>1010</v>
      </c>
    </row>
    <row r="252" spans="1:10">
      <c r="A252">
        <v>486</v>
      </c>
      <c r="B252">
        <v>39.6</v>
      </c>
      <c r="C252">
        <v>39.6</v>
      </c>
      <c r="D252">
        <v>39.6</v>
      </c>
      <c r="E252">
        <v>39.6</v>
      </c>
      <c r="F252">
        <v>39.700000000000003</v>
      </c>
      <c r="G252">
        <v>39.700000000000003</v>
      </c>
      <c r="H252">
        <v>39.700000000000003</v>
      </c>
      <c r="I252">
        <v>39.700000000000003</v>
      </c>
      <c r="J252">
        <v>1008</v>
      </c>
    </row>
    <row r="253" spans="1:10">
      <c r="A253">
        <v>488</v>
      </c>
      <c r="B253">
        <v>39.700000000000003</v>
      </c>
      <c r="C253">
        <v>39.799999999999997</v>
      </c>
      <c r="D253">
        <v>39.799999999999997</v>
      </c>
      <c r="E253">
        <v>39.799999999999997</v>
      </c>
      <c r="F253">
        <v>39.799999999999997</v>
      </c>
      <c r="G253">
        <v>39.799999999999997</v>
      </c>
      <c r="H253">
        <v>39.9</v>
      </c>
      <c r="I253">
        <v>39.9</v>
      </c>
      <c r="J253">
        <v>1006</v>
      </c>
    </row>
    <row r="254" spans="1:10">
      <c r="A254">
        <v>490</v>
      </c>
      <c r="B254">
        <v>39.9</v>
      </c>
      <c r="C254">
        <v>39.9</v>
      </c>
      <c r="D254">
        <v>39.9</v>
      </c>
      <c r="E254">
        <v>40</v>
      </c>
      <c r="F254">
        <v>40</v>
      </c>
      <c r="G254">
        <v>40</v>
      </c>
      <c r="H254">
        <v>40</v>
      </c>
      <c r="I254">
        <v>40.1</v>
      </c>
      <c r="J254">
        <v>1004</v>
      </c>
    </row>
    <row r="255" spans="1:10">
      <c r="A255">
        <v>492</v>
      </c>
      <c r="B255">
        <v>40.1</v>
      </c>
      <c r="C255">
        <v>40.1</v>
      </c>
      <c r="D255">
        <v>40.1</v>
      </c>
      <c r="E255">
        <v>40.1</v>
      </c>
      <c r="F255">
        <v>40.200000000000003</v>
      </c>
      <c r="G255">
        <v>40.200000000000003</v>
      </c>
      <c r="H255">
        <v>40.200000000000003</v>
      </c>
      <c r="I255">
        <v>40.200000000000003</v>
      </c>
      <c r="J255">
        <v>1002</v>
      </c>
    </row>
    <row r="256" spans="1:10">
      <c r="A256">
        <v>494</v>
      </c>
      <c r="B256">
        <v>40.200000000000003</v>
      </c>
      <c r="C256">
        <v>40.299999999999997</v>
      </c>
      <c r="D256">
        <v>40.299999999999997</v>
      </c>
      <c r="E256">
        <v>40.299999999999997</v>
      </c>
      <c r="F256">
        <v>40.299999999999997</v>
      </c>
      <c r="G256">
        <v>40.299999999999997</v>
      </c>
      <c r="H256">
        <v>40.4</v>
      </c>
      <c r="I256">
        <v>40.4</v>
      </c>
      <c r="J256">
        <v>1000</v>
      </c>
    </row>
    <row r="257" spans="1:10">
      <c r="A257">
        <v>496</v>
      </c>
      <c r="B257">
        <v>40.4</v>
      </c>
      <c r="C257">
        <v>40.4</v>
      </c>
      <c r="D257">
        <v>40.4</v>
      </c>
      <c r="E257">
        <v>40.5</v>
      </c>
      <c r="F257">
        <v>40.5</v>
      </c>
      <c r="G257">
        <v>40.5</v>
      </c>
      <c r="H257">
        <v>40.5</v>
      </c>
      <c r="I257">
        <v>40.6</v>
      </c>
      <c r="J257">
        <v>998</v>
      </c>
    </row>
    <row r="258" spans="1:10">
      <c r="A258">
        <v>498</v>
      </c>
      <c r="B258">
        <v>40.6</v>
      </c>
      <c r="C258">
        <v>40.6</v>
      </c>
      <c r="D258">
        <v>40.6</v>
      </c>
      <c r="E258">
        <v>40.6</v>
      </c>
      <c r="F258">
        <v>40.700000000000003</v>
      </c>
      <c r="G258">
        <v>40.700000000000003</v>
      </c>
      <c r="H258">
        <v>40.700000000000003</v>
      </c>
      <c r="I258">
        <v>40.700000000000003</v>
      </c>
      <c r="J258">
        <v>996</v>
      </c>
    </row>
    <row r="259" spans="1:10">
      <c r="A259">
        <v>500</v>
      </c>
      <c r="B259">
        <v>40.700000000000003</v>
      </c>
      <c r="C259">
        <v>40.799999999999997</v>
      </c>
      <c r="D259">
        <v>40.799999999999997</v>
      </c>
      <c r="E259">
        <v>40.799999999999997</v>
      </c>
      <c r="F259">
        <v>40.799999999999997</v>
      </c>
      <c r="G259">
        <v>40.799999999999997</v>
      </c>
      <c r="H259">
        <v>40.9</v>
      </c>
      <c r="I259">
        <v>40.9</v>
      </c>
      <c r="J259">
        <v>994</v>
      </c>
    </row>
    <row r="260" spans="1:10">
      <c r="A260">
        <v>502</v>
      </c>
      <c r="B260">
        <v>40.9</v>
      </c>
      <c r="C260">
        <v>40.9</v>
      </c>
      <c r="D260">
        <v>40.9</v>
      </c>
      <c r="E260">
        <v>41</v>
      </c>
      <c r="F260">
        <v>41</v>
      </c>
      <c r="G260">
        <v>41</v>
      </c>
      <c r="H260">
        <v>41</v>
      </c>
      <c r="I260">
        <v>41.1</v>
      </c>
      <c r="J260">
        <v>992</v>
      </c>
    </row>
    <row r="261" spans="1:10">
      <c r="A261">
        <v>504</v>
      </c>
      <c r="B261">
        <v>41.1</v>
      </c>
      <c r="C261">
        <v>41.1</v>
      </c>
      <c r="D261">
        <v>41.1</v>
      </c>
      <c r="E261">
        <v>41.1</v>
      </c>
      <c r="F261">
        <v>41.2</v>
      </c>
      <c r="G261">
        <v>41.2</v>
      </c>
      <c r="H261">
        <v>41.2</v>
      </c>
      <c r="I261">
        <v>41.2</v>
      </c>
      <c r="J261">
        <v>990</v>
      </c>
    </row>
    <row r="262" spans="1:10">
      <c r="A262">
        <v>506</v>
      </c>
      <c r="B262">
        <v>41.2</v>
      </c>
      <c r="C262">
        <v>41.3</v>
      </c>
      <c r="D262">
        <v>41.3</v>
      </c>
      <c r="E262">
        <v>41.3</v>
      </c>
      <c r="F262">
        <v>41.3</v>
      </c>
      <c r="G262">
        <v>41.3</v>
      </c>
      <c r="H262">
        <v>41.4</v>
      </c>
      <c r="I262">
        <v>41.4</v>
      </c>
      <c r="J262">
        <v>988</v>
      </c>
    </row>
    <row r="263" spans="1:10">
      <c r="A263">
        <v>508</v>
      </c>
      <c r="B263">
        <v>41.4</v>
      </c>
      <c r="C263">
        <v>41.4</v>
      </c>
      <c r="D263">
        <v>41.4</v>
      </c>
      <c r="E263">
        <v>41.5</v>
      </c>
      <c r="F263">
        <v>41.5</v>
      </c>
      <c r="G263">
        <v>41.5</v>
      </c>
      <c r="H263">
        <v>41.5</v>
      </c>
      <c r="I263">
        <v>41.6</v>
      </c>
      <c r="J263">
        <v>986</v>
      </c>
    </row>
    <row r="264" spans="1:10">
      <c r="A264">
        <v>510</v>
      </c>
      <c r="B264">
        <v>41.6</v>
      </c>
      <c r="C264">
        <v>41.6</v>
      </c>
      <c r="D264">
        <v>41.6</v>
      </c>
      <c r="E264">
        <v>41.6</v>
      </c>
      <c r="F264">
        <v>41.7</v>
      </c>
      <c r="G264">
        <v>41.7</v>
      </c>
      <c r="H264">
        <v>41.7</v>
      </c>
      <c r="I264">
        <v>41.7</v>
      </c>
      <c r="J264">
        <v>984</v>
      </c>
    </row>
    <row r="265" spans="1:10">
      <c r="A265">
        <v>512</v>
      </c>
      <c r="B265">
        <v>41.7</v>
      </c>
      <c r="C265">
        <v>41.8</v>
      </c>
      <c r="D265">
        <v>41.8</v>
      </c>
      <c r="E265">
        <v>41.8</v>
      </c>
      <c r="F265">
        <v>41.8</v>
      </c>
      <c r="G265">
        <v>41.8</v>
      </c>
      <c r="H265">
        <v>41.9</v>
      </c>
      <c r="I265">
        <v>41.9</v>
      </c>
      <c r="J265">
        <v>982</v>
      </c>
    </row>
    <row r="266" spans="1:10">
      <c r="A266">
        <v>514</v>
      </c>
      <c r="B266">
        <v>41.9</v>
      </c>
      <c r="C266">
        <v>41.9</v>
      </c>
      <c r="D266">
        <v>41.9</v>
      </c>
      <c r="E266">
        <v>42</v>
      </c>
      <c r="F266">
        <v>42</v>
      </c>
      <c r="G266">
        <v>42</v>
      </c>
      <c r="H266">
        <v>42</v>
      </c>
      <c r="I266">
        <v>42.1</v>
      </c>
      <c r="J266">
        <v>980</v>
      </c>
    </row>
    <row r="267" spans="1:10">
      <c r="A267">
        <v>516</v>
      </c>
      <c r="B267">
        <v>42.1</v>
      </c>
      <c r="C267">
        <v>42.1</v>
      </c>
      <c r="D267">
        <v>42.1</v>
      </c>
      <c r="E267">
        <v>42.1</v>
      </c>
      <c r="F267">
        <v>42.2</v>
      </c>
      <c r="G267">
        <v>42.2</v>
      </c>
      <c r="H267">
        <v>42.2</v>
      </c>
      <c r="I267">
        <v>42.2</v>
      </c>
      <c r="J267">
        <v>978</v>
      </c>
    </row>
    <row r="268" spans="1:10">
      <c r="A268">
        <v>518</v>
      </c>
      <c r="B268">
        <v>42.2</v>
      </c>
      <c r="C268">
        <v>42.3</v>
      </c>
      <c r="D268">
        <v>42.3</v>
      </c>
      <c r="E268">
        <v>42.3</v>
      </c>
      <c r="F268">
        <v>42.3</v>
      </c>
      <c r="G268">
        <v>42.3</v>
      </c>
      <c r="H268">
        <v>42.4</v>
      </c>
      <c r="I268">
        <v>42.4</v>
      </c>
      <c r="J268">
        <v>976</v>
      </c>
    </row>
    <row r="269" spans="1:10">
      <c r="A269">
        <v>520</v>
      </c>
      <c r="B269">
        <v>42.4</v>
      </c>
      <c r="C269">
        <v>42.4</v>
      </c>
      <c r="D269">
        <v>42.4</v>
      </c>
      <c r="E269">
        <v>42.5</v>
      </c>
      <c r="F269">
        <v>42.5</v>
      </c>
      <c r="G269">
        <v>42.5</v>
      </c>
      <c r="H269">
        <v>42.5</v>
      </c>
      <c r="I269">
        <v>42.6</v>
      </c>
      <c r="J269">
        <v>974</v>
      </c>
    </row>
    <row r="270" spans="1:10">
      <c r="A270">
        <v>522</v>
      </c>
      <c r="B270">
        <v>42.6</v>
      </c>
      <c r="C270">
        <v>42.6</v>
      </c>
      <c r="D270">
        <v>42.6</v>
      </c>
      <c r="E270">
        <v>42.6</v>
      </c>
      <c r="F270">
        <v>42.7</v>
      </c>
      <c r="G270">
        <v>42.7</v>
      </c>
      <c r="H270">
        <v>42.7</v>
      </c>
      <c r="I270">
        <v>42.7</v>
      </c>
      <c r="J270">
        <v>972</v>
      </c>
    </row>
    <row r="271" spans="1:10">
      <c r="A271">
        <v>524</v>
      </c>
      <c r="B271">
        <v>42.7</v>
      </c>
      <c r="C271">
        <v>42.8</v>
      </c>
      <c r="D271">
        <v>42.8</v>
      </c>
      <c r="E271">
        <v>42.8</v>
      </c>
      <c r="F271">
        <v>42.8</v>
      </c>
      <c r="G271">
        <v>42.8</v>
      </c>
      <c r="H271">
        <v>42.9</v>
      </c>
      <c r="I271">
        <v>42.9</v>
      </c>
      <c r="J271">
        <v>970</v>
      </c>
    </row>
    <row r="272" spans="1:10">
      <c r="A272">
        <v>526</v>
      </c>
      <c r="B272">
        <v>42.9</v>
      </c>
      <c r="C272">
        <v>42.9</v>
      </c>
      <c r="D272">
        <v>42.9</v>
      </c>
      <c r="E272">
        <v>43</v>
      </c>
      <c r="F272">
        <v>43</v>
      </c>
      <c r="G272">
        <v>43</v>
      </c>
      <c r="H272">
        <v>43</v>
      </c>
      <c r="I272">
        <v>43.1</v>
      </c>
      <c r="J272">
        <v>968</v>
      </c>
    </row>
    <row r="273" spans="1:10">
      <c r="A273">
        <v>528</v>
      </c>
      <c r="B273">
        <v>43.1</v>
      </c>
      <c r="C273">
        <v>43.1</v>
      </c>
      <c r="D273">
        <v>43.1</v>
      </c>
      <c r="E273">
        <v>43.1</v>
      </c>
      <c r="F273">
        <v>43.2</v>
      </c>
      <c r="G273">
        <v>43.2</v>
      </c>
      <c r="H273">
        <v>43.2</v>
      </c>
      <c r="I273">
        <v>43.2</v>
      </c>
      <c r="J273">
        <v>966</v>
      </c>
    </row>
    <row r="274" spans="1:10">
      <c r="A274">
        <v>530</v>
      </c>
      <c r="B274">
        <v>43.2</v>
      </c>
      <c r="C274">
        <v>43.3</v>
      </c>
      <c r="D274">
        <v>43.3</v>
      </c>
      <c r="E274">
        <v>43.3</v>
      </c>
      <c r="F274">
        <v>43.3</v>
      </c>
      <c r="G274">
        <v>43.3</v>
      </c>
      <c r="H274">
        <v>43.4</v>
      </c>
      <c r="I274">
        <v>43.4</v>
      </c>
      <c r="J274">
        <v>964</v>
      </c>
    </row>
    <row r="275" spans="1:10">
      <c r="A275">
        <v>532</v>
      </c>
      <c r="B275">
        <v>43.4</v>
      </c>
      <c r="C275">
        <v>43.4</v>
      </c>
      <c r="D275">
        <v>43.4</v>
      </c>
      <c r="E275">
        <v>43.5</v>
      </c>
      <c r="F275">
        <v>43.5</v>
      </c>
      <c r="G275">
        <v>43.5</v>
      </c>
      <c r="H275">
        <v>43.5</v>
      </c>
      <c r="I275">
        <v>43.6</v>
      </c>
      <c r="J275">
        <v>962</v>
      </c>
    </row>
    <row r="276" spans="1:10">
      <c r="A276">
        <v>534</v>
      </c>
      <c r="B276">
        <v>43.6</v>
      </c>
      <c r="C276">
        <v>43.6</v>
      </c>
      <c r="D276">
        <v>43.6</v>
      </c>
      <c r="E276">
        <v>43.6</v>
      </c>
      <c r="F276">
        <v>43.7</v>
      </c>
      <c r="G276">
        <v>43.7</v>
      </c>
      <c r="H276">
        <v>43.7</v>
      </c>
      <c r="I276">
        <v>43.7</v>
      </c>
      <c r="J276">
        <v>960</v>
      </c>
    </row>
    <row r="277" spans="1:10">
      <c r="A277">
        <v>536</v>
      </c>
      <c r="B277">
        <v>43.7</v>
      </c>
      <c r="C277">
        <v>43.8</v>
      </c>
      <c r="D277">
        <v>43.8</v>
      </c>
      <c r="E277">
        <v>43.8</v>
      </c>
      <c r="F277">
        <v>43.8</v>
      </c>
      <c r="G277">
        <v>43.8</v>
      </c>
      <c r="H277">
        <v>43.9</v>
      </c>
      <c r="I277">
        <v>43.9</v>
      </c>
      <c r="J277">
        <v>958</v>
      </c>
    </row>
    <row r="278" spans="1:10">
      <c r="A278">
        <v>538</v>
      </c>
      <c r="B278">
        <v>43.9</v>
      </c>
      <c r="C278">
        <v>43.9</v>
      </c>
      <c r="D278">
        <v>43.9</v>
      </c>
      <c r="E278">
        <v>44</v>
      </c>
      <c r="F278">
        <v>44</v>
      </c>
      <c r="G278">
        <v>44</v>
      </c>
      <c r="H278">
        <v>44</v>
      </c>
      <c r="I278">
        <v>44.1</v>
      </c>
      <c r="J278">
        <v>956</v>
      </c>
    </row>
    <row r="279" spans="1:10">
      <c r="A279">
        <v>540</v>
      </c>
      <c r="B279">
        <v>44.1</v>
      </c>
      <c r="C279">
        <v>44.1</v>
      </c>
      <c r="D279">
        <v>44.1</v>
      </c>
      <c r="E279">
        <v>44.1</v>
      </c>
      <c r="F279">
        <v>44.2</v>
      </c>
      <c r="G279">
        <v>44.2</v>
      </c>
      <c r="H279">
        <v>44.2</v>
      </c>
      <c r="I279">
        <v>44.2</v>
      </c>
      <c r="J279">
        <v>954</v>
      </c>
    </row>
    <row r="280" spans="1:10">
      <c r="A280">
        <v>542</v>
      </c>
      <c r="B280">
        <v>44.2</v>
      </c>
      <c r="C280">
        <v>44.3</v>
      </c>
      <c r="D280">
        <v>44.3</v>
      </c>
      <c r="E280">
        <v>44.3</v>
      </c>
      <c r="F280">
        <v>44.3</v>
      </c>
      <c r="G280">
        <v>44.3</v>
      </c>
      <c r="H280">
        <v>44.4</v>
      </c>
      <c r="I280">
        <v>44.4</v>
      </c>
      <c r="J280">
        <v>952</v>
      </c>
    </row>
    <row r="281" spans="1:10">
      <c r="A281">
        <v>544</v>
      </c>
      <c r="B281">
        <v>44.4</v>
      </c>
      <c r="C281">
        <v>44.4</v>
      </c>
      <c r="D281">
        <v>44.4</v>
      </c>
      <c r="E281">
        <v>44.5</v>
      </c>
      <c r="F281">
        <v>44.5</v>
      </c>
      <c r="G281">
        <v>44.5</v>
      </c>
      <c r="H281">
        <v>44.5</v>
      </c>
      <c r="I281">
        <v>44.6</v>
      </c>
      <c r="J281">
        <v>950</v>
      </c>
    </row>
    <row r="282" spans="1:10">
      <c r="A282">
        <v>546</v>
      </c>
      <c r="B282">
        <v>44.6</v>
      </c>
      <c r="C282">
        <v>44.6</v>
      </c>
      <c r="D282">
        <v>44.6</v>
      </c>
      <c r="E282">
        <v>44.6</v>
      </c>
      <c r="F282">
        <v>44.7</v>
      </c>
      <c r="G282">
        <v>44.7</v>
      </c>
      <c r="H282">
        <v>44.7</v>
      </c>
      <c r="I282">
        <v>44.7</v>
      </c>
      <c r="J282">
        <v>948</v>
      </c>
    </row>
    <row r="283" spans="1:10">
      <c r="A283">
        <v>548</v>
      </c>
      <c r="B283">
        <v>44.7</v>
      </c>
      <c r="C283">
        <v>44.8</v>
      </c>
      <c r="D283">
        <v>44.8</v>
      </c>
      <c r="E283">
        <v>44.8</v>
      </c>
      <c r="F283">
        <v>44.8</v>
      </c>
      <c r="G283">
        <v>44.8</v>
      </c>
      <c r="H283">
        <v>44.9</v>
      </c>
      <c r="I283">
        <v>44.9</v>
      </c>
      <c r="J283">
        <v>946</v>
      </c>
    </row>
    <row r="284" spans="1:10">
      <c r="A284">
        <v>550</v>
      </c>
      <c r="B284">
        <v>44.9</v>
      </c>
      <c r="C284">
        <v>44.9</v>
      </c>
      <c r="D284">
        <v>44.9</v>
      </c>
      <c r="E284">
        <v>45</v>
      </c>
      <c r="F284">
        <v>45</v>
      </c>
      <c r="G284">
        <v>45</v>
      </c>
      <c r="H284">
        <v>45</v>
      </c>
      <c r="I284">
        <v>45.1</v>
      </c>
      <c r="J284">
        <v>944</v>
      </c>
    </row>
    <row r="285" spans="1:10">
      <c r="A285">
        <v>552</v>
      </c>
      <c r="B285">
        <v>45.1</v>
      </c>
      <c r="C285">
        <v>45.1</v>
      </c>
      <c r="D285">
        <v>45.1</v>
      </c>
      <c r="E285">
        <v>45.1</v>
      </c>
      <c r="F285">
        <v>45.2</v>
      </c>
      <c r="G285">
        <v>45.2</v>
      </c>
      <c r="H285">
        <v>45.2</v>
      </c>
      <c r="I285">
        <v>45.2</v>
      </c>
      <c r="J285">
        <v>942</v>
      </c>
    </row>
    <row r="286" spans="1:10">
      <c r="A286">
        <v>554</v>
      </c>
      <c r="B286">
        <v>45.2</v>
      </c>
      <c r="C286">
        <v>45.3</v>
      </c>
      <c r="D286">
        <v>45.3</v>
      </c>
      <c r="E286">
        <v>45.3</v>
      </c>
      <c r="F286">
        <v>45.3</v>
      </c>
      <c r="G286">
        <v>45.3</v>
      </c>
      <c r="H286">
        <v>45.4</v>
      </c>
      <c r="I286">
        <v>45.4</v>
      </c>
      <c r="J286">
        <v>940</v>
      </c>
    </row>
    <row r="287" spans="1:10">
      <c r="A287">
        <v>556</v>
      </c>
      <c r="B287">
        <v>45.4</v>
      </c>
      <c r="C287">
        <v>45.4</v>
      </c>
      <c r="D287">
        <v>45.4</v>
      </c>
      <c r="E287">
        <v>45.5</v>
      </c>
      <c r="F287">
        <v>45.5</v>
      </c>
      <c r="G287">
        <v>45.5</v>
      </c>
      <c r="H287">
        <v>45.5</v>
      </c>
      <c r="I287">
        <v>45.6</v>
      </c>
      <c r="J287">
        <v>938</v>
      </c>
    </row>
    <row r="288" spans="1:10">
      <c r="A288">
        <v>558</v>
      </c>
      <c r="B288">
        <v>45.6</v>
      </c>
      <c r="C288">
        <v>45.6</v>
      </c>
      <c r="D288">
        <v>45.6</v>
      </c>
      <c r="E288">
        <v>45.6</v>
      </c>
      <c r="F288">
        <v>45.7</v>
      </c>
      <c r="G288">
        <v>45.7</v>
      </c>
      <c r="H288">
        <v>45.7</v>
      </c>
      <c r="I288">
        <v>45.7</v>
      </c>
      <c r="J288">
        <v>936</v>
      </c>
    </row>
    <row r="289" spans="1:10">
      <c r="A289">
        <v>560</v>
      </c>
      <c r="B289">
        <v>45.7</v>
      </c>
      <c r="C289">
        <v>45.8</v>
      </c>
      <c r="D289">
        <v>45.8</v>
      </c>
      <c r="E289">
        <v>45.8</v>
      </c>
      <c r="F289">
        <v>45.8</v>
      </c>
      <c r="G289">
        <v>45.8</v>
      </c>
      <c r="H289">
        <v>45.9</v>
      </c>
      <c r="I289">
        <v>45.9</v>
      </c>
      <c r="J289">
        <v>934</v>
      </c>
    </row>
    <row r="290" spans="1:10">
      <c r="A290">
        <v>562</v>
      </c>
      <c r="B290">
        <v>45.9</v>
      </c>
      <c r="C290">
        <v>45.9</v>
      </c>
      <c r="D290">
        <v>45.9</v>
      </c>
      <c r="E290">
        <v>46</v>
      </c>
      <c r="F290">
        <v>46</v>
      </c>
      <c r="G290">
        <v>46</v>
      </c>
      <c r="H290">
        <v>46</v>
      </c>
      <c r="I290">
        <v>46.1</v>
      </c>
      <c r="J290">
        <v>932</v>
      </c>
    </row>
    <row r="291" spans="1:10">
      <c r="A291">
        <v>564</v>
      </c>
      <c r="B291">
        <v>46.1</v>
      </c>
      <c r="C291">
        <v>46.1</v>
      </c>
      <c r="D291">
        <v>46.1</v>
      </c>
      <c r="E291">
        <v>46.1</v>
      </c>
      <c r="F291">
        <v>46.2</v>
      </c>
      <c r="G291">
        <v>46.2</v>
      </c>
      <c r="H291">
        <v>46.2</v>
      </c>
      <c r="I291">
        <v>46.2</v>
      </c>
      <c r="J291">
        <v>930</v>
      </c>
    </row>
    <row r="292" spans="1:10">
      <c r="A292">
        <v>566</v>
      </c>
      <c r="B292">
        <v>46.2</v>
      </c>
      <c r="C292">
        <v>46.3</v>
      </c>
      <c r="D292">
        <v>46.3</v>
      </c>
      <c r="E292">
        <v>46.3</v>
      </c>
      <c r="F292">
        <v>46.3</v>
      </c>
      <c r="G292">
        <v>46.3</v>
      </c>
      <c r="H292">
        <v>46.4</v>
      </c>
      <c r="I292">
        <v>46.4</v>
      </c>
      <c r="J292">
        <v>928</v>
      </c>
    </row>
    <row r="293" spans="1:10">
      <c r="A293">
        <v>568</v>
      </c>
      <c r="B293">
        <v>46.4</v>
      </c>
      <c r="C293">
        <v>46.4</v>
      </c>
      <c r="D293">
        <v>46.4</v>
      </c>
      <c r="E293">
        <v>46.5</v>
      </c>
      <c r="F293">
        <v>46.5</v>
      </c>
      <c r="G293">
        <v>46.5</v>
      </c>
      <c r="H293">
        <v>46.5</v>
      </c>
      <c r="I293">
        <v>46.6</v>
      </c>
      <c r="J293">
        <v>926</v>
      </c>
    </row>
    <row r="294" spans="1:10">
      <c r="A294">
        <v>570</v>
      </c>
      <c r="B294">
        <v>46.6</v>
      </c>
      <c r="C294">
        <v>46.6</v>
      </c>
      <c r="D294">
        <v>46.6</v>
      </c>
      <c r="E294">
        <v>46.6</v>
      </c>
      <c r="F294">
        <v>46.7</v>
      </c>
      <c r="G294">
        <v>46.7</v>
      </c>
      <c r="H294">
        <v>46.7</v>
      </c>
      <c r="I294">
        <v>46.7</v>
      </c>
      <c r="J294">
        <v>924</v>
      </c>
    </row>
    <row r="295" spans="1:10">
      <c r="A295">
        <v>572</v>
      </c>
      <c r="B295">
        <v>46.7</v>
      </c>
      <c r="C295">
        <v>46.8</v>
      </c>
      <c r="D295">
        <v>46.8</v>
      </c>
      <c r="E295">
        <v>46.8</v>
      </c>
      <c r="F295">
        <v>46.8</v>
      </c>
      <c r="G295">
        <v>46.8</v>
      </c>
      <c r="H295">
        <v>46.9</v>
      </c>
      <c r="I295">
        <v>46.9</v>
      </c>
      <c r="J295">
        <v>922</v>
      </c>
    </row>
    <row r="296" spans="1:10">
      <c r="A296">
        <v>574</v>
      </c>
      <c r="B296">
        <v>46.9</v>
      </c>
      <c r="C296">
        <v>46.9</v>
      </c>
      <c r="D296">
        <v>46.9</v>
      </c>
      <c r="E296">
        <v>47</v>
      </c>
      <c r="F296">
        <v>47</v>
      </c>
      <c r="G296">
        <v>47</v>
      </c>
      <c r="H296">
        <v>47</v>
      </c>
      <c r="I296">
        <v>47.1</v>
      </c>
      <c r="J296">
        <v>920</v>
      </c>
    </row>
    <row r="297" spans="1:10">
      <c r="A297">
        <v>576</v>
      </c>
      <c r="B297">
        <v>47.1</v>
      </c>
      <c r="C297">
        <v>47.1</v>
      </c>
      <c r="D297">
        <v>47.1</v>
      </c>
      <c r="E297">
        <v>47.1</v>
      </c>
      <c r="F297">
        <v>47.2</v>
      </c>
      <c r="G297">
        <v>47.2</v>
      </c>
      <c r="H297">
        <v>47.2</v>
      </c>
      <c r="I297">
        <v>47.2</v>
      </c>
      <c r="J297">
        <v>918</v>
      </c>
    </row>
    <row r="298" spans="1:10">
      <c r="A298">
        <v>578</v>
      </c>
      <c r="B298">
        <v>47.2</v>
      </c>
      <c r="C298">
        <v>47.3</v>
      </c>
      <c r="D298">
        <v>47.3</v>
      </c>
      <c r="E298">
        <v>47.3</v>
      </c>
      <c r="F298">
        <v>47.3</v>
      </c>
      <c r="G298">
        <v>47.3</v>
      </c>
      <c r="H298">
        <v>47.4</v>
      </c>
      <c r="I298">
        <v>47.4</v>
      </c>
      <c r="J298">
        <v>916</v>
      </c>
    </row>
    <row r="299" spans="1:10">
      <c r="A299">
        <v>580</v>
      </c>
      <c r="B299">
        <v>47.4</v>
      </c>
      <c r="C299">
        <v>47.4</v>
      </c>
      <c r="D299">
        <v>47.4</v>
      </c>
      <c r="E299">
        <v>47.5</v>
      </c>
      <c r="F299">
        <v>47.5</v>
      </c>
      <c r="G299">
        <v>47.5</v>
      </c>
      <c r="H299">
        <v>47.5</v>
      </c>
      <c r="I299">
        <v>47.6</v>
      </c>
      <c r="J299">
        <v>914</v>
      </c>
    </row>
    <row r="300" spans="1:10">
      <c r="A300">
        <v>582</v>
      </c>
      <c r="B300">
        <v>47.6</v>
      </c>
      <c r="C300">
        <v>47.6</v>
      </c>
      <c r="D300">
        <v>47.6</v>
      </c>
      <c r="E300">
        <v>47.6</v>
      </c>
      <c r="F300">
        <v>47.7</v>
      </c>
      <c r="G300">
        <v>47.7</v>
      </c>
      <c r="H300">
        <v>47.7</v>
      </c>
      <c r="I300">
        <v>47.7</v>
      </c>
      <c r="J300">
        <v>912</v>
      </c>
    </row>
    <row r="301" spans="1:10">
      <c r="A301">
        <v>584</v>
      </c>
      <c r="B301">
        <v>47.7</v>
      </c>
      <c r="C301">
        <v>47.8</v>
      </c>
      <c r="D301">
        <v>47.8</v>
      </c>
      <c r="E301">
        <v>47.8</v>
      </c>
      <c r="F301">
        <v>47.8</v>
      </c>
      <c r="G301">
        <v>47.8</v>
      </c>
      <c r="H301">
        <v>47.9</v>
      </c>
      <c r="I301">
        <v>47.9</v>
      </c>
      <c r="J301">
        <v>910</v>
      </c>
    </row>
    <row r="302" spans="1:10">
      <c r="A302">
        <v>586</v>
      </c>
      <c r="B302">
        <v>47.9</v>
      </c>
      <c r="C302">
        <v>47.9</v>
      </c>
      <c r="D302">
        <v>47.9</v>
      </c>
      <c r="E302">
        <v>48</v>
      </c>
      <c r="F302">
        <v>48</v>
      </c>
      <c r="G302">
        <v>48</v>
      </c>
      <c r="H302">
        <v>48</v>
      </c>
      <c r="I302">
        <v>48.1</v>
      </c>
      <c r="J302">
        <v>908</v>
      </c>
    </row>
    <row r="303" spans="1:10">
      <c r="A303">
        <v>588</v>
      </c>
      <c r="B303">
        <v>48.1</v>
      </c>
      <c r="C303">
        <v>48.1</v>
      </c>
      <c r="D303">
        <v>48.1</v>
      </c>
      <c r="E303">
        <v>48.1</v>
      </c>
      <c r="F303">
        <v>48.2</v>
      </c>
      <c r="G303">
        <v>48.2</v>
      </c>
      <c r="H303">
        <v>48.2</v>
      </c>
      <c r="I303">
        <v>48.2</v>
      </c>
      <c r="J303">
        <v>906</v>
      </c>
    </row>
    <row r="304" spans="1:10">
      <c r="A304">
        <v>590</v>
      </c>
      <c r="B304">
        <v>48.2</v>
      </c>
      <c r="C304">
        <v>48.3</v>
      </c>
      <c r="D304">
        <v>48.3</v>
      </c>
      <c r="E304">
        <v>48.3</v>
      </c>
      <c r="F304">
        <v>48.3</v>
      </c>
      <c r="G304">
        <v>48.3</v>
      </c>
      <c r="H304">
        <v>48.4</v>
      </c>
      <c r="I304">
        <v>48.4</v>
      </c>
      <c r="J304">
        <v>904</v>
      </c>
    </row>
    <row r="305" spans="1:10">
      <c r="A305">
        <v>592</v>
      </c>
      <c r="B305">
        <v>48.4</v>
      </c>
      <c r="C305">
        <v>48.4</v>
      </c>
      <c r="D305">
        <v>48.4</v>
      </c>
      <c r="E305">
        <v>48.5</v>
      </c>
      <c r="F305">
        <v>48.5</v>
      </c>
      <c r="G305">
        <v>48.5</v>
      </c>
      <c r="H305">
        <v>48.5</v>
      </c>
      <c r="I305">
        <v>48.6</v>
      </c>
      <c r="J305">
        <v>902</v>
      </c>
    </row>
    <row r="306" spans="1:10">
      <c r="A306">
        <v>594</v>
      </c>
      <c r="B306">
        <v>48.6</v>
      </c>
      <c r="C306">
        <v>48.6</v>
      </c>
      <c r="D306">
        <v>48.6</v>
      </c>
      <c r="E306">
        <v>48.6</v>
      </c>
      <c r="F306">
        <v>48.7</v>
      </c>
      <c r="G306">
        <v>48.7</v>
      </c>
      <c r="H306">
        <v>48.7</v>
      </c>
      <c r="I306">
        <v>48.7</v>
      </c>
      <c r="J306">
        <v>900</v>
      </c>
    </row>
    <row r="307" spans="1:10">
      <c r="A307">
        <v>596</v>
      </c>
      <c r="B307">
        <v>48.7</v>
      </c>
      <c r="C307">
        <v>48.8</v>
      </c>
      <c r="D307">
        <v>48.8</v>
      </c>
      <c r="E307">
        <v>48.8</v>
      </c>
      <c r="F307">
        <v>48.8</v>
      </c>
      <c r="G307">
        <v>48.8</v>
      </c>
      <c r="H307">
        <v>48.9</v>
      </c>
      <c r="I307">
        <v>48.9</v>
      </c>
      <c r="J307">
        <v>898</v>
      </c>
    </row>
    <row r="308" spans="1:10">
      <c r="A308">
        <v>598</v>
      </c>
      <c r="B308">
        <v>48.9</v>
      </c>
      <c r="C308">
        <v>48.9</v>
      </c>
      <c r="D308">
        <v>48.9</v>
      </c>
      <c r="E308">
        <v>49</v>
      </c>
      <c r="F308">
        <v>49</v>
      </c>
      <c r="G308">
        <v>49</v>
      </c>
      <c r="H308">
        <v>49</v>
      </c>
      <c r="I308">
        <v>49.1</v>
      </c>
      <c r="J308">
        <v>896</v>
      </c>
    </row>
    <row r="309" spans="1:10">
      <c r="A309">
        <v>600</v>
      </c>
      <c r="B309">
        <v>49.1</v>
      </c>
      <c r="C309">
        <v>49.1</v>
      </c>
      <c r="D309">
        <v>49.1</v>
      </c>
      <c r="E309">
        <v>49.1</v>
      </c>
      <c r="F309">
        <v>49.2</v>
      </c>
      <c r="G309">
        <v>49.2</v>
      </c>
      <c r="H309">
        <v>49.2</v>
      </c>
      <c r="I309">
        <v>49.2</v>
      </c>
      <c r="J309">
        <v>894</v>
      </c>
    </row>
    <row r="310" spans="1:10">
      <c r="A310">
        <v>602</v>
      </c>
      <c r="B310">
        <v>49.2</v>
      </c>
      <c r="C310">
        <v>49.3</v>
      </c>
      <c r="D310">
        <v>49.3</v>
      </c>
      <c r="E310">
        <v>49.3</v>
      </c>
      <c r="F310">
        <v>49.3</v>
      </c>
      <c r="G310">
        <v>49.3</v>
      </c>
      <c r="H310">
        <v>49.4</v>
      </c>
      <c r="I310">
        <v>49.4</v>
      </c>
      <c r="J310">
        <v>892</v>
      </c>
    </row>
    <row r="311" spans="1:10">
      <c r="A311">
        <v>604</v>
      </c>
      <c r="B311">
        <v>49.4</v>
      </c>
      <c r="C311">
        <v>49.4</v>
      </c>
      <c r="D311">
        <v>49.4</v>
      </c>
      <c r="E311">
        <v>49.5</v>
      </c>
      <c r="F311">
        <v>49.5</v>
      </c>
      <c r="G311">
        <v>49.5</v>
      </c>
      <c r="H311">
        <v>49.5</v>
      </c>
      <c r="I311">
        <v>49.6</v>
      </c>
      <c r="J311">
        <v>890</v>
      </c>
    </row>
    <row r="312" spans="1:10">
      <c r="A312">
        <v>606</v>
      </c>
      <c r="B312">
        <v>49.6</v>
      </c>
      <c r="C312">
        <v>49.6</v>
      </c>
      <c r="D312">
        <v>49.6</v>
      </c>
      <c r="E312">
        <v>49.6</v>
      </c>
      <c r="F312">
        <v>49.7</v>
      </c>
      <c r="G312">
        <v>49.7</v>
      </c>
      <c r="H312">
        <v>49.7</v>
      </c>
      <c r="I312">
        <v>49.7</v>
      </c>
      <c r="J312">
        <v>888</v>
      </c>
    </row>
    <row r="313" spans="1:10">
      <c r="A313">
        <v>608</v>
      </c>
      <c r="B313">
        <v>49.7</v>
      </c>
      <c r="C313">
        <v>49.8</v>
      </c>
      <c r="D313">
        <v>49.8</v>
      </c>
      <c r="E313">
        <v>49.8</v>
      </c>
      <c r="F313">
        <v>49.8</v>
      </c>
      <c r="G313">
        <v>49.8</v>
      </c>
      <c r="H313">
        <v>49.9</v>
      </c>
      <c r="I313">
        <v>49.9</v>
      </c>
      <c r="J313">
        <v>886</v>
      </c>
    </row>
    <row r="314" spans="1:10">
      <c r="A314">
        <v>610</v>
      </c>
      <c r="B314">
        <v>49.9</v>
      </c>
      <c r="C314">
        <v>49.9</v>
      </c>
      <c r="D314">
        <v>49.9</v>
      </c>
      <c r="E314">
        <v>50</v>
      </c>
      <c r="F314">
        <v>50</v>
      </c>
      <c r="G314">
        <v>50</v>
      </c>
      <c r="H314">
        <v>50</v>
      </c>
      <c r="I314">
        <v>50.1</v>
      </c>
      <c r="J314">
        <v>884</v>
      </c>
    </row>
    <row r="315" spans="1:10">
      <c r="A315">
        <v>612</v>
      </c>
      <c r="B315">
        <v>50.1</v>
      </c>
      <c r="C315">
        <v>50.1</v>
      </c>
      <c r="D315">
        <v>50.1</v>
      </c>
      <c r="E315">
        <v>50.1</v>
      </c>
      <c r="F315">
        <v>50.2</v>
      </c>
      <c r="G315">
        <v>50.2</v>
      </c>
      <c r="H315">
        <v>50.2</v>
      </c>
      <c r="I315">
        <v>50.2</v>
      </c>
      <c r="J315">
        <v>882</v>
      </c>
    </row>
    <row r="316" spans="1:10">
      <c r="A316">
        <v>614</v>
      </c>
      <c r="B316">
        <v>50.2</v>
      </c>
      <c r="C316">
        <v>50.3</v>
      </c>
      <c r="D316">
        <v>50.3</v>
      </c>
      <c r="E316">
        <v>50.3</v>
      </c>
      <c r="F316">
        <v>50.3</v>
      </c>
      <c r="G316">
        <v>50.3</v>
      </c>
      <c r="H316">
        <v>50.4</v>
      </c>
      <c r="I316">
        <v>50.4</v>
      </c>
      <c r="J316">
        <v>880</v>
      </c>
    </row>
    <row r="317" spans="1:10">
      <c r="A317">
        <v>616</v>
      </c>
      <c r="B317">
        <v>50.4</v>
      </c>
      <c r="C317">
        <v>50.4</v>
      </c>
      <c r="D317">
        <v>50.4</v>
      </c>
      <c r="E317">
        <v>50.5</v>
      </c>
      <c r="F317">
        <v>50.5</v>
      </c>
      <c r="G317">
        <v>50.5</v>
      </c>
      <c r="H317">
        <v>50.5</v>
      </c>
      <c r="I317">
        <v>50.6</v>
      </c>
      <c r="J317">
        <v>878</v>
      </c>
    </row>
    <row r="318" spans="1:10">
      <c r="A318">
        <v>618</v>
      </c>
      <c r="B318">
        <v>50.6</v>
      </c>
      <c r="C318">
        <v>50.6</v>
      </c>
      <c r="D318">
        <v>50.6</v>
      </c>
      <c r="E318">
        <v>50.6</v>
      </c>
      <c r="F318">
        <v>50.7</v>
      </c>
      <c r="G318">
        <v>50.7</v>
      </c>
      <c r="H318">
        <v>50.7</v>
      </c>
      <c r="I318">
        <v>50.7</v>
      </c>
      <c r="J318">
        <v>876</v>
      </c>
    </row>
    <row r="319" spans="1:10">
      <c r="A319">
        <v>620</v>
      </c>
      <c r="B319">
        <v>50.7</v>
      </c>
      <c r="C319">
        <v>50.8</v>
      </c>
      <c r="D319">
        <v>50.8</v>
      </c>
      <c r="E319">
        <v>50.8</v>
      </c>
      <c r="F319">
        <v>50.8</v>
      </c>
      <c r="G319">
        <v>50.8</v>
      </c>
      <c r="H319">
        <v>50.9</v>
      </c>
      <c r="I319">
        <v>50.9</v>
      </c>
      <c r="J319">
        <v>874</v>
      </c>
    </row>
    <row r="320" spans="1:10">
      <c r="A320">
        <v>622</v>
      </c>
      <c r="B320">
        <v>50.9</v>
      </c>
      <c r="C320">
        <v>50.9</v>
      </c>
      <c r="D320">
        <v>50.9</v>
      </c>
      <c r="E320">
        <v>51</v>
      </c>
      <c r="F320">
        <v>51</v>
      </c>
      <c r="G320">
        <v>51</v>
      </c>
      <c r="H320">
        <v>51</v>
      </c>
      <c r="I320">
        <v>51.1</v>
      </c>
      <c r="J320">
        <v>872</v>
      </c>
    </row>
    <row r="321" spans="1:10">
      <c r="A321">
        <v>624</v>
      </c>
      <c r="B321">
        <v>51.1</v>
      </c>
      <c r="C321">
        <v>51.1</v>
      </c>
      <c r="D321">
        <v>51.1</v>
      </c>
      <c r="E321">
        <v>51.1</v>
      </c>
      <c r="F321">
        <v>51.2</v>
      </c>
      <c r="G321">
        <v>51.2</v>
      </c>
      <c r="H321">
        <v>51.2</v>
      </c>
      <c r="I321">
        <v>51.2</v>
      </c>
      <c r="J321">
        <v>870</v>
      </c>
    </row>
    <row r="322" spans="1:10">
      <c r="A322">
        <v>626</v>
      </c>
      <c r="B322">
        <v>51.2</v>
      </c>
      <c r="C322">
        <v>51.3</v>
      </c>
      <c r="D322">
        <v>51.3</v>
      </c>
      <c r="E322">
        <v>51.3</v>
      </c>
      <c r="F322">
        <v>51.3</v>
      </c>
      <c r="G322">
        <v>51.3</v>
      </c>
      <c r="H322">
        <v>51.4</v>
      </c>
      <c r="I322">
        <v>51.4</v>
      </c>
      <c r="J322">
        <v>868</v>
      </c>
    </row>
    <row r="323" spans="1:10">
      <c r="A323">
        <v>628</v>
      </c>
      <c r="B323">
        <v>51.4</v>
      </c>
      <c r="C323">
        <v>51.4</v>
      </c>
      <c r="D323">
        <v>51.4</v>
      </c>
      <c r="E323">
        <v>51.5</v>
      </c>
      <c r="F323">
        <v>51.5</v>
      </c>
      <c r="G323">
        <v>51.5</v>
      </c>
      <c r="H323">
        <v>51.5</v>
      </c>
      <c r="I323">
        <v>51.6</v>
      </c>
      <c r="J323">
        <v>866</v>
      </c>
    </row>
    <row r="324" spans="1:10">
      <c r="A324">
        <v>630</v>
      </c>
      <c r="B324">
        <v>51.6</v>
      </c>
      <c r="C324">
        <v>51.6</v>
      </c>
      <c r="D324">
        <v>51.6</v>
      </c>
      <c r="E324">
        <v>51.6</v>
      </c>
      <c r="F324">
        <v>51.7</v>
      </c>
      <c r="G324">
        <v>51.7</v>
      </c>
      <c r="H324">
        <v>51.7</v>
      </c>
      <c r="I324">
        <v>51.7</v>
      </c>
      <c r="J324">
        <v>864</v>
      </c>
    </row>
    <row r="325" spans="1:10">
      <c r="A325">
        <v>632</v>
      </c>
      <c r="B325">
        <v>51.7</v>
      </c>
      <c r="C325">
        <v>51.8</v>
      </c>
      <c r="D325">
        <v>51.8</v>
      </c>
      <c r="E325">
        <v>51.8</v>
      </c>
      <c r="F325">
        <v>51.8</v>
      </c>
      <c r="G325">
        <v>51.8</v>
      </c>
      <c r="H325">
        <v>51.9</v>
      </c>
      <c r="I325">
        <v>51.9</v>
      </c>
      <c r="J325">
        <v>862</v>
      </c>
    </row>
    <row r="326" spans="1:10">
      <c r="A326">
        <v>634</v>
      </c>
      <c r="B326">
        <v>51.9</v>
      </c>
      <c r="C326">
        <v>51.9</v>
      </c>
      <c r="D326">
        <v>51.9</v>
      </c>
      <c r="E326">
        <v>52</v>
      </c>
      <c r="F326">
        <v>52</v>
      </c>
      <c r="G326">
        <v>52</v>
      </c>
      <c r="H326">
        <v>52</v>
      </c>
      <c r="I326">
        <v>52.1</v>
      </c>
      <c r="J326">
        <v>860</v>
      </c>
    </row>
    <row r="327" spans="1:10">
      <c r="A327">
        <v>636</v>
      </c>
      <c r="B327">
        <v>52.1</v>
      </c>
      <c r="C327">
        <v>52.1</v>
      </c>
      <c r="D327">
        <v>52.1</v>
      </c>
      <c r="E327">
        <v>52.1</v>
      </c>
      <c r="F327">
        <v>52.2</v>
      </c>
      <c r="G327">
        <v>52.2</v>
      </c>
      <c r="H327">
        <v>52.2</v>
      </c>
      <c r="I327">
        <v>52.2</v>
      </c>
      <c r="J327">
        <v>858</v>
      </c>
    </row>
    <row r="328" spans="1:10">
      <c r="A328">
        <v>638</v>
      </c>
      <c r="B328">
        <v>52.2</v>
      </c>
      <c r="C328">
        <v>52.3</v>
      </c>
      <c r="D328">
        <v>52.3</v>
      </c>
      <c r="E328">
        <v>52.3</v>
      </c>
      <c r="F328">
        <v>52.3</v>
      </c>
      <c r="G328">
        <v>52.3</v>
      </c>
      <c r="H328">
        <v>52.4</v>
      </c>
      <c r="I328">
        <v>52.4</v>
      </c>
      <c r="J328">
        <v>856</v>
      </c>
    </row>
    <row r="329" spans="1:10">
      <c r="A329">
        <v>640</v>
      </c>
      <c r="B329">
        <v>52.4</v>
      </c>
      <c r="C329">
        <v>52.4</v>
      </c>
      <c r="D329">
        <v>52.4</v>
      </c>
      <c r="E329">
        <v>52.5</v>
      </c>
      <c r="F329">
        <v>52.5</v>
      </c>
      <c r="G329">
        <v>52.5</v>
      </c>
      <c r="H329">
        <v>52.5</v>
      </c>
      <c r="I329">
        <v>52.6</v>
      </c>
      <c r="J329">
        <v>854</v>
      </c>
    </row>
    <row r="330" spans="1:10">
      <c r="A330">
        <v>642</v>
      </c>
      <c r="B330">
        <v>52.6</v>
      </c>
      <c r="C330">
        <v>52.6</v>
      </c>
      <c r="D330">
        <v>52.6</v>
      </c>
      <c r="E330">
        <v>52.6</v>
      </c>
      <c r="F330">
        <v>52.7</v>
      </c>
      <c r="G330">
        <v>52.7</v>
      </c>
      <c r="H330">
        <v>52.7</v>
      </c>
      <c r="I330">
        <v>52.7</v>
      </c>
      <c r="J330">
        <v>852</v>
      </c>
    </row>
    <row r="331" spans="1:10">
      <c r="A331">
        <v>644</v>
      </c>
      <c r="B331">
        <v>52.7</v>
      </c>
      <c r="C331">
        <v>52.8</v>
      </c>
      <c r="D331">
        <v>52.8</v>
      </c>
      <c r="E331">
        <v>52.8</v>
      </c>
      <c r="F331">
        <v>52.8</v>
      </c>
      <c r="G331">
        <v>52.8</v>
      </c>
      <c r="H331">
        <v>52.9</v>
      </c>
      <c r="I331">
        <v>52.9</v>
      </c>
      <c r="J331">
        <v>850</v>
      </c>
    </row>
    <row r="332" spans="1:10">
      <c r="A332">
        <v>646</v>
      </c>
      <c r="B332">
        <v>52.9</v>
      </c>
      <c r="C332">
        <v>52.9</v>
      </c>
      <c r="D332">
        <v>52.9</v>
      </c>
      <c r="E332">
        <v>53</v>
      </c>
      <c r="F332">
        <v>53</v>
      </c>
      <c r="G332">
        <v>53</v>
      </c>
      <c r="H332">
        <v>53</v>
      </c>
      <c r="I332">
        <v>53.1</v>
      </c>
      <c r="J332">
        <v>848</v>
      </c>
    </row>
    <row r="333" spans="1:10">
      <c r="A333">
        <v>648</v>
      </c>
      <c r="B333">
        <v>53.1</v>
      </c>
      <c r="C333">
        <v>53.1</v>
      </c>
      <c r="D333">
        <v>53.1</v>
      </c>
      <c r="E333">
        <v>53.1</v>
      </c>
      <c r="F333">
        <v>53.2</v>
      </c>
      <c r="G333">
        <v>53.2</v>
      </c>
      <c r="H333">
        <v>53.2</v>
      </c>
      <c r="I333">
        <v>53.2</v>
      </c>
      <c r="J333">
        <v>846</v>
      </c>
    </row>
    <row r="334" spans="1:10">
      <c r="A334">
        <v>650</v>
      </c>
      <c r="B334">
        <v>53.2</v>
      </c>
      <c r="C334">
        <v>53.3</v>
      </c>
      <c r="D334">
        <v>53.3</v>
      </c>
      <c r="E334">
        <v>53.3</v>
      </c>
      <c r="F334">
        <v>53.3</v>
      </c>
      <c r="G334">
        <v>53.3</v>
      </c>
      <c r="H334">
        <v>53.4</v>
      </c>
      <c r="I334">
        <v>53.4</v>
      </c>
      <c r="J334">
        <v>844</v>
      </c>
    </row>
    <row r="335" spans="1:10">
      <c r="A335">
        <v>652</v>
      </c>
      <c r="B335">
        <v>53.4</v>
      </c>
      <c r="C335">
        <v>53.4</v>
      </c>
      <c r="D335">
        <v>53.4</v>
      </c>
      <c r="E335">
        <v>53.5</v>
      </c>
      <c r="F335">
        <v>53.5</v>
      </c>
      <c r="G335">
        <v>53.5</v>
      </c>
      <c r="H335">
        <v>53.5</v>
      </c>
      <c r="I335">
        <v>53.6</v>
      </c>
      <c r="J335">
        <v>842</v>
      </c>
    </row>
    <row r="336" spans="1:10">
      <c r="A336">
        <v>654</v>
      </c>
      <c r="B336">
        <v>53.6</v>
      </c>
      <c r="C336">
        <v>53.6</v>
      </c>
      <c r="D336">
        <v>53.6</v>
      </c>
      <c r="E336">
        <v>53.6</v>
      </c>
      <c r="F336">
        <v>53.7</v>
      </c>
      <c r="G336">
        <v>53.7</v>
      </c>
      <c r="H336">
        <v>53.7</v>
      </c>
      <c r="I336">
        <v>53.7</v>
      </c>
      <c r="J336">
        <v>840</v>
      </c>
    </row>
    <row r="337" spans="1:10">
      <c r="A337">
        <v>656</v>
      </c>
      <c r="B337">
        <v>53.7</v>
      </c>
      <c r="C337">
        <v>53.8</v>
      </c>
      <c r="D337">
        <v>53.8</v>
      </c>
      <c r="E337">
        <v>53.8</v>
      </c>
      <c r="F337">
        <v>53.8</v>
      </c>
      <c r="G337">
        <v>53.8</v>
      </c>
      <c r="H337">
        <v>53.9</v>
      </c>
      <c r="I337">
        <v>53.9</v>
      </c>
      <c r="J337">
        <v>838</v>
      </c>
    </row>
    <row r="338" spans="1:10">
      <c r="A338">
        <v>658</v>
      </c>
      <c r="B338">
        <v>53.9</v>
      </c>
      <c r="C338">
        <v>53.9</v>
      </c>
      <c r="D338">
        <v>53.9</v>
      </c>
      <c r="E338">
        <v>54</v>
      </c>
      <c r="F338">
        <v>54</v>
      </c>
      <c r="G338">
        <v>54</v>
      </c>
      <c r="H338">
        <v>54</v>
      </c>
      <c r="I338">
        <v>54.1</v>
      </c>
      <c r="J338">
        <v>836</v>
      </c>
    </row>
    <row r="339" spans="1:10">
      <c r="A339">
        <v>660</v>
      </c>
      <c r="B339">
        <v>54.1</v>
      </c>
      <c r="C339">
        <v>54.1</v>
      </c>
      <c r="D339">
        <v>54.1</v>
      </c>
      <c r="E339">
        <v>54.1</v>
      </c>
      <c r="F339">
        <v>54.2</v>
      </c>
      <c r="G339">
        <v>54.2</v>
      </c>
      <c r="H339">
        <v>54.2</v>
      </c>
      <c r="I339">
        <v>54.2</v>
      </c>
      <c r="J339">
        <v>834</v>
      </c>
    </row>
    <row r="340" spans="1:10">
      <c r="A340">
        <v>662</v>
      </c>
      <c r="B340">
        <v>54.2</v>
      </c>
      <c r="C340">
        <v>54.3</v>
      </c>
      <c r="D340">
        <v>54.3</v>
      </c>
      <c r="E340">
        <v>54.3</v>
      </c>
      <c r="F340">
        <v>54.3</v>
      </c>
      <c r="G340">
        <v>54.3</v>
      </c>
      <c r="H340">
        <v>54.4</v>
      </c>
      <c r="I340">
        <v>54.4</v>
      </c>
      <c r="J340">
        <v>832</v>
      </c>
    </row>
    <row r="341" spans="1:10">
      <c r="A341">
        <v>664</v>
      </c>
      <c r="B341">
        <v>54.4</v>
      </c>
      <c r="C341">
        <v>54.4</v>
      </c>
      <c r="D341">
        <v>54.4</v>
      </c>
      <c r="E341">
        <v>54.5</v>
      </c>
      <c r="F341">
        <v>54.5</v>
      </c>
      <c r="G341">
        <v>54.5</v>
      </c>
      <c r="H341">
        <v>54.5</v>
      </c>
      <c r="I341">
        <v>54.6</v>
      </c>
      <c r="J341">
        <v>830</v>
      </c>
    </row>
    <row r="342" spans="1:10">
      <c r="A342">
        <v>666</v>
      </c>
      <c r="B342">
        <v>54.6</v>
      </c>
      <c r="C342">
        <v>54.6</v>
      </c>
      <c r="D342">
        <v>54.6</v>
      </c>
      <c r="E342">
        <v>54.6</v>
      </c>
      <c r="F342">
        <v>54.7</v>
      </c>
      <c r="G342">
        <v>54.7</v>
      </c>
      <c r="H342">
        <v>54.7</v>
      </c>
      <c r="I342">
        <v>54.7</v>
      </c>
      <c r="J342">
        <v>828</v>
      </c>
    </row>
    <row r="343" spans="1:10">
      <c r="A343">
        <v>668</v>
      </c>
      <c r="B343">
        <v>54.7</v>
      </c>
      <c r="C343">
        <v>54.8</v>
      </c>
      <c r="D343">
        <v>54.8</v>
      </c>
      <c r="E343">
        <v>54.8</v>
      </c>
      <c r="F343">
        <v>54.8</v>
      </c>
      <c r="G343">
        <v>54.8</v>
      </c>
      <c r="H343">
        <v>54.9</v>
      </c>
      <c r="I343">
        <v>54.9</v>
      </c>
      <c r="J343">
        <v>826</v>
      </c>
    </row>
    <row r="344" spans="1:10">
      <c r="A344">
        <v>670</v>
      </c>
      <c r="B344">
        <v>54.9</v>
      </c>
      <c r="C344">
        <v>54.9</v>
      </c>
      <c r="D344">
        <v>54.9</v>
      </c>
      <c r="E344">
        <v>55</v>
      </c>
      <c r="F344">
        <v>55</v>
      </c>
      <c r="G344">
        <v>55</v>
      </c>
      <c r="H344">
        <v>55</v>
      </c>
      <c r="I344">
        <v>55.1</v>
      </c>
      <c r="J344">
        <v>824</v>
      </c>
    </row>
    <row r="345" spans="1:10">
      <c r="A345">
        <v>672</v>
      </c>
      <c r="B345">
        <v>55.1</v>
      </c>
      <c r="C345">
        <v>55.1</v>
      </c>
      <c r="D345">
        <v>55.1</v>
      </c>
      <c r="E345">
        <v>55.1</v>
      </c>
      <c r="F345">
        <v>55.2</v>
      </c>
      <c r="G345">
        <v>55.2</v>
      </c>
      <c r="H345">
        <v>55.2</v>
      </c>
      <c r="I345">
        <v>55.2</v>
      </c>
      <c r="J345">
        <v>822</v>
      </c>
    </row>
    <row r="346" spans="1:10">
      <c r="A346">
        <v>674</v>
      </c>
      <c r="B346">
        <v>55.2</v>
      </c>
      <c r="C346">
        <v>55.3</v>
      </c>
      <c r="D346">
        <v>55.3</v>
      </c>
      <c r="E346">
        <v>55.3</v>
      </c>
      <c r="F346">
        <v>55.3</v>
      </c>
      <c r="G346">
        <v>55.3</v>
      </c>
      <c r="H346">
        <v>55.4</v>
      </c>
      <c r="I346">
        <v>55.4</v>
      </c>
      <c r="J346">
        <v>820</v>
      </c>
    </row>
    <row r="347" spans="1:10">
      <c r="A347">
        <v>676</v>
      </c>
      <c r="B347">
        <v>55.4</v>
      </c>
      <c r="C347">
        <v>55.4</v>
      </c>
      <c r="D347">
        <v>55.4</v>
      </c>
      <c r="E347">
        <v>55.5</v>
      </c>
      <c r="F347">
        <v>55.5</v>
      </c>
      <c r="G347">
        <v>55.5</v>
      </c>
      <c r="H347">
        <v>55.5</v>
      </c>
      <c r="I347">
        <v>55.6</v>
      </c>
      <c r="J347">
        <v>818</v>
      </c>
    </row>
    <row r="348" spans="1:10">
      <c r="A348">
        <v>678</v>
      </c>
      <c r="B348">
        <v>55.6</v>
      </c>
      <c r="C348">
        <v>55.6</v>
      </c>
      <c r="D348">
        <v>55.6</v>
      </c>
      <c r="E348">
        <v>55.6</v>
      </c>
      <c r="F348">
        <v>55.7</v>
      </c>
      <c r="G348">
        <v>55.7</v>
      </c>
      <c r="H348">
        <v>55.7</v>
      </c>
      <c r="I348">
        <v>55.7</v>
      </c>
      <c r="J348">
        <v>816</v>
      </c>
    </row>
    <row r="349" spans="1:10">
      <c r="A349">
        <v>680</v>
      </c>
      <c r="B349">
        <v>55.7</v>
      </c>
      <c r="C349">
        <v>55.8</v>
      </c>
      <c r="D349">
        <v>55.8</v>
      </c>
      <c r="E349">
        <v>55.8</v>
      </c>
      <c r="F349">
        <v>55.8</v>
      </c>
      <c r="G349">
        <v>55.8</v>
      </c>
      <c r="H349">
        <v>55.9</v>
      </c>
      <c r="I349">
        <v>55.9</v>
      </c>
      <c r="J349">
        <v>814</v>
      </c>
    </row>
    <row r="350" spans="1:10">
      <c r="A350">
        <v>682</v>
      </c>
      <c r="B350">
        <v>55.9</v>
      </c>
      <c r="C350">
        <v>55.9</v>
      </c>
      <c r="D350">
        <v>55.9</v>
      </c>
      <c r="E350">
        <v>56</v>
      </c>
      <c r="F350">
        <v>56</v>
      </c>
      <c r="G350">
        <v>56</v>
      </c>
      <c r="H350">
        <v>56</v>
      </c>
      <c r="I350">
        <v>56.1</v>
      </c>
      <c r="J350">
        <v>812</v>
      </c>
    </row>
    <row r="351" spans="1:10">
      <c r="A351">
        <v>684</v>
      </c>
      <c r="B351">
        <v>56.1</v>
      </c>
      <c r="C351">
        <v>56.1</v>
      </c>
      <c r="D351">
        <v>56.1</v>
      </c>
      <c r="E351">
        <v>56.1</v>
      </c>
      <c r="F351">
        <v>56.2</v>
      </c>
      <c r="G351">
        <v>56.2</v>
      </c>
      <c r="H351">
        <v>56.2</v>
      </c>
      <c r="I351">
        <v>56.2</v>
      </c>
      <c r="J351">
        <v>810</v>
      </c>
    </row>
    <row r="352" spans="1:10">
      <c r="A352">
        <v>686</v>
      </c>
      <c r="B352">
        <v>56.2</v>
      </c>
      <c r="C352">
        <v>56.3</v>
      </c>
      <c r="D352">
        <v>56.3</v>
      </c>
      <c r="E352">
        <v>56.3</v>
      </c>
      <c r="F352">
        <v>56.3</v>
      </c>
      <c r="G352">
        <v>56.3</v>
      </c>
      <c r="H352">
        <v>56.4</v>
      </c>
      <c r="I352">
        <v>56.4</v>
      </c>
      <c r="J352">
        <v>808</v>
      </c>
    </row>
    <row r="353" spans="1:10">
      <c r="A353">
        <v>688</v>
      </c>
      <c r="B353">
        <v>56.4</v>
      </c>
      <c r="C353">
        <v>56.4</v>
      </c>
      <c r="D353">
        <v>56.4</v>
      </c>
      <c r="E353">
        <v>56.5</v>
      </c>
      <c r="F353">
        <v>56.5</v>
      </c>
      <c r="G353">
        <v>56.5</v>
      </c>
      <c r="H353">
        <v>56.5</v>
      </c>
      <c r="I353">
        <v>56.6</v>
      </c>
      <c r="J353">
        <v>806</v>
      </c>
    </row>
    <row r="354" spans="1:10">
      <c r="A354">
        <v>690</v>
      </c>
      <c r="B354">
        <v>56.6</v>
      </c>
      <c r="C354">
        <v>56.6</v>
      </c>
      <c r="D354">
        <v>56.6</v>
      </c>
      <c r="E354">
        <v>56.6</v>
      </c>
      <c r="F354">
        <v>56.7</v>
      </c>
      <c r="G354">
        <v>56.7</v>
      </c>
      <c r="H354">
        <v>56.7</v>
      </c>
      <c r="I354">
        <v>56.7</v>
      </c>
      <c r="J354">
        <v>804</v>
      </c>
    </row>
    <row r="355" spans="1:10">
      <c r="A355">
        <v>692</v>
      </c>
      <c r="B355">
        <v>56.7</v>
      </c>
      <c r="C355">
        <v>56.8</v>
      </c>
      <c r="D355">
        <v>56.8</v>
      </c>
      <c r="E355">
        <v>56.8</v>
      </c>
      <c r="F355">
        <v>56.8</v>
      </c>
      <c r="G355">
        <v>56.8</v>
      </c>
      <c r="H355">
        <v>56.9</v>
      </c>
      <c r="I355">
        <v>56.9</v>
      </c>
      <c r="J355">
        <v>802</v>
      </c>
    </row>
    <row r="356" spans="1:10">
      <c r="A356">
        <v>694</v>
      </c>
      <c r="B356">
        <v>56.9</v>
      </c>
      <c r="C356">
        <v>56.9</v>
      </c>
      <c r="D356">
        <v>56.9</v>
      </c>
      <c r="E356">
        <v>57</v>
      </c>
      <c r="F356">
        <v>57</v>
      </c>
      <c r="G356">
        <v>57</v>
      </c>
      <c r="H356">
        <v>57</v>
      </c>
      <c r="I356">
        <v>57.1</v>
      </c>
      <c r="J356">
        <v>800</v>
      </c>
    </row>
    <row r="357" spans="1:10">
      <c r="A357">
        <v>696</v>
      </c>
      <c r="B357">
        <v>57.1</v>
      </c>
      <c r="C357">
        <v>57.1</v>
      </c>
      <c r="D357">
        <v>57.1</v>
      </c>
      <c r="E357">
        <v>57.1</v>
      </c>
      <c r="F357">
        <v>57.2</v>
      </c>
      <c r="G357">
        <v>57.2</v>
      </c>
      <c r="H357">
        <v>57.2</v>
      </c>
      <c r="I357">
        <v>57.2</v>
      </c>
      <c r="J357">
        <v>798</v>
      </c>
    </row>
    <row r="358" spans="1:10">
      <c r="A358">
        <v>698</v>
      </c>
      <c r="B358">
        <v>57.2</v>
      </c>
      <c r="C358">
        <v>57.3</v>
      </c>
      <c r="D358">
        <v>57.3</v>
      </c>
      <c r="E358">
        <v>57.3</v>
      </c>
      <c r="F358">
        <v>57.3</v>
      </c>
      <c r="G358">
        <v>57.3</v>
      </c>
      <c r="H358">
        <v>57.4</v>
      </c>
      <c r="I358">
        <v>57.4</v>
      </c>
      <c r="J358">
        <v>796</v>
      </c>
    </row>
    <row r="359" spans="1:10">
      <c r="A359">
        <v>700</v>
      </c>
      <c r="B359">
        <v>57.4</v>
      </c>
      <c r="C359">
        <v>57.4</v>
      </c>
      <c r="D359">
        <v>57.4</v>
      </c>
      <c r="E359">
        <v>57.5</v>
      </c>
      <c r="F359">
        <v>57.5</v>
      </c>
      <c r="G359">
        <v>57.5</v>
      </c>
      <c r="H359">
        <v>57.5</v>
      </c>
      <c r="I359">
        <v>57.6</v>
      </c>
      <c r="J359">
        <v>794</v>
      </c>
    </row>
    <row r="360" spans="1:10">
      <c r="A360">
        <v>702</v>
      </c>
      <c r="B360">
        <v>57.6</v>
      </c>
      <c r="C360">
        <v>57.6</v>
      </c>
      <c r="D360">
        <v>57.6</v>
      </c>
      <c r="E360">
        <v>57.6</v>
      </c>
      <c r="F360">
        <v>57.7</v>
      </c>
      <c r="G360">
        <v>57.7</v>
      </c>
      <c r="H360">
        <v>57.7</v>
      </c>
      <c r="I360">
        <v>57.7</v>
      </c>
      <c r="J360">
        <v>792</v>
      </c>
    </row>
    <row r="361" spans="1:10">
      <c r="A361">
        <v>704</v>
      </c>
      <c r="B361">
        <v>57.7</v>
      </c>
      <c r="C361">
        <v>57.8</v>
      </c>
      <c r="D361">
        <v>57.8</v>
      </c>
      <c r="E361">
        <v>57.8</v>
      </c>
      <c r="F361">
        <v>57.8</v>
      </c>
      <c r="G361">
        <v>57.8</v>
      </c>
      <c r="H361">
        <v>57.9</v>
      </c>
      <c r="I361">
        <v>57.9</v>
      </c>
      <c r="J361">
        <v>790</v>
      </c>
    </row>
    <row r="362" spans="1:10">
      <c r="A362">
        <v>706</v>
      </c>
      <c r="B362">
        <v>57.9</v>
      </c>
      <c r="C362">
        <v>57.9</v>
      </c>
      <c r="D362">
        <v>57.9</v>
      </c>
      <c r="E362">
        <v>58</v>
      </c>
      <c r="F362">
        <v>58</v>
      </c>
      <c r="G362">
        <v>58</v>
      </c>
      <c r="H362">
        <v>58</v>
      </c>
      <c r="I362">
        <v>58.1</v>
      </c>
      <c r="J362">
        <v>788</v>
      </c>
    </row>
    <row r="363" spans="1:10">
      <c r="A363">
        <v>708</v>
      </c>
      <c r="B363">
        <v>58.1</v>
      </c>
      <c r="C363">
        <v>58.1</v>
      </c>
      <c r="D363">
        <v>58.1</v>
      </c>
      <c r="E363">
        <v>58.1</v>
      </c>
      <c r="F363">
        <v>58.2</v>
      </c>
      <c r="G363">
        <v>58.2</v>
      </c>
      <c r="H363">
        <v>58.2</v>
      </c>
      <c r="I363">
        <v>58.2</v>
      </c>
      <c r="J363">
        <v>786</v>
      </c>
    </row>
    <row r="364" spans="1:10">
      <c r="A364">
        <v>710</v>
      </c>
      <c r="B364">
        <v>58.2</v>
      </c>
      <c r="C364">
        <v>58.3</v>
      </c>
      <c r="D364">
        <v>58.3</v>
      </c>
      <c r="E364">
        <v>58.3</v>
      </c>
      <c r="F364">
        <v>58.3</v>
      </c>
      <c r="G364">
        <v>58.3</v>
      </c>
      <c r="H364">
        <v>58.4</v>
      </c>
      <c r="I364">
        <v>58.4</v>
      </c>
      <c r="J364">
        <v>784</v>
      </c>
    </row>
    <row r="365" spans="1:10">
      <c r="A365">
        <v>712</v>
      </c>
      <c r="B365">
        <v>58.4</v>
      </c>
      <c r="C365">
        <v>58.4</v>
      </c>
      <c r="D365">
        <v>58.4</v>
      </c>
      <c r="E365">
        <v>58.5</v>
      </c>
      <c r="F365">
        <v>58.5</v>
      </c>
      <c r="G365">
        <v>58.5</v>
      </c>
      <c r="H365">
        <v>58.5</v>
      </c>
      <c r="I365">
        <v>58.6</v>
      </c>
      <c r="J365">
        <v>782</v>
      </c>
    </row>
    <row r="366" spans="1:10">
      <c r="A366">
        <v>714</v>
      </c>
      <c r="B366">
        <v>58.6</v>
      </c>
      <c r="C366">
        <v>58.6</v>
      </c>
      <c r="D366">
        <v>58.6</v>
      </c>
      <c r="E366">
        <v>58.6</v>
      </c>
      <c r="F366">
        <v>58.7</v>
      </c>
      <c r="G366">
        <v>58.7</v>
      </c>
      <c r="H366">
        <v>58.7</v>
      </c>
      <c r="I366">
        <v>58.7</v>
      </c>
      <c r="J366">
        <v>780</v>
      </c>
    </row>
    <row r="367" spans="1:10">
      <c r="A367">
        <v>716</v>
      </c>
      <c r="B367">
        <v>58.7</v>
      </c>
      <c r="C367">
        <v>58.8</v>
      </c>
      <c r="D367">
        <v>58.8</v>
      </c>
      <c r="E367">
        <v>58.8</v>
      </c>
      <c r="F367">
        <v>58.8</v>
      </c>
      <c r="G367">
        <v>58.8</v>
      </c>
      <c r="H367">
        <v>58.9</v>
      </c>
      <c r="I367">
        <v>58.9</v>
      </c>
      <c r="J367">
        <v>778</v>
      </c>
    </row>
    <row r="368" spans="1:10">
      <c r="A368">
        <v>718</v>
      </c>
      <c r="B368">
        <v>58.9</v>
      </c>
      <c r="C368">
        <v>58.9</v>
      </c>
      <c r="D368">
        <v>58.9</v>
      </c>
      <c r="E368">
        <v>59</v>
      </c>
      <c r="F368">
        <v>59</v>
      </c>
      <c r="G368">
        <v>59</v>
      </c>
      <c r="H368">
        <v>59</v>
      </c>
      <c r="I368">
        <v>59.1</v>
      </c>
      <c r="J368">
        <v>776</v>
      </c>
    </row>
    <row r="369" spans="1:10">
      <c r="A369">
        <v>720</v>
      </c>
      <c r="B369">
        <v>59.1</v>
      </c>
      <c r="C369">
        <v>59.1</v>
      </c>
      <c r="D369">
        <v>59.1</v>
      </c>
      <c r="E369">
        <v>59.1</v>
      </c>
      <c r="F369">
        <v>59.2</v>
      </c>
      <c r="G369">
        <v>59.2</v>
      </c>
      <c r="H369">
        <v>59.2</v>
      </c>
      <c r="I369">
        <v>59.2</v>
      </c>
      <c r="J369">
        <v>774</v>
      </c>
    </row>
    <row r="370" spans="1:10">
      <c r="A370">
        <v>722</v>
      </c>
      <c r="B370">
        <v>59.2</v>
      </c>
      <c r="C370">
        <v>59.3</v>
      </c>
      <c r="D370">
        <v>59.3</v>
      </c>
      <c r="E370">
        <v>59.3</v>
      </c>
      <c r="F370">
        <v>59.3</v>
      </c>
      <c r="G370">
        <v>59.3</v>
      </c>
      <c r="H370">
        <v>59.4</v>
      </c>
      <c r="I370">
        <v>59.4</v>
      </c>
      <c r="J370">
        <v>772</v>
      </c>
    </row>
    <row r="371" spans="1:10">
      <c r="A371">
        <v>724</v>
      </c>
      <c r="B371">
        <v>59.4</v>
      </c>
      <c r="C371">
        <v>59.4</v>
      </c>
      <c r="D371">
        <v>59.4</v>
      </c>
      <c r="E371">
        <v>59.5</v>
      </c>
      <c r="F371">
        <v>59.5</v>
      </c>
      <c r="G371">
        <v>59.5</v>
      </c>
      <c r="H371">
        <v>59.5</v>
      </c>
      <c r="I371">
        <v>59.6</v>
      </c>
      <c r="J371">
        <v>770</v>
      </c>
    </row>
    <row r="372" spans="1:10">
      <c r="A372">
        <v>726</v>
      </c>
      <c r="B372">
        <v>59.6</v>
      </c>
      <c r="C372">
        <v>59.6</v>
      </c>
      <c r="D372">
        <v>59.6</v>
      </c>
      <c r="E372">
        <v>59.6</v>
      </c>
      <c r="F372">
        <v>59.7</v>
      </c>
      <c r="G372">
        <v>59.7</v>
      </c>
      <c r="H372">
        <v>59.7</v>
      </c>
      <c r="I372">
        <v>59.7</v>
      </c>
      <c r="J372">
        <v>768</v>
      </c>
    </row>
    <row r="373" spans="1:10">
      <c r="A373">
        <v>728</v>
      </c>
      <c r="B373">
        <v>59.7</v>
      </c>
      <c r="C373">
        <v>59.8</v>
      </c>
      <c r="D373">
        <v>59.8</v>
      </c>
      <c r="E373">
        <v>59.8</v>
      </c>
      <c r="F373">
        <v>59.8</v>
      </c>
      <c r="G373">
        <v>59.8</v>
      </c>
      <c r="H373">
        <v>59.9</v>
      </c>
      <c r="I373">
        <v>59.9</v>
      </c>
      <c r="J373">
        <v>766</v>
      </c>
    </row>
    <row r="374" spans="1:10">
      <c r="A374">
        <v>730</v>
      </c>
      <c r="B374">
        <v>59.9</v>
      </c>
      <c r="C374">
        <v>59.9</v>
      </c>
      <c r="D374">
        <v>59.9</v>
      </c>
      <c r="E374">
        <v>60</v>
      </c>
      <c r="F374">
        <v>60</v>
      </c>
      <c r="G374">
        <v>60</v>
      </c>
      <c r="H374">
        <v>60</v>
      </c>
      <c r="I374">
        <v>60.1</v>
      </c>
      <c r="J374">
        <v>764</v>
      </c>
    </row>
    <row r="375" spans="1:10">
      <c r="A375">
        <v>732</v>
      </c>
      <c r="B375">
        <v>60.1</v>
      </c>
      <c r="C375">
        <v>60.1</v>
      </c>
      <c r="D375">
        <v>60.1</v>
      </c>
      <c r="E375">
        <v>60.1</v>
      </c>
      <c r="F375">
        <v>60.2</v>
      </c>
      <c r="G375">
        <v>60.2</v>
      </c>
      <c r="H375">
        <v>60.2</v>
      </c>
      <c r="I375">
        <v>60.2</v>
      </c>
      <c r="J375">
        <v>762</v>
      </c>
    </row>
    <row r="376" spans="1:10">
      <c r="A376">
        <v>734</v>
      </c>
      <c r="B376">
        <v>60.2</v>
      </c>
      <c r="C376">
        <v>60.3</v>
      </c>
      <c r="D376">
        <v>60.3</v>
      </c>
      <c r="E376">
        <v>60.3</v>
      </c>
      <c r="F376">
        <v>60.3</v>
      </c>
      <c r="G376">
        <v>60.3</v>
      </c>
      <c r="H376">
        <v>60.4</v>
      </c>
      <c r="I376">
        <v>60.4</v>
      </c>
      <c r="J376">
        <v>760</v>
      </c>
    </row>
    <row r="377" spans="1:10">
      <c r="A377">
        <v>736</v>
      </c>
      <c r="B377">
        <v>60.4</v>
      </c>
      <c r="C377">
        <v>60.4</v>
      </c>
      <c r="D377">
        <v>60.4</v>
      </c>
      <c r="E377">
        <v>60.5</v>
      </c>
      <c r="F377">
        <v>60.5</v>
      </c>
      <c r="G377">
        <v>60.5</v>
      </c>
      <c r="H377">
        <v>60.5</v>
      </c>
      <c r="I377">
        <v>60.6</v>
      </c>
      <c r="J377">
        <v>758</v>
      </c>
    </row>
    <row r="378" spans="1:10">
      <c r="A378">
        <v>738</v>
      </c>
      <c r="B378">
        <v>60.6</v>
      </c>
      <c r="C378">
        <v>60.6</v>
      </c>
      <c r="D378">
        <v>60.6</v>
      </c>
      <c r="E378">
        <v>60.6</v>
      </c>
      <c r="F378">
        <v>60.7</v>
      </c>
      <c r="G378">
        <v>60.7</v>
      </c>
      <c r="H378">
        <v>60.7</v>
      </c>
      <c r="I378">
        <v>60.7</v>
      </c>
      <c r="J378">
        <v>756</v>
      </c>
    </row>
    <row r="379" spans="1:10">
      <c r="A379">
        <v>740</v>
      </c>
      <c r="B379">
        <v>60.7</v>
      </c>
      <c r="C379">
        <v>60.8</v>
      </c>
      <c r="D379">
        <v>60.8</v>
      </c>
      <c r="E379">
        <v>60.8</v>
      </c>
      <c r="F379">
        <v>60.8</v>
      </c>
      <c r="G379">
        <v>60.8</v>
      </c>
      <c r="H379">
        <v>60.9</v>
      </c>
      <c r="I379">
        <v>60.9</v>
      </c>
      <c r="J379">
        <v>754</v>
      </c>
    </row>
    <row r="380" spans="1:10">
      <c r="A380">
        <v>742</v>
      </c>
      <c r="B380">
        <v>60.9</v>
      </c>
      <c r="C380">
        <v>60.9</v>
      </c>
      <c r="D380">
        <v>60.9</v>
      </c>
      <c r="E380">
        <v>61</v>
      </c>
      <c r="F380">
        <v>61</v>
      </c>
      <c r="G380">
        <v>61</v>
      </c>
      <c r="H380">
        <v>61</v>
      </c>
      <c r="I380">
        <v>61.1</v>
      </c>
      <c r="J380">
        <v>752</v>
      </c>
    </row>
    <row r="381" spans="1:10">
      <c r="A381">
        <v>744</v>
      </c>
      <c r="B381">
        <v>61.1</v>
      </c>
      <c r="C381">
        <v>61.1</v>
      </c>
      <c r="D381">
        <v>61.1</v>
      </c>
      <c r="E381">
        <v>61.1</v>
      </c>
      <c r="F381">
        <v>61.2</v>
      </c>
      <c r="G381">
        <v>61.2</v>
      </c>
      <c r="H381">
        <v>61.2</v>
      </c>
      <c r="I381">
        <v>61.2</v>
      </c>
      <c r="J381">
        <v>750</v>
      </c>
    </row>
    <row r="382" spans="1:10">
      <c r="A382">
        <v>746</v>
      </c>
      <c r="B382">
        <v>61.2</v>
      </c>
      <c r="C382">
        <v>61.3</v>
      </c>
      <c r="D382">
        <v>61.3</v>
      </c>
      <c r="E382">
        <v>61.3</v>
      </c>
      <c r="F382">
        <v>61.3</v>
      </c>
      <c r="G382">
        <v>61.3</v>
      </c>
      <c r="H382">
        <v>61.4</v>
      </c>
      <c r="I382">
        <v>61.4</v>
      </c>
      <c r="J382">
        <v>748</v>
      </c>
    </row>
    <row r="383" spans="1:10">
      <c r="A383">
        <v>748</v>
      </c>
      <c r="B383">
        <v>61.4</v>
      </c>
      <c r="C383">
        <v>61.4</v>
      </c>
      <c r="D383">
        <v>61.4</v>
      </c>
      <c r="E383">
        <v>61.5</v>
      </c>
      <c r="F383">
        <v>61.5</v>
      </c>
      <c r="G383">
        <v>61.5</v>
      </c>
      <c r="H383">
        <v>61.5</v>
      </c>
      <c r="I383">
        <v>61.6</v>
      </c>
      <c r="J383">
        <v>746</v>
      </c>
    </row>
    <row r="384" spans="1:10">
      <c r="A384">
        <v>750</v>
      </c>
      <c r="B384">
        <v>61.6</v>
      </c>
      <c r="C384">
        <v>61.6</v>
      </c>
      <c r="D384">
        <v>61.6</v>
      </c>
      <c r="E384">
        <v>61.6</v>
      </c>
      <c r="F384">
        <v>61.7</v>
      </c>
      <c r="G384">
        <v>61.7</v>
      </c>
      <c r="H384">
        <v>61.7</v>
      </c>
      <c r="I384">
        <v>61.7</v>
      </c>
      <c r="J384">
        <v>744</v>
      </c>
    </row>
    <row r="385" spans="1:10">
      <c r="A385">
        <v>752</v>
      </c>
      <c r="B385">
        <v>61.7</v>
      </c>
      <c r="C385">
        <v>61.8</v>
      </c>
      <c r="D385">
        <v>61.8</v>
      </c>
      <c r="E385">
        <v>61.8</v>
      </c>
      <c r="F385">
        <v>61.8</v>
      </c>
      <c r="G385">
        <v>61.8</v>
      </c>
      <c r="H385">
        <v>61.9</v>
      </c>
      <c r="I385">
        <v>61.9</v>
      </c>
      <c r="J385">
        <v>742</v>
      </c>
    </row>
    <row r="386" spans="1:10">
      <c r="A386">
        <v>754</v>
      </c>
      <c r="B386">
        <v>61.9</v>
      </c>
      <c r="C386">
        <v>61.9</v>
      </c>
      <c r="D386">
        <v>61.9</v>
      </c>
      <c r="E386">
        <v>62</v>
      </c>
      <c r="F386">
        <v>62</v>
      </c>
      <c r="G386">
        <v>62</v>
      </c>
      <c r="H386">
        <v>62</v>
      </c>
      <c r="I386">
        <v>62.1</v>
      </c>
      <c r="J386">
        <v>740</v>
      </c>
    </row>
    <row r="387" spans="1:10">
      <c r="A387">
        <v>756</v>
      </c>
      <c r="B387">
        <v>62.1</v>
      </c>
      <c r="C387">
        <v>62.1</v>
      </c>
      <c r="D387">
        <v>62.1</v>
      </c>
      <c r="E387">
        <v>62.1</v>
      </c>
      <c r="F387">
        <v>62.2</v>
      </c>
      <c r="G387">
        <v>62.2</v>
      </c>
      <c r="H387">
        <v>62.2</v>
      </c>
      <c r="I387">
        <v>62.2</v>
      </c>
      <c r="J387">
        <v>738</v>
      </c>
    </row>
    <row r="388" spans="1:10">
      <c r="A388">
        <v>758</v>
      </c>
      <c r="B388">
        <v>62.2</v>
      </c>
      <c r="C388">
        <v>62.3</v>
      </c>
      <c r="D388">
        <v>62.3</v>
      </c>
      <c r="E388">
        <v>62.3</v>
      </c>
      <c r="F388">
        <v>62.3</v>
      </c>
      <c r="G388">
        <v>62.3</v>
      </c>
      <c r="H388">
        <v>62.4</v>
      </c>
      <c r="I388">
        <v>62.4</v>
      </c>
      <c r="J388">
        <v>736</v>
      </c>
    </row>
    <row r="389" spans="1:10">
      <c r="A389">
        <v>760</v>
      </c>
      <c r="B389">
        <v>62.4</v>
      </c>
      <c r="C389">
        <v>62.4</v>
      </c>
      <c r="D389">
        <v>62.4</v>
      </c>
      <c r="E389">
        <v>62.5</v>
      </c>
      <c r="F389">
        <v>62.5</v>
      </c>
      <c r="G389">
        <v>62.5</v>
      </c>
      <c r="H389">
        <v>62.5</v>
      </c>
      <c r="I389">
        <v>62.6</v>
      </c>
      <c r="J389">
        <v>734</v>
      </c>
    </row>
    <row r="390" spans="1:10">
      <c r="A390">
        <v>762</v>
      </c>
      <c r="B390">
        <v>62.6</v>
      </c>
      <c r="C390">
        <v>62.6</v>
      </c>
      <c r="D390">
        <v>62.6</v>
      </c>
      <c r="E390">
        <v>62.6</v>
      </c>
      <c r="F390">
        <v>62.7</v>
      </c>
      <c r="G390">
        <v>62.7</v>
      </c>
      <c r="H390">
        <v>62.7</v>
      </c>
      <c r="I390">
        <v>62.7</v>
      </c>
      <c r="J390">
        <v>732</v>
      </c>
    </row>
    <row r="391" spans="1:10">
      <c r="A391">
        <v>764</v>
      </c>
      <c r="B391">
        <v>62.7</v>
      </c>
      <c r="C391">
        <v>62.8</v>
      </c>
      <c r="D391">
        <v>62.8</v>
      </c>
      <c r="E391">
        <v>62.8</v>
      </c>
      <c r="F391">
        <v>62.8</v>
      </c>
      <c r="G391">
        <v>62.8</v>
      </c>
      <c r="H391">
        <v>62.9</v>
      </c>
      <c r="I391">
        <v>62.9</v>
      </c>
      <c r="J391">
        <v>730</v>
      </c>
    </row>
    <row r="392" spans="1:10">
      <c r="A392">
        <v>766</v>
      </c>
      <c r="B392">
        <v>62.9</v>
      </c>
      <c r="C392">
        <v>62.9</v>
      </c>
      <c r="D392">
        <v>62.9</v>
      </c>
      <c r="E392">
        <v>63</v>
      </c>
      <c r="F392">
        <v>63</v>
      </c>
      <c r="G392">
        <v>63</v>
      </c>
      <c r="H392">
        <v>63</v>
      </c>
      <c r="I392">
        <v>63.1</v>
      </c>
      <c r="J392">
        <v>728</v>
      </c>
    </row>
    <row r="393" spans="1:10">
      <c r="A393">
        <v>768</v>
      </c>
      <c r="B393">
        <v>63.1</v>
      </c>
      <c r="C393">
        <v>63.1</v>
      </c>
      <c r="D393">
        <v>63.1</v>
      </c>
      <c r="E393">
        <v>63.1</v>
      </c>
      <c r="F393">
        <v>63.2</v>
      </c>
      <c r="G393">
        <v>63.2</v>
      </c>
      <c r="H393">
        <v>63.2</v>
      </c>
      <c r="I393">
        <v>63.2</v>
      </c>
      <c r="J393">
        <v>726</v>
      </c>
    </row>
    <row r="394" spans="1:10">
      <c r="A394">
        <v>770</v>
      </c>
      <c r="B394">
        <v>63.2</v>
      </c>
      <c r="C394">
        <v>63.3</v>
      </c>
      <c r="D394">
        <v>63.3</v>
      </c>
      <c r="E394">
        <v>63.3</v>
      </c>
      <c r="F394">
        <v>63.3</v>
      </c>
      <c r="G394">
        <v>63.3</v>
      </c>
      <c r="H394">
        <v>63.4</v>
      </c>
      <c r="I394">
        <v>63.4</v>
      </c>
      <c r="J394">
        <v>724</v>
      </c>
    </row>
    <row r="395" spans="1:10">
      <c r="A395">
        <v>772</v>
      </c>
      <c r="B395">
        <v>63.4</v>
      </c>
      <c r="C395">
        <v>63.4</v>
      </c>
      <c r="D395">
        <v>63.5</v>
      </c>
      <c r="E395">
        <v>63.5</v>
      </c>
      <c r="F395">
        <v>63.5</v>
      </c>
      <c r="G395">
        <v>63.5</v>
      </c>
      <c r="H395">
        <v>63.5</v>
      </c>
      <c r="I395">
        <v>63.6</v>
      </c>
      <c r="J395">
        <v>722</v>
      </c>
    </row>
    <row r="396" spans="1:10">
      <c r="A396">
        <v>774</v>
      </c>
      <c r="B396">
        <v>63.6</v>
      </c>
      <c r="C396">
        <v>63.6</v>
      </c>
      <c r="D396">
        <v>63.6</v>
      </c>
      <c r="E396">
        <v>63.6</v>
      </c>
      <c r="F396">
        <v>63.7</v>
      </c>
      <c r="G396">
        <v>63.7</v>
      </c>
      <c r="H396">
        <v>63.7</v>
      </c>
      <c r="I396">
        <v>63.7</v>
      </c>
      <c r="J396">
        <v>720</v>
      </c>
    </row>
    <row r="397" spans="1:10">
      <c r="A397">
        <v>776</v>
      </c>
      <c r="B397">
        <v>63.7</v>
      </c>
      <c r="C397">
        <v>63.8</v>
      </c>
      <c r="D397">
        <v>63.8</v>
      </c>
      <c r="E397">
        <v>63.8</v>
      </c>
      <c r="F397">
        <v>63.8</v>
      </c>
      <c r="G397">
        <v>63.8</v>
      </c>
      <c r="H397">
        <v>63.9</v>
      </c>
      <c r="I397">
        <v>63.9</v>
      </c>
      <c r="J397">
        <v>718</v>
      </c>
    </row>
    <row r="398" spans="1:10">
      <c r="A398">
        <v>778</v>
      </c>
      <c r="B398">
        <v>63.9</v>
      </c>
      <c r="C398">
        <v>63.9</v>
      </c>
      <c r="D398">
        <v>64</v>
      </c>
      <c r="E398">
        <v>64</v>
      </c>
      <c r="F398">
        <v>64</v>
      </c>
      <c r="G398">
        <v>64</v>
      </c>
      <c r="H398">
        <v>64</v>
      </c>
      <c r="I398">
        <v>64.099999999999994</v>
      </c>
      <c r="J398">
        <v>716</v>
      </c>
    </row>
    <row r="399" spans="1:10">
      <c r="A399">
        <v>780</v>
      </c>
      <c r="B399">
        <v>64.099999999999994</v>
      </c>
      <c r="C399">
        <v>64.099999999999994</v>
      </c>
      <c r="D399">
        <v>64.099999999999994</v>
      </c>
      <c r="E399">
        <v>64.099999999999994</v>
      </c>
      <c r="F399">
        <v>64.2</v>
      </c>
      <c r="G399">
        <v>64.2</v>
      </c>
      <c r="H399">
        <v>64.2</v>
      </c>
      <c r="I399">
        <v>64.2</v>
      </c>
      <c r="J399">
        <v>714</v>
      </c>
    </row>
    <row r="400" spans="1:10">
      <c r="A400">
        <v>782</v>
      </c>
      <c r="B400">
        <v>64.2</v>
      </c>
      <c r="C400">
        <v>64.3</v>
      </c>
      <c r="D400">
        <v>64.3</v>
      </c>
      <c r="E400">
        <v>64.3</v>
      </c>
      <c r="F400">
        <v>64.3</v>
      </c>
      <c r="G400">
        <v>64.3</v>
      </c>
      <c r="H400">
        <v>64.400000000000006</v>
      </c>
      <c r="I400">
        <v>64.400000000000006</v>
      </c>
      <c r="J400">
        <v>712</v>
      </c>
    </row>
    <row r="401" spans="1:10">
      <c r="A401">
        <v>784</v>
      </c>
      <c r="B401">
        <v>64.400000000000006</v>
      </c>
      <c r="C401">
        <v>64.400000000000006</v>
      </c>
      <c r="D401">
        <v>64.5</v>
      </c>
      <c r="E401">
        <v>64.5</v>
      </c>
      <c r="F401">
        <v>64.5</v>
      </c>
      <c r="G401">
        <v>64.5</v>
      </c>
      <c r="H401">
        <v>64.5</v>
      </c>
      <c r="I401">
        <v>64.599999999999994</v>
      </c>
      <c r="J401">
        <v>710</v>
      </c>
    </row>
    <row r="402" spans="1:10">
      <c r="A402">
        <v>786</v>
      </c>
      <c r="B402">
        <v>64.599999999999994</v>
      </c>
      <c r="C402">
        <v>64.599999999999994</v>
      </c>
      <c r="D402">
        <v>64.599999999999994</v>
      </c>
      <c r="E402">
        <v>64.599999999999994</v>
      </c>
      <c r="F402">
        <v>64.7</v>
      </c>
      <c r="G402">
        <v>64.7</v>
      </c>
      <c r="H402">
        <v>64.7</v>
      </c>
      <c r="I402">
        <v>64.7</v>
      </c>
      <c r="J402">
        <v>708</v>
      </c>
    </row>
    <row r="403" spans="1:10">
      <c r="A403">
        <v>788</v>
      </c>
      <c r="B403">
        <v>64.7</v>
      </c>
      <c r="C403">
        <v>64.8</v>
      </c>
      <c r="D403">
        <v>64.8</v>
      </c>
      <c r="E403">
        <v>64.8</v>
      </c>
      <c r="F403">
        <v>64.8</v>
      </c>
      <c r="G403">
        <v>64.8</v>
      </c>
      <c r="H403">
        <v>64.900000000000006</v>
      </c>
      <c r="I403">
        <v>64.900000000000006</v>
      </c>
      <c r="J403">
        <v>706</v>
      </c>
    </row>
    <row r="404" spans="1:10">
      <c r="A404">
        <v>790</v>
      </c>
      <c r="B404">
        <v>64.900000000000006</v>
      </c>
      <c r="C404">
        <v>64.900000000000006</v>
      </c>
      <c r="D404">
        <v>65</v>
      </c>
      <c r="E404">
        <v>65</v>
      </c>
      <c r="F404">
        <v>65</v>
      </c>
      <c r="G404">
        <v>65</v>
      </c>
      <c r="H404">
        <v>65</v>
      </c>
      <c r="I404">
        <v>65.099999999999994</v>
      </c>
      <c r="J404">
        <v>704</v>
      </c>
    </row>
    <row r="405" spans="1:10">
      <c r="A405">
        <v>792</v>
      </c>
      <c r="B405">
        <v>65.099999999999994</v>
      </c>
      <c r="C405">
        <v>65.099999999999994</v>
      </c>
      <c r="D405">
        <v>65.099999999999994</v>
      </c>
      <c r="E405">
        <v>65.099999999999994</v>
      </c>
      <c r="F405">
        <v>65.2</v>
      </c>
      <c r="G405">
        <v>65.2</v>
      </c>
      <c r="H405">
        <v>65.2</v>
      </c>
      <c r="I405">
        <v>65.2</v>
      </c>
      <c r="J405">
        <v>702</v>
      </c>
    </row>
    <row r="406" spans="1:10">
      <c r="A406">
        <v>794</v>
      </c>
      <c r="B406">
        <v>65.2</v>
      </c>
      <c r="C406">
        <v>65.3</v>
      </c>
      <c r="D406">
        <v>65.3</v>
      </c>
      <c r="E406">
        <v>65.3</v>
      </c>
      <c r="F406">
        <v>65.3</v>
      </c>
      <c r="G406">
        <v>65.3</v>
      </c>
      <c r="H406">
        <v>65.400000000000006</v>
      </c>
      <c r="I406">
        <v>65.400000000000006</v>
      </c>
      <c r="J406">
        <v>700</v>
      </c>
    </row>
    <row r="407" spans="1:10">
      <c r="A407">
        <v>796</v>
      </c>
      <c r="B407">
        <v>65.400000000000006</v>
      </c>
      <c r="C407">
        <v>65.400000000000006</v>
      </c>
      <c r="D407">
        <v>65.5</v>
      </c>
      <c r="E407">
        <v>65.5</v>
      </c>
      <c r="F407">
        <v>65.5</v>
      </c>
      <c r="G407">
        <v>65.5</v>
      </c>
      <c r="H407">
        <v>65.5</v>
      </c>
      <c r="I407">
        <v>65.599999999999994</v>
      </c>
      <c r="J407">
        <v>698</v>
      </c>
    </row>
    <row r="408" spans="1:10">
      <c r="A408">
        <v>798</v>
      </c>
      <c r="B408">
        <v>65.599999999999994</v>
      </c>
      <c r="C408">
        <v>65.599999999999994</v>
      </c>
      <c r="D408">
        <v>65.599999999999994</v>
      </c>
      <c r="E408">
        <v>65.599999999999994</v>
      </c>
      <c r="F408">
        <v>65.7</v>
      </c>
      <c r="G408">
        <v>65.7</v>
      </c>
      <c r="H408">
        <v>65.7</v>
      </c>
      <c r="I408">
        <v>65.7</v>
      </c>
      <c r="J408">
        <v>696</v>
      </c>
    </row>
    <row r="409" spans="1:10">
      <c r="A409">
        <v>800</v>
      </c>
      <c r="B409">
        <v>65.7</v>
      </c>
      <c r="C409">
        <v>65.8</v>
      </c>
      <c r="D409">
        <v>65.8</v>
      </c>
      <c r="E409">
        <v>65.8</v>
      </c>
      <c r="F409">
        <v>65.8</v>
      </c>
      <c r="G409">
        <v>65.8</v>
      </c>
      <c r="H409">
        <v>65.900000000000006</v>
      </c>
      <c r="I409">
        <v>65.900000000000006</v>
      </c>
      <c r="J409">
        <v>694</v>
      </c>
    </row>
    <row r="410" spans="1:10">
      <c r="A410">
        <v>802</v>
      </c>
      <c r="B410">
        <v>65.900000000000006</v>
      </c>
      <c r="C410">
        <v>65.900000000000006</v>
      </c>
      <c r="D410">
        <v>66</v>
      </c>
      <c r="E410">
        <v>66</v>
      </c>
      <c r="F410">
        <v>66</v>
      </c>
      <c r="G410">
        <v>66</v>
      </c>
      <c r="H410">
        <v>66</v>
      </c>
      <c r="I410">
        <v>66.099999999999994</v>
      </c>
      <c r="J410">
        <v>692</v>
      </c>
    </row>
    <row r="411" spans="1:10">
      <c r="A411">
        <v>804</v>
      </c>
      <c r="B411">
        <v>66.099999999999994</v>
      </c>
      <c r="C411">
        <v>66.099999999999994</v>
      </c>
      <c r="D411">
        <v>66.099999999999994</v>
      </c>
      <c r="E411">
        <v>66.099999999999994</v>
      </c>
      <c r="F411">
        <v>66.2</v>
      </c>
      <c r="G411">
        <v>66.2</v>
      </c>
      <c r="H411">
        <v>66.2</v>
      </c>
      <c r="I411">
        <v>66.2</v>
      </c>
      <c r="J411">
        <v>690</v>
      </c>
    </row>
    <row r="412" spans="1:10">
      <c r="A412">
        <v>806</v>
      </c>
      <c r="B412">
        <v>66.2</v>
      </c>
      <c r="C412">
        <v>66.3</v>
      </c>
      <c r="D412">
        <v>66.3</v>
      </c>
      <c r="E412">
        <v>66.3</v>
      </c>
      <c r="F412">
        <v>66.3</v>
      </c>
      <c r="G412">
        <v>66.3</v>
      </c>
      <c r="H412">
        <v>66.400000000000006</v>
      </c>
      <c r="I412">
        <v>66.400000000000006</v>
      </c>
      <c r="J412">
        <v>688</v>
      </c>
    </row>
    <row r="413" spans="1:10">
      <c r="A413">
        <v>808</v>
      </c>
      <c r="B413">
        <v>66.400000000000006</v>
      </c>
      <c r="C413">
        <v>66.400000000000006</v>
      </c>
      <c r="D413">
        <v>66.5</v>
      </c>
      <c r="E413">
        <v>66.5</v>
      </c>
      <c r="F413">
        <v>66.5</v>
      </c>
      <c r="G413">
        <v>66.5</v>
      </c>
      <c r="H413">
        <v>66.5</v>
      </c>
      <c r="I413">
        <v>66.599999999999994</v>
      </c>
      <c r="J413">
        <v>686</v>
      </c>
    </row>
    <row r="414" spans="1:10">
      <c r="A414">
        <v>810</v>
      </c>
      <c r="B414">
        <v>66.599999999999994</v>
      </c>
      <c r="C414">
        <v>66.599999999999994</v>
      </c>
      <c r="D414">
        <v>66.599999999999994</v>
      </c>
      <c r="E414">
        <v>66.599999999999994</v>
      </c>
      <c r="F414">
        <v>66.7</v>
      </c>
      <c r="G414">
        <v>66.7</v>
      </c>
      <c r="H414">
        <v>66.7</v>
      </c>
      <c r="I414">
        <v>66.7</v>
      </c>
      <c r="J414">
        <v>684</v>
      </c>
    </row>
    <row r="415" spans="1:10">
      <c r="A415">
        <v>812</v>
      </c>
      <c r="B415">
        <v>66.7</v>
      </c>
      <c r="C415">
        <v>66.8</v>
      </c>
      <c r="D415">
        <v>66.8</v>
      </c>
      <c r="E415">
        <v>66.8</v>
      </c>
      <c r="F415">
        <v>66.8</v>
      </c>
      <c r="G415">
        <v>66.8</v>
      </c>
      <c r="H415">
        <v>66.900000000000006</v>
      </c>
      <c r="I415">
        <v>66.900000000000006</v>
      </c>
      <c r="J415">
        <v>682</v>
      </c>
    </row>
    <row r="416" spans="1:10">
      <c r="A416">
        <v>814</v>
      </c>
      <c r="B416">
        <v>66.900000000000006</v>
      </c>
      <c r="C416">
        <v>66.900000000000006</v>
      </c>
      <c r="D416">
        <v>67</v>
      </c>
      <c r="E416">
        <v>67</v>
      </c>
      <c r="F416">
        <v>67</v>
      </c>
      <c r="G416">
        <v>67</v>
      </c>
      <c r="H416">
        <v>67</v>
      </c>
      <c r="I416">
        <v>67.099999999999994</v>
      </c>
      <c r="J416">
        <v>680</v>
      </c>
    </row>
    <row r="417" spans="1:10">
      <c r="A417">
        <v>816</v>
      </c>
      <c r="B417">
        <v>67.099999999999994</v>
      </c>
      <c r="C417">
        <v>67.099999999999994</v>
      </c>
      <c r="D417">
        <v>67.099999999999994</v>
      </c>
      <c r="E417">
        <v>67.099999999999994</v>
      </c>
      <c r="F417">
        <v>67.2</v>
      </c>
      <c r="G417">
        <v>67.2</v>
      </c>
      <c r="H417">
        <v>67.2</v>
      </c>
      <c r="I417">
        <v>67.2</v>
      </c>
      <c r="J417">
        <v>678</v>
      </c>
    </row>
    <row r="418" spans="1:10">
      <c r="A418">
        <v>818</v>
      </c>
      <c r="B418">
        <v>67.2</v>
      </c>
      <c r="C418">
        <v>67.3</v>
      </c>
      <c r="D418">
        <v>67.3</v>
      </c>
      <c r="E418">
        <v>67.3</v>
      </c>
      <c r="F418">
        <v>67.3</v>
      </c>
      <c r="G418">
        <v>67.3</v>
      </c>
      <c r="H418">
        <v>67.400000000000006</v>
      </c>
      <c r="I418">
        <v>67.400000000000006</v>
      </c>
      <c r="J418">
        <v>676</v>
      </c>
    </row>
    <row r="419" spans="1:10">
      <c r="A419">
        <v>820</v>
      </c>
      <c r="B419">
        <v>67.400000000000006</v>
      </c>
      <c r="C419">
        <v>67.400000000000006</v>
      </c>
      <c r="D419">
        <v>67.5</v>
      </c>
      <c r="E419">
        <v>67.5</v>
      </c>
      <c r="F419">
        <v>67.5</v>
      </c>
      <c r="G419">
        <v>67.5</v>
      </c>
      <c r="H419">
        <v>67.5</v>
      </c>
      <c r="I419">
        <v>67.599999999999994</v>
      </c>
      <c r="J419">
        <v>674</v>
      </c>
    </row>
    <row r="420" spans="1:10">
      <c r="A420">
        <v>822</v>
      </c>
      <c r="B420">
        <v>67.599999999999994</v>
      </c>
      <c r="C420">
        <v>67.599999999999994</v>
      </c>
      <c r="D420">
        <v>67.599999999999994</v>
      </c>
      <c r="E420">
        <v>67.599999999999994</v>
      </c>
      <c r="F420">
        <v>67.7</v>
      </c>
      <c r="G420">
        <v>67.7</v>
      </c>
      <c r="H420">
        <v>67.7</v>
      </c>
      <c r="I420">
        <v>67.7</v>
      </c>
      <c r="J420">
        <v>672</v>
      </c>
    </row>
    <row r="421" spans="1:10">
      <c r="A421">
        <v>824</v>
      </c>
      <c r="B421">
        <v>67.7</v>
      </c>
      <c r="C421">
        <v>67.8</v>
      </c>
      <c r="D421">
        <v>67.8</v>
      </c>
      <c r="E421">
        <v>67.8</v>
      </c>
      <c r="F421">
        <v>67.8</v>
      </c>
      <c r="G421">
        <v>67.8</v>
      </c>
      <c r="H421">
        <v>67.900000000000006</v>
      </c>
      <c r="I421">
        <v>67.900000000000006</v>
      </c>
      <c r="J421">
        <v>670</v>
      </c>
    </row>
    <row r="422" spans="1:10">
      <c r="A422">
        <v>826</v>
      </c>
      <c r="B422">
        <v>67.900000000000006</v>
      </c>
      <c r="C422">
        <v>67.900000000000006</v>
      </c>
      <c r="D422">
        <v>68</v>
      </c>
      <c r="E422">
        <v>68</v>
      </c>
      <c r="F422">
        <v>68</v>
      </c>
      <c r="G422">
        <v>68</v>
      </c>
      <c r="H422">
        <v>68</v>
      </c>
      <c r="I422">
        <v>68.099999999999994</v>
      </c>
      <c r="J422">
        <v>668</v>
      </c>
    </row>
    <row r="423" spans="1:10">
      <c r="A423">
        <v>828</v>
      </c>
      <c r="B423">
        <v>68.099999999999994</v>
      </c>
      <c r="C423">
        <v>68.099999999999994</v>
      </c>
      <c r="D423">
        <v>68.099999999999994</v>
      </c>
      <c r="E423">
        <v>68.099999999999994</v>
      </c>
      <c r="F423">
        <v>68.2</v>
      </c>
      <c r="G423">
        <v>68.2</v>
      </c>
      <c r="H423">
        <v>68.2</v>
      </c>
      <c r="I423">
        <v>68.2</v>
      </c>
      <c r="J423">
        <v>666</v>
      </c>
    </row>
    <row r="424" spans="1:10">
      <c r="A424">
        <v>830</v>
      </c>
      <c r="B424">
        <v>68.2</v>
      </c>
      <c r="C424">
        <v>68.3</v>
      </c>
      <c r="D424">
        <v>68.3</v>
      </c>
      <c r="E424">
        <v>68.3</v>
      </c>
      <c r="F424">
        <v>68.3</v>
      </c>
      <c r="G424">
        <v>68.3</v>
      </c>
      <c r="H424">
        <v>68.400000000000006</v>
      </c>
      <c r="I424">
        <v>68.400000000000006</v>
      </c>
      <c r="J424">
        <v>664</v>
      </c>
    </row>
    <row r="425" spans="1:10">
      <c r="A425">
        <v>832</v>
      </c>
      <c r="B425">
        <v>68.400000000000006</v>
      </c>
      <c r="C425">
        <v>68.400000000000006</v>
      </c>
      <c r="D425">
        <v>68.5</v>
      </c>
      <c r="E425">
        <v>68.5</v>
      </c>
      <c r="F425">
        <v>68.5</v>
      </c>
      <c r="G425">
        <v>68.5</v>
      </c>
      <c r="H425">
        <v>68.5</v>
      </c>
      <c r="I425">
        <v>68.599999999999994</v>
      </c>
      <c r="J425">
        <v>662</v>
      </c>
    </row>
    <row r="426" spans="1:10">
      <c r="A426">
        <v>834</v>
      </c>
      <c r="B426">
        <v>68.599999999999994</v>
      </c>
      <c r="C426">
        <v>68.599999999999994</v>
      </c>
      <c r="D426">
        <v>68.599999999999994</v>
      </c>
      <c r="E426">
        <v>68.599999999999994</v>
      </c>
      <c r="F426">
        <v>68.7</v>
      </c>
      <c r="G426">
        <v>68.7</v>
      </c>
      <c r="H426">
        <v>68.7</v>
      </c>
      <c r="I426">
        <v>68.7</v>
      </c>
      <c r="J426">
        <v>660</v>
      </c>
    </row>
    <row r="427" spans="1:10">
      <c r="A427">
        <v>836</v>
      </c>
      <c r="B427">
        <v>68.7</v>
      </c>
      <c r="C427">
        <v>68.8</v>
      </c>
      <c r="D427">
        <v>68.8</v>
      </c>
      <c r="E427">
        <v>68.8</v>
      </c>
      <c r="F427">
        <v>68.8</v>
      </c>
      <c r="G427">
        <v>68.8</v>
      </c>
      <c r="H427">
        <v>68.900000000000006</v>
      </c>
      <c r="I427">
        <v>68.900000000000006</v>
      </c>
      <c r="J427">
        <v>658</v>
      </c>
    </row>
    <row r="428" spans="1:10">
      <c r="A428">
        <v>838</v>
      </c>
      <c r="B428">
        <v>68.900000000000006</v>
      </c>
      <c r="C428">
        <v>68.900000000000006</v>
      </c>
      <c r="D428">
        <v>69</v>
      </c>
      <c r="E428">
        <v>69</v>
      </c>
      <c r="F428">
        <v>69</v>
      </c>
      <c r="G428">
        <v>69</v>
      </c>
      <c r="H428">
        <v>69</v>
      </c>
      <c r="I428">
        <v>69.099999999999994</v>
      </c>
      <c r="J428">
        <v>656</v>
      </c>
    </row>
    <row r="429" spans="1:10">
      <c r="A429">
        <v>840</v>
      </c>
      <c r="B429">
        <v>69.099999999999994</v>
      </c>
      <c r="C429">
        <v>69.099999999999994</v>
      </c>
      <c r="D429">
        <v>69.099999999999994</v>
      </c>
      <c r="E429">
        <v>69.099999999999994</v>
      </c>
      <c r="F429">
        <v>69.2</v>
      </c>
      <c r="G429">
        <v>69.2</v>
      </c>
      <c r="H429">
        <v>69.2</v>
      </c>
      <c r="I429">
        <v>69.2</v>
      </c>
      <c r="J429">
        <v>654</v>
      </c>
    </row>
    <row r="430" spans="1:10">
      <c r="A430">
        <v>842</v>
      </c>
      <c r="B430">
        <v>69.2</v>
      </c>
      <c r="C430">
        <v>69.3</v>
      </c>
      <c r="D430">
        <v>69.3</v>
      </c>
      <c r="E430">
        <v>69.3</v>
      </c>
      <c r="F430">
        <v>69.3</v>
      </c>
      <c r="G430">
        <v>69.3</v>
      </c>
      <c r="H430">
        <v>69.400000000000006</v>
      </c>
      <c r="I430">
        <v>69.400000000000006</v>
      </c>
      <c r="J430">
        <v>652</v>
      </c>
    </row>
    <row r="431" spans="1:10">
      <c r="A431">
        <v>844</v>
      </c>
      <c r="B431">
        <v>69.400000000000006</v>
      </c>
      <c r="C431">
        <v>69.400000000000006</v>
      </c>
      <c r="D431">
        <v>69.5</v>
      </c>
      <c r="E431">
        <v>69.5</v>
      </c>
      <c r="F431">
        <v>69.5</v>
      </c>
      <c r="G431">
        <v>69.5</v>
      </c>
      <c r="H431">
        <v>69.5</v>
      </c>
      <c r="I431">
        <v>69.599999999999994</v>
      </c>
      <c r="J431">
        <v>650</v>
      </c>
    </row>
    <row r="432" spans="1:10">
      <c r="A432">
        <v>846</v>
      </c>
      <c r="B432">
        <v>69.599999999999994</v>
      </c>
      <c r="C432">
        <v>69.599999999999994</v>
      </c>
      <c r="D432">
        <v>69.599999999999994</v>
      </c>
      <c r="E432">
        <v>69.599999999999994</v>
      </c>
      <c r="F432">
        <v>69.7</v>
      </c>
      <c r="G432">
        <v>69.7</v>
      </c>
      <c r="H432">
        <v>69.7</v>
      </c>
      <c r="I432">
        <v>69.7</v>
      </c>
      <c r="J432">
        <v>648</v>
      </c>
    </row>
    <row r="433" spans="1:10">
      <c r="A433">
        <v>848</v>
      </c>
      <c r="B433">
        <v>69.7</v>
      </c>
      <c r="C433">
        <v>69.8</v>
      </c>
      <c r="D433">
        <v>69.8</v>
      </c>
      <c r="E433">
        <v>69.8</v>
      </c>
      <c r="F433">
        <v>69.8</v>
      </c>
      <c r="G433">
        <v>69.8</v>
      </c>
      <c r="H433">
        <v>69.900000000000006</v>
      </c>
      <c r="I433">
        <v>69.900000000000006</v>
      </c>
      <c r="J433">
        <v>646</v>
      </c>
    </row>
    <row r="434" spans="1:10">
      <c r="A434">
        <v>850</v>
      </c>
      <c r="B434">
        <v>69.900000000000006</v>
      </c>
      <c r="C434">
        <v>69.900000000000006</v>
      </c>
      <c r="D434">
        <v>70</v>
      </c>
      <c r="E434">
        <v>70</v>
      </c>
      <c r="F434">
        <v>70</v>
      </c>
      <c r="G434">
        <v>70</v>
      </c>
      <c r="H434">
        <v>70</v>
      </c>
      <c r="I434">
        <v>70.099999999999994</v>
      </c>
      <c r="J434">
        <v>644</v>
      </c>
    </row>
    <row r="435" spans="1:10">
      <c r="A435">
        <v>852</v>
      </c>
      <c r="B435">
        <v>70.099999999999994</v>
      </c>
      <c r="C435">
        <v>70.099999999999994</v>
      </c>
      <c r="D435">
        <v>70.099999999999994</v>
      </c>
      <c r="E435">
        <v>70.099999999999994</v>
      </c>
      <c r="F435">
        <v>70.2</v>
      </c>
      <c r="G435">
        <v>70.2</v>
      </c>
      <c r="H435">
        <v>70.2</v>
      </c>
      <c r="I435">
        <v>70.2</v>
      </c>
      <c r="J435">
        <v>642</v>
      </c>
    </row>
    <row r="436" spans="1:10">
      <c r="A436">
        <v>854</v>
      </c>
      <c r="B436">
        <v>70.2</v>
      </c>
      <c r="C436">
        <v>70.3</v>
      </c>
      <c r="D436">
        <v>70.3</v>
      </c>
      <c r="E436">
        <v>70.3</v>
      </c>
      <c r="F436">
        <v>70.3</v>
      </c>
      <c r="G436">
        <v>70.3</v>
      </c>
      <c r="H436">
        <v>70.400000000000006</v>
      </c>
      <c r="I436">
        <v>70.400000000000006</v>
      </c>
      <c r="J436">
        <v>640</v>
      </c>
    </row>
    <row r="437" spans="1:10">
      <c r="A437">
        <v>856</v>
      </c>
      <c r="B437">
        <v>70.400000000000006</v>
      </c>
      <c r="C437">
        <v>70.400000000000006</v>
      </c>
      <c r="D437">
        <v>70.5</v>
      </c>
      <c r="E437">
        <v>70.5</v>
      </c>
      <c r="F437">
        <v>70.5</v>
      </c>
      <c r="G437">
        <v>70.5</v>
      </c>
      <c r="H437">
        <v>70.5</v>
      </c>
      <c r="I437">
        <v>70.599999999999994</v>
      </c>
      <c r="J437">
        <v>638</v>
      </c>
    </row>
    <row r="438" spans="1:10">
      <c r="A438">
        <v>858</v>
      </c>
      <c r="B438">
        <v>70.599999999999994</v>
      </c>
      <c r="C438">
        <v>70.599999999999994</v>
      </c>
      <c r="D438">
        <v>70.599999999999994</v>
      </c>
      <c r="E438">
        <v>70.599999999999994</v>
      </c>
      <c r="F438">
        <v>70.7</v>
      </c>
      <c r="G438">
        <v>70.7</v>
      </c>
      <c r="H438">
        <v>70.7</v>
      </c>
      <c r="I438">
        <v>70.7</v>
      </c>
      <c r="J438">
        <v>636</v>
      </c>
    </row>
    <row r="439" spans="1:10">
      <c r="A439">
        <v>860</v>
      </c>
      <c r="B439">
        <v>70.7</v>
      </c>
      <c r="C439">
        <v>70.8</v>
      </c>
      <c r="D439">
        <v>70.8</v>
      </c>
      <c r="E439">
        <v>70.8</v>
      </c>
      <c r="F439">
        <v>70.8</v>
      </c>
      <c r="G439">
        <v>70.8</v>
      </c>
      <c r="H439">
        <v>70.900000000000006</v>
      </c>
      <c r="I439">
        <v>70.900000000000006</v>
      </c>
      <c r="J439">
        <v>634</v>
      </c>
    </row>
    <row r="440" spans="1:10">
      <c r="A440">
        <v>862</v>
      </c>
      <c r="B440">
        <v>70.900000000000006</v>
      </c>
      <c r="C440">
        <v>70.900000000000006</v>
      </c>
      <c r="D440">
        <v>71</v>
      </c>
      <c r="E440">
        <v>71</v>
      </c>
      <c r="F440">
        <v>71</v>
      </c>
      <c r="G440">
        <v>71</v>
      </c>
      <c r="H440">
        <v>71</v>
      </c>
      <c r="I440">
        <v>71.099999999999994</v>
      </c>
      <c r="J440">
        <v>632</v>
      </c>
    </row>
    <row r="441" spans="1:10">
      <c r="A441">
        <v>864</v>
      </c>
      <c r="B441">
        <v>71.099999999999994</v>
      </c>
      <c r="C441">
        <v>71.099999999999994</v>
      </c>
      <c r="D441">
        <v>71.099999999999994</v>
      </c>
      <c r="E441">
        <v>71.099999999999994</v>
      </c>
      <c r="F441">
        <v>71.2</v>
      </c>
      <c r="G441">
        <v>71.2</v>
      </c>
      <c r="H441">
        <v>71.2</v>
      </c>
      <c r="I441">
        <v>71.2</v>
      </c>
      <c r="J441">
        <v>630</v>
      </c>
    </row>
    <row r="442" spans="1:10">
      <c r="A442">
        <v>866</v>
      </c>
      <c r="B442">
        <v>71.2</v>
      </c>
      <c r="C442">
        <v>71.3</v>
      </c>
      <c r="D442">
        <v>71.3</v>
      </c>
      <c r="E442">
        <v>71.3</v>
      </c>
      <c r="F442">
        <v>71.3</v>
      </c>
      <c r="G442">
        <v>71.3</v>
      </c>
      <c r="H442">
        <v>71.400000000000006</v>
      </c>
      <c r="I442">
        <v>71.400000000000006</v>
      </c>
      <c r="J442">
        <v>628</v>
      </c>
    </row>
    <row r="443" spans="1:10">
      <c r="A443">
        <v>868</v>
      </c>
      <c r="B443">
        <v>71.400000000000006</v>
      </c>
      <c r="C443">
        <v>71.400000000000006</v>
      </c>
      <c r="D443">
        <v>71.5</v>
      </c>
      <c r="E443">
        <v>71.5</v>
      </c>
      <c r="F443">
        <v>71.5</v>
      </c>
      <c r="G443">
        <v>71.5</v>
      </c>
      <c r="H443">
        <v>71.5</v>
      </c>
      <c r="I443">
        <v>71.599999999999994</v>
      </c>
      <c r="J443">
        <v>626</v>
      </c>
    </row>
    <row r="444" spans="1:10">
      <c r="A444">
        <v>870</v>
      </c>
      <c r="B444">
        <v>71.599999999999994</v>
      </c>
      <c r="C444">
        <v>71.599999999999994</v>
      </c>
      <c r="D444">
        <v>71.599999999999994</v>
      </c>
      <c r="E444">
        <v>71.599999999999994</v>
      </c>
      <c r="F444">
        <v>71.7</v>
      </c>
      <c r="G444">
        <v>71.7</v>
      </c>
      <c r="H444">
        <v>71.7</v>
      </c>
      <c r="I444">
        <v>71.7</v>
      </c>
      <c r="J444">
        <v>624</v>
      </c>
    </row>
    <row r="445" spans="1:10">
      <c r="A445">
        <v>872</v>
      </c>
      <c r="B445">
        <v>71.7</v>
      </c>
      <c r="C445">
        <v>71.8</v>
      </c>
      <c r="D445">
        <v>71.8</v>
      </c>
      <c r="E445">
        <v>71.8</v>
      </c>
      <c r="F445">
        <v>71.8</v>
      </c>
      <c r="G445">
        <v>71.8</v>
      </c>
      <c r="H445">
        <v>71.900000000000006</v>
      </c>
      <c r="I445">
        <v>71.900000000000006</v>
      </c>
      <c r="J445">
        <v>622</v>
      </c>
    </row>
    <row r="446" spans="1:10">
      <c r="A446">
        <v>874</v>
      </c>
      <c r="B446">
        <v>71.900000000000006</v>
      </c>
      <c r="C446">
        <v>71.900000000000006</v>
      </c>
      <c r="D446">
        <v>72</v>
      </c>
      <c r="E446">
        <v>72</v>
      </c>
      <c r="F446">
        <v>72</v>
      </c>
      <c r="G446">
        <v>72</v>
      </c>
      <c r="H446">
        <v>72</v>
      </c>
      <c r="I446">
        <v>72.099999999999994</v>
      </c>
      <c r="J446">
        <v>620</v>
      </c>
    </row>
    <row r="447" spans="1:10">
      <c r="A447">
        <v>876</v>
      </c>
      <c r="B447">
        <v>72.099999999999994</v>
      </c>
      <c r="C447">
        <v>72.099999999999994</v>
      </c>
      <c r="D447">
        <v>72.099999999999994</v>
      </c>
      <c r="E447">
        <v>72.099999999999994</v>
      </c>
      <c r="F447">
        <v>72.2</v>
      </c>
      <c r="G447">
        <v>72.2</v>
      </c>
      <c r="H447">
        <v>72.2</v>
      </c>
      <c r="I447">
        <v>72.2</v>
      </c>
      <c r="J447">
        <v>618</v>
      </c>
    </row>
    <row r="448" spans="1:10">
      <c r="A448">
        <v>878</v>
      </c>
      <c r="B448">
        <v>72.2</v>
      </c>
      <c r="C448">
        <v>72.3</v>
      </c>
      <c r="D448">
        <v>72.3</v>
      </c>
      <c r="E448">
        <v>72.3</v>
      </c>
      <c r="F448">
        <v>72.3</v>
      </c>
      <c r="G448">
        <v>72.3</v>
      </c>
      <c r="H448">
        <v>72.400000000000006</v>
      </c>
      <c r="I448">
        <v>72.400000000000006</v>
      </c>
      <c r="J448">
        <v>616</v>
      </c>
    </row>
    <row r="449" spans="1:10">
      <c r="A449">
        <v>880</v>
      </c>
      <c r="B449">
        <v>72.400000000000006</v>
      </c>
      <c r="C449">
        <v>72.400000000000006</v>
      </c>
      <c r="D449">
        <v>72.5</v>
      </c>
      <c r="E449">
        <v>72.5</v>
      </c>
      <c r="F449">
        <v>72.5</v>
      </c>
      <c r="G449">
        <v>72.5</v>
      </c>
      <c r="H449">
        <v>72.5</v>
      </c>
      <c r="I449">
        <v>72.599999999999994</v>
      </c>
      <c r="J449">
        <v>614</v>
      </c>
    </row>
    <row r="450" spans="1:10">
      <c r="A450">
        <v>882</v>
      </c>
      <c r="B450">
        <v>72.599999999999994</v>
      </c>
      <c r="C450">
        <v>72.599999999999994</v>
      </c>
      <c r="D450">
        <v>72.599999999999994</v>
      </c>
      <c r="E450">
        <v>72.599999999999994</v>
      </c>
      <c r="F450">
        <v>72.7</v>
      </c>
      <c r="G450">
        <v>72.7</v>
      </c>
      <c r="H450">
        <v>72.7</v>
      </c>
      <c r="I450">
        <v>72.7</v>
      </c>
      <c r="J450">
        <v>612</v>
      </c>
    </row>
    <row r="451" spans="1:10">
      <c r="A451">
        <v>884</v>
      </c>
      <c r="B451">
        <v>72.7</v>
      </c>
      <c r="C451">
        <v>72.8</v>
      </c>
      <c r="D451">
        <v>72.8</v>
      </c>
      <c r="E451">
        <v>72.8</v>
      </c>
      <c r="F451">
        <v>72.8</v>
      </c>
      <c r="G451">
        <v>72.8</v>
      </c>
      <c r="H451">
        <v>72.900000000000006</v>
      </c>
      <c r="I451">
        <v>72.900000000000006</v>
      </c>
      <c r="J451">
        <v>610</v>
      </c>
    </row>
    <row r="452" spans="1:10">
      <c r="A452">
        <v>886</v>
      </c>
      <c r="B452">
        <v>72.900000000000006</v>
      </c>
      <c r="C452">
        <v>72.900000000000006</v>
      </c>
      <c r="D452">
        <v>73</v>
      </c>
      <c r="E452">
        <v>73</v>
      </c>
      <c r="F452">
        <v>73</v>
      </c>
      <c r="G452">
        <v>73</v>
      </c>
      <c r="H452">
        <v>73</v>
      </c>
      <c r="I452">
        <v>73.099999999999994</v>
      </c>
      <c r="J452">
        <v>608</v>
      </c>
    </row>
    <row r="453" spans="1:10">
      <c r="A453">
        <v>888</v>
      </c>
      <c r="B453">
        <v>73.099999999999994</v>
      </c>
      <c r="C453">
        <v>73.099999999999994</v>
      </c>
      <c r="D453">
        <v>73.099999999999994</v>
      </c>
      <c r="E453">
        <v>73.099999999999994</v>
      </c>
      <c r="F453">
        <v>73.2</v>
      </c>
      <c r="G453">
        <v>73.2</v>
      </c>
      <c r="H453">
        <v>73.2</v>
      </c>
      <c r="I453">
        <v>73.2</v>
      </c>
      <c r="J453">
        <v>606</v>
      </c>
    </row>
    <row r="454" spans="1:10">
      <c r="A454">
        <v>890</v>
      </c>
      <c r="B454">
        <v>73.2</v>
      </c>
      <c r="C454">
        <v>73.3</v>
      </c>
      <c r="D454">
        <v>73.3</v>
      </c>
      <c r="E454">
        <v>73.3</v>
      </c>
      <c r="F454">
        <v>73.3</v>
      </c>
      <c r="G454">
        <v>73.3</v>
      </c>
      <c r="H454">
        <v>73.400000000000006</v>
      </c>
      <c r="I454">
        <v>73.400000000000006</v>
      </c>
      <c r="J454">
        <v>604</v>
      </c>
    </row>
    <row r="455" spans="1:10">
      <c r="A455">
        <v>892</v>
      </c>
      <c r="B455">
        <v>73.400000000000006</v>
      </c>
      <c r="C455">
        <v>73.400000000000006</v>
      </c>
      <c r="D455">
        <v>73.5</v>
      </c>
      <c r="E455">
        <v>73.5</v>
      </c>
      <c r="F455">
        <v>73.5</v>
      </c>
      <c r="G455">
        <v>73.5</v>
      </c>
      <c r="H455">
        <v>73.5</v>
      </c>
      <c r="I455">
        <v>73.599999999999994</v>
      </c>
      <c r="J455">
        <v>602</v>
      </c>
    </row>
    <row r="456" spans="1:10">
      <c r="A456">
        <v>894</v>
      </c>
      <c r="B456">
        <v>73.599999999999994</v>
      </c>
      <c r="C456">
        <v>73.599999999999994</v>
      </c>
      <c r="D456">
        <v>73.599999999999994</v>
      </c>
      <c r="E456">
        <v>73.599999999999994</v>
      </c>
      <c r="F456">
        <v>73.7</v>
      </c>
      <c r="G456">
        <v>73.7</v>
      </c>
      <c r="H456">
        <v>73.7</v>
      </c>
      <c r="I456">
        <v>73.7</v>
      </c>
      <c r="J456">
        <v>600</v>
      </c>
    </row>
    <row r="457" spans="1:10">
      <c r="A457">
        <v>896</v>
      </c>
      <c r="B457">
        <v>73.7</v>
      </c>
      <c r="C457">
        <v>73.8</v>
      </c>
      <c r="D457">
        <v>73.8</v>
      </c>
      <c r="E457">
        <v>73.8</v>
      </c>
      <c r="F457">
        <v>73.8</v>
      </c>
      <c r="G457">
        <v>73.900000000000006</v>
      </c>
      <c r="H457">
        <v>73.900000000000006</v>
      </c>
      <c r="I457">
        <v>73.900000000000006</v>
      </c>
      <c r="J457">
        <v>598</v>
      </c>
    </row>
    <row r="458" spans="1:10">
      <c r="A458">
        <v>898</v>
      </c>
      <c r="B458">
        <v>73.900000000000006</v>
      </c>
      <c r="C458">
        <v>73.900000000000006</v>
      </c>
      <c r="D458">
        <v>74</v>
      </c>
      <c r="E458">
        <v>74</v>
      </c>
      <c r="F458">
        <v>74</v>
      </c>
      <c r="G458">
        <v>74</v>
      </c>
      <c r="H458">
        <v>74</v>
      </c>
      <c r="I458">
        <v>74.099999999999994</v>
      </c>
      <c r="J458">
        <v>596</v>
      </c>
    </row>
    <row r="459" spans="1:10">
      <c r="A459">
        <v>900</v>
      </c>
      <c r="B459">
        <v>74.099999999999994</v>
      </c>
      <c r="C459">
        <v>74.099999999999994</v>
      </c>
      <c r="D459">
        <v>74.099999999999994</v>
      </c>
      <c r="E459">
        <v>74.099999999999994</v>
      </c>
      <c r="F459">
        <v>74.2</v>
      </c>
      <c r="G459">
        <v>74.2</v>
      </c>
      <c r="H459">
        <v>74.2</v>
      </c>
      <c r="I459">
        <v>74.2</v>
      </c>
      <c r="J459">
        <v>594</v>
      </c>
    </row>
    <row r="460" spans="1:10">
      <c r="A460">
        <v>902</v>
      </c>
      <c r="B460">
        <v>74.2</v>
      </c>
      <c r="C460">
        <v>74.3</v>
      </c>
      <c r="D460">
        <v>74.3</v>
      </c>
      <c r="E460">
        <v>74.3</v>
      </c>
      <c r="F460">
        <v>74.3</v>
      </c>
      <c r="G460">
        <v>74.400000000000006</v>
      </c>
      <c r="H460">
        <v>74.400000000000006</v>
      </c>
      <c r="I460">
        <v>74.400000000000006</v>
      </c>
      <c r="J460">
        <v>592</v>
      </c>
    </row>
    <row r="461" spans="1:10">
      <c r="A461">
        <v>904</v>
      </c>
      <c r="B461">
        <v>74.400000000000006</v>
      </c>
      <c r="C461">
        <v>74.400000000000006</v>
      </c>
      <c r="D461">
        <v>74.5</v>
      </c>
      <c r="E461">
        <v>74.5</v>
      </c>
      <c r="F461">
        <v>74.5</v>
      </c>
      <c r="G461">
        <v>74.5</v>
      </c>
      <c r="H461">
        <v>74.5</v>
      </c>
      <c r="I461">
        <v>74.599999999999994</v>
      </c>
      <c r="J461">
        <v>590</v>
      </c>
    </row>
    <row r="462" spans="1:10">
      <c r="A462">
        <v>906</v>
      </c>
      <c r="B462">
        <v>74.599999999999994</v>
      </c>
      <c r="C462">
        <v>74.599999999999994</v>
      </c>
      <c r="D462">
        <v>74.599999999999994</v>
      </c>
      <c r="E462">
        <v>74.599999999999994</v>
      </c>
      <c r="F462">
        <v>74.7</v>
      </c>
      <c r="G462">
        <v>74.7</v>
      </c>
      <c r="H462">
        <v>74.7</v>
      </c>
      <c r="I462">
        <v>74.7</v>
      </c>
      <c r="J462">
        <v>588</v>
      </c>
    </row>
    <row r="463" spans="1:10">
      <c r="A463">
        <v>908</v>
      </c>
      <c r="B463">
        <v>74.7</v>
      </c>
      <c r="C463">
        <v>74.8</v>
      </c>
      <c r="D463">
        <v>74.8</v>
      </c>
      <c r="E463">
        <v>74.8</v>
      </c>
      <c r="F463">
        <v>74.8</v>
      </c>
      <c r="G463">
        <v>74.900000000000006</v>
      </c>
      <c r="H463">
        <v>74.900000000000006</v>
      </c>
      <c r="I463">
        <v>74.900000000000006</v>
      </c>
      <c r="J463">
        <v>586</v>
      </c>
    </row>
    <row r="464" spans="1:10">
      <c r="A464">
        <v>910</v>
      </c>
      <c r="B464">
        <v>74.900000000000006</v>
      </c>
      <c r="C464">
        <v>74.900000000000006</v>
      </c>
      <c r="D464">
        <v>75</v>
      </c>
      <c r="E464">
        <v>75</v>
      </c>
      <c r="F464">
        <v>75</v>
      </c>
      <c r="G464">
        <v>75</v>
      </c>
      <c r="H464">
        <v>75</v>
      </c>
      <c r="I464">
        <v>75.099999999999994</v>
      </c>
      <c r="J464">
        <v>584</v>
      </c>
    </row>
    <row r="465" spans="1:10">
      <c r="A465">
        <v>912</v>
      </c>
      <c r="B465">
        <v>75.099999999999994</v>
      </c>
      <c r="C465">
        <v>75.099999999999994</v>
      </c>
      <c r="D465">
        <v>75.099999999999994</v>
      </c>
      <c r="E465">
        <v>75.099999999999994</v>
      </c>
      <c r="F465">
        <v>75.2</v>
      </c>
      <c r="G465">
        <v>75.2</v>
      </c>
      <c r="H465">
        <v>75.2</v>
      </c>
      <c r="I465">
        <v>75.2</v>
      </c>
      <c r="J465">
        <v>582</v>
      </c>
    </row>
    <row r="466" spans="1:10">
      <c r="A466">
        <v>914</v>
      </c>
      <c r="B466">
        <v>75.2</v>
      </c>
      <c r="C466">
        <v>75.3</v>
      </c>
      <c r="D466">
        <v>75.3</v>
      </c>
      <c r="E466">
        <v>75.3</v>
      </c>
      <c r="F466">
        <v>75.3</v>
      </c>
      <c r="G466">
        <v>75.400000000000006</v>
      </c>
      <c r="H466">
        <v>75.400000000000006</v>
      </c>
      <c r="I466">
        <v>75.400000000000006</v>
      </c>
      <c r="J466">
        <v>580</v>
      </c>
    </row>
    <row r="467" spans="1:10">
      <c r="A467">
        <v>916</v>
      </c>
      <c r="B467">
        <v>75.400000000000006</v>
      </c>
      <c r="C467">
        <v>75.400000000000006</v>
      </c>
      <c r="D467">
        <v>75.5</v>
      </c>
      <c r="E467">
        <v>75.5</v>
      </c>
      <c r="F467">
        <v>75.5</v>
      </c>
      <c r="G467">
        <v>75.5</v>
      </c>
      <c r="H467">
        <v>75.5</v>
      </c>
      <c r="I467">
        <v>75.599999999999994</v>
      </c>
      <c r="J467">
        <v>578</v>
      </c>
    </row>
    <row r="468" spans="1:10">
      <c r="A468">
        <v>918</v>
      </c>
      <c r="B468">
        <v>75.599999999999994</v>
      </c>
      <c r="C468">
        <v>75.599999999999994</v>
      </c>
      <c r="D468">
        <v>75.599999999999994</v>
      </c>
      <c r="E468">
        <v>75.599999999999994</v>
      </c>
      <c r="F468">
        <v>75.7</v>
      </c>
      <c r="G468">
        <v>75.7</v>
      </c>
      <c r="H468">
        <v>75.7</v>
      </c>
      <c r="I468">
        <v>75.7</v>
      </c>
      <c r="J468">
        <v>576</v>
      </c>
    </row>
    <row r="469" spans="1:10">
      <c r="A469">
        <v>920</v>
      </c>
      <c r="B469">
        <v>75.7</v>
      </c>
      <c r="C469">
        <v>75.8</v>
      </c>
      <c r="D469">
        <v>75.8</v>
      </c>
      <c r="E469">
        <v>75.8</v>
      </c>
      <c r="F469">
        <v>75.8</v>
      </c>
      <c r="G469">
        <v>75.900000000000006</v>
      </c>
      <c r="H469">
        <v>75.900000000000006</v>
      </c>
      <c r="I469">
        <v>75.900000000000006</v>
      </c>
      <c r="J469">
        <v>574</v>
      </c>
    </row>
    <row r="470" spans="1:10">
      <c r="A470">
        <v>922</v>
      </c>
      <c r="B470">
        <v>75.900000000000006</v>
      </c>
      <c r="C470">
        <v>75.900000000000006</v>
      </c>
      <c r="D470">
        <v>76</v>
      </c>
      <c r="E470">
        <v>76</v>
      </c>
      <c r="F470">
        <v>76</v>
      </c>
      <c r="G470">
        <v>76</v>
      </c>
      <c r="H470">
        <v>76</v>
      </c>
      <c r="I470">
        <v>76.099999999999994</v>
      </c>
      <c r="J470">
        <v>572</v>
      </c>
    </row>
    <row r="471" spans="1:10">
      <c r="A471">
        <v>924</v>
      </c>
      <c r="B471">
        <v>76.099999999999994</v>
      </c>
      <c r="C471">
        <v>76.099999999999994</v>
      </c>
      <c r="D471">
        <v>76.099999999999994</v>
      </c>
      <c r="E471">
        <v>76.099999999999994</v>
      </c>
      <c r="F471">
        <v>76.2</v>
      </c>
      <c r="G471">
        <v>76.2</v>
      </c>
      <c r="H471">
        <v>76.2</v>
      </c>
      <c r="I471">
        <v>76.2</v>
      </c>
      <c r="J471">
        <v>570</v>
      </c>
    </row>
    <row r="472" spans="1:10">
      <c r="A472">
        <v>926</v>
      </c>
      <c r="B472">
        <v>76.2</v>
      </c>
      <c r="C472">
        <v>76.3</v>
      </c>
      <c r="D472">
        <v>76.3</v>
      </c>
      <c r="E472">
        <v>76.3</v>
      </c>
      <c r="F472">
        <v>76.3</v>
      </c>
      <c r="G472">
        <v>76.400000000000006</v>
      </c>
      <c r="H472">
        <v>76.400000000000006</v>
      </c>
      <c r="I472">
        <v>76.400000000000006</v>
      </c>
      <c r="J472">
        <v>568</v>
      </c>
    </row>
    <row r="473" spans="1:10">
      <c r="A473">
        <v>928</v>
      </c>
      <c r="B473">
        <v>76.400000000000006</v>
      </c>
      <c r="C473">
        <v>76.400000000000006</v>
      </c>
      <c r="D473">
        <v>76.5</v>
      </c>
      <c r="E473">
        <v>76.5</v>
      </c>
      <c r="F473">
        <v>76.5</v>
      </c>
      <c r="G473">
        <v>76.5</v>
      </c>
      <c r="H473">
        <v>76.5</v>
      </c>
      <c r="I473">
        <v>76.599999999999994</v>
      </c>
      <c r="J473">
        <v>566</v>
      </c>
    </row>
    <row r="474" spans="1:10">
      <c r="A474">
        <v>930</v>
      </c>
      <c r="B474">
        <v>76.599999999999994</v>
      </c>
      <c r="C474">
        <v>76.599999999999994</v>
      </c>
      <c r="D474">
        <v>76.599999999999994</v>
      </c>
      <c r="E474">
        <v>76.599999999999994</v>
      </c>
      <c r="F474">
        <v>76.7</v>
      </c>
      <c r="G474">
        <v>76.7</v>
      </c>
      <c r="H474">
        <v>76.7</v>
      </c>
      <c r="I474">
        <v>76.7</v>
      </c>
      <c r="J474">
        <v>564</v>
      </c>
    </row>
    <row r="475" spans="1:10">
      <c r="A475">
        <v>932</v>
      </c>
      <c r="B475">
        <v>76.7</v>
      </c>
      <c r="C475">
        <v>76.8</v>
      </c>
      <c r="D475">
        <v>76.8</v>
      </c>
      <c r="E475">
        <v>76.8</v>
      </c>
      <c r="F475">
        <v>76.8</v>
      </c>
      <c r="G475">
        <v>76.900000000000006</v>
      </c>
      <c r="H475">
        <v>76.900000000000006</v>
      </c>
      <c r="I475">
        <v>76.900000000000006</v>
      </c>
      <c r="J475">
        <v>562</v>
      </c>
    </row>
    <row r="476" spans="1:10">
      <c r="A476">
        <v>934</v>
      </c>
      <c r="B476">
        <v>76.900000000000006</v>
      </c>
      <c r="C476">
        <v>76.900000000000006</v>
      </c>
      <c r="D476">
        <v>77</v>
      </c>
      <c r="E476">
        <v>77</v>
      </c>
      <c r="F476">
        <v>77</v>
      </c>
      <c r="G476">
        <v>77</v>
      </c>
      <c r="H476">
        <v>77</v>
      </c>
      <c r="I476">
        <v>77.099999999999994</v>
      </c>
      <c r="J476">
        <v>560</v>
      </c>
    </row>
    <row r="477" spans="1:10">
      <c r="A477">
        <v>936</v>
      </c>
      <c r="B477">
        <v>77.099999999999994</v>
      </c>
      <c r="C477">
        <v>77.099999999999994</v>
      </c>
      <c r="D477">
        <v>77.099999999999994</v>
      </c>
      <c r="E477">
        <v>77.099999999999994</v>
      </c>
      <c r="F477">
        <v>77.2</v>
      </c>
      <c r="G477">
        <v>77.2</v>
      </c>
      <c r="H477">
        <v>77.2</v>
      </c>
      <c r="I477">
        <v>77.2</v>
      </c>
      <c r="J477">
        <v>558</v>
      </c>
    </row>
    <row r="478" spans="1:10">
      <c r="A478">
        <v>938</v>
      </c>
      <c r="B478">
        <v>77.2</v>
      </c>
      <c r="C478">
        <v>77.3</v>
      </c>
      <c r="D478">
        <v>77.3</v>
      </c>
      <c r="E478">
        <v>77.3</v>
      </c>
      <c r="F478">
        <v>77.3</v>
      </c>
      <c r="G478">
        <v>77.400000000000006</v>
      </c>
      <c r="H478">
        <v>77.400000000000006</v>
      </c>
      <c r="I478">
        <v>77.400000000000006</v>
      </c>
      <c r="J478">
        <v>556</v>
      </c>
    </row>
    <row r="479" spans="1:10">
      <c r="A479">
        <v>940</v>
      </c>
      <c r="B479">
        <v>77.400000000000006</v>
      </c>
      <c r="C479">
        <v>77.400000000000006</v>
      </c>
      <c r="D479">
        <v>77.5</v>
      </c>
      <c r="E479">
        <v>77.5</v>
      </c>
      <c r="F479">
        <v>77.5</v>
      </c>
      <c r="G479">
        <v>77.5</v>
      </c>
      <c r="H479">
        <v>77.5</v>
      </c>
      <c r="I479">
        <v>77.599999999999994</v>
      </c>
      <c r="J479">
        <v>554</v>
      </c>
    </row>
    <row r="480" spans="1:10">
      <c r="A480">
        <v>942</v>
      </c>
      <c r="B480">
        <v>77.599999999999994</v>
      </c>
      <c r="C480">
        <v>77.599999999999994</v>
      </c>
      <c r="D480">
        <v>77.599999999999994</v>
      </c>
      <c r="E480">
        <v>77.599999999999994</v>
      </c>
      <c r="F480">
        <v>77.7</v>
      </c>
      <c r="G480">
        <v>77.7</v>
      </c>
      <c r="H480">
        <v>77.7</v>
      </c>
      <c r="I480">
        <v>77.7</v>
      </c>
      <c r="J480">
        <v>552</v>
      </c>
    </row>
    <row r="481" spans="1:10">
      <c r="A481">
        <v>944</v>
      </c>
      <c r="B481">
        <v>77.7</v>
      </c>
      <c r="C481">
        <v>77.8</v>
      </c>
      <c r="D481">
        <v>77.8</v>
      </c>
      <c r="E481">
        <v>77.8</v>
      </c>
      <c r="F481">
        <v>77.8</v>
      </c>
      <c r="G481">
        <v>77.900000000000006</v>
      </c>
      <c r="H481">
        <v>77.900000000000006</v>
      </c>
      <c r="I481">
        <v>77.900000000000006</v>
      </c>
      <c r="J481">
        <v>550</v>
      </c>
    </row>
    <row r="482" spans="1:10">
      <c r="A482">
        <v>946</v>
      </c>
      <c r="B482">
        <v>77.900000000000006</v>
      </c>
      <c r="C482">
        <v>77.900000000000006</v>
      </c>
      <c r="D482">
        <v>78</v>
      </c>
      <c r="E482">
        <v>78</v>
      </c>
      <c r="F482">
        <v>78</v>
      </c>
      <c r="G482">
        <v>78</v>
      </c>
      <c r="H482">
        <v>78</v>
      </c>
      <c r="I482">
        <v>78.099999999999994</v>
      </c>
      <c r="J482">
        <v>548</v>
      </c>
    </row>
    <row r="483" spans="1:10">
      <c r="A483">
        <v>948</v>
      </c>
      <c r="B483">
        <v>78.099999999999994</v>
      </c>
      <c r="C483">
        <v>78.099999999999994</v>
      </c>
      <c r="D483">
        <v>78.099999999999994</v>
      </c>
      <c r="E483">
        <v>78.099999999999994</v>
      </c>
      <c r="F483">
        <v>78.2</v>
      </c>
      <c r="G483">
        <v>78.2</v>
      </c>
      <c r="H483">
        <v>78.2</v>
      </c>
      <c r="I483">
        <v>78.2</v>
      </c>
      <c r="J483">
        <v>546</v>
      </c>
    </row>
    <row r="484" spans="1:10">
      <c r="A484">
        <v>950</v>
      </c>
      <c r="B484">
        <v>78.2</v>
      </c>
      <c r="C484">
        <v>78.3</v>
      </c>
      <c r="D484">
        <v>78.3</v>
      </c>
      <c r="E484">
        <v>78.3</v>
      </c>
      <c r="F484">
        <v>78.3</v>
      </c>
      <c r="G484">
        <v>78.400000000000006</v>
      </c>
      <c r="H484">
        <v>78.400000000000006</v>
      </c>
      <c r="I484">
        <v>78.400000000000006</v>
      </c>
      <c r="J484">
        <v>544</v>
      </c>
    </row>
    <row r="485" spans="1:10">
      <c r="A485">
        <v>952</v>
      </c>
      <c r="B485">
        <v>78.400000000000006</v>
      </c>
      <c r="C485">
        <v>78.400000000000006</v>
      </c>
      <c r="D485">
        <v>78.5</v>
      </c>
      <c r="E485">
        <v>78.5</v>
      </c>
      <c r="F485">
        <v>78.5</v>
      </c>
      <c r="G485">
        <v>78.5</v>
      </c>
      <c r="H485">
        <v>78.5</v>
      </c>
      <c r="I485">
        <v>78.599999999999994</v>
      </c>
      <c r="J485">
        <v>542</v>
      </c>
    </row>
    <row r="486" spans="1:10">
      <c r="A486">
        <v>954</v>
      </c>
      <c r="B486">
        <v>78.599999999999994</v>
      </c>
      <c r="C486">
        <v>78.599999999999994</v>
      </c>
      <c r="D486">
        <v>78.599999999999994</v>
      </c>
      <c r="E486">
        <v>78.599999999999994</v>
      </c>
      <c r="F486">
        <v>78.7</v>
      </c>
      <c r="G486">
        <v>78.7</v>
      </c>
      <c r="H486">
        <v>78.7</v>
      </c>
      <c r="I486">
        <v>78.7</v>
      </c>
      <c r="J486">
        <v>540</v>
      </c>
    </row>
    <row r="487" spans="1:10">
      <c r="A487">
        <v>956</v>
      </c>
      <c r="B487">
        <v>78.7</v>
      </c>
      <c r="C487">
        <v>78.8</v>
      </c>
      <c r="D487">
        <v>78.8</v>
      </c>
      <c r="E487">
        <v>78.8</v>
      </c>
      <c r="F487">
        <v>78.8</v>
      </c>
      <c r="G487">
        <v>78.900000000000006</v>
      </c>
      <c r="H487">
        <v>78.900000000000006</v>
      </c>
      <c r="I487">
        <v>78.900000000000006</v>
      </c>
      <c r="J487">
        <v>538</v>
      </c>
    </row>
    <row r="488" spans="1:10">
      <c r="A488">
        <v>958</v>
      </c>
      <c r="B488">
        <v>78.900000000000006</v>
      </c>
      <c r="C488">
        <v>78.900000000000006</v>
      </c>
      <c r="D488">
        <v>79</v>
      </c>
      <c r="E488">
        <v>79</v>
      </c>
      <c r="F488">
        <v>79</v>
      </c>
      <c r="G488">
        <v>79</v>
      </c>
      <c r="H488">
        <v>79</v>
      </c>
      <c r="I488">
        <v>79.099999999999994</v>
      </c>
      <c r="J488">
        <v>536</v>
      </c>
    </row>
    <row r="489" spans="1:10">
      <c r="A489">
        <v>960</v>
      </c>
      <c r="B489">
        <v>79.099999999999994</v>
      </c>
      <c r="C489">
        <v>79.099999999999994</v>
      </c>
      <c r="D489">
        <v>79.099999999999994</v>
      </c>
      <c r="E489">
        <v>79.099999999999994</v>
      </c>
      <c r="F489">
        <v>79.2</v>
      </c>
      <c r="G489">
        <v>79.2</v>
      </c>
      <c r="H489">
        <v>79.2</v>
      </c>
      <c r="I489">
        <v>79.2</v>
      </c>
      <c r="J489">
        <v>534</v>
      </c>
    </row>
    <row r="490" spans="1:10">
      <c r="A490">
        <v>962</v>
      </c>
      <c r="B490">
        <v>79.2</v>
      </c>
      <c r="C490">
        <v>79.3</v>
      </c>
      <c r="D490">
        <v>79.3</v>
      </c>
      <c r="E490">
        <v>79.3</v>
      </c>
      <c r="F490">
        <v>79.3</v>
      </c>
      <c r="G490">
        <v>79.400000000000006</v>
      </c>
      <c r="H490">
        <v>79.400000000000006</v>
      </c>
      <c r="I490">
        <v>79.400000000000006</v>
      </c>
      <c r="J490">
        <v>532</v>
      </c>
    </row>
    <row r="491" spans="1:10">
      <c r="A491">
        <v>964</v>
      </c>
      <c r="B491">
        <v>79.400000000000006</v>
      </c>
      <c r="C491">
        <v>79.400000000000006</v>
      </c>
      <c r="D491">
        <v>79.5</v>
      </c>
      <c r="E491">
        <v>79.5</v>
      </c>
      <c r="F491">
        <v>79.5</v>
      </c>
      <c r="G491">
        <v>79.5</v>
      </c>
      <c r="H491">
        <v>79.5</v>
      </c>
      <c r="I491">
        <v>79.599999999999994</v>
      </c>
      <c r="J491">
        <v>530</v>
      </c>
    </row>
    <row r="492" spans="1:10">
      <c r="A492">
        <v>966</v>
      </c>
      <c r="B492">
        <v>79.599999999999994</v>
      </c>
      <c r="C492">
        <v>79.599999999999994</v>
      </c>
      <c r="D492">
        <v>79.599999999999994</v>
      </c>
      <c r="E492">
        <v>79.599999999999994</v>
      </c>
      <c r="F492">
        <v>79.7</v>
      </c>
      <c r="G492">
        <v>79.7</v>
      </c>
      <c r="H492">
        <v>79.7</v>
      </c>
      <c r="I492">
        <v>79.7</v>
      </c>
      <c r="J492">
        <v>528</v>
      </c>
    </row>
    <row r="493" spans="1:10">
      <c r="A493">
        <v>968</v>
      </c>
      <c r="B493">
        <v>79.7</v>
      </c>
      <c r="C493">
        <v>79.8</v>
      </c>
      <c r="D493">
        <v>79.8</v>
      </c>
      <c r="E493">
        <v>79.8</v>
      </c>
      <c r="F493">
        <v>79.8</v>
      </c>
      <c r="G493">
        <v>79.900000000000006</v>
      </c>
      <c r="H493">
        <v>79.900000000000006</v>
      </c>
      <c r="I493">
        <v>79.900000000000006</v>
      </c>
      <c r="J493">
        <v>526</v>
      </c>
    </row>
    <row r="494" spans="1:10">
      <c r="A494">
        <v>970</v>
      </c>
      <c r="B494">
        <v>79.900000000000006</v>
      </c>
      <c r="C494">
        <v>79.900000000000006</v>
      </c>
      <c r="D494">
        <v>80</v>
      </c>
      <c r="E494">
        <v>80</v>
      </c>
      <c r="F494">
        <v>80</v>
      </c>
      <c r="G494">
        <v>80</v>
      </c>
      <c r="H494">
        <v>80</v>
      </c>
      <c r="I494">
        <v>80.099999999999994</v>
      </c>
      <c r="J494">
        <v>524</v>
      </c>
    </row>
    <row r="495" spans="1:10">
      <c r="A495">
        <v>972</v>
      </c>
      <c r="B495">
        <v>80.099999999999994</v>
      </c>
      <c r="C495">
        <v>80.099999999999994</v>
      </c>
      <c r="D495">
        <v>80.099999999999994</v>
      </c>
      <c r="E495">
        <v>80.099999999999994</v>
      </c>
      <c r="F495">
        <v>80.2</v>
      </c>
      <c r="G495">
        <v>80.2</v>
      </c>
      <c r="H495">
        <v>80.2</v>
      </c>
      <c r="I495">
        <v>80.2</v>
      </c>
      <c r="J495">
        <v>522</v>
      </c>
    </row>
    <row r="496" spans="1:10">
      <c r="A496">
        <v>974</v>
      </c>
      <c r="B496">
        <v>80.2</v>
      </c>
      <c r="C496">
        <v>80.3</v>
      </c>
      <c r="D496">
        <v>80.3</v>
      </c>
      <c r="E496">
        <v>80.3</v>
      </c>
      <c r="F496">
        <v>80.3</v>
      </c>
      <c r="G496">
        <v>80.400000000000006</v>
      </c>
      <c r="H496">
        <v>80.400000000000006</v>
      </c>
      <c r="I496">
        <v>80.400000000000006</v>
      </c>
      <c r="J496">
        <v>520</v>
      </c>
    </row>
    <row r="497" spans="1:10">
      <c r="A497">
        <v>976</v>
      </c>
      <c r="B497">
        <v>80.400000000000006</v>
      </c>
      <c r="C497">
        <v>80.400000000000006</v>
      </c>
      <c r="D497">
        <v>80.5</v>
      </c>
      <c r="E497">
        <v>80.5</v>
      </c>
      <c r="F497">
        <v>80.5</v>
      </c>
      <c r="G497">
        <v>80.5</v>
      </c>
      <c r="H497">
        <v>80.5</v>
      </c>
      <c r="I497">
        <v>80.599999999999994</v>
      </c>
      <c r="J497">
        <v>518</v>
      </c>
    </row>
    <row r="498" spans="1:10">
      <c r="A498">
        <v>978</v>
      </c>
      <c r="B498">
        <v>80.599999999999994</v>
      </c>
      <c r="C498">
        <v>80.599999999999994</v>
      </c>
      <c r="D498">
        <v>80.599999999999994</v>
      </c>
      <c r="E498">
        <v>80.599999999999994</v>
      </c>
      <c r="F498">
        <v>80.7</v>
      </c>
      <c r="G498">
        <v>80.7</v>
      </c>
      <c r="H498">
        <v>80.7</v>
      </c>
      <c r="I498">
        <v>80.7</v>
      </c>
      <c r="J498">
        <v>516</v>
      </c>
    </row>
    <row r="499" spans="1:10">
      <c r="A499">
        <v>980</v>
      </c>
      <c r="B499">
        <v>80.7</v>
      </c>
      <c r="C499">
        <v>80.8</v>
      </c>
      <c r="D499">
        <v>80.8</v>
      </c>
      <c r="E499">
        <v>80.8</v>
      </c>
      <c r="F499">
        <v>80.8</v>
      </c>
      <c r="G499">
        <v>80.900000000000006</v>
      </c>
      <c r="H499">
        <v>80.900000000000006</v>
      </c>
      <c r="I499">
        <v>80.900000000000006</v>
      </c>
      <c r="J499">
        <v>514</v>
      </c>
    </row>
    <row r="500" spans="1:10">
      <c r="A500">
        <v>982</v>
      </c>
      <c r="B500">
        <v>80.900000000000006</v>
      </c>
      <c r="C500">
        <v>80.900000000000006</v>
      </c>
      <c r="D500">
        <v>81</v>
      </c>
      <c r="E500">
        <v>81</v>
      </c>
      <c r="F500">
        <v>81</v>
      </c>
      <c r="G500">
        <v>81</v>
      </c>
      <c r="H500">
        <v>81</v>
      </c>
      <c r="I500">
        <v>81.099999999999994</v>
      </c>
      <c r="J500">
        <v>512</v>
      </c>
    </row>
    <row r="501" spans="1:10">
      <c r="A501">
        <v>984</v>
      </c>
      <c r="B501">
        <v>81.099999999999994</v>
      </c>
      <c r="C501">
        <v>81.099999999999994</v>
      </c>
      <c r="D501">
        <v>81.099999999999994</v>
      </c>
      <c r="E501">
        <v>81.099999999999994</v>
      </c>
      <c r="F501">
        <v>81.2</v>
      </c>
      <c r="G501">
        <v>81.2</v>
      </c>
      <c r="H501">
        <v>81.2</v>
      </c>
      <c r="I501">
        <v>81.2</v>
      </c>
      <c r="J501">
        <v>510</v>
      </c>
    </row>
    <row r="502" spans="1:10">
      <c r="A502">
        <v>986</v>
      </c>
      <c r="B502">
        <v>81.2</v>
      </c>
      <c r="C502">
        <v>81.3</v>
      </c>
      <c r="D502">
        <v>81.3</v>
      </c>
      <c r="E502">
        <v>81.3</v>
      </c>
      <c r="F502">
        <v>81.3</v>
      </c>
      <c r="G502">
        <v>81.400000000000006</v>
      </c>
      <c r="H502">
        <v>81.400000000000006</v>
      </c>
      <c r="I502">
        <v>81.400000000000006</v>
      </c>
      <c r="J502">
        <v>508</v>
      </c>
    </row>
    <row r="503" spans="1:10">
      <c r="A503">
        <v>988</v>
      </c>
      <c r="B503">
        <v>81.400000000000006</v>
      </c>
      <c r="C503">
        <v>81.400000000000006</v>
      </c>
      <c r="D503">
        <v>81.5</v>
      </c>
      <c r="E503">
        <v>81.5</v>
      </c>
      <c r="F503">
        <v>81.5</v>
      </c>
      <c r="G503">
        <v>81.5</v>
      </c>
      <c r="H503">
        <v>81.5</v>
      </c>
      <c r="I503">
        <v>81.599999999999994</v>
      </c>
      <c r="J503">
        <v>506</v>
      </c>
    </row>
    <row r="504" spans="1:10">
      <c r="A504">
        <v>990</v>
      </c>
      <c r="B504">
        <v>81.599999999999994</v>
      </c>
      <c r="C504">
        <v>81.599999999999994</v>
      </c>
      <c r="D504">
        <v>81.599999999999994</v>
      </c>
      <c r="E504">
        <v>81.599999999999994</v>
      </c>
      <c r="F504">
        <v>81.7</v>
      </c>
      <c r="G504">
        <v>81.7</v>
      </c>
      <c r="H504">
        <v>81.7</v>
      </c>
      <c r="I504">
        <v>81.7</v>
      </c>
      <c r="J504">
        <v>504</v>
      </c>
    </row>
    <row r="505" spans="1:10">
      <c r="A505">
        <v>992</v>
      </c>
      <c r="B505">
        <v>81.7</v>
      </c>
      <c r="C505">
        <v>81.8</v>
      </c>
      <c r="D505">
        <v>81.8</v>
      </c>
      <c r="E505">
        <v>81.8</v>
      </c>
      <c r="F505">
        <v>81.8</v>
      </c>
      <c r="G505">
        <v>81.900000000000006</v>
      </c>
      <c r="H505">
        <v>81.900000000000006</v>
      </c>
      <c r="I505">
        <v>81.900000000000006</v>
      </c>
      <c r="J505">
        <v>502</v>
      </c>
    </row>
    <row r="506" spans="1:10">
      <c r="A506">
        <v>994</v>
      </c>
      <c r="B506">
        <v>81.900000000000006</v>
      </c>
      <c r="C506">
        <v>81.900000000000006</v>
      </c>
      <c r="D506">
        <v>82</v>
      </c>
      <c r="E506">
        <v>82</v>
      </c>
      <c r="F506">
        <v>82</v>
      </c>
      <c r="G506">
        <v>82</v>
      </c>
      <c r="H506">
        <v>82</v>
      </c>
      <c r="I506">
        <v>82.1</v>
      </c>
      <c r="J506">
        <v>500</v>
      </c>
    </row>
    <row r="507" spans="1:10">
      <c r="A507">
        <v>996</v>
      </c>
      <c r="B507">
        <v>82.1</v>
      </c>
      <c r="C507">
        <v>82.1</v>
      </c>
      <c r="D507">
        <v>82.1</v>
      </c>
      <c r="E507">
        <v>82.1</v>
      </c>
      <c r="F507">
        <v>82.2</v>
      </c>
      <c r="G507">
        <v>82.2</v>
      </c>
      <c r="H507">
        <v>82.2</v>
      </c>
      <c r="I507">
        <v>82.2</v>
      </c>
      <c r="J507">
        <v>498</v>
      </c>
    </row>
    <row r="508" spans="1:10">
      <c r="A508">
        <v>998</v>
      </c>
      <c r="B508">
        <v>82.2</v>
      </c>
      <c r="C508">
        <v>82.3</v>
      </c>
      <c r="D508">
        <v>82.3</v>
      </c>
      <c r="E508">
        <v>82.3</v>
      </c>
      <c r="F508">
        <v>82.3</v>
      </c>
      <c r="G508">
        <v>82.4</v>
      </c>
      <c r="H508">
        <v>82.4</v>
      </c>
      <c r="I508">
        <v>82.4</v>
      </c>
      <c r="J508">
        <v>496</v>
      </c>
    </row>
    <row r="509" spans="1:10">
      <c r="A509">
        <v>1000</v>
      </c>
      <c r="B509">
        <v>82.4</v>
      </c>
      <c r="C509">
        <v>82.4</v>
      </c>
      <c r="D509">
        <v>82.5</v>
      </c>
      <c r="E509">
        <v>82.5</v>
      </c>
      <c r="F509">
        <v>82.5</v>
      </c>
      <c r="G509">
        <v>82.5</v>
      </c>
      <c r="H509">
        <v>82.5</v>
      </c>
      <c r="I509">
        <v>82.6</v>
      </c>
      <c r="J509">
        <v>494</v>
      </c>
    </row>
    <row r="510" spans="1:10">
      <c r="A510">
        <v>1002</v>
      </c>
      <c r="B510">
        <v>82.6</v>
      </c>
      <c r="C510">
        <v>82.6</v>
      </c>
      <c r="D510">
        <v>82.6</v>
      </c>
      <c r="E510">
        <v>82.6</v>
      </c>
      <c r="F510">
        <v>82.7</v>
      </c>
      <c r="G510">
        <v>82.7</v>
      </c>
      <c r="H510">
        <v>82.7</v>
      </c>
      <c r="I510">
        <v>82.7</v>
      </c>
      <c r="J510">
        <v>492</v>
      </c>
    </row>
    <row r="511" spans="1:10">
      <c r="A511">
        <v>1004</v>
      </c>
      <c r="B511">
        <v>82.7</v>
      </c>
      <c r="C511">
        <v>82.8</v>
      </c>
      <c r="D511">
        <v>82.8</v>
      </c>
      <c r="E511">
        <v>82.8</v>
      </c>
      <c r="F511">
        <v>82.8</v>
      </c>
      <c r="G511">
        <v>82.9</v>
      </c>
      <c r="H511">
        <v>82.9</v>
      </c>
      <c r="I511">
        <v>82.9</v>
      </c>
      <c r="J511">
        <v>490</v>
      </c>
    </row>
    <row r="512" spans="1:10">
      <c r="A512">
        <v>1006</v>
      </c>
      <c r="B512">
        <v>82.9</v>
      </c>
      <c r="C512">
        <v>82.9</v>
      </c>
      <c r="D512">
        <v>83</v>
      </c>
      <c r="E512">
        <v>83</v>
      </c>
      <c r="F512">
        <v>83</v>
      </c>
      <c r="G512">
        <v>83</v>
      </c>
      <c r="H512">
        <v>83</v>
      </c>
      <c r="I512">
        <v>83.1</v>
      </c>
      <c r="J512">
        <v>488</v>
      </c>
    </row>
    <row r="513" spans="1:10">
      <c r="A513">
        <v>1008</v>
      </c>
      <c r="B513">
        <v>83.1</v>
      </c>
      <c r="C513">
        <v>83.1</v>
      </c>
      <c r="D513">
        <v>83.1</v>
      </c>
      <c r="E513">
        <v>83.1</v>
      </c>
      <c r="F513">
        <v>83.2</v>
      </c>
      <c r="G513">
        <v>83.2</v>
      </c>
      <c r="H513">
        <v>83.2</v>
      </c>
      <c r="I513">
        <v>83.2</v>
      </c>
      <c r="J513">
        <v>486</v>
      </c>
    </row>
    <row r="514" spans="1:10">
      <c r="A514">
        <v>1010</v>
      </c>
      <c r="B514">
        <v>83.2</v>
      </c>
      <c r="C514">
        <v>83.3</v>
      </c>
      <c r="D514">
        <v>83.3</v>
      </c>
      <c r="E514">
        <v>83.3</v>
      </c>
      <c r="F514">
        <v>83.3</v>
      </c>
      <c r="G514">
        <v>83.4</v>
      </c>
      <c r="H514">
        <v>83.4</v>
      </c>
      <c r="I514">
        <v>83.4</v>
      </c>
      <c r="J514">
        <v>484</v>
      </c>
    </row>
    <row r="515" spans="1:10">
      <c r="A515">
        <v>1012</v>
      </c>
      <c r="B515">
        <v>83.4</v>
      </c>
      <c r="C515">
        <v>83.4</v>
      </c>
      <c r="D515">
        <v>83.5</v>
      </c>
      <c r="E515">
        <v>83.5</v>
      </c>
      <c r="F515">
        <v>83.5</v>
      </c>
      <c r="G515">
        <v>83.5</v>
      </c>
      <c r="H515">
        <v>83.5</v>
      </c>
      <c r="I515">
        <v>83.6</v>
      </c>
      <c r="J515">
        <v>482</v>
      </c>
    </row>
    <row r="516" spans="1:10">
      <c r="A516">
        <v>1014</v>
      </c>
      <c r="B516">
        <v>83.6</v>
      </c>
      <c r="C516">
        <v>83.6</v>
      </c>
      <c r="D516">
        <v>83.6</v>
      </c>
      <c r="E516">
        <v>83.6</v>
      </c>
      <c r="F516">
        <v>83.7</v>
      </c>
      <c r="G516">
        <v>83.7</v>
      </c>
      <c r="H516">
        <v>83.7</v>
      </c>
      <c r="I516">
        <v>83.7</v>
      </c>
      <c r="J516">
        <v>480</v>
      </c>
    </row>
    <row r="517" spans="1:10">
      <c r="A517">
        <v>1016</v>
      </c>
      <c r="B517">
        <v>83.7</v>
      </c>
      <c r="C517">
        <v>83.8</v>
      </c>
      <c r="D517">
        <v>83.8</v>
      </c>
      <c r="E517">
        <v>83.8</v>
      </c>
      <c r="F517">
        <v>83.8</v>
      </c>
      <c r="G517">
        <v>83.9</v>
      </c>
      <c r="H517">
        <v>83.9</v>
      </c>
      <c r="I517">
        <v>83.9</v>
      </c>
      <c r="J517">
        <v>478</v>
      </c>
    </row>
    <row r="518" spans="1:10">
      <c r="A518">
        <v>1018</v>
      </c>
      <c r="B518">
        <v>83.9</v>
      </c>
      <c r="C518">
        <v>83.9</v>
      </c>
      <c r="D518">
        <v>84</v>
      </c>
      <c r="E518">
        <v>84</v>
      </c>
      <c r="F518">
        <v>84</v>
      </c>
      <c r="G518">
        <v>84</v>
      </c>
      <c r="H518">
        <v>84</v>
      </c>
      <c r="I518">
        <v>84.1</v>
      </c>
      <c r="J518">
        <v>476</v>
      </c>
    </row>
    <row r="519" spans="1:10">
      <c r="A519">
        <v>1020</v>
      </c>
      <c r="B519">
        <v>84.1</v>
      </c>
      <c r="C519">
        <v>84.1</v>
      </c>
      <c r="D519">
        <v>84.1</v>
      </c>
      <c r="E519">
        <v>84.1</v>
      </c>
      <c r="F519">
        <v>84.2</v>
      </c>
      <c r="G519">
        <v>84.2</v>
      </c>
      <c r="H519">
        <v>84.2</v>
      </c>
      <c r="I519">
        <v>84.2</v>
      </c>
      <c r="J519">
        <v>474</v>
      </c>
    </row>
    <row r="520" spans="1:10">
      <c r="A520">
        <v>1022</v>
      </c>
      <c r="B520">
        <v>84.2</v>
      </c>
      <c r="C520">
        <v>84.3</v>
      </c>
      <c r="D520">
        <v>84.3</v>
      </c>
      <c r="E520">
        <v>84.3</v>
      </c>
      <c r="F520">
        <v>84.3</v>
      </c>
      <c r="G520">
        <v>84.4</v>
      </c>
      <c r="H520">
        <v>84.4</v>
      </c>
      <c r="I520">
        <v>84.4</v>
      </c>
      <c r="J520">
        <v>472</v>
      </c>
    </row>
    <row r="521" spans="1:10">
      <c r="A521">
        <v>1024</v>
      </c>
      <c r="B521">
        <v>84.4</v>
      </c>
      <c r="C521">
        <v>84.4</v>
      </c>
      <c r="D521">
        <v>84.5</v>
      </c>
      <c r="E521">
        <v>84.5</v>
      </c>
      <c r="F521">
        <v>84.5</v>
      </c>
      <c r="G521">
        <v>84.5</v>
      </c>
      <c r="H521">
        <v>84.5</v>
      </c>
      <c r="I521">
        <v>84.6</v>
      </c>
      <c r="J521">
        <v>470</v>
      </c>
    </row>
    <row r="522" spans="1:10">
      <c r="A522">
        <v>1026</v>
      </c>
      <c r="B522">
        <v>84.6</v>
      </c>
      <c r="C522">
        <v>84.6</v>
      </c>
      <c r="D522">
        <v>84.6</v>
      </c>
      <c r="E522">
        <v>84.6</v>
      </c>
      <c r="F522">
        <v>84.7</v>
      </c>
      <c r="G522">
        <v>84.7</v>
      </c>
      <c r="H522">
        <v>84.7</v>
      </c>
      <c r="I522">
        <v>84.7</v>
      </c>
      <c r="J522">
        <v>468</v>
      </c>
    </row>
    <row r="523" spans="1:10">
      <c r="A523">
        <v>1028</v>
      </c>
      <c r="B523">
        <v>84.7</v>
      </c>
      <c r="C523">
        <v>84.8</v>
      </c>
      <c r="D523">
        <v>84.8</v>
      </c>
      <c r="E523">
        <v>84.8</v>
      </c>
      <c r="F523">
        <v>84.8</v>
      </c>
      <c r="G523">
        <v>84.9</v>
      </c>
      <c r="H523">
        <v>84.9</v>
      </c>
      <c r="I523">
        <v>84.9</v>
      </c>
      <c r="J523">
        <v>466</v>
      </c>
    </row>
    <row r="524" spans="1:10">
      <c r="A524">
        <v>1030</v>
      </c>
      <c r="B524">
        <v>84.9</v>
      </c>
      <c r="C524">
        <v>84.9</v>
      </c>
      <c r="D524">
        <v>85</v>
      </c>
      <c r="E524">
        <v>85</v>
      </c>
      <c r="F524">
        <v>85</v>
      </c>
      <c r="G524">
        <v>85</v>
      </c>
      <c r="H524">
        <v>85</v>
      </c>
      <c r="I524">
        <v>85.1</v>
      </c>
      <c r="J524">
        <v>464</v>
      </c>
    </row>
    <row r="525" spans="1:10">
      <c r="A525">
        <v>1032</v>
      </c>
      <c r="B525">
        <v>85.1</v>
      </c>
      <c r="C525">
        <v>85.1</v>
      </c>
      <c r="D525">
        <v>85.1</v>
      </c>
      <c r="E525">
        <v>85.1</v>
      </c>
      <c r="F525">
        <v>85.2</v>
      </c>
      <c r="G525">
        <v>85.2</v>
      </c>
      <c r="H525">
        <v>85.2</v>
      </c>
      <c r="I525">
        <v>85.2</v>
      </c>
      <c r="J525">
        <v>462</v>
      </c>
    </row>
    <row r="526" spans="1:10">
      <c r="A526">
        <v>1034</v>
      </c>
      <c r="B526">
        <v>85.2</v>
      </c>
      <c r="C526">
        <v>85.3</v>
      </c>
      <c r="D526">
        <v>85.3</v>
      </c>
      <c r="E526">
        <v>85.3</v>
      </c>
      <c r="F526">
        <v>85.3</v>
      </c>
      <c r="G526">
        <v>85.4</v>
      </c>
      <c r="H526">
        <v>85.4</v>
      </c>
      <c r="I526">
        <v>85.4</v>
      </c>
      <c r="J526">
        <v>460</v>
      </c>
    </row>
    <row r="527" spans="1:10">
      <c r="A527">
        <v>1036</v>
      </c>
      <c r="B527">
        <v>85.4</v>
      </c>
      <c r="C527">
        <v>85.4</v>
      </c>
      <c r="D527">
        <v>85.5</v>
      </c>
      <c r="E527">
        <v>85.5</v>
      </c>
      <c r="F527">
        <v>85.5</v>
      </c>
      <c r="G527">
        <v>85.5</v>
      </c>
      <c r="H527">
        <v>85.5</v>
      </c>
      <c r="I527">
        <v>85.6</v>
      </c>
      <c r="J527">
        <v>458</v>
      </c>
    </row>
    <row r="528" spans="1:10">
      <c r="A528">
        <v>1038</v>
      </c>
      <c r="B528">
        <v>85.6</v>
      </c>
      <c r="C528">
        <v>85.6</v>
      </c>
      <c r="D528">
        <v>85.6</v>
      </c>
      <c r="E528">
        <v>85.6</v>
      </c>
      <c r="F528">
        <v>85.7</v>
      </c>
      <c r="G528">
        <v>85.7</v>
      </c>
      <c r="H528">
        <v>85.7</v>
      </c>
      <c r="I528">
        <v>85.7</v>
      </c>
      <c r="J528">
        <v>456</v>
      </c>
    </row>
    <row r="529" spans="1:10">
      <c r="A529">
        <v>1040</v>
      </c>
      <c r="B529">
        <v>85.7</v>
      </c>
      <c r="C529">
        <v>85.8</v>
      </c>
      <c r="D529">
        <v>85.8</v>
      </c>
      <c r="E529">
        <v>85.8</v>
      </c>
      <c r="F529">
        <v>85.8</v>
      </c>
      <c r="G529">
        <v>85.9</v>
      </c>
      <c r="H529">
        <v>85.9</v>
      </c>
      <c r="I529">
        <v>85.9</v>
      </c>
      <c r="J529">
        <v>454</v>
      </c>
    </row>
    <row r="530" spans="1:10">
      <c r="A530">
        <v>1042</v>
      </c>
      <c r="B530">
        <v>85.9</v>
      </c>
      <c r="C530">
        <v>85.9</v>
      </c>
      <c r="D530">
        <v>86</v>
      </c>
      <c r="E530">
        <v>86</v>
      </c>
      <c r="F530">
        <v>86</v>
      </c>
      <c r="G530">
        <v>86</v>
      </c>
      <c r="H530">
        <v>86</v>
      </c>
      <c r="I530">
        <v>86.1</v>
      </c>
      <c r="J530">
        <v>452</v>
      </c>
    </row>
    <row r="531" spans="1:10">
      <c r="A531">
        <v>1044</v>
      </c>
      <c r="B531">
        <v>86.1</v>
      </c>
      <c r="C531">
        <v>86.1</v>
      </c>
      <c r="D531">
        <v>86.1</v>
      </c>
      <c r="E531">
        <v>86.1</v>
      </c>
      <c r="F531">
        <v>86.2</v>
      </c>
      <c r="G531">
        <v>86.2</v>
      </c>
      <c r="H531">
        <v>86.2</v>
      </c>
      <c r="I531">
        <v>86.2</v>
      </c>
      <c r="J531">
        <v>450</v>
      </c>
    </row>
    <row r="532" spans="1:10">
      <c r="A532">
        <v>1046</v>
      </c>
      <c r="B532">
        <v>86.2</v>
      </c>
      <c r="C532">
        <v>86.3</v>
      </c>
      <c r="D532">
        <v>86.3</v>
      </c>
      <c r="E532">
        <v>86.3</v>
      </c>
      <c r="F532">
        <v>86.3</v>
      </c>
      <c r="G532">
        <v>86.4</v>
      </c>
      <c r="H532">
        <v>86.4</v>
      </c>
      <c r="I532">
        <v>86.4</v>
      </c>
      <c r="J532">
        <v>448</v>
      </c>
    </row>
    <row r="533" spans="1:10">
      <c r="A533">
        <v>1048</v>
      </c>
      <c r="B533">
        <v>86.4</v>
      </c>
      <c r="C533">
        <v>86.4</v>
      </c>
      <c r="D533">
        <v>86.5</v>
      </c>
      <c r="E533">
        <v>86.5</v>
      </c>
      <c r="F533">
        <v>86.5</v>
      </c>
      <c r="G533">
        <v>86.5</v>
      </c>
      <c r="H533">
        <v>86.5</v>
      </c>
      <c r="I533">
        <v>86.6</v>
      </c>
      <c r="J533">
        <v>446</v>
      </c>
    </row>
    <row r="534" spans="1:10">
      <c r="A534">
        <v>1050</v>
      </c>
      <c r="B534">
        <v>86.6</v>
      </c>
      <c r="C534">
        <v>86.6</v>
      </c>
      <c r="D534">
        <v>86.6</v>
      </c>
      <c r="E534">
        <v>86.6</v>
      </c>
      <c r="F534">
        <v>86.7</v>
      </c>
      <c r="G534">
        <v>86.7</v>
      </c>
      <c r="H534">
        <v>86.7</v>
      </c>
      <c r="I534">
        <v>86.7</v>
      </c>
      <c r="J534">
        <v>444</v>
      </c>
    </row>
    <row r="535" spans="1:10">
      <c r="A535">
        <v>1052</v>
      </c>
      <c r="B535">
        <v>86.7</v>
      </c>
      <c r="C535">
        <v>86.8</v>
      </c>
      <c r="D535">
        <v>86.8</v>
      </c>
      <c r="E535">
        <v>86.8</v>
      </c>
      <c r="F535">
        <v>86.8</v>
      </c>
      <c r="G535">
        <v>86.9</v>
      </c>
      <c r="H535">
        <v>86.9</v>
      </c>
      <c r="I535">
        <v>86.9</v>
      </c>
      <c r="J535">
        <v>442</v>
      </c>
    </row>
    <row r="536" spans="1:10">
      <c r="A536">
        <v>1054</v>
      </c>
      <c r="B536">
        <v>86.9</v>
      </c>
      <c r="C536">
        <v>86.9</v>
      </c>
      <c r="D536">
        <v>87</v>
      </c>
      <c r="E536">
        <v>87</v>
      </c>
      <c r="F536">
        <v>87</v>
      </c>
      <c r="G536">
        <v>87</v>
      </c>
      <c r="H536">
        <v>87</v>
      </c>
      <c r="I536">
        <v>87.1</v>
      </c>
      <c r="J536">
        <v>440</v>
      </c>
    </row>
    <row r="537" spans="1:10">
      <c r="A537">
        <v>1056</v>
      </c>
      <c r="B537">
        <v>87.1</v>
      </c>
      <c r="C537">
        <v>87.1</v>
      </c>
      <c r="D537">
        <v>87.1</v>
      </c>
      <c r="E537">
        <v>87.1</v>
      </c>
      <c r="F537">
        <v>87.2</v>
      </c>
      <c r="G537">
        <v>87.2</v>
      </c>
      <c r="H537">
        <v>87.2</v>
      </c>
      <c r="I537">
        <v>87.2</v>
      </c>
      <c r="J537">
        <v>438</v>
      </c>
    </row>
    <row r="538" spans="1:10">
      <c r="A538">
        <v>1058</v>
      </c>
      <c r="B538">
        <v>87.2</v>
      </c>
      <c r="C538">
        <v>87.3</v>
      </c>
      <c r="D538">
        <v>87.3</v>
      </c>
      <c r="E538">
        <v>87.3</v>
      </c>
      <c r="F538">
        <v>87.3</v>
      </c>
      <c r="G538">
        <v>87.4</v>
      </c>
      <c r="H538">
        <v>87.4</v>
      </c>
      <c r="I538">
        <v>87.4</v>
      </c>
      <c r="J538">
        <v>436</v>
      </c>
    </row>
    <row r="539" spans="1:10">
      <c r="A539">
        <v>1060</v>
      </c>
      <c r="B539">
        <v>87.4</v>
      </c>
      <c r="C539">
        <v>87.4</v>
      </c>
      <c r="D539">
        <v>87.5</v>
      </c>
      <c r="E539">
        <v>87.5</v>
      </c>
      <c r="F539">
        <v>87.5</v>
      </c>
      <c r="G539">
        <v>87.5</v>
      </c>
      <c r="H539">
        <v>87.5</v>
      </c>
      <c r="I539">
        <v>87.6</v>
      </c>
      <c r="J539">
        <v>434</v>
      </c>
    </row>
    <row r="540" spans="1:10">
      <c r="A540">
        <v>1062</v>
      </c>
      <c r="B540">
        <v>87.6</v>
      </c>
      <c r="C540">
        <v>87.6</v>
      </c>
      <c r="D540">
        <v>87.6</v>
      </c>
      <c r="E540">
        <v>87.6</v>
      </c>
      <c r="F540">
        <v>87.7</v>
      </c>
      <c r="G540">
        <v>87.7</v>
      </c>
      <c r="H540">
        <v>87.7</v>
      </c>
      <c r="I540">
        <v>87.7</v>
      </c>
      <c r="J540">
        <v>432</v>
      </c>
    </row>
    <row r="541" spans="1:10">
      <c r="A541">
        <v>1064</v>
      </c>
      <c r="B541">
        <v>87.7</v>
      </c>
      <c r="C541">
        <v>87.8</v>
      </c>
      <c r="D541">
        <v>87.8</v>
      </c>
      <c r="E541">
        <v>87.8</v>
      </c>
      <c r="F541">
        <v>87.8</v>
      </c>
      <c r="G541">
        <v>87.9</v>
      </c>
      <c r="H541">
        <v>87.9</v>
      </c>
      <c r="I541">
        <v>87.9</v>
      </c>
      <c r="J541">
        <v>430</v>
      </c>
    </row>
    <row r="542" spans="1:10">
      <c r="A542">
        <v>1066</v>
      </c>
      <c r="B542">
        <v>87.9</v>
      </c>
      <c r="C542">
        <v>87.9</v>
      </c>
      <c r="D542">
        <v>88</v>
      </c>
      <c r="E542">
        <v>88</v>
      </c>
      <c r="F542">
        <v>88</v>
      </c>
      <c r="G542">
        <v>88</v>
      </c>
      <c r="H542">
        <v>88</v>
      </c>
      <c r="I542">
        <v>88.1</v>
      </c>
      <c r="J542">
        <v>428</v>
      </c>
    </row>
    <row r="543" spans="1:10">
      <c r="A543">
        <v>1068</v>
      </c>
      <c r="B543">
        <v>88.1</v>
      </c>
      <c r="C543">
        <v>88.1</v>
      </c>
      <c r="D543">
        <v>88.1</v>
      </c>
      <c r="E543">
        <v>88.1</v>
      </c>
      <c r="F543">
        <v>88.2</v>
      </c>
      <c r="G543">
        <v>88.2</v>
      </c>
      <c r="H543">
        <v>88.2</v>
      </c>
      <c r="I543">
        <v>88.2</v>
      </c>
      <c r="J543">
        <v>426</v>
      </c>
    </row>
    <row r="544" spans="1:10">
      <c r="A544">
        <v>1070</v>
      </c>
      <c r="B544">
        <v>88.2</v>
      </c>
      <c r="C544">
        <v>88.3</v>
      </c>
      <c r="D544">
        <v>88.3</v>
      </c>
      <c r="E544">
        <v>88.3</v>
      </c>
      <c r="F544">
        <v>88.3</v>
      </c>
      <c r="G544">
        <v>88.4</v>
      </c>
      <c r="H544">
        <v>88.4</v>
      </c>
      <c r="I544">
        <v>88.4</v>
      </c>
      <c r="J544">
        <v>424</v>
      </c>
    </row>
    <row r="545" spans="1:10">
      <c r="A545">
        <v>1072</v>
      </c>
      <c r="B545">
        <v>88.4</v>
      </c>
      <c r="C545">
        <v>88.4</v>
      </c>
      <c r="D545">
        <v>88.5</v>
      </c>
      <c r="E545">
        <v>88.5</v>
      </c>
      <c r="F545">
        <v>88.5</v>
      </c>
      <c r="G545">
        <v>88.5</v>
      </c>
      <c r="H545">
        <v>88.5</v>
      </c>
      <c r="I545">
        <v>88.6</v>
      </c>
      <c r="J545">
        <v>422</v>
      </c>
    </row>
    <row r="546" spans="1:10">
      <c r="A546">
        <v>1074</v>
      </c>
      <c r="B546">
        <v>88.6</v>
      </c>
      <c r="C546">
        <v>88.6</v>
      </c>
      <c r="D546">
        <v>88.6</v>
      </c>
      <c r="E546">
        <v>88.6</v>
      </c>
      <c r="F546">
        <v>88.7</v>
      </c>
      <c r="G546">
        <v>88.7</v>
      </c>
      <c r="H546">
        <v>88.7</v>
      </c>
      <c r="I546">
        <v>88.7</v>
      </c>
      <c r="J546">
        <v>420</v>
      </c>
    </row>
    <row r="547" spans="1:10">
      <c r="A547">
        <v>1076</v>
      </c>
      <c r="B547">
        <v>88.7</v>
      </c>
      <c r="C547">
        <v>88.8</v>
      </c>
      <c r="D547">
        <v>88.8</v>
      </c>
      <c r="E547">
        <v>88.8</v>
      </c>
      <c r="F547">
        <v>88.8</v>
      </c>
      <c r="G547">
        <v>88.9</v>
      </c>
      <c r="H547">
        <v>88.9</v>
      </c>
      <c r="I547">
        <v>88.9</v>
      </c>
      <c r="J547">
        <v>418</v>
      </c>
    </row>
    <row r="548" spans="1:10">
      <c r="A548">
        <v>1078</v>
      </c>
      <c r="B548">
        <v>88.9</v>
      </c>
      <c r="C548">
        <v>88.9</v>
      </c>
      <c r="D548">
        <v>89</v>
      </c>
      <c r="E548">
        <v>89</v>
      </c>
      <c r="F548">
        <v>89</v>
      </c>
      <c r="G548">
        <v>89</v>
      </c>
      <c r="H548">
        <v>89</v>
      </c>
      <c r="I548">
        <v>89.1</v>
      </c>
      <c r="J548">
        <v>416</v>
      </c>
    </row>
    <row r="549" spans="1:10">
      <c r="A549">
        <v>1080</v>
      </c>
      <c r="B549">
        <v>89.1</v>
      </c>
      <c r="C549">
        <v>89.1</v>
      </c>
      <c r="D549">
        <v>89.1</v>
      </c>
      <c r="E549">
        <v>89.1</v>
      </c>
      <c r="F549">
        <v>89.2</v>
      </c>
      <c r="G549">
        <v>89.2</v>
      </c>
      <c r="H549">
        <v>89.2</v>
      </c>
      <c r="I549">
        <v>89.2</v>
      </c>
      <c r="J549">
        <v>414</v>
      </c>
    </row>
    <row r="550" spans="1:10">
      <c r="A550">
        <v>1082</v>
      </c>
      <c r="B550">
        <v>89.2</v>
      </c>
      <c r="C550">
        <v>89.3</v>
      </c>
      <c r="D550">
        <v>89.3</v>
      </c>
      <c r="E550">
        <v>89.3</v>
      </c>
      <c r="F550">
        <v>89.3</v>
      </c>
      <c r="G550">
        <v>89.4</v>
      </c>
      <c r="H550">
        <v>89.4</v>
      </c>
      <c r="I550">
        <v>89.4</v>
      </c>
      <c r="J550">
        <v>412</v>
      </c>
    </row>
    <row r="551" spans="1:10">
      <c r="A551">
        <v>1084</v>
      </c>
      <c r="B551">
        <v>89.4</v>
      </c>
      <c r="C551">
        <v>89.4</v>
      </c>
      <c r="D551">
        <v>89.5</v>
      </c>
      <c r="E551">
        <v>89.5</v>
      </c>
      <c r="F551">
        <v>89.5</v>
      </c>
      <c r="G551">
        <v>89.5</v>
      </c>
      <c r="H551">
        <v>89.5</v>
      </c>
      <c r="I551">
        <v>89.6</v>
      </c>
      <c r="J551">
        <v>410</v>
      </c>
    </row>
    <row r="552" spans="1:10">
      <c r="A552">
        <v>1086</v>
      </c>
      <c r="B552">
        <v>89.6</v>
      </c>
      <c r="C552">
        <v>89.6</v>
      </c>
      <c r="D552">
        <v>89.6</v>
      </c>
      <c r="E552">
        <v>89.6</v>
      </c>
      <c r="F552">
        <v>89.7</v>
      </c>
      <c r="G552">
        <v>89.7</v>
      </c>
      <c r="H552">
        <v>89.7</v>
      </c>
      <c r="I552">
        <v>89.7</v>
      </c>
      <c r="J552">
        <v>408</v>
      </c>
    </row>
    <row r="553" spans="1:10">
      <c r="A553">
        <v>1088</v>
      </c>
      <c r="B553">
        <v>89.7</v>
      </c>
      <c r="C553">
        <v>89.8</v>
      </c>
      <c r="D553">
        <v>89.8</v>
      </c>
      <c r="E553">
        <v>89.8</v>
      </c>
      <c r="F553">
        <v>89.8</v>
      </c>
      <c r="G553">
        <v>89.9</v>
      </c>
      <c r="H553">
        <v>89.9</v>
      </c>
      <c r="I553">
        <v>89.9</v>
      </c>
      <c r="J553">
        <v>406</v>
      </c>
    </row>
    <row r="554" spans="1:10">
      <c r="A554">
        <v>1090</v>
      </c>
      <c r="B554">
        <v>89.9</v>
      </c>
      <c r="C554">
        <v>89.9</v>
      </c>
      <c r="D554">
        <v>90</v>
      </c>
      <c r="E554">
        <v>90</v>
      </c>
      <c r="F554">
        <v>90</v>
      </c>
      <c r="G554">
        <v>90</v>
      </c>
      <c r="H554">
        <v>90</v>
      </c>
      <c r="I554">
        <v>90.1</v>
      </c>
      <c r="J554">
        <v>404</v>
      </c>
    </row>
    <row r="555" spans="1:10">
      <c r="A555">
        <v>1092</v>
      </c>
      <c r="B555">
        <v>90.1</v>
      </c>
      <c r="C555">
        <v>90.1</v>
      </c>
      <c r="D555">
        <v>90.1</v>
      </c>
      <c r="E555">
        <v>90.1</v>
      </c>
      <c r="F555">
        <v>90.2</v>
      </c>
      <c r="G555">
        <v>90.2</v>
      </c>
      <c r="H555">
        <v>90.2</v>
      </c>
      <c r="I555">
        <v>90.2</v>
      </c>
      <c r="J555">
        <v>402</v>
      </c>
    </row>
    <row r="556" spans="1:10">
      <c r="A556">
        <v>1094</v>
      </c>
      <c r="B556">
        <v>90.2</v>
      </c>
      <c r="C556">
        <v>90.3</v>
      </c>
      <c r="D556">
        <v>90.3</v>
      </c>
      <c r="E556">
        <v>90.3</v>
      </c>
      <c r="F556">
        <v>90.3</v>
      </c>
      <c r="G556">
        <v>90.4</v>
      </c>
      <c r="H556">
        <v>90.4</v>
      </c>
      <c r="I556">
        <v>90.4</v>
      </c>
      <c r="J556">
        <v>400</v>
      </c>
    </row>
    <row r="557" spans="1:10">
      <c r="A557">
        <v>1096</v>
      </c>
      <c r="B557">
        <v>90.4</v>
      </c>
      <c r="C557">
        <v>90.4</v>
      </c>
      <c r="D557">
        <v>90.5</v>
      </c>
      <c r="E557">
        <v>90.5</v>
      </c>
      <c r="F557">
        <v>90.5</v>
      </c>
      <c r="G557">
        <v>90.5</v>
      </c>
      <c r="H557">
        <v>90.5</v>
      </c>
      <c r="I557">
        <v>90.6</v>
      </c>
      <c r="J557">
        <v>398</v>
      </c>
    </row>
    <row r="558" spans="1:10">
      <c r="A558">
        <v>1098</v>
      </c>
      <c r="B558">
        <v>90.6</v>
      </c>
      <c r="C558">
        <v>90.6</v>
      </c>
      <c r="D558">
        <v>90.6</v>
      </c>
      <c r="E558">
        <v>90.6</v>
      </c>
      <c r="F558">
        <v>90.7</v>
      </c>
      <c r="G558">
        <v>90.7</v>
      </c>
      <c r="H558">
        <v>90.7</v>
      </c>
      <c r="I558">
        <v>90.7</v>
      </c>
      <c r="J558">
        <v>396</v>
      </c>
    </row>
    <row r="559" spans="1:10">
      <c r="A559">
        <v>1100</v>
      </c>
      <c r="B559">
        <v>90.7</v>
      </c>
      <c r="C559">
        <v>90.8</v>
      </c>
      <c r="D559">
        <v>90.8</v>
      </c>
      <c r="E559">
        <v>90.8</v>
      </c>
      <c r="F559">
        <v>90.8</v>
      </c>
      <c r="G559">
        <v>90.9</v>
      </c>
      <c r="H559">
        <v>90.9</v>
      </c>
      <c r="I559">
        <v>90.9</v>
      </c>
      <c r="J559">
        <v>394</v>
      </c>
    </row>
    <row r="560" spans="1:10">
      <c r="A560">
        <v>1102</v>
      </c>
      <c r="B560">
        <v>90.9</v>
      </c>
      <c r="C560">
        <v>90.9</v>
      </c>
      <c r="D560">
        <v>91</v>
      </c>
      <c r="E560">
        <v>91</v>
      </c>
      <c r="F560">
        <v>91</v>
      </c>
      <c r="G560">
        <v>91</v>
      </c>
      <c r="H560">
        <v>91</v>
      </c>
      <c r="I560">
        <v>91.1</v>
      </c>
      <c r="J560">
        <v>392</v>
      </c>
    </row>
    <row r="561" spans="1:10">
      <c r="A561">
        <v>1104</v>
      </c>
      <c r="B561">
        <v>91.1</v>
      </c>
      <c r="C561">
        <v>91.1</v>
      </c>
      <c r="D561">
        <v>91.1</v>
      </c>
      <c r="E561">
        <v>91.1</v>
      </c>
      <c r="F561">
        <v>91.2</v>
      </c>
      <c r="G561">
        <v>91.2</v>
      </c>
      <c r="H561">
        <v>91.2</v>
      </c>
      <c r="I561">
        <v>91.2</v>
      </c>
      <c r="J561">
        <v>390</v>
      </c>
    </row>
    <row r="562" spans="1:10">
      <c r="A562">
        <v>1106</v>
      </c>
      <c r="B562">
        <v>91.2</v>
      </c>
      <c r="C562">
        <v>91.3</v>
      </c>
      <c r="D562">
        <v>91.3</v>
      </c>
      <c r="E562">
        <v>91.3</v>
      </c>
      <c r="F562">
        <v>91.3</v>
      </c>
      <c r="G562">
        <v>91.4</v>
      </c>
      <c r="H562">
        <v>91.4</v>
      </c>
      <c r="I562">
        <v>91.4</v>
      </c>
      <c r="J562">
        <v>388</v>
      </c>
    </row>
    <row r="563" spans="1:10">
      <c r="A563">
        <v>1108</v>
      </c>
      <c r="B563">
        <v>91.4</v>
      </c>
      <c r="C563">
        <v>91.4</v>
      </c>
      <c r="D563">
        <v>91.5</v>
      </c>
      <c r="E563">
        <v>91.5</v>
      </c>
      <c r="F563">
        <v>91.5</v>
      </c>
      <c r="G563">
        <v>91.5</v>
      </c>
      <c r="H563">
        <v>91.5</v>
      </c>
      <c r="I563">
        <v>91.6</v>
      </c>
      <c r="J563">
        <v>386</v>
      </c>
    </row>
    <row r="564" spans="1:10">
      <c r="A564">
        <v>1110</v>
      </c>
      <c r="B564">
        <v>91.6</v>
      </c>
      <c r="C564">
        <v>91.6</v>
      </c>
      <c r="D564">
        <v>91.6</v>
      </c>
      <c r="E564">
        <v>91.6</v>
      </c>
      <c r="F564">
        <v>91.7</v>
      </c>
      <c r="G564">
        <v>91.7</v>
      </c>
      <c r="H564">
        <v>91.7</v>
      </c>
      <c r="I564">
        <v>91.7</v>
      </c>
      <c r="J564">
        <v>384</v>
      </c>
    </row>
    <row r="565" spans="1:10">
      <c r="A565">
        <v>1112</v>
      </c>
      <c r="B565">
        <v>91.7</v>
      </c>
      <c r="C565">
        <v>91.8</v>
      </c>
      <c r="D565">
        <v>91.8</v>
      </c>
      <c r="E565">
        <v>91.8</v>
      </c>
      <c r="F565">
        <v>91.8</v>
      </c>
      <c r="G565">
        <v>91.9</v>
      </c>
      <c r="H565">
        <v>91.9</v>
      </c>
      <c r="I565">
        <v>91.9</v>
      </c>
      <c r="J565">
        <v>382</v>
      </c>
    </row>
    <row r="566" spans="1:10">
      <c r="A566">
        <v>1114</v>
      </c>
      <c r="B566">
        <v>91.9</v>
      </c>
      <c r="C566">
        <v>91.9</v>
      </c>
      <c r="D566">
        <v>92</v>
      </c>
      <c r="E566">
        <v>92</v>
      </c>
      <c r="F566">
        <v>92</v>
      </c>
      <c r="G566">
        <v>92</v>
      </c>
      <c r="H566">
        <v>92</v>
      </c>
      <c r="I566">
        <v>92.1</v>
      </c>
      <c r="J566">
        <v>380</v>
      </c>
    </row>
    <row r="567" spans="1:10">
      <c r="A567">
        <v>1116</v>
      </c>
      <c r="B567">
        <v>92.1</v>
      </c>
      <c r="C567">
        <v>92.1</v>
      </c>
      <c r="D567">
        <v>92.1</v>
      </c>
      <c r="E567">
        <v>92.1</v>
      </c>
      <c r="F567">
        <v>92.2</v>
      </c>
      <c r="G567">
        <v>92.2</v>
      </c>
      <c r="H567">
        <v>92.2</v>
      </c>
      <c r="I567">
        <v>92.2</v>
      </c>
      <c r="J567">
        <v>378</v>
      </c>
    </row>
    <row r="568" spans="1:10">
      <c r="A568">
        <v>1118</v>
      </c>
      <c r="B568">
        <v>92.2</v>
      </c>
      <c r="C568">
        <v>92.3</v>
      </c>
      <c r="D568">
        <v>92.3</v>
      </c>
      <c r="E568">
        <v>92.3</v>
      </c>
      <c r="F568">
        <v>92.3</v>
      </c>
      <c r="G568">
        <v>92.4</v>
      </c>
      <c r="H568">
        <v>92.4</v>
      </c>
      <c r="I568">
        <v>92.4</v>
      </c>
      <c r="J568">
        <v>376</v>
      </c>
    </row>
    <row r="569" spans="1:10">
      <c r="A569">
        <v>1120</v>
      </c>
      <c r="B569">
        <v>92.4</v>
      </c>
      <c r="C569">
        <v>92.4</v>
      </c>
      <c r="D569">
        <v>92.5</v>
      </c>
      <c r="E569">
        <v>92.5</v>
      </c>
      <c r="F569">
        <v>92.5</v>
      </c>
      <c r="G569">
        <v>92.5</v>
      </c>
      <c r="H569">
        <v>92.5</v>
      </c>
      <c r="I569">
        <v>92.6</v>
      </c>
      <c r="J569">
        <v>374</v>
      </c>
    </row>
    <row r="570" spans="1:10">
      <c r="A570">
        <v>1122</v>
      </c>
      <c r="B570">
        <v>92.6</v>
      </c>
      <c r="C570">
        <v>92.6</v>
      </c>
      <c r="D570">
        <v>92.6</v>
      </c>
      <c r="E570">
        <v>92.6</v>
      </c>
      <c r="F570">
        <v>92.7</v>
      </c>
      <c r="G570">
        <v>92.7</v>
      </c>
      <c r="H570">
        <v>92.7</v>
      </c>
      <c r="I570">
        <v>92.7</v>
      </c>
      <c r="J570">
        <v>372</v>
      </c>
    </row>
    <row r="571" spans="1:10">
      <c r="A571">
        <v>1124</v>
      </c>
      <c r="B571">
        <v>92.7</v>
      </c>
      <c r="C571">
        <v>92.8</v>
      </c>
      <c r="D571">
        <v>92.8</v>
      </c>
      <c r="E571">
        <v>92.8</v>
      </c>
      <c r="F571">
        <v>92.8</v>
      </c>
      <c r="G571">
        <v>92.9</v>
      </c>
      <c r="H571">
        <v>92.9</v>
      </c>
      <c r="I571">
        <v>92.9</v>
      </c>
      <c r="J571">
        <v>370</v>
      </c>
    </row>
    <row r="572" spans="1:10">
      <c r="A572">
        <v>1126</v>
      </c>
      <c r="B572">
        <v>92.9</v>
      </c>
      <c r="C572">
        <v>92.9</v>
      </c>
      <c r="D572">
        <v>93</v>
      </c>
      <c r="E572">
        <v>93</v>
      </c>
      <c r="F572">
        <v>93</v>
      </c>
      <c r="G572">
        <v>93</v>
      </c>
      <c r="H572">
        <v>93</v>
      </c>
      <c r="I572">
        <v>93.1</v>
      </c>
      <c r="J572">
        <v>368</v>
      </c>
    </row>
    <row r="573" spans="1:10">
      <c r="A573">
        <v>1128</v>
      </c>
      <c r="B573">
        <v>93.1</v>
      </c>
      <c r="C573">
        <v>93.1</v>
      </c>
      <c r="D573">
        <v>93.1</v>
      </c>
      <c r="E573">
        <v>93.1</v>
      </c>
      <c r="F573">
        <v>93.2</v>
      </c>
      <c r="G573">
        <v>93.2</v>
      </c>
      <c r="H573">
        <v>93.2</v>
      </c>
      <c r="I573">
        <v>93.2</v>
      </c>
      <c r="J573">
        <v>366</v>
      </c>
    </row>
    <row r="574" spans="1:10">
      <c r="A574">
        <v>1130</v>
      </c>
      <c r="B574">
        <v>93.2</v>
      </c>
      <c r="C574">
        <v>93.3</v>
      </c>
      <c r="D574">
        <v>93.3</v>
      </c>
      <c r="E574">
        <v>93.3</v>
      </c>
      <c r="F574">
        <v>93.3</v>
      </c>
      <c r="G574">
        <v>93.4</v>
      </c>
      <c r="H574">
        <v>93.4</v>
      </c>
      <c r="I574">
        <v>93.4</v>
      </c>
      <c r="J574">
        <v>364</v>
      </c>
    </row>
    <row r="575" spans="1:10">
      <c r="A575">
        <v>1132</v>
      </c>
      <c r="B575">
        <v>93.4</v>
      </c>
      <c r="C575">
        <v>93.4</v>
      </c>
      <c r="D575">
        <v>93.5</v>
      </c>
      <c r="E575">
        <v>93.5</v>
      </c>
      <c r="F575">
        <v>93.5</v>
      </c>
      <c r="G575">
        <v>93.5</v>
      </c>
      <c r="H575">
        <v>93.5</v>
      </c>
      <c r="I575">
        <v>93.6</v>
      </c>
      <c r="J575">
        <v>362</v>
      </c>
    </row>
    <row r="576" spans="1:10">
      <c r="A576">
        <v>1134</v>
      </c>
      <c r="B576">
        <v>93.6</v>
      </c>
      <c r="C576">
        <v>93.6</v>
      </c>
      <c r="D576">
        <v>93.6</v>
      </c>
      <c r="E576">
        <v>93.6</v>
      </c>
      <c r="F576">
        <v>93.7</v>
      </c>
      <c r="G576">
        <v>93.7</v>
      </c>
      <c r="H576">
        <v>93.7</v>
      </c>
      <c r="I576">
        <v>93.7</v>
      </c>
      <c r="J576">
        <v>360</v>
      </c>
    </row>
    <row r="577" spans="1:10">
      <c r="A577">
        <v>1136</v>
      </c>
      <c r="B577">
        <v>93.7</v>
      </c>
      <c r="C577">
        <v>93.8</v>
      </c>
      <c r="D577">
        <v>93.8</v>
      </c>
      <c r="E577">
        <v>93.8</v>
      </c>
      <c r="F577">
        <v>93.8</v>
      </c>
      <c r="G577">
        <v>93.9</v>
      </c>
      <c r="H577">
        <v>93.9</v>
      </c>
      <c r="I577">
        <v>93.9</v>
      </c>
      <c r="J577">
        <v>358</v>
      </c>
    </row>
    <row r="578" spans="1:10">
      <c r="A578">
        <v>1138</v>
      </c>
      <c r="B578">
        <v>93.9</v>
      </c>
      <c r="C578">
        <v>93.9</v>
      </c>
      <c r="D578">
        <v>94</v>
      </c>
      <c r="E578">
        <v>94</v>
      </c>
      <c r="F578">
        <v>94</v>
      </c>
      <c r="G578">
        <v>94</v>
      </c>
      <c r="H578">
        <v>94</v>
      </c>
      <c r="I578">
        <v>94.1</v>
      </c>
      <c r="J578">
        <v>356</v>
      </c>
    </row>
    <row r="579" spans="1:10">
      <c r="A579">
        <v>1140</v>
      </c>
      <c r="B579">
        <v>94.1</v>
      </c>
      <c r="C579">
        <v>94.1</v>
      </c>
      <c r="D579">
        <v>94.1</v>
      </c>
      <c r="E579">
        <v>94.1</v>
      </c>
      <c r="F579">
        <v>94.2</v>
      </c>
      <c r="G579">
        <v>94.2</v>
      </c>
      <c r="H579">
        <v>94.2</v>
      </c>
      <c r="I579">
        <v>94.2</v>
      </c>
      <c r="J579">
        <v>354</v>
      </c>
    </row>
    <row r="580" spans="1:10">
      <c r="A580">
        <v>1142</v>
      </c>
      <c r="B580">
        <v>94.2</v>
      </c>
      <c r="C580">
        <v>94.2</v>
      </c>
      <c r="D580">
        <v>94.3</v>
      </c>
      <c r="E580">
        <v>94.3</v>
      </c>
      <c r="F580">
        <v>94.3</v>
      </c>
      <c r="G580">
        <v>94.3</v>
      </c>
      <c r="H580">
        <v>94.3</v>
      </c>
      <c r="I580">
        <v>94.3</v>
      </c>
      <c r="J580">
        <v>352</v>
      </c>
    </row>
    <row r="581" spans="1:10">
      <c r="A581">
        <v>1144</v>
      </c>
      <c r="B581">
        <v>94.3</v>
      </c>
      <c r="C581">
        <v>94.4</v>
      </c>
      <c r="D581">
        <v>94.4</v>
      </c>
      <c r="E581">
        <v>94.4</v>
      </c>
      <c r="F581">
        <v>94.4</v>
      </c>
      <c r="G581">
        <v>94.4</v>
      </c>
      <c r="H581">
        <v>94.4</v>
      </c>
      <c r="I581">
        <v>94.4</v>
      </c>
      <c r="J581">
        <v>350</v>
      </c>
    </row>
    <row r="582" spans="1:10">
      <c r="A582">
        <v>1146</v>
      </c>
      <c r="B582">
        <v>94.4</v>
      </c>
      <c r="C582">
        <v>94.4</v>
      </c>
      <c r="D582">
        <v>94.4</v>
      </c>
      <c r="E582">
        <v>94.5</v>
      </c>
      <c r="F582">
        <v>94.5</v>
      </c>
      <c r="G582">
        <v>94.5</v>
      </c>
      <c r="H582">
        <v>94.5</v>
      </c>
      <c r="I582">
        <v>94.5</v>
      </c>
      <c r="J582">
        <v>348</v>
      </c>
    </row>
    <row r="583" spans="1:10">
      <c r="A583">
        <v>1148</v>
      </c>
      <c r="B583">
        <v>94.5</v>
      </c>
      <c r="C583">
        <v>94.5</v>
      </c>
      <c r="D583">
        <v>94.5</v>
      </c>
      <c r="E583">
        <v>94.5</v>
      </c>
      <c r="F583">
        <v>94.5</v>
      </c>
      <c r="G583">
        <v>94.5</v>
      </c>
      <c r="H583">
        <v>94.5</v>
      </c>
      <c r="I583">
        <v>94.5</v>
      </c>
      <c r="J583">
        <v>346</v>
      </c>
    </row>
    <row r="584" spans="1:10">
      <c r="A584">
        <v>1150</v>
      </c>
      <c r="B584">
        <v>94.5</v>
      </c>
      <c r="C584">
        <v>94.5</v>
      </c>
      <c r="D584">
        <v>94.5</v>
      </c>
      <c r="E584">
        <v>94.5</v>
      </c>
      <c r="F584">
        <v>94.5</v>
      </c>
      <c r="G584">
        <v>94.5</v>
      </c>
      <c r="H584">
        <v>94.5</v>
      </c>
      <c r="I584">
        <v>94.5</v>
      </c>
      <c r="J584">
        <v>344</v>
      </c>
    </row>
    <row r="585" spans="1:10">
      <c r="A585">
        <v>1152</v>
      </c>
      <c r="B585">
        <v>94.5</v>
      </c>
      <c r="C585">
        <v>94.5</v>
      </c>
      <c r="D585">
        <v>94.5</v>
      </c>
      <c r="E585">
        <v>94.5</v>
      </c>
      <c r="F585">
        <v>94.5</v>
      </c>
      <c r="G585">
        <v>94.5</v>
      </c>
      <c r="H585">
        <v>94.5</v>
      </c>
      <c r="I585">
        <v>94.5</v>
      </c>
      <c r="J585">
        <v>342</v>
      </c>
    </row>
    <row r="586" spans="1:10">
      <c r="A586">
        <v>1154</v>
      </c>
      <c r="B586">
        <v>94.5</v>
      </c>
      <c r="C586">
        <v>94.5</v>
      </c>
      <c r="D586">
        <v>94.5</v>
      </c>
      <c r="E586">
        <v>94.5</v>
      </c>
      <c r="F586">
        <v>94.5</v>
      </c>
      <c r="G586">
        <v>94.5</v>
      </c>
      <c r="H586">
        <v>94.5</v>
      </c>
      <c r="I586">
        <v>94.5</v>
      </c>
      <c r="J586">
        <v>340</v>
      </c>
    </row>
    <row r="587" spans="1:10">
      <c r="A587">
        <v>1156</v>
      </c>
      <c r="B587">
        <v>94.5</v>
      </c>
      <c r="C587">
        <v>94.5</v>
      </c>
      <c r="D587">
        <v>94.5</v>
      </c>
      <c r="E587">
        <v>94.5</v>
      </c>
      <c r="F587">
        <v>94.5</v>
      </c>
      <c r="G587">
        <v>94.5</v>
      </c>
      <c r="H587">
        <v>94.5</v>
      </c>
      <c r="I587">
        <v>94.5</v>
      </c>
      <c r="J587">
        <v>338</v>
      </c>
    </row>
    <row r="588" spans="1:10">
      <c r="A588">
        <v>1158</v>
      </c>
      <c r="B588">
        <v>94.5</v>
      </c>
      <c r="C588">
        <v>94.5</v>
      </c>
      <c r="D588">
        <v>94.5</v>
      </c>
      <c r="E588">
        <v>94.5</v>
      </c>
      <c r="F588">
        <v>94.5</v>
      </c>
      <c r="G588">
        <v>94.5</v>
      </c>
      <c r="H588">
        <v>94.5</v>
      </c>
      <c r="I588">
        <v>94.5</v>
      </c>
      <c r="J588">
        <v>336</v>
      </c>
    </row>
    <row r="589" spans="1:10">
      <c r="A589">
        <v>1160</v>
      </c>
      <c r="B589">
        <v>94.5</v>
      </c>
      <c r="C589">
        <v>94.5</v>
      </c>
      <c r="D589">
        <v>94.5</v>
      </c>
      <c r="E589">
        <v>94.5</v>
      </c>
      <c r="F589">
        <v>94.5</v>
      </c>
      <c r="G589">
        <v>94.5</v>
      </c>
      <c r="H589">
        <v>94.5</v>
      </c>
      <c r="I589">
        <v>94.5</v>
      </c>
      <c r="J589">
        <v>334</v>
      </c>
    </row>
    <row r="590" spans="1:10">
      <c r="A590">
        <v>1162</v>
      </c>
      <c r="B590">
        <v>94.5</v>
      </c>
      <c r="C590">
        <v>94.5</v>
      </c>
      <c r="D590">
        <v>94.5</v>
      </c>
      <c r="E590">
        <v>94.5</v>
      </c>
      <c r="F590">
        <v>94.5</v>
      </c>
      <c r="G590">
        <v>94.5</v>
      </c>
      <c r="H590">
        <v>94.5</v>
      </c>
      <c r="I590">
        <v>94.5</v>
      </c>
      <c r="J590">
        <v>332</v>
      </c>
    </row>
    <row r="591" spans="1:10">
      <c r="A591">
        <v>1164</v>
      </c>
      <c r="B591">
        <v>94.5</v>
      </c>
      <c r="C591">
        <v>94.5</v>
      </c>
      <c r="D591">
        <v>94.5</v>
      </c>
      <c r="E591">
        <v>94.5</v>
      </c>
      <c r="F591">
        <v>94.5</v>
      </c>
      <c r="G591">
        <v>94.5</v>
      </c>
      <c r="H591">
        <v>94.5</v>
      </c>
      <c r="I591">
        <v>94.5</v>
      </c>
      <c r="J591">
        <v>330</v>
      </c>
    </row>
    <row r="592" spans="1:10">
      <c r="A592">
        <v>1166</v>
      </c>
      <c r="B592">
        <v>94.5</v>
      </c>
      <c r="C592">
        <v>94.5</v>
      </c>
      <c r="D592">
        <v>94.5</v>
      </c>
      <c r="E592">
        <v>94.5</v>
      </c>
      <c r="F592">
        <v>94.5</v>
      </c>
      <c r="G592">
        <v>94.5</v>
      </c>
      <c r="H592">
        <v>94.5</v>
      </c>
      <c r="I592">
        <v>94.5</v>
      </c>
      <c r="J592">
        <v>328</v>
      </c>
    </row>
    <row r="593" spans="1:10">
      <c r="A593">
        <v>1168</v>
      </c>
      <c r="B593">
        <v>94.5</v>
      </c>
      <c r="C593">
        <v>94.5</v>
      </c>
      <c r="D593">
        <v>94.5</v>
      </c>
      <c r="E593">
        <v>94.5</v>
      </c>
      <c r="F593">
        <v>94.5</v>
      </c>
      <c r="G593">
        <v>94.5</v>
      </c>
      <c r="H593">
        <v>94.5</v>
      </c>
      <c r="I593">
        <v>94.5</v>
      </c>
      <c r="J593">
        <v>326</v>
      </c>
    </row>
    <row r="594" spans="1:10">
      <c r="A594">
        <v>1170</v>
      </c>
      <c r="B594">
        <v>94.5</v>
      </c>
      <c r="C594">
        <v>94.5</v>
      </c>
      <c r="D594">
        <v>94.5</v>
      </c>
      <c r="E594">
        <v>94.5</v>
      </c>
      <c r="F594">
        <v>94.5</v>
      </c>
      <c r="G594">
        <v>94.5</v>
      </c>
      <c r="H594">
        <v>94.5</v>
      </c>
      <c r="I594">
        <v>94.5</v>
      </c>
      <c r="J594">
        <v>324</v>
      </c>
    </row>
    <row r="595" spans="1:10">
      <c r="A595">
        <v>1172</v>
      </c>
      <c r="B595">
        <v>94.5</v>
      </c>
      <c r="C595">
        <v>94.5</v>
      </c>
      <c r="D595">
        <v>94.5</v>
      </c>
      <c r="E595">
        <v>94.5</v>
      </c>
      <c r="F595">
        <v>94.5</v>
      </c>
      <c r="G595">
        <v>94.5</v>
      </c>
      <c r="H595">
        <v>94.5</v>
      </c>
      <c r="I595">
        <v>94.5</v>
      </c>
      <c r="J595">
        <v>322</v>
      </c>
    </row>
    <row r="596" spans="1:10">
      <c r="A596">
        <v>1174</v>
      </c>
      <c r="B596">
        <v>94.5</v>
      </c>
      <c r="C596">
        <v>94.5</v>
      </c>
      <c r="D596">
        <v>94.5</v>
      </c>
      <c r="E596">
        <v>94.5</v>
      </c>
      <c r="F596">
        <v>94.5</v>
      </c>
      <c r="G596">
        <v>94.5</v>
      </c>
      <c r="H596">
        <v>94.5</v>
      </c>
      <c r="I596">
        <v>94.5</v>
      </c>
      <c r="J596">
        <v>320</v>
      </c>
    </row>
    <row r="597" spans="1:10">
      <c r="A597">
        <v>1176</v>
      </c>
      <c r="B597">
        <v>94.5</v>
      </c>
      <c r="C597">
        <v>94.5</v>
      </c>
      <c r="D597">
        <v>94.5</v>
      </c>
      <c r="E597">
        <v>94.5</v>
      </c>
      <c r="F597">
        <v>94.5</v>
      </c>
      <c r="G597">
        <v>94.5</v>
      </c>
      <c r="H597">
        <v>94.5</v>
      </c>
      <c r="I597">
        <v>94.5</v>
      </c>
      <c r="J597">
        <v>318</v>
      </c>
    </row>
    <row r="598" spans="1:10">
      <c r="A598">
        <v>1178</v>
      </c>
      <c r="B598">
        <v>94.5</v>
      </c>
      <c r="C598">
        <v>94.5</v>
      </c>
      <c r="D598">
        <v>94.5</v>
      </c>
      <c r="E598">
        <v>94.5</v>
      </c>
      <c r="F598">
        <v>94.5</v>
      </c>
      <c r="G598">
        <v>94.5</v>
      </c>
      <c r="H598">
        <v>94.5</v>
      </c>
      <c r="I598">
        <v>94.5</v>
      </c>
      <c r="J598">
        <v>316</v>
      </c>
    </row>
    <row r="599" spans="1:10">
      <c r="A599">
        <v>1180</v>
      </c>
      <c r="B599">
        <v>94.5</v>
      </c>
      <c r="C599">
        <v>94.5</v>
      </c>
      <c r="D599">
        <v>94.5</v>
      </c>
      <c r="E599">
        <v>94.5</v>
      </c>
      <c r="F599">
        <v>94.5</v>
      </c>
      <c r="G599">
        <v>94.5</v>
      </c>
      <c r="H599">
        <v>94.5</v>
      </c>
      <c r="I599">
        <v>94.5</v>
      </c>
      <c r="J599">
        <v>314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4"/>
  <dimension ref="A1:O177"/>
  <sheetViews>
    <sheetView workbookViewId="0">
      <selection activeCell="A7" sqref="A7:I176"/>
    </sheetView>
  </sheetViews>
  <sheetFormatPr defaultColWidth="9.140625" defaultRowHeight="15"/>
  <cols>
    <col min="1" max="16384" width="9.140625" style="121"/>
  </cols>
  <sheetData>
    <row r="1" spans="1:15">
      <c r="A1" s="121" t="s">
        <v>46</v>
      </c>
      <c r="B1" s="121" t="s">
        <v>45</v>
      </c>
      <c r="C1" s="121" t="s">
        <v>44</v>
      </c>
      <c r="D1" s="121" t="s">
        <v>139</v>
      </c>
      <c r="E1" s="121" t="s">
        <v>140</v>
      </c>
      <c r="F1" s="121" t="s">
        <v>36</v>
      </c>
      <c r="G1" s="121" t="s">
        <v>27</v>
      </c>
      <c r="H1" s="121" t="s">
        <v>39</v>
      </c>
      <c r="I1" s="121" t="s">
        <v>41</v>
      </c>
      <c r="J1" s="121" t="s">
        <v>40</v>
      </c>
      <c r="K1" s="121" t="s">
        <v>27</v>
      </c>
      <c r="L1" s="121" t="s">
        <v>39</v>
      </c>
      <c r="M1" s="121" t="s">
        <v>38</v>
      </c>
      <c r="N1" s="121" t="s">
        <v>37</v>
      </c>
      <c r="O1" s="121" t="s">
        <v>36</v>
      </c>
    </row>
    <row r="2" spans="1:15">
      <c r="A2" s="121" t="s">
        <v>29</v>
      </c>
      <c r="B2" s="121" t="s">
        <v>35</v>
      </c>
      <c r="C2" s="121" t="s">
        <v>34</v>
      </c>
      <c r="D2" s="121" t="s">
        <v>33</v>
      </c>
      <c r="E2" s="121" t="s">
        <v>32</v>
      </c>
      <c r="F2" s="121" t="s">
        <v>31</v>
      </c>
      <c r="G2" s="121" t="s">
        <v>30</v>
      </c>
      <c r="H2" s="121" t="s">
        <v>27</v>
      </c>
      <c r="I2" s="121" t="s">
        <v>29</v>
      </c>
    </row>
    <row r="3" spans="1:15">
      <c r="A3" s="121" t="s">
        <v>61</v>
      </c>
    </row>
    <row r="4" spans="1:15">
      <c r="A4" s="121" t="s">
        <v>28</v>
      </c>
      <c r="B4" s="121" t="s">
        <v>27</v>
      </c>
    </row>
    <row r="5" spans="1:15">
      <c r="A5" s="121" t="s">
        <v>18</v>
      </c>
      <c r="B5" s="121" t="s">
        <v>26</v>
      </c>
      <c r="C5" s="121" t="s">
        <v>25</v>
      </c>
      <c r="D5" s="121" t="s">
        <v>24</v>
      </c>
      <c r="E5" s="121" t="s">
        <v>23</v>
      </c>
      <c r="F5" s="121" t="s">
        <v>22</v>
      </c>
      <c r="G5" s="121" t="s">
        <v>21</v>
      </c>
      <c r="H5" s="121" t="s">
        <v>20</v>
      </c>
      <c r="I5" s="121" t="s">
        <v>19</v>
      </c>
    </row>
    <row r="6" spans="1:15">
      <c r="A6" s="121" t="s">
        <v>61</v>
      </c>
    </row>
    <row r="7" spans="1: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5">
      <c r="A8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5">
      <c r="A9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5">
      <c r="A11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5">
      <c r="A14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15">
      <c r="A15">
        <v>16</v>
      </c>
      <c r="B15">
        <v>0.1</v>
      </c>
      <c r="C15">
        <v>0.1</v>
      </c>
      <c r="D15">
        <v>0.1</v>
      </c>
      <c r="E15">
        <v>0.1</v>
      </c>
      <c r="F15">
        <v>0.1</v>
      </c>
      <c r="G15">
        <v>0</v>
      </c>
      <c r="H15">
        <v>0</v>
      </c>
      <c r="I15">
        <v>0</v>
      </c>
    </row>
    <row r="16" spans="1:15">
      <c r="A16">
        <v>18</v>
      </c>
      <c r="B16">
        <v>0.1</v>
      </c>
      <c r="C16">
        <v>0.1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0.1</v>
      </c>
    </row>
    <row r="17" spans="1:9">
      <c r="A17">
        <v>20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</row>
    <row r="18" spans="1:9">
      <c r="A18">
        <v>22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</row>
    <row r="19" spans="1:9">
      <c r="A19">
        <v>24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</row>
    <row r="20" spans="1:9">
      <c r="A20">
        <v>26</v>
      </c>
      <c r="B20">
        <v>0.2</v>
      </c>
      <c r="C20">
        <v>0.2</v>
      </c>
      <c r="D20">
        <v>0.2</v>
      </c>
      <c r="E20">
        <v>0.2</v>
      </c>
      <c r="F20">
        <v>0.2</v>
      </c>
      <c r="G20">
        <v>0.2</v>
      </c>
      <c r="H20">
        <v>0.2</v>
      </c>
      <c r="I20">
        <v>0.2</v>
      </c>
    </row>
    <row r="21" spans="1:9">
      <c r="A21">
        <v>28</v>
      </c>
      <c r="B21">
        <v>0.2</v>
      </c>
      <c r="C21">
        <v>0.2</v>
      </c>
      <c r="D21">
        <v>0.2</v>
      </c>
      <c r="E21">
        <v>0.2</v>
      </c>
      <c r="F21">
        <v>0.2</v>
      </c>
      <c r="G21">
        <v>0.2</v>
      </c>
      <c r="H21">
        <v>0.2</v>
      </c>
      <c r="I21">
        <v>0.2</v>
      </c>
    </row>
    <row r="22" spans="1:9">
      <c r="A22">
        <v>30</v>
      </c>
      <c r="B22">
        <v>0.2</v>
      </c>
      <c r="C22">
        <v>0.2</v>
      </c>
      <c r="D22">
        <v>0.2</v>
      </c>
      <c r="E22">
        <v>0.2</v>
      </c>
      <c r="F22">
        <v>0.2</v>
      </c>
      <c r="G22">
        <v>0.2</v>
      </c>
      <c r="H22">
        <v>0.2</v>
      </c>
      <c r="I22">
        <v>0.2</v>
      </c>
    </row>
    <row r="23" spans="1:9">
      <c r="A23">
        <v>32</v>
      </c>
      <c r="B23">
        <v>0.3</v>
      </c>
      <c r="C23">
        <v>0.3</v>
      </c>
      <c r="D23">
        <v>0.3</v>
      </c>
      <c r="E23">
        <v>0.3</v>
      </c>
      <c r="F23">
        <v>0.2</v>
      </c>
      <c r="G23">
        <v>0.2</v>
      </c>
      <c r="H23">
        <v>0.2</v>
      </c>
      <c r="I23">
        <v>0.2</v>
      </c>
    </row>
    <row r="24" spans="1:9">
      <c r="A24">
        <v>34</v>
      </c>
      <c r="B24">
        <v>0.3</v>
      </c>
      <c r="C24">
        <v>0.3</v>
      </c>
      <c r="D24">
        <v>0.3</v>
      </c>
      <c r="E24">
        <v>0.3</v>
      </c>
      <c r="F24">
        <v>0.3</v>
      </c>
      <c r="G24">
        <v>0.3</v>
      </c>
      <c r="H24">
        <v>0.3</v>
      </c>
      <c r="I24">
        <v>0.3</v>
      </c>
    </row>
    <row r="25" spans="1:9">
      <c r="A25">
        <v>36</v>
      </c>
      <c r="B25">
        <v>0.3</v>
      </c>
      <c r="C25">
        <v>0.3</v>
      </c>
      <c r="D25">
        <v>0.3</v>
      </c>
      <c r="E25">
        <v>0.3</v>
      </c>
      <c r="F25">
        <v>0.3</v>
      </c>
      <c r="G25">
        <v>0.3</v>
      </c>
      <c r="H25">
        <v>0.3</v>
      </c>
      <c r="I25">
        <v>0.3</v>
      </c>
    </row>
    <row r="26" spans="1:9">
      <c r="A26">
        <v>38</v>
      </c>
      <c r="B26">
        <v>0.4</v>
      </c>
      <c r="C26">
        <v>0.4</v>
      </c>
      <c r="D26">
        <v>0.4</v>
      </c>
      <c r="E26">
        <v>0.4</v>
      </c>
      <c r="F26">
        <v>0.4</v>
      </c>
      <c r="G26">
        <v>0.4</v>
      </c>
      <c r="H26">
        <v>0.3</v>
      </c>
      <c r="I26">
        <v>0.3</v>
      </c>
    </row>
    <row r="27" spans="1:9">
      <c r="A27">
        <v>40</v>
      </c>
      <c r="B27">
        <v>0.4</v>
      </c>
      <c r="C27">
        <v>0.4</v>
      </c>
      <c r="D27">
        <v>0.4</v>
      </c>
      <c r="E27">
        <v>0.4</v>
      </c>
      <c r="F27">
        <v>0.4</v>
      </c>
      <c r="G27">
        <v>0.4</v>
      </c>
      <c r="H27">
        <v>0.4</v>
      </c>
      <c r="I27">
        <v>0.4</v>
      </c>
    </row>
    <row r="28" spans="1:9">
      <c r="A28">
        <v>42</v>
      </c>
      <c r="B28">
        <v>0.5</v>
      </c>
      <c r="C28">
        <v>0.4</v>
      </c>
      <c r="D28">
        <v>0.4</v>
      </c>
      <c r="E28">
        <v>0.4</v>
      </c>
      <c r="F28">
        <v>0.4</v>
      </c>
      <c r="G28">
        <v>0.4</v>
      </c>
      <c r="H28">
        <v>0.4</v>
      </c>
      <c r="I28">
        <v>0.4</v>
      </c>
    </row>
    <row r="29" spans="1:9">
      <c r="A29">
        <v>44</v>
      </c>
      <c r="B29">
        <v>0.5</v>
      </c>
      <c r="C29">
        <v>0.5</v>
      </c>
      <c r="D29">
        <v>0.5</v>
      </c>
      <c r="E29">
        <v>0.5</v>
      </c>
      <c r="F29">
        <v>0.5</v>
      </c>
      <c r="G29">
        <v>0.5</v>
      </c>
      <c r="H29">
        <v>0.5</v>
      </c>
      <c r="I29">
        <v>0.5</v>
      </c>
    </row>
    <row r="30" spans="1:9">
      <c r="A30">
        <v>46</v>
      </c>
      <c r="B30">
        <v>0.5</v>
      </c>
      <c r="C30">
        <v>0.5</v>
      </c>
      <c r="D30">
        <v>0.5</v>
      </c>
      <c r="E30">
        <v>0.5</v>
      </c>
      <c r="F30">
        <v>0.5</v>
      </c>
      <c r="G30">
        <v>0.5</v>
      </c>
      <c r="H30">
        <v>0.5</v>
      </c>
      <c r="I30">
        <v>0.5</v>
      </c>
    </row>
    <row r="31" spans="1:9">
      <c r="A31">
        <v>48</v>
      </c>
      <c r="B31">
        <v>0.6</v>
      </c>
      <c r="C31">
        <v>0.6</v>
      </c>
      <c r="D31">
        <v>0.6</v>
      </c>
      <c r="E31">
        <v>0.6</v>
      </c>
      <c r="F31">
        <v>0.6</v>
      </c>
      <c r="G31">
        <v>0.6</v>
      </c>
      <c r="H31">
        <v>0.6</v>
      </c>
      <c r="I31">
        <v>0.5</v>
      </c>
    </row>
    <row r="32" spans="1:9">
      <c r="A32">
        <v>50</v>
      </c>
      <c r="B32">
        <v>0.6</v>
      </c>
      <c r="C32">
        <v>0.6</v>
      </c>
      <c r="D32">
        <v>0.6</v>
      </c>
      <c r="E32">
        <v>0.6</v>
      </c>
      <c r="F32">
        <v>0.6</v>
      </c>
      <c r="G32">
        <v>0.6</v>
      </c>
      <c r="H32">
        <v>0.6</v>
      </c>
      <c r="I32">
        <v>0.6</v>
      </c>
    </row>
    <row r="33" spans="1:9">
      <c r="A33">
        <v>52</v>
      </c>
      <c r="B33">
        <v>0.7</v>
      </c>
      <c r="C33">
        <v>0.7</v>
      </c>
      <c r="D33">
        <v>0.7</v>
      </c>
      <c r="E33">
        <v>0.7</v>
      </c>
      <c r="F33">
        <v>0.7</v>
      </c>
      <c r="G33">
        <v>0.7</v>
      </c>
      <c r="H33">
        <v>0.6</v>
      </c>
      <c r="I33">
        <v>0.6</v>
      </c>
    </row>
    <row r="34" spans="1:9">
      <c r="A34">
        <v>54</v>
      </c>
      <c r="B34">
        <v>0.7</v>
      </c>
      <c r="C34">
        <v>0.7</v>
      </c>
      <c r="D34">
        <v>0.7</v>
      </c>
      <c r="E34">
        <v>0.7</v>
      </c>
      <c r="F34">
        <v>0.7</v>
      </c>
      <c r="G34">
        <v>0.7</v>
      </c>
      <c r="H34">
        <v>0.7</v>
      </c>
      <c r="I34">
        <v>0.7</v>
      </c>
    </row>
    <row r="35" spans="1:9">
      <c r="A35">
        <v>56</v>
      </c>
      <c r="B35">
        <v>0.8</v>
      </c>
      <c r="C35">
        <v>0.8</v>
      </c>
      <c r="D35">
        <v>0.8</v>
      </c>
      <c r="E35">
        <v>0.8</v>
      </c>
      <c r="F35">
        <v>0.8</v>
      </c>
      <c r="G35">
        <v>0.8</v>
      </c>
      <c r="H35">
        <v>0.7</v>
      </c>
      <c r="I35">
        <v>0.7</v>
      </c>
    </row>
    <row r="36" spans="1:9">
      <c r="A36">
        <v>58</v>
      </c>
      <c r="B36">
        <v>0.8</v>
      </c>
      <c r="C36">
        <v>0.8</v>
      </c>
      <c r="D36">
        <v>0.8</v>
      </c>
      <c r="E36">
        <v>0.8</v>
      </c>
      <c r="F36">
        <v>0.8</v>
      </c>
      <c r="G36">
        <v>0.8</v>
      </c>
      <c r="H36">
        <v>0.8</v>
      </c>
      <c r="I36">
        <v>0.8</v>
      </c>
    </row>
    <row r="37" spans="1:9">
      <c r="A37">
        <v>60</v>
      </c>
      <c r="B37">
        <v>0.9</v>
      </c>
      <c r="C37">
        <v>0.9</v>
      </c>
      <c r="D37">
        <v>0.9</v>
      </c>
      <c r="E37">
        <v>0.9</v>
      </c>
      <c r="F37">
        <v>0.9</v>
      </c>
      <c r="G37">
        <v>0.9</v>
      </c>
      <c r="H37">
        <v>0.9</v>
      </c>
      <c r="I37">
        <v>0.8</v>
      </c>
    </row>
    <row r="38" spans="1:9">
      <c r="A38">
        <v>62</v>
      </c>
      <c r="B38">
        <v>0.9</v>
      </c>
      <c r="C38">
        <v>0.9</v>
      </c>
      <c r="D38">
        <v>0.9</v>
      </c>
      <c r="E38">
        <v>0.9</v>
      </c>
      <c r="F38">
        <v>0.9</v>
      </c>
      <c r="G38">
        <v>0.9</v>
      </c>
      <c r="H38">
        <v>0.9</v>
      </c>
      <c r="I38">
        <v>0.9</v>
      </c>
    </row>
    <row r="39" spans="1:9">
      <c r="A39">
        <v>64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>
      <c r="A40">
        <v>66</v>
      </c>
      <c r="B40">
        <v>1.1000000000000001</v>
      </c>
      <c r="C40">
        <v>1.1000000000000001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>
      <c r="A41">
        <v>68</v>
      </c>
      <c r="B41">
        <v>1.1000000000000001</v>
      </c>
      <c r="C41">
        <v>1.1000000000000001</v>
      </c>
      <c r="D41">
        <v>1.1000000000000001</v>
      </c>
      <c r="E41">
        <v>1.1000000000000001</v>
      </c>
      <c r="F41">
        <v>1.1000000000000001</v>
      </c>
      <c r="G41">
        <v>1.1000000000000001</v>
      </c>
      <c r="H41">
        <v>1.1000000000000001</v>
      </c>
      <c r="I41">
        <v>1.1000000000000001</v>
      </c>
    </row>
    <row r="42" spans="1:9">
      <c r="A42">
        <v>70</v>
      </c>
      <c r="B42">
        <v>1.2</v>
      </c>
      <c r="C42">
        <v>1.2</v>
      </c>
      <c r="D42">
        <v>1.2</v>
      </c>
      <c r="E42">
        <v>1.2</v>
      </c>
      <c r="F42">
        <v>1.1000000000000001</v>
      </c>
      <c r="G42">
        <v>1.1000000000000001</v>
      </c>
      <c r="H42">
        <v>1.1000000000000001</v>
      </c>
      <c r="I42">
        <v>1.1000000000000001</v>
      </c>
    </row>
    <row r="43" spans="1:9">
      <c r="A43">
        <v>72</v>
      </c>
      <c r="B43">
        <v>1.2</v>
      </c>
      <c r="C43">
        <v>1.2</v>
      </c>
      <c r="D43">
        <v>1.2</v>
      </c>
      <c r="E43">
        <v>1.2</v>
      </c>
      <c r="F43">
        <v>1.2</v>
      </c>
      <c r="G43">
        <v>1.2</v>
      </c>
      <c r="H43">
        <v>1.2</v>
      </c>
      <c r="I43">
        <v>1.2</v>
      </c>
    </row>
    <row r="44" spans="1:9">
      <c r="A44">
        <v>74</v>
      </c>
      <c r="B44">
        <v>1.3</v>
      </c>
      <c r="C44">
        <v>1.3</v>
      </c>
      <c r="D44">
        <v>1.3</v>
      </c>
      <c r="E44">
        <v>1.3</v>
      </c>
      <c r="F44">
        <v>1.3</v>
      </c>
      <c r="G44">
        <v>1.3</v>
      </c>
      <c r="H44">
        <v>1.3</v>
      </c>
      <c r="I44">
        <v>1.3</v>
      </c>
    </row>
    <row r="45" spans="1:9">
      <c r="A45">
        <v>76</v>
      </c>
      <c r="B45">
        <v>1.4</v>
      </c>
      <c r="C45">
        <v>1.4</v>
      </c>
      <c r="D45">
        <v>1.4</v>
      </c>
      <c r="E45">
        <v>1.3</v>
      </c>
      <c r="F45">
        <v>1.3</v>
      </c>
      <c r="G45">
        <v>1.3</v>
      </c>
      <c r="H45">
        <v>1.3</v>
      </c>
      <c r="I45">
        <v>1.3</v>
      </c>
    </row>
    <row r="46" spans="1:9">
      <c r="A46">
        <v>78</v>
      </c>
      <c r="B46">
        <v>1.4</v>
      </c>
      <c r="C46">
        <v>1.4</v>
      </c>
      <c r="D46">
        <v>1.4</v>
      </c>
      <c r="E46">
        <v>1.4</v>
      </c>
      <c r="F46">
        <v>1.4</v>
      </c>
      <c r="G46">
        <v>1.4</v>
      </c>
      <c r="H46">
        <v>1.4</v>
      </c>
      <c r="I46">
        <v>1.4</v>
      </c>
    </row>
    <row r="47" spans="1:9">
      <c r="A47">
        <v>80</v>
      </c>
      <c r="B47">
        <v>1.5</v>
      </c>
      <c r="C47">
        <v>1.5</v>
      </c>
      <c r="D47">
        <v>1.5</v>
      </c>
      <c r="E47">
        <v>1.5</v>
      </c>
      <c r="F47">
        <v>1.5</v>
      </c>
      <c r="G47">
        <v>1.5</v>
      </c>
      <c r="H47">
        <v>1.5</v>
      </c>
      <c r="I47">
        <v>1.4</v>
      </c>
    </row>
    <row r="48" spans="1:9">
      <c r="A48">
        <v>82</v>
      </c>
      <c r="B48">
        <v>1.6</v>
      </c>
      <c r="C48">
        <v>1.6</v>
      </c>
      <c r="D48">
        <v>1.6</v>
      </c>
      <c r="E48">
        <v>1.5</v>
      </c>
      <c r="F48">
        <v>1.5</v>
      </c>
      <c r="G48">
        <v>1.5</v>
      </c>
      <c r="H48">
        <v>1.5</v>
      </c>
      <c r="I48">
        <v>1.5</v>
      </c>
    </row>
    <row r="49" spans="1:9">
      <c r="A49">
        <v>84</v>
      </c>
      <c r="B49">
        <v>1.6</v>
      </c>
      <c r="C49">
        <v>1.6</v>
      </c>
      <c r="D49">
        <v>1.6</v>
      </c>
      <c r="E49">
        <v>1.6</v>
      </c>
      <c r="F49">
        <v>1.6</v>
      </c>
      <c r="G49">
        <v>1.6</v>
      </c>
      <c r="H49">
        <v>1.6</v>
      </c>
      <c r="I49">
        <v>1.6</v>
      </c>
    </row>
    <row r="50" spans="1:9">
      <c r="A50">
        <v>86</v>
      </c>
      <c r="B50">
        <v>1.7</v>
      </c>
      <c r="C50">
        <v>1.7</v>
      </c>
      <c r="D50">
        <v>1.7</v>
      </c>
      <c r="E50">
        <v>1.7</v>
      </c>
      <c r="F50">
        <v>1.7</v>
      </c>
      <c r="G50">
        <v>1.7</v>
      </c>
      <c r="H50">
        <v>1.7</v>
      </c>
      <c r="I50">
        <v>1.7</v>
      </c>
    </row>
    <row r="51" spans="1:9">
      <c r="A51">
        <v>88</v>
      </c>
      <c r="B51">
        <v>1.8</v>
      </c>
      <c r="C51">
        <v>1.8</v>
      </c>
      <c r="D51">
        <v>1.8</v>
      </c>
      <c r="E51">
        <v>1.8</v>
      </c>
      <c r="F51">
        <v>1.7</v>
      </c>
      <c r="G51">
        <v>1.7</v>
      </c>
      <c r="H51">
        <v>1.7</v>
      </c>
      <c r="I51">
        <v>1.7</v>
      </c>
    </row>
    <row r="52" spans="1:9">
      <c r="A52">
        <v>90</v>
      </c>
      <c r="B52">
        <v>1.8</v>
      </c>
      <c r="C52">
        <v>1.8</v>
      </c>
      <c r="D52">
        <v>1.8</v>
      </c>
      <c r="E52">
        <v>1.8</v>
      </c>
      <c r="F52">
        <v>1.8</v>
      </c>
      <c r="G52">
        <v>1.8</v>
      </c>
      <c r="H52">
        <v>1.8</v>
      </c>
      <c r="I52">
        <v>1.8</v>
      </c>
    </row>
    <row r="53" spans="1:9">
      <c r="A53">
        <v>92</v>
      </c>
      <c r="B53">
        <v>1.9</v>
      </c>
      <c r="C53">
        <v>1.9</v>
      </c>
      <c r="D53">
        <v>1.9</v>
      </c>
      <c r="E53">
        <v>1.9</v>
      </c>
      <c r="F53">
        <v>1.9</v>
      </c>
      <c r="G53">
        <v>1.9</v>
      </c>
      <c r="H53">
        <v>1.9</v>
      </c>
      <c r="I53">
        <v>1.9</v>
      </c>
    </row>
    <row r="54" spans="1:9">
      <c r="A54">
        <v>94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1.9</v>
      </c>
      <c r="I54">
        <v>1.9</v>
      </c>
    </row>
    <row r="55" spans="1:9">
      <c r="A55">
        <v>96</v>
      </c>
      <c r="B55">
        <v>2.1</v>
      </c>
      <c r="C55">
        <v>2.1</v>
      </c>
      <c r="D55">
        <v>2.1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98</v>
      </c>
      <c r="B56">
        <v>2.1</v>
      </c>
      <c r="C56">
        <v>2.1</v>
      </c>
      <c r="D56">
        <v>2.1</v>
      </c>
      <c r="E56">
        <v>2.1</v>
      </c>
      <c r="F56">
        <v>2.1</v>
      </c>
      <c r="G56">
        <v>2.1</v>
      </c>
      <c r="H56">
        <v>2.1</v>
      </c>
      <c r="I56">
        <v>2.1</v>
      </c>
    </row>
    <row r="57" spans="1:9">
      <c r="A57">
        <v>100</v>
      </c>
      <c r="B57">
        <v>2.2000000000000002</v>
      </c>
      <c r="C57">
        <v>2.2000000000000002</v>
      </c>
      <c r="D57">
        <v>2.2000000000000002</v>
      </c>
      <c r="E57">
        <v>2.2000000000000002</v>
      </c>
      <c r="F57">
        <v>2.2000000000000002</v>
      </c>
      <c r="G57">
        <v>2.2000000000000002</v>
      </c>
      <c r="H57">
        <v>2.2000000000000002</v>
      </c>
      <c r="I57">
        <v>2.2000000000000002</v>
      </c>
    </row>
    <row r="58" spans="1:9">
      <c r="A58">
        <v>102</v>
      </c>
      <c r="B58">
        <v>2.2999999999999998</v>
      </c>
      <c r="C58">
        <v>2.2999999999999998</v>
      </c>
      <c r="D58">
        <v>2.2999999999999998</v>
      </c>
      <c r="E58">
        <v>2.2999999999999998</v>
      </c>
      <c r="F58">
        <v>2.2999999999999998</v>
      </c>
      <c r="G58">
        <v>2.2999999999999998</v>
      </c>
      <c r="H58">
        <v>2.2999999999999998</v>
      </c>
      <c r="I58">
        <v>2.2000000000000002</v>
      </c>
    </row>
    <row r="59" spans="1:9">
      <c r="A59">
        <v>104</v>
      </c>
      <c r="B59">
        <v>2.4</v>
      </c>
      <c r="C59">
        <v>2.4</v>
      </c>
      <c r="D59">
        <v>2.4</v>
      </c>
      <c r="E59">
        <v>2.4</v>
      </c>
      <c r="F59">
        <v>2.2999999999999998</v>
      </c>
      <c r="G59">
        <v>2.2999999999999998</v>
      </c>
      <c r="H59">
        <v>2.2999999999999998</v>
      </c>
      <c r="I59">
        <v>2.2999999999999998</v>
      </c>
    </row>
    <row r="60" spans="1:9">
      <c r="A60">
        <v>106</v>
      </c>
      <c r="B60">
        <v>2.5</v>
      </c>
      <c r="C60">
        <v>2.5</v>
      </c>
      <c r="D60">
        <v>2.4</v>
      </c>
      <c r="E60">
        <v>2.4</v>
      </c>
      <c r="F60">
        <v>2.4</v>
      </c>
      <c r="G60">
        <v>2.4</v>
      </c>
      <c r="H60">
        <v>2.4</v>
      </c>
      <c r="I60">
        <v>2.4</v>
      </c>
    </row>
    <row r="61" spans="1:9">
      <c r="A61">
        <v>108</v>
      </c>
      <c r="B61">
        <v>2.5</v>
      </c>
      <c r="C61">
        <v>2.5</v>
      </c>
      <c r="D61">
        <v>2.5</v>
      </c>
      <c r="E61">
        <v>2.5</v>
      </c>
      <c r="F61">
        <v>2.5</v>
      </c>
      <c r="G61">
        <v>2.5</v>
      </c>
      <c r="H61">
        <v>2.5</v>
      </c>
      <c r="I61">
        <v>2.5</v>
      </c>
    </row>
    <row r="62" spans="1:9">
      <c r="A62">
        <v>110</v>
      </c>
      <c r="B62">
        <v>2.6</v>
      </c>
      <c r="C62">
        <v>2.6</v>
      </c>
      <c r="D62">
        <v>2.6</v>
      </c>
      <c r="E62">
        <v>2.6</v>
      </c>
      <c r="F62">
        <v>2.6</v>
      </c>
      <c r="G62">
        <v>2.6</v>
      </c>
      <c r="H62">
        <v>2.6</v>
      </c>
      <c r="I62">
        <v>2.6</v>
      </c>
    </row>
    <row r="63" spans="1:9">
      <c r="A63">
        <v>112</v>
      </c>
      <c r="B63">
        <v>2.7</v>
      </c>
      <c r="C63">
        <v>2.7</v>
      </c>
      <c r="D63">
        <v>2.7</v>
      </c>
      <c r="E63">
        <v>2.7</v>
      </c>
      <c r="F63">
        <v>2.7</v>
      </c>
      <c r="G63">
        <v>2.7</v>
      </c>
      <c r="H63">
        <v>2.7</v>
      </c>
      <c r="I63">
        <v>2.6</v>
      </c>
    </row>
    <row r="64" spans="1:9">
      <c r="A64">
        <v>114</v>
      </c>
      <c r="B64">
        <v>2.8</v>
      </c>
      <c r="C64">
        <v>2.8</v>
      </c>
      <c r="D64">
        <v>2.8</v>
      </c>
      <c r="E64">
        <v>2.8</v>
      </c>
      <c r="F64">
        <v>2.8</v>
      </c>
      <c r="G64">
        <v>2.7</v>
      </c>
      <c r="H64">
        <v>2.7</v>
      </c>
      <c r="I64">
        <v>2.7</v>
      </c>
    </row>
    <row r="65" spans="1:9">
      <c r="A65">
        <v>116</v>
      </c>
      <c r="B65">
        <v>2.9</v>
      </c>
      <c r="C65">
        <v>2.9</v>
      </c>
      <c r="D65">
        <v>2.9</v>
      </c>
      <c r="E65">
        <v>2.8</v>
      </c>
      <c r="F65">
        <v>2.8</v>
      </c>
      <c r="G65">
        <v>2.8</v>
      </c>
      <c r="H65">
        <v>2.8</v>
      </c>
      <c r="I65">
        <v>2.8</v>
      </c>
    </row>
    <row r="66" spans="1:9">
      <c r="A66">
        <v>118</v>
      </c>
      <c r="B66">
        <v>3</v>
      </c>
      <c r="C66">
        <v>3</v>
      </c>
      <c r="D66">
        <v>2.9</v>
      </c>
      <c r="E66">
        <v>2.9</v>
      </c>
      <c r="F66">
        <v>2.9</v>
      </c>
      <c r="G66">
        <v>2.9</v>
      </c>
      <c r="H66">
        <v>2.9</v>
      </c>
      <c r="I66">
        <v>2.9</v>
      </c>
    </row>
    <row r="67" spans="1:9">
      <c r="A67">
        <v>120</v>
      </c>
      <c r="B67">
        <v>3.1</v>
      </c>
      <c r="C67">
        <v>3</v>
      </c>
      <c r="D67">
        <v>3</v>
      </c>
      <c r="E67">
        <v>3</v>
      </c>
      <c r="F67">
        <v>3</v>
      </c>
      <c r="G67">
        <v>3</v>
      </c>
      <c r="H67">
        <v>3</v>
      </c>
      <c r="I67">
        <v>3</v>
      </c>
    </row>
    <row r="68" spans="1:9">
      <c r="A68">
        <v>122</v>
      </c>
      <c r="B68">
        <v>3.1</v>
      </c>
      <c r="C68">
        <v>3.1</v>
      </c>
      <c r="D68">
        <v>3.1</v>
      </c>
      <c r="E68">
        <v>3.1</v>
      </c>
      <c r="F68">
        <v>3.1</v>
      </c>
      <c r="G68">
        <v>3.1</v>
      </c>
      <c r="H68">
        <v>3.1</v>
      </c>
      <c r="I68">
        <v>3.1</v>
      </c>
    </row>
    <row r="69" spans="1:9">
      <c r="A69">
        <v>124</v>
      </c>
      <c r="B69">
        <v>3.2</v>
      </c>
      <c r="C69">
        <v>3.2</v>
      </c>
      <c r="D69">
        <v>3.2</v>
      </c>
      <c r="E69">
        <v>3.2</v>
      </c>
      <c r="F69">
        <v>3.2</v>
      </c>
      <c r="G69">
        <v>3.2</v>
      </c>
      <c r="H69">
        <v>3.2</v>
      </c>
      <c r="I69">
        <v>3.2</v>
      </c>
    </row>
    <row r="70" spans="1:9">
      <c r="A70">
        <v>126</v>
      </c>
      <c r="B70">
        <v>3.3</v>
      </c>
      <c r="C70">
        <v>3.3</v>
      </c>
      <c r="D70">
        <v>3.3</v>
      </c>
      <c r="E70">
        <v>3.3</v>
      </c>
      <c r="F70">
        <v>3.3</v>
      </c>
      <c r="G70">
        <v>3.3</v>
      </c>
      <c r="H70">
        <v>3.3</v>
      </c>
      <c r="I70">
        <v>3.2</v>
      </c>
    </row>
    <row r="71" spans="1:9">
      <c r="A71">
        <v>128</v>
      </c>
      <c r="B71">
        <v>3.4</v>
      </c>
      <c r="C71">
        <v>3.4</v>
      </c>
      <c r="D71">
        <v>3.4</v>
      </c>
      <c r="E71">
        <v>3.4</v>
      </c>
      <c r="F71">
        <v>3.4</v>
      </c>
      <c r="G71">
        <v>3.4</v>
      </c>
      <c r="H71">
        <v>3.3</v>
      </c>
      <c r="I71">
        <v>3.3</v>
      </c>
    </row>
    <row r="72" spans="1:9">
      <c r="A72">
        <v>130</v>
      </c>
      <c r="B72">
        <v>3.5</v>
      </c>
      <c r="C72">
        <v>3.5</v>
      </c>
      <c r="D72">
        <v>3.5</v>
      </c>
      <c r="E72">
        <v>3.5</v>
      </c>
      <c r="F72">
        <v>3.5</v>
      </c>
      <c r="G72">
        <v>3.4</v>
      </c>
      <c r="H72">
        <v>3.4</v>
      </c>
      <c r="I72">
        <v>3.4</v>
      </c>
    </row>
    <row r="73" spans="1:9">
      <c r="A73">
        <v>132</v>
      </c>
      <c r="B73">
        <v>3.6</v>
      </c>
      <c r="C73">
        <v>3.6</v>
      </c>
      <c r="D73">
        <v>3.6</v>
      </c>
      <c r="E73">
        <v>3.6</v>
      </c>
      <c r="F73">
        <v>3.6</v>
      </c>
      <c r="G73">
        <v>3.5</v>
      </c>
      <c r="H73">
        <v>3.5</v>
      </c>
      <c r="I73">
        <v>3.5</v>
      </c>
    </row>
    <row r="74" spans="1:9">
      <c r="A74">
        <v>134</v>
      </c>
      <c r="B74">
        <v>3.7</v>
      </c>
      <c r="C74">
        <v>3.7</v>
      </c>
      <c r="D74">
        <v>3.7</v>
      </c>
      <c r="E74">
        <v>3.7</v>
      </c>
      <c r="F74">
        <v>3.6</v>
      </c>
      <c r="G74">
        <v>3.6</v>
      </c>
      <c r="H74">
        <v>3.6</v>
      </c>
      <c r="I74">
        <v>3.6</v>
      </c>
    </row>
    <row r="75" spans="1:9">
      <c r="A75">
        <v>136</v>
      </c>
      <c r="B75">
        <v>3.8</v>
      </c>
      <c r="C75">
        <v>3.8</v>
      </c>
      <c r="D75">
        <v>3.8</v>
      </c>
      <c r="E75">
        <v>3.7</v>
      </c>
      <c r="F75">
        <v>3.7</v>
      </c>
      <c r="G75">
        <v>3.7</v>
      </c>
      <c r="H75">
        <v>3.7</v>
      </c>
      <c r="I75">
        <v>3.7</v>
      </c>
    </row>
    <row r="76" spans="1:9">
      <c r="A76">
        <v>138</v>
      </c>
      <c r="B76">
        <v>3.9</v>
      </c>
      <c r="C76">
        <v>3.9</v>
      </c>
      <c r="D76">
        <v>3.9</v>
      </c>
      <c r="E76">
        <v>3.8</v>
      </c>
      <c r="F76">
        <v>3.8</v>
      </c>
      <c r="G76">
        <v>3.8</v>
      </c>
      <c r="H76">
        <v>3.8</v>
      </c>
      <c r="I76">
        <v>3.8</v>
      </c>
    </row>
    <row r="77" spans="1:9">
      <c r="A77">
        <v>140</v>
      </c>
      <c r="B77">
        <v>4</v>
      </c>
      <c r="C77">
        <v>4</v>
      </c>
      <c r="D77">
        <v>3.9</v>
      </c>
      <c r="E77">
        <v>3.9</v>
      </c>
      <c r="F77">
        <v>3.9</v>
      </c>
      <c r="G77">
        <v>3.9</v>
      </c>
      <c r="H77">
        <v>3.9</v>
      </c>
      <c r="I77">
        <v>3.9</v>
      </c>
    </row>
    <row r="78" spans="1:9">
      <c r="A78">
        <v>142</v>
      </c>
      <c r="B78">
        <v>4.0999999999999996</v>
      </c>
      <c r="C78">
        <v>4.0999999999999996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</row>
    <row r="79" spans="1:9">
      <c r="A79">
        <v>144</v>
      </c>
      <c r="B79">
        <v>4.2</v>
      </c>
      <c r="C79">
        <v>4.2</v>
      </c>
      <c r="D79">
        <v>4.0999999999999996</v>
      </c>
      <c r="E79">
        <v>4.0999999999999996</v>
      </c>
      <c r="F79">
        <v>4.0999999999999996</v>
      </c>
      <c r="G79">
        <v>4.0999999999999996</v>
      </c>
      <c r="H79">
        <v>4.0999999999999996</v>
      </c>
      <c r="I79">
        <v>4.0999999999999996</v>
      </c>
    </row>
    <row r="80" spans="1:9">
      <c r="A80">
        <v>146</v>
      </c>
      <c r="B80">
        <v>4.3</v>
      </c>
      <c r="C80">
        <v>4.2</v>
      </c>
      <c r="D80">
        <v>4.2</v>
      </c>
      <c r="E80">
        <v>4.2</v>
      </c>
      <c r="F80">
        <v>4.2</v>
      </c>
      <c r="G80">
        <v>4.2</v>
      </c>
      <c r="H80">
        <v>4.2</v>
      </c>
      <c r="I80">
        <v>4.2</v>
      </c>
    </row>
    <row r="81" spans="1:9">
      <c r="A81">
        <v>148</v>
      </c>
      <c r="B81">
        <v>4.4000000000000004</v>
      </c>
      <c r="C81">
        <v>4.3</v>
      </c>
      <c r="D81">
        <v>4.3</v>
      </c>
      <c r="E81">
        <v>4.3</v>
      </c>
      <c r="F81">
        <v>4.3</v>
      </c>
      <c r="G81">
        <v>4.3</v>
      </c>
      <c r="H81">
        <v>4.3</v>
      </c>
      <c r="I81">
        <v>4.3</v>
      </c>
    </row>
    <row r="82" spans="1:9">
      <c r="A82">
        <v>150</v>
      </c>
      <c r="B82">
        <v>4.5</v>
      </c>
      <c r="C82">
        <v>4.4000000000000004</v>
      </c>
      <c r="D82">
        <v>4.4000000000000004</v>
      </c>
      <c r="E82">
        <v>4.4000000000000004</v>
      </c>
      <c r="F82">
        <v>4.4000000000000004</v>
      </c>
      <c r="G82">
        <v>4.4000000000000004</v>
      </c>
      <c r="H82">
        <v>4.4000000000000004</v>
      </c>
      <c r="I82">
        <v>4.4000000000000004</v>
      </c>
    </row>
    <row r="83" spans="1:9">
      <c r="A83">
        <v>152</v>
      </c>
      <c r="B83">
        <v>4.5999999999999996</v>
      </c>
      <c r="C83">
        <v>4.5</v>
      </c>
      <c r="D83">
        <v>4.5</v>
      </c>
      <c r="E83">
        <v>4.5</v>
      </c>
      <c r="F83">
        <v>4.5</v>
      </c>
      <c r="G83">
        <v>4.5</v>
      </c>
      <c r="H83">
        <v>4.5</v>
      </c>
      <c r="I83">
        <v>4.5</v>
      </c>
    </row>
    <row r="84" spans="1:9">
      <c r="A84">
        <v>154</v>
      </c>
      <c r="B84">
        <v>4.7</v>
      </c>
      <c r="C84">
        <v>4.5999999999999996</v>
      </c>
      <c r="D84">
        <v>4.5999999999999996</v>
      </c>
      <c r="E84">
        <v>4.5999999999999996</v>
      </c>
      <c r="F84">
        <v>4.5999999999999996</v>
      </c>
      <c r="G84">
        <v>4.5999999999999996</v>
      </c>
      <c r="H84">
        <v>4.5999999999999996</v>
      </c>
      <c r="I84">
        <v>4.5999999999999996</v>
      </c>
    </row>
    <row r="85" spans="1:9">
      <c r="A85">
        <v>156</v>
      </c>
      <c r="B85">
        <v>4.8</v>
      </c>
      <c r="C85">
        <v>4.7</v>
      </c>
      <c r="D85">
        <v>4.7</v>
      </c>
      <c r="E85">
        <v>4.7</v>
      </c>
      <c r="F85">
        <v>4.7</v>
      </c>
      <c r="G85">
        <v>4.7</v>
      </c>
      <c r="H85">
        <v>4.7</v>
      </c>
      <c r="I85">
        <v>4.7</v>
      </c>
    </row>
    <row r="86" spans="1:9">
      <c r="A86">
        <v>158</v>
      </c>
      <c r="B86">
        <v>4.9000000000000004</v>
      </c>
      <c r="C86">
        <v>4.9000000000000004</v>
      </c>
      <c r="D86">
        <v>4.8</v>
      </c>
      <c r="E86">
        <v>4.8</v>
      </c>
      <c r="F86">
        <v>4.8</v>
      </c>
      <c r="G86">
        <v>4.8</v>
      </c>
      <c r="H86">
        <v>4.8</v>
      </c>
      <c r="I86">
        <v>4.8</v>
      </c>
    </row>
    <row r="87" spans="1:9">
      <c r="A87">
        <v>160</v>
      </c>
      <c r="B87">
        <v>5</v>
      </c>
      <c r="C87">
        <v>5</v>
      </c>
      <c r="D87">
        <v>4.9000000000000004</v>
      </c>
      <c r="E87">
        <v>4.9000000000000004</v>
      </c>
      <c r="F87">
        <v>4.9000000000000004</v>
      </c>
      <c r="G87">
        <v>4.9000000000000004</v>
      </c>
      <c r="H87">
        <v>4.9000000000000004</v>
      </c>
      <c r="I87">
        <v>4.9000000000000004</v>
      </c>
    </row>
    <row r="88" spans="1:9">
      <c r="A88">
        <v>162</v>
      </c>
      <c r="B88">
        <v>5.0999999999999996</v>
      </c>
      <c r="C88">
        <v>5.0999999999999996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</row>
    <row r="89" spans="1:9">
      <c r="A89">
        <v>164</v>
      </c>
      <c r="B89">
        <v>5.2</v>
      </c>
      <c r="C89">
        <v>5.2</v>
      </c>
      <c r="D89">
        <v>5.2</v>
      </c>
      <c r="E89">
        <v>5.0999999999999996</v>
      </c>
      <c r="F89">
        <v>5.0999999999999996</v>
      </c>
      <c r="G89">
        <v>5.0999999999999996</v>
      </c>
      <c r="H89">
        <v>5.0999999999999996</v>
      </c>
      <c r="I89">
        <v>5.0999999999999996</v>
      </c>
    </row>
    <row r="90" spans="1:9">
      <c r="A90">
        <v>166</v>
      </c>
      <c r="B90">
        <v>5.3</v>
      </c>
      <c r="C90">
        <v>5.3</v>
      </c>
      <c r="D90">
        <v>5.3</v>
      </c>
      <c r="E90">
        <v>5.2</v>
      </c>
      <c r="F90">
        <v>5.2</v>
      </c>
      <c r="G90">
        <v>5.2</v>
      </c>
      <c r="H90">
        <v>5.2</v>
      </c>
      <c r="I90">
        <v>5.2</v>
      </c>
    </row>
    <row r="91" spans="1:9">
      <c r="A91">
        <v>168</v>
      </c>
      <c r="B91">
        <v>5.4</v>
      </c>
      <c r="C91">
        <v>5.4</v>
      </c>
      <c r="D91">
        <v>5.4</v>
      </c>
      <c r="E91">
        <v>5.4</v>
      </c>
      <c r="F91">
        <v>5.3</v>
      </c>
      <c r="G91">
        <v>5.3</v>
      </c>
      <c r="H91">
        <v>5.3</v>
      </c>
      <c r="I91">
        <v>5.3</v>
      </c>
    </row>
    <row r="92" spans="1:9">
      <c r="A92">
        <v>170</v>
      </c>
      <c r="B92">
        <v>5.5</v>
      </c>
      <c r="C92">
        <v>5.5</v>
      </c>
      <c r="D92">
        <v>5.5</v>
      </c>
      <c r="E92">
        <v>5.5</v>
      </c>
      <c r="F92">
        <v>5.4</v>
      </c>
      <c r="G92">
        <v>5.4</v>
      </c>
      <c r="H92">
        <v>5.4</v>
      </c>
      <c r="I92">
        <v>5.4</v>
      </c>
    </row>
    <row r="93" spans="1:9">
      <c r="A93">
        <v>172</v>
      </c>
      <c r="B93">
        <v>5.6</v>
      </c>
      <c r="C93">
        <v>5.6</v>
      </c>
      <c r="D93">
        <v>5.6</v>
      </c>
      <c r="E93">
        <v>5.6</v>
      </c>
      <c r="F93">
        <v>5.6</v>
      </c>
      <c r="G93">
        <v>5.5</v>
      </c>
      <c r="H93">
        <v>5.5</v>
      </c>
      <c r="I93">
        <v>5.5</v>
      </c>
    </row>
    <row r="94" spans="1:9">
      <c r="A94">
        <v>174</v>
      </c>
      <c r="B94">
        <v>5.7</v>
      </c>
      <c r="C94">
        <v>5.7</v>
      </c>
      <c r="D94">
        <v>5.7</v>
      </c>
      <c r="E94">
        <v>5.7</v>
      </c>
      <c r="F94">
        <v>5.7</v>
      </c>
      <c r="G94">
        <v>5.6</v>
      </c>
      <c r="H94">
        <v>5.6</v>
      </c>
      <c r="I94">
        <v>5.6</v>
      </c>
    </row>
    <row r="95" spans="1:9">
      <c r="A95">
        <v>176</v>
      </c>
      <c r="B95">
        <v>5.8</v>
      </c>
      <c r="C95">
        <v>5.8</v>
      </c>
      <c r="D95">
        <v>5.8</v>
      </c>
      <c r="E95">
        <v>5.8</v>
      </c>
      <c r="F95">
        <v>5.8</v>
      </c>
      <c r="G95">
        <v>5.8</v>
      </c>
      <c r="H95">
        <v>5.7</v>
      </c>
      <c r="I95">
        <v>5.7</v>
      </c>
    </row>
    <row r="96" spans="1:9">
      <c r="A96">
        <v>178</v>
      </c>
      <c r="B96">
        <v>5.9</v>
      </c>
      <c r="C96">
        <v>5.9</v>
      </c>
      <c r="D96">
        <v>5.9</v>
      </c>
      <c r="E96">
        <v>5.9</v>
      </c>
      <c r="F96">
        <v>5.9</v>
      </c>
      <c r="G96">
        <v>5.9</v>
      </c>
      <c r="H96">
        <v>5.9</v>
      </c>
      <c r="I96">
        <v>5.8</v>
      </c>
    </row>
    <row r="97" spans="1:9">
      <c r="A97">
        <v>180</v>
      </c>
      <c r="B97">
        <v>6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</row>
    <row r="98" spans="1:9">
      <c r="A98">
        <v>182</v>
      </c>
      <c r="B98">
        <v>6.1</v>
      </c>
      <c r="C98">
        <v>6.1</v>
      </c>
      <c r="D98">
        <v>6.1</v>
      </c>
      <c r="E98">
        <v>6.1</v>
      </c>
      <c r="F98">
        <v>6.1</v>
      </c>
      <c r="G98">
        <v>6.1</v>
      </c>
      <c r="H98">
        <v>6.1</v>
      </c>
      <c r="I98">
        <v>6.1</v>
      </c>
    </row>
    <row r="99" spans="1:9">
      <c r="A99">
        <v>184</v>
      </c>
      <c r="B99">
        <v>6.3</v>
      </c>
      <c r="C99">
        <v>6.2</v>
      </c>
      <c r="D99">
        <v>6.2</v>
      </c>
      <c r="E99">
        <v>6.2</v>
      </c>
      <c r="F99">
        <v>6.2</v>
      </c>
      <c r="G99">
        <v>6.2</v>
      </c>
      <c r="H99">
        <v>6.2</v>
      </c>
      <c r="I99">
        <v>6.2</v>
      </c>
    </row>
    <row r="100" spans="1:9">
      <c r="A100">
        <v>186</v>
      </c>
      <c r="B100">
        <v>6.4</v>
      </c>
      <c r="C100">
        <v>6.4</v>
      </c>
      <c r="D100">
        <v>6.3</v>
      </c>
      <c r="E100">
        <v>6.3</v>
      </c>
      <c r="F100">
        <v>6.3</v>
      </c>
      <c r="G100">
        <v>6.3</v>
      </c>
      <c r="H100">
        <v>6.3</v>
      </c>
      <c r="I100">
        <v>6.3</v>
      </c>
    </row>
    <row r="101" spans="1:9">
      <c r="A101">
        <v>188</v>
      </c>
      <c r="B101">
        <v>6.5</v>
      </c>
      <c r="C101">
        <v>6.5</v>
      </c>
      <c r="D101">
        <v>6.5</v>
      </c>
      <c r="E101">
        <v>6.4</v>
      </c>
      <c r="F101">
        <v>6.4</v>
      </c>
      <c r="G101">
        <v>6.4</v>
      </c>
      <c r="H101">
        <v>6.4</v>
      </c>
      <c r="I101">
        <v>6.4</v>
      </c>
    </row>
    <row r="102" spans="1:9">
      <c r="A102">
        <v>190</v>
      </c>
      <c r="B102">
        <v>6.6</v>
      </c>
      <c r="C102">
        <v>6.6</v>
      </c>
      <c r="D102">
        <v>6.6</v>
      </c>
      <c r="E102">
        <v>6.6</v>
      </c>
      <c r="F102">
        <v>6.5</v>
      </c>
      <c r="G102">
        <v>6.5</v>
      </c>
      <c r="H102">
        <v>6.5</v>
      </c>
      <c r="I102">
        <v>6.5</v>
      </c>
    </row>
    <row r="103" spans="1:9">
      <c r="A103">
        <v>192</v>
      </c>
      <c r="B103">
        <v>6.7</v>
      </c>
      <c r="C103">
        <v>6.7</v>
      </c>
      <c r="D103">
        <v>6.7</v>
      </c>
      <c r="E103">
        <v>6.7</v>
      </c>
      <c r="F103">
        <v>6.7</v>
      </c>
      <c r="G103">
        <v>6.6</v>
      </c>
      <c r="H103">
        <v>6.6</v>
      </c>
      <c r="I103">
        <v>6.6</v>
      </c>
    </row>
    <row r="104" spans="1:9">
      <c r="A104">
        <v>194</v>
      </c>
      <c r="B104">
        <v>6.8</v>
      </c>
      <c r="C104">
        <v>6.8</v>
      </c>
      <c r="D104">
        <v>6.8</v>
      </c>
      <c r="E104">
        <v>6.8</v>
      </c>
      <c r="F104">
        <v>6.8</v>
      </c>
      <c r="G104">
        <v>6.8</v>
      </c>
      <c r="H104">
        <v>6.8</v>
      </c>
      <c r="I104">
        <v>6.7</v>
      </c>
    </row>
    <row r="105" spans="1:9">
      <c r="A105">
        <v>196</v>
      </c>
      <c r="B105">
        <v>6.9</v>
      </c>
      <c r="C105">
        <v>6.9</v>
      </c>
      <c r="D105">
        <v>6.9</v>
      </c>
      <c r="E105">
        <v>6.9</v>
      </c>
      <c r="F105">
        <v>6.9</v>
      </c>
      <c r="G105">
        <v>6.9</v>
      </c>
      <c r="H105">
        <v>6.9</v>
      </c>
      <c r="I105">
        <v>6.9</v>
      </c>
    </row>
    <row r="106" spans="1:9">
      <c r="A106">
        <v>198</v>
      </c>
      <c r="B106">
        <v>7.1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7</v>
      </c>
    </row>
    <row r="107" spans="1:9">
      <c r="A107">
        <v>200</v>
      </c>
      <c r="B107">
        <v>7.2</v>
      </c>
      <c r="C107">
        <v>7.2</v>
      </c>
      <c r="D107">
        <v>7.1</v>
      </c>
      <c r="E107">
        <v>7.1</v>
      </c>
      <c r="F107">
        <v>7.1</v>
      </c>
      <c r="G107">
        <v>7.1</v>
      </c>
      <c r="H107">
        <v>7.1</v>
      </c>
      <c r="I107">
        <v>7.1</v>
      </c>
    </row>
    <row r="108" spans="1:9">
      <c r="A108">
        <v>202</v>
      </c>
      <c r="B108">
        <v>7.3</v>
      </c>
      <c r="C108">
        <v>7.3</v>
      </c>
      <c r="D108">
        <v>7.3</v>
      </c>
      <c r="E108">
        <v>7.3</v>
      </c>
      <c r="F108">
        <v>7.2</v>
      </c>
      <c r="G108">
        <v>7.2</v>
      </c>
      <c r="H108">
        <v>7.2</v>
      </c>
      <c r="I108">
        <v>7.2</v>
      </c>
    </row>
    <row r="109" spans="1:9">
      <c r="A109">
        <v>204</v>
      </c>
      <c r="B109">
        <v>7.4</v>
      </c>
      <c r="C109">
        <v>7.4</v>
      </c>
      <c r="D109">
        <v>7.4</v>
      </c>
      <c r="E109">
        <v>7.4</v>
      </c>
      <c r="F109">
        <v>7.4</v>
      </c>
      <c r="G109">
        <v>7.3</v>
      </c>
      <c r="H109">
        <v>7.3</v>
      </c>
      <c r="I109">
        <v>7.3</v>
      </c>
    </row>
    <row r="110" spans="1:9">
      <c r="A110">
        <v>206</v>
      </c>
      <c r="B110">
        <v>7.5</v>
      </c>
      <c r="C110">
        <v>7.5</v>
      </c>
      <c r="D110">
        <v>7.5</v>
      </c>
      <c r="E110">
        <v>7.5</v>
      </c>
      <c r="F110">
        <v>7.5</v>
      </c>
      <c r="G110">
        <v>7.5</v>
      </c>
      <c r="H110">
        <v>7.5</v>
      </c>
      <c r="I110">
        <v>7.4</v>
      </c>
    </row>
    <row r="111" spans="1:9">
      <c r="A111">
        <v>208</v>
      </c>
      <c r="B111">
        <v>7.6</v>
      </c>
      <c r="C111">
        <v>7.6</v>
      </c>
      <c r="D111">
        <v>7.6</v>
      </c>
      <c r="E111">
        <v>7.6</v>
      </c>
      <c r="F111">
        <v>7.6</v>
      </c>
      <c r="G111">
        <v>7.6</v>
      </c>
      <c r="H111">
        <v>7.6</v>
      </c>
      <c r="I111">
        <v>7.6</v>
      </c>
    </row>
    <row r="112" spans="1:9">
      <c r="A112">
        <v>210</v>
      </c>
      <c r="B112">
        <v>7.8</v>
      </c>
      <c r="C112">
        <v>7.8</v>
      </c>
      <c r="D112">
        <v>7.7</v>
      </c>
      <c r="E112">
        <v>7.7</v>
      </c>
      <c r="F112">
        <v>7.7</v>
      </c>
      <c r="G112">
        <v>7.7</v>
      </c>
      <c r="H112">
        <v>7.7</v>
      </c>
      <c r="I112">
        <v>7.7</v>
      </c>
    </row>
    <row r="113" spans="1:9">
      <c r="A113">
        <v>212</v>
      </c>
      <c r="B113">
        <v>7.9</v>
      </c>
      <c r="C113">
        <v>7.9</v>
      </c>
      <c r="D113">
        <v>7.9</v>
      </c>
      <c r="E113">
        <v>7.8</v>
      </c>
      <c r="F113">
        <v>7.8</v>
      </c>
      <c r="G113">
        <v>7.8</v>
      </c>
      <c r="H113">
        <v>7.8</v>
      </c>
      <c r="I113">
        <v>7.8</v>
      </c>
    </row>
    <row r="114" spans="1:9">
      <c r="A114">
        <v>214</v>
      </c>
      <c r="B114">
        <v>8</v>
      </c>
      <c r="C114">
        <v>8</v>
      </c>
      <c r="D114">
        <v>8</v>
      </c>
      <c r="E114">
        <v>8</v>
      </c>
      <c r="F114">
        <v>8</v>
      </c>
      <c r="G114">
        <v>7.9</v>
      </c>
      <c r="H114">
        <v>7.9</v>
      </c>
      <c r="I114">
        <v>7.9</v>
      </c>
    </row>
    <row r="115" spans="1:9">
      <c r="A115">
        <v>216</v>
      </c>
      <c r="B115">
        <v>8.1</v>
      </c>
      <c r="C115">
        <v>8.1</v>
      </c>
      <c r="D115">
        <v>8.1</v>
      </c>
      <c r="E115">
        <v>8.1</v>
      </c>
      <c r="F115">
        <v>8.1</v>
      </c>
      <c r="G115">
        <v>8.1</v>
      </c>
      <c r="H115">
        <v>8.1</v>
      </c>
      <c r="I115">
        <v>8</v>
      </c>
    </row>
    <row r="116" spans="1:9">
      <c r="A116">
        <v>218</v>
      </c>
      <c r="B116">
        <v>8.3000000000000007</v>
      </c>
      <c r="C116">
        <v>8.1999999999999993</v>
      </c>
      <c r="D116">
        <v>8.1999999999999993</v>
      </c>
      <c r="E116">
        <v>8.1999999999999993</v>
      </c>
      <c r="F116">
        <v>8.1999999999999993</v>
      </c>
      <c r="G116">
        <v>8.1999999999999993</v>
      </c>
      <c r="H116">
        <v>8.1999999999999993</v>
      </c>
      <c r="I116">
        <v>8.1999999999999993</v>
      </c>
    </row>
    <row r="117" spans="1:9">
      <c r="A117">
        <v>220</v>
      </c>
      <c r="B117">
        <v>8.4</v>
      </c>
      <c r="C117">
        <v>8.4</v>
      </c>
      <c r="D117">
        <v>8.3000000000000007</v>
      </c>
      <c r="E117">
        <v>8.3000000000000007</v>
      </c>
      <c r="F117">
        <v>8.3000000000000007</v>
      </c>
      <c r="G117">
        <v>8.3000000000000007</v>
      </c>
      <c r="H117">
        <v>8.3000000000000007</v>
      </c>
      <c r="I117">
        <v>8.3000000000000007</v>
      </c>
    </row>
    <row r="118" spans="1:9">
      <c r="A118">
        <v>222</v>
      </c>
      <c r="B118">
        <v>8.5</v>
      </c>
      <c r="C118">
        <v>8.5</v>
      </c>
      <c r="D118">
        <v>8.5</v>
      </c>
      <c r="E118">
        <v>8.5</v>
      </c>
      <c r="F118">
        <v>8.4</v>
      </c>
      <c r="G118">
        <v>8.4</v>
      </c>
      <c r="H118">
        <v>8.4</v>
      </c>
      <c r="I118">
        <v>8.4</v>
      </c>
    </row>
    <row r="119" spans="1:9">
      <c r="A119">
        <v>224</v>
      </c>
      <c r="B119">
        <v>8.6</v>
      </c>
      <c r="C119">
        <v>8.6</v>
      </c>
      <c r="D119">
        <v>8.6</v>
      </c>
      <c r="E119">
        <v>8.6</v>
      </c>
      <c r="F119">
        <v>8.6</v>
      </c>
      <c r="G119">
        <v>8.6</v>
      </c>
      <c r="H119">
        <v>8.5</v>
      </c>
      <c r="I119">
        <v>8.5</v>
      </c>
    </row>
    <row r="120" spans="1:9">
      <c r="A120">
        <v>226</v>
      </c>
      <c r="B120">
        <v>8.6999999999999993</v>
      </c>
      <c r="C120">
        <v>8.6999999999999993</v>
      </c>
      <c r="D120">
        <v>8.6999999999999993</v>
      </c>
      <c r="E120">
        <v>8.6999999999999993</v>
      </c>
      <c r="F120">
        <v>8.6999999999999993</v>
      </c>
      <c r="G120">
        <v>8.6999999999999993</v>
      </c>
      <c r="H120">
        <v>8.6999999999999993</v>
      </c>
      <c r="I120">
        <v>8.6999999999999993</v>
      </c>
    </row>
    <row r="121" spans="1:9">
      <c r="A121">
        <v>228</v>
      </c>
      <c r="B121">
        <v>8.9</v>
      </c>
      <c r="C121">
        <v>8.9</v>
      </c>
      <c r="D121">
        <v>8.8000000000000007</v>
      </c>
      <c r="E121">
        <v>8.8000000000000007</v>
      </c>
      <c r="F121">
        <v>8.8000000000000007</v>
      </c>
      <c r="G121">
        <v>8.8000000000000007</v>
      </c>
      <c r="H121">
        <v>8.8000000000000007</v>
      </c>
      <c r="I121">
        <v>8.8000000000000007</v>
      </c>
    </row>
    <row r="122" spans="1:9">
      <c r="A122">
        <v>230</v>
      </c>
      <c r="B122">
        <v>9</v>
      </c>
      <c r="C122">
        <v>9</v>
      </c>
      <c r="D122">
        <v>9</v>
      </c>
      <c r="E122">
        <v>9</v>
      </c>
      <c r="F122">
        <v>8.9</v>
      </c>
      <c r="G122">
        <v>8.9</v>
      </c>
      <c r="H122">
        <v>8.9</v>
      </c>
      <c r="I122">
        <v>8.9</v>
      </c>
    </row>
    <row r="123" spans="1:9">
      <c r="A123">
        <v>232</v>
      </c>
      <c r="B123">
        <v>9.1</v>
      </c>
      <c r="C123">
        <v>9.1</v>
      </c>
      <c r="D123">
        <v>9.1</v>
      </c>
      <c r="E123">
        <v>9.1</v>
      </c>
      <c r="F123">
        <v>9.1</v>
      </c>
      <c r="G123">
        <v>9.1</v>
      </c>
      <c r="H123">
        <v>9</v>
      </c>
      <c r="I123">
        <v>9</v>
      </c>
    </row>
    <row r="124" spans="1:9">
      <c r="A124">
        <v>234</v>
      </c>
      <c r="B124">
        <v>9.3000000000000007</v>
      </c>
      <c r="C124">
        <v>9.1999999999999993</v>
      </c>
      <c r="D124">
        <v>9.1999999999999993</v>
      </c>
      <c r="E124">
        <v>9.1999999999999993</v>
      </c>
      <c r="F124">
        <v>9.1999999999999993</v>
      </c>
      <c r="G124">
        <v>9.1999999999999993</v>
      </c>
      <c r="H124">
        <v>9.1999999999999993</v>
      </c>
      <c r="I124">
        <v>9.1999999999999993</v>
      </c>
    </row>
    <row r="125" spans="1:9">
      <c r="A125">
        <v>236</v>
      </c>
      <c r="B125">
        <v>9.4</v>
      </c>
      <c r="C125">
        <v>9.4</v>
      </c>
      <c r="D125">
        <v>9.4</v>
      </c>
      <c r="E125">
        <v>9.3000000000000007</v>
      </c>
      <c r="F125">
        <v>9.3000000000000007</v>
      </c>
      <c r="G125">
        <v>9.3000000000000007</v>
      </c>
      <c r="H125">
        <v>9.3000000000000007</v>
      </c>
      <c r="I125">
        <v>9.3000000000000007</v>
      </c>
    </row>
    <row r="126" spans="1:9">
      <c r="A126">
        <v>238</v>
      </c>
      <c r="B126">
        <v>9.5</v>
      </c>
      <c r="C126">
        <v>9.5</v>
      </c>
      <c r="D126">
        <v>9.5</v>
      </c>
      <c r="E126">
        <v>9.5</v>
      </c>
      <c r="F126">
        <v>9.5</v>
      </c>
      <c r="G126">
        <v>9.4</v>
      </c>
      <c r="H126">
        <v>9.4</v>
      </c>
      <c r="I126">
        <v>9.4</v>
      </c>
    </row>
    <row r="127" spans="1:9">
      <c r="A127">
        <v>240</v>
      </c>
      <c r="B127">
        <v>9.6</v>
      </c>
      <c r="C127">
        <v>9.6</v>
      </c>
      <c r="D127">
        <v>9.6</v>
      </c>
      <c r="E127">
        <v>9.6</v>
      </c>
      <c r="F127">
        <v>9.6</v>
      </c>
      <c r="G127">
        <v>9.6</v>
      </c>
      <c r="H127">
        <v>9.6</v>
      </c>
      <c r="I127">
        <v>9.5</v>
      </c>
    </row>
    <row r="128" spans="1:9">
      <c r="A128">
        <v>242</v>
      </c>
      <c r="B128">
        <v>9.8000000000000007</v>
      </c>
      <c r="C128">
        <v>9.8000000000000007</v>
      </c>
      <c r="D128">
        <v>9.6999999999999993</v>
      </c>
      <c r="E128">
        <v>9.6999999999999993</v>
      </c>
      <c r="F128">
        <v>9.6999999999999993</v>
      </c>
      <c r="G128">
        <v>9.6999999999999993</v>
      </c>
      <c r="H128">
        <v>9.6999999999999993</v>
      </c>
      <c r="I128">
        <v>9.6999999999999993</v>
      </c>
    </row>
    <row r="129" spans="1:9">
      <c r="A129">
        <v>244</v>
      </c>
      <c r="B129">
        <v>9.9</v>
      </c>
      <c r="C129">
        <v>9.9</v>
      </c>
      <c r="D129">
        <v>9.9</v>
      </c>
      <c r="E129">
        <v>9.9</v>
      </c>
      <c r="F129">
        <v>9.8000000000000007</v>
      </c>
      <c r="G129">
        <v>9.8000000000000007</v>
      </c>
      <c r="H129">
        <v>9.8000000000000007</v>
      </c>
      <c r="I129">
        <v>9.8000000000000007</v>
      </c>
    </row>
    <row r="130" spans="1:9">
      <c r="A130">
        <v>246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9.9</v>
      </c>
      <c r="I130">
        <v>9.9</v>
      </c>
    </row>
    <row r="131" spans="1:9">
      <c r="A131">
        <v>248</v>
      </c>
      <c r="B131">
        <v>10.199999999999999</v>
      </c>
      <c r="C131">
        <v>10.1</v>
      </c>
      <c r="D131">
        <v>10.1</v>
      </c>
      <c r="E131">
        <v>10.1</v>
      </c>
      <c r="F131">
        <v>10.1</v>
      </c>
      <c r="G131">
        <v>10.1</v>
      </c>
      <c r="H131">
        <v>10.1</v>
      </c>
      <c r="I131">
        <v>10.1</v>
      </c>
    </row>
    <row r="132" spans="1:9">
      <c r="A132">
        <v>250</v>
      </c>
      <c r="B132">
        <v>10.3</v>
      </c>
      <c r="C132">
        <v>10.3</v>
      </c>
      <c r="D132">
        <v>10.3</v>
      </c>
      <c r="E132">
        <v>10.199999999999999</v>
      </c>
      <c r="F132">
        <v>10.199999999999999</v>
      </c>
      <c r="G132">
        <v>10.199999999999999</v>
      </c>
      <c r="H132">
        <v>10.199999999999999</v>
      </c>
      <c r="I132">
        <v>10.199999999999999</v>
      </c>
    </row>
    <row r="133" spans="1:9">
      <c r="A133">
        <v>252</v>
      </c>
      <c r="B133">
        <v>10.4</v>
      </c>
      <c r="C133">
        <v>10.4</v>
      </c>
      <c r="D133">
        <v>10.4</v>
      </c>
      <c r="E133">
        <v>10.4</v>
      </c>
      <c r="F133">
        <v>10.4</v>
      </c>
      <c r="G133">
        <v>10.3</v>
      </c>
      <c r="H133">
        <v>10.3</v>
      </c>
      <c r="I133">
        <v>10.3</v>
      </c>
    </row>
    <row r="134" spans="1:9">
      <c r="A134">
        <v>254</v>
      </c>
      <c r="B134">
        <v>10.6</v>
      </c>
      <c r="C134">
        <v>10.5</v>
      </c>
      <c r="D134">
        <v>10.5</v>
      </c>
      <c r="E134">
        <v>10.5</v>
      </c>
      <c r="F134">
        <v>10.5</v>
      </c>
      <c r="G134">
        <v>10.5</v>
      </c>
      <c r="H134">
        <v>10.5</v>
      </c>
      <c r="I134">
        <v>10.5</v>
      </c>
    </row>
    <row r="135" spans="1:9">
      <c r="A135">
        <v>256</v>
      </c>
      <c r="B135">
        <v>10.7</v>
      </c>
      <c r="C135">
        <v>10.7</v>
      </c>
      <c r="D135">
        <v>10.7</v>
      </c>
      <c r="E135">
        <v>10.6</v>
      </c>
      <c r="F135">
        <v>10.6</v>
      </c>
      <c r="G135">
        <v>10.6</v>
      </c>
      <c r="H135">
        <v>10.6</v>
      </c>
      <c r="I135">
        <v>10.6</v>
      </c>
    </row>
    <row r="136" spans="1:9">
      <c r="A136">
        <v>258</v>
      </c>
      <c r="B136">
        <v>10.8</v>
      </c>
      <c r="C136">
        <v>10.8</v>
      </c>
      <c r="D136">
        <v>10.8</v>
      </c>
      <c r="E136">
        <v>10.8</v>
      </c>
      <c r="F136">
        <v>10.8</v>
      </c>
      <c r="G136">
        <v>10.7</v>
      </c>
      <c r="H136">
        <v>10.7</v>
      </c>
      <c r="I136">
        <v>10.7</v>
      </c>
    </row>
    <row r="137" spans="1:9">
      <c r="A137">
        <v>260</v>
      </c>
      <c r="B137">
        <v>10.9</v>
      </c>
      <c r="C137">
        <v>10.9</v>
      </c>
      <c r="D137">
        <v>10.9</v>
      </c>
      <c r="E137">
        <v>10.9</v>
      </c>
      <c r="F137">
        <v>10.9</v>
      </c>
      <c r="G137">
        <v>10.9</v>
      </c>
      <c r="H137">
        <v>10.9</v>
      </c>
      <c r="I137">
        <v>10.8</v>
      </c>
    </row>
    <row r="138" spans="1:9">
      <c r="A138">
        <v>262</v>
      </c>
      <c r="B138">
        <v>11.1</v>
      </c>
      <c r="C138">
        <v>11.1</v>
      </c>
      <c r="D138">
        <v>11.1</v>
      </c>
      <c r="E138">
        <v>11</v>
      </c>
      <c r="F138">
        <v>11</v>
      </c>
      <c r="G138">
        <v>11</v>
      </c>
      <c r="H138">
        <v>11</v>
      </c>
      <c r="I138">
        <v>11</v>
      </c>
    </row>
    <row r="139" spans="1:9">
      <c r="A139">
        <v>264</v>
      </c>
      <c r="B139">
        <v>11.2</v>
      </c>
      <c r="C139">
        <v>11.2</v>
      </c>
      <c r="D139">
        <v>11.2</v>
      </c>
      <c r="E139">
        <v>11.2</v>
      </c>
      <c r="F139">
        <v>11.2</v>
      </c>
      <c r="G139">
        <v>11.1</v>
      </c>
      <c r="H139">
        <v>11.1</v>
      </c>
      <c r="I139">
        <v>11.1</v>
      </c>
    </row>
    <row r="140" spans="1:9">
      <c r="A140">
        <v>266</v>
      </c>
      <c r="B140">
        <v>11.4</v>
      </c>
      <c r="C140">
        <v>11.3</v>
      </c>
      <c r="D140">
        <v>11.3</v>
      </c>
      <c r="E140">
        <v>11.3</v>
      </c>
      <c r="F140">
        <v>11.3</v>
      </c>
      <c r="G140">
        <v>11.3</v>
      </c>
      <c r="H140">
        <v>11.3</v>
      </c>
      <c r="I140">
        <v>11.3</v>
      </c>
    </row>
    <row r="141" spans="1:9">
      <c r="A141">
        <v>268</v>
      </c>
      <c r="B141">
        <v>11.5</v>
      </c>
      <c r="C141">
        <v>11.5</v>
      </c>
      <c r="D141">
        <v>11.5</v>
      </c>
      <c r="E141">
        <v>11.4</v>
      </c>
      <c r="F141">
        <v>11.4</v>
      </c>
      <c r="G141">
        <v>11.4</v>
      </c>
      <c r="H141">
        <v>11.4</v>
      </c>
      <c r="I141">
        <v>11.4</v>
      </c>
    </row>
    <row r="142" spans="1:9">
      <c r="A142">
        <v>270</v>
      </c>
      <c r="B142">
        <v>11.6</v>
      </c>
      <c r="C142">
        <v>11.6</v>
      </c>
      <c r="D142">
        <v>11.6</v>
      </c>
      <c r="E142">
        <v>11.6</v>
      </c>
      <c r="F142">
        <v>11.6</v>
      </c>
      <c r="G142">
        <v>11.6</v>
      </c>
      <c r="H142">
        <v>11.5</v>
      </c>
      <c r="I142">
        <v>11.5</v>
      </c>
    </row>
    <row r="143" spans="1:9">
      <c r="A143">
        <v>272</v>
      </c>
      <c r="B143">
        <v>11.8</v>
      </c>
      <c r="C143">
        <v>11.7</v>
      </c>
      <c r="D143">
        <v>11.7</v>
      </c>
      <c r="E143">
        <v>11.7</v>
      </c>
      <c r="F143">
        <v>11.7</v>
      </c>
      <c r="G143">
        <v>11.7</v>
      </c>
      <c r="H143">
        <v>11.7</v>
      </c>
      <c r="I143">
        <v>11.7</v>
      </c>
    </row>
    <row r="144" spans="1:9">
      <c r="A144">
        <v>274</v>
      </c>
      <c r="B144">
        <v>11.9</v>
      </c>
      <c r="C144">
        <v>11.9</v>
      </c>
      <c r="D144">
        <v>11.9</v>
      </c>
      <c r="E144">
        <v>11.9</v>
      </c>
      <c r="F144">
        <v>11.8</v>
      </c>
      <c r="G144">
        <v>11.8</v>
      </c>
      <c r="H144">
        <v>11.8</v>
      </c>
      <c r="I144">
        <v>11.8</v>
      </c>
    </row>
    <row r="145" spans="1:9">
      <c r="A145">
        <v>276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11.9</v>
      </c>
      <c r="I145">
        <v>11.9</v>
      </c>
    </row>
    <row r="146" spans="1:9">
      <c r="A146">
        <v>278</v>
      </c>
      <c r="B146">
        <v>12.2</v>
      </c>
      <c r="C146">
        <v>12.2</v>
      </c>
      <c r="D146">
        <v>12.1</v>
      </c>
      <c r="E146">
        <v>12.1</v>
      </c>
      <c r="F146">
        <v>12.1</v>
      </c>
      <c r="G146">
        <v>12.1</v>
      </c>
      <c r="H146">
        <v>12.1</v>
      </c>
      <c r="I146">
        <v>12.1</v>
      </c>
    </row>
    <row r="147" spans="1:9">
      <c r="A147">
        <v>280</v>
      </c>
      <c r="B147">
        <v>12.3</v>
      </c>
      <c r="C147">
        <v>12.3</v>
      </c>
      <c r="D147">
        <v>12.3</v>
      </c>
      <c r="E147">
        <v>12.3</v>
      </c>
      <c r="F147">
        <v>12.3</v>
      </c>
      <c r="G147">
        <v>12.2</v>
      </c>
      <c r="H147">
        <v>12.2</v>
      </c>
      <c r="I147">
        <v>12.2</v>
      </c>
    </row>
    <row r="148" spans="1:9">
      <c r="A148">
        <v>282</v>
      </c>
      <c r="B148">
        <v>12.5</v>
      </c>
      <c r="C148">
        <v>12.4</v>
      </c>
      <c r="D148">
        <v>12.4</v>
      </c>
      <c r="E148">
        <v>12.4</v>
      </c>
      <c r="F148">
        <v>12.4</v>
      </c>
      <c r="G148">
        <v>12.4</v>
      </c>
      <c r="H148">
        <v>12.4</v>
      </c>
      <c r="I148">
        <v>12.3</v>
      </c>
    </row>
    <row r="149" spans="1:9">
      <c r="A149">
        <v>284</v>
      </c>
      <c r="B149">
        <v>12.6</v>
      </c>
      <c r="C149">
        <v>12.6</v>
      </c>
      <c r="D149">
        <v>12.6</v>
      </c>
      <c r="E149">
        <v>12.5</v>
      </c>
      <c r="F149">
        <v>12.5</v>
      </c>
      <c r="G149">
        <v>12.5</v>
      </c>
      <c r="H149">
        <v>12.5</v>
      </c>
      <c r="I149">
        <v>12.5</v>
      </c>
    </row>
    <row r="150" spans="1:9">
      <c r="A150">
        <v>286</v>
      </c>
      <c r="B150">
        <v>12.7</v>
      </c>
      <c r="C150">
        <v>12.7</v>
      </c>
      <c r="D150">
        <v>12.7</v>
      </c>
      <c r="E150">
        <v>12.7</v>
      </c>
      <c r="F150">
        <v>12.7</v>
      </c>
      <c r="G150">
        <v>12.7</v>
      </c>
      <c r="H150">
        <v>12.6</v>
      </c>
      <c r="I150">
        <v>12.6</v>
      </c>
    </row>
    <row r="151" spans="1:9">
      <c r="A151">
        <v>288</v>
      </c>
      <c r="B151">
        <v>12.9</v>
      </c>
      <c r="C151">
        <v>12.9</v>
      </c>
      <c r="D151">
        <v>12.8</v>
      </c>
      <c r="E151">
        <v>12.8</v>
      </c>
      <c r="F151">
        <v>12.8</v>
      </c>
      <c r="G151">
        <v>12.8</v>
      </c>
      <c r="H151">
        <v>12.8</v>
      </c>
      <c r="I151">
        <v>12.8</v>
      </c>
    </row>
    <row r="152" spans="1:9">
      <c r="A152">
        <v>290</v>
      </c>
      <c r="B152">
        <v>13</v>
      </c>
      <c r="C152">
        <v>13</v>
      </c>
      <c r="D152">
        <v>13</v>
      </c>
      <c r="E152">
        <v>13</v>
      </c>
      <c r="F152">
        <v>13</v>
      </c>
      <c r="G152">
        <v>12.9</v>
      </c>
      <c r="H152">
        <v>12.9</v>
      </c>
      <c r="I152">
        <v>12.9</v>
      </c>
    </row>
    <row r="153" spans="1:9">
      <c r="A153">
        <v>292</v>
      </c>
      <c r="B153">
        <v>13.2</v>
      </c>
      <c r="C153">
        <v>13.1</v>
      </c>
      <c r="D153">
        <v>13.1</v>
      </c>
      <c r="E153">
        <v>13.1</v>
      </c>
      <c r="F153">
        <v>13.1</v>
      </c>
      <c r="G153">
        <v>13.1</v>
      </c>
      <c r="H153">
        <v>13.1</v>
      </c>
      <c r="I153">
        <v>13.1</v>
      </c>
    </row>
    <row r="154" spans="1:9">
      <c r="A154">
        <v>294</v>
      </c>
      <c r="B154">
        <v>13.3</v>
      </c>
      <c r="C154">
        <v>13.3</v>
      </c>
      <c r="D154">
        <v>13.3</v>
      </c>
      <c r="E154">
        <v>13.3</v>
      </c>
      <c r="F154">
        <v>13.2</v>
      </c>
      <c r="G154">
        <v>13.2</v>
      </c>
      <c r="H154">
        <v>13.2</v>
      </c>
      <c r="I154">
        <v>13.2</v>
      </c>
    </row>
    <row r="155" spans="1:9">
      <c r="A155">
        <v>296</v>
      </c>
      <c r="B155">
        <v>13.4</v>
      </c>
      <c r="C155">
        <v>13.4</v>
      </c>
      <c r="D155">
        <v>13.4</v>
      </c>
      <c r="E155">
        <v>13.4</v>
      </c>
      <c r="F155">
        <v>13.4</v>
      </c>
      <c r="G155">
        <v>13.4</v>
      </c>
      <c r="H155">
        <v>13.3</v>
      </c>
      <c r="I155">
        <v>13.3</v>
      </c>
    </row>
    <row r="156" spans="1:9">
      <c r="A156">
        <v>298</v>
      </c>
      <c r="B156">
        <v>13.6</v>
      </c>
      <c r="C156">
        <v>13.6</v>
      </c>
      <c r="D156">
        <v>13.6</v>
      </c>
      <c r="E156">
        <v>13.5</v>
      </c>
      <c r="F156">
        <v>13.5</v>
      </c>
      <c r="G156">
        <v>13.5</v>
      </c>
      <c r="H156">
        <v>13.5</v>
      </c>
      <c r="I156">
        <v>13.5</v>
      </c>
    </row>
    <row r="157" spans="1:9">
      <c r="A157">
        <v>300</v>
      </c>
      <c r="B157">
        <v>13.7</v>
      </c>
      <c r="C157">
        <v>13.7</v>
      </c>
      <c r="D157">
        <v>13.7</v>
      </c>
      <c r="E157">
        <v>13.7</v>
      </c>
      <c r="F157">
        <v>13.7</v>
      </c>
      <c r="G157">
        <v>13.6</v>
      </c>
      <c r="H157">
        <v>13.6</v>
      </c>
      <c r="I157">
        <v>13.6</v>
      </c>
    </row>
    <row r="158" spans="1:9">
      <c r="A158">
        <v>302</v>
      </c>
      <c r="B158">
        <v>13.9</v>
      </c>
      <c r="C158">
        <v>13.9</v>
      </c>
      <c r="D158">
        <v>13.8</v>
      </c>
      <c r="E158">
        <v>13.8</v>
      </c>
      <c r="F158">
        <v>13.8</v>
      </c>
      <c r="G158">
        <v>13.8</v>
      </c>
      <c r="H158">
        <v>13.8</v>
      </c>
      <c r="I158">
        <v>13.8</v>
      </c>
    </row>
    <row r="159" spans="1:9">
      <c r="A159">
        <v>304</v>
      </c>
      <c r="B159">
        <v>14</v>
      </c>
      <c r="C159">
        <v>14</v>
      </c>
      <c r="D159">
        <v>14</v>
      </c>
      <c r="E159">
        <v>14</v>
      </c>
      <c r="F159">
        <v>14</v>
      </c>
      <c r="G159">
        <v>13.9</v>
      </c>
      <c r="H159">
        <v>13.9</v>
      </c>
      <c r="I159">
        <v>13.9</v>
      </c>
    </row>
    <row r="160" spans="1:9">
      <c r="A160">
        <v>306</v>
      </c>
      <c r="B160">
        <v>14.2</v>
      </c>
      <c r="C160">
        <v>14.1</v>
      </c>
      <c r="D160">
        <v>14.1</v>
      </c>
      <c r="E160">
        <v>14.1</v>
      </c>
      <c r="F160">
        <v>14.1</v>
      </c>
      <c r="G160">
        <v>14.1</v>
      </c>
      <c r="H160">
        <v>14.1</v>
      </c>
      <c r="I160">
        <v>14.1</v>
      </c>
    </row>
    <row r="161" spans="1:9">
      <c r="A161">
        <v>308</v>
      </c>
      <c r="B161">
        <v>14.3</v>
      </c>
      <c r="C161">
        <v>14.3</v>
      </c>
      <c r="D161">
        <v>14.3</v>
      </c>
      <c r="E161">
        <v>14.3</v>
      </c>
      <c r="F161">
        <v>14.2</v>
      </c>
      <c r="G161">
        <v>14.2</v>
      </c>
      <c r="H161">
        <v>14.2</v>
      </c>
      <c r="I161">
        <v>14.2</v>
      </c>
    </row>
    <row r="162" spans="1:9">
      <c r="A162">
        <v>310</v>
      </c>
      <c r="B162">
        <v>14.4</v>
      </c>
      <c r="C162">
        <v>14.4</v>
      </c>
      <c r="D162">
        <v>14.4</v>
      </c>
      <c r="E162">
        <v>14.4</v>
      </c>
      <c r="F162">
        <v>14.4</v>
      </c>
      <c r="G162">
        <v>14.4</v>
      </c>
      <c r="H162">
        <v>14.4</v>
      </c>
      <c r="I162">
        <v>14.3</v>
      </c>
    </row>
    <row r="163" spans="1:9">
      <c r="A163">
        <v>312</v>
      </c>
      <c r="B163">
        <v>14.6</v>
      </c>
      <c r="C163">
        <v>14.6</v>
      </c>
      <c r="D163">
        <v>14.6</v>
      </c>
      <c r="E163">
        <v>14.5</v>
      </c>
      <c r="F163">
        <v>14.5</v>
      </c>
      <c r="G163">
        <v>14.5</v>
      </c>
      <c r="H163">
        <v>14.5</v>
      </c>
      <c r="I163">
        <v>14.5</v>
      </c>
    </row>
    <row r="164" spans="1:9">
      <c r="A164">
        <v>314</v>
      </c>
      <c r="B164">
        <v>14.7</v>
      </c>
      <c r="C164">
        <v>14.7</v>
      </c>
      <c r="D164">
        <v>14.7</v>
      </c>
      <c r="E164">
        <v>14.7</v>
      </c>
      <c r="F164">
        <v>14.7</v>
      </c>
      <c r="G164">
        <v>14.7</v>
      </c>
      <c r="H164">
        <v>14.6</v>
      </c>
      <c r="I164">
        <v>14.6</v>
      </c>
    </row>
    <row r="165" spans="1:9">
      <c r="A165">
        <v>316</v>
      </c>
      <c r="B165">
        <v>14.9</v>
      </c>
      <c r="C165">
        <v>14.9</v>
      </c>
      <c r="D165">
        <v>14.9</v>
      </c>
      <c r="E165">
        <v>14.8</v>
      </c>
      <c r="F165">
        <v>14.8</v>
      </c>
      <c r="G165">
        <v>14.8</v>
      </c>
      <c r="H165">
        <v>14.8</v>
      </c>
      <c r="I165">
        <v>14.8</v>
      </c>
    </row>
    <row r="166" spans="1:9">
      <c r="A166">
        <v>318</v>
      </c>
      <c r="B166">
        <v>15</v>
      </c>
      <c r="C166">
        <v>15</v>
      </c>
      <c r="D166">
        <v>15</v>
      </c>
      <c r="E166">
        <v>15</v>
      </c>
      <c r="F166">
        <v>15</v>
      </c>
      <c r="G166">
        <v>15</v>
      </c>
      <c r="H166">
        <v>14.9</v>
      </c>
      <c r="I166">
        <v>14.9</v>
      </c>
    </row>
    <row r="167" spans="1:9">
      <c r="A167">
        <v>320</v>
      </c>
      <c r="B167">
        <v>15.2</v>
      </c>
      <c r="C167">
        <v>15.2</v>
      </c>
      <c r="D167">
        <v>15.1</v>
      </c>
      <c r="E167">
        <v>15.1</v>
      </c>
      <c r="F167">
        <v>15.1</v>
      </c>
      <c r="G167">
        <v>15.1</v>
      </c>
      <c r="H167">
        <v>15.1</v>
      </c>
      <c r="I167">
        <v>15.1</v>
      </c>
    </row>
    <row r="168" spans="1:9">
      <c r="A168">
        <v>322</v>
      </c>
      <c r="B168">
        <v>15.3</v>
      </c>
      <c r="C168">
        <v>15.3</v>
      </c>
      <c r="D168">
        <v>15.3</v>
      </c>
      <c r="E168">
        <v>15.3</v>
      </c>
      <c r="F168">
        <v>15.3</v>
      </c>
      <c r="G168">
        <v>15.3</v>
      </c>
      <c r="H168">
        <v>15.2</v>
      </c>
      <c r="I168">
        <v>15.2</v>
      </c>
    </row>
    <row r="169" spans="1:9">
      <c r="A169">
        <v>324</v>
      </c>
      <c r="B169">
        <v>15.5</v>
      </c>
      <c r="C169">
        <v>15.5</v>
      </c>
      <c r="D169">
        <v>15.4</v>
      </c>
      <c r="E169">
        <v>15.4</v>
      </c>
      <c r="F169">
        <v>15.4</v>
      </c>
      <c r="G169">
        <v>15.4</v>
      </c>
      <c r="H169">
        <v>15.4</v>
      </c>
      <c r="I169">
        <v>15.4</v>
      </c>
    </row>
    <row r="170" spans="1:9">
      <c r="A170">
        <v>326</v>
      </c>
      <c r="B170">
        <v>15.6</v>
      </c>
      <c r="C170">
        <v>15.6</v>
      </c>
      <c r="D170">
        <v>15.6</v>
      </c>
      <c r="E170">
        <v>15.6</v>
      </c>
      <c r="F170">
        <v>15.6</v>
      </c>
      <c r="G170">
        <v>15.5</v>
      </c>
      <c r="H170">
        <v>15.5</v>
      </c>
      <c r="I170">
        <v>15.5</v>
      </c>
    </row>
    <row r="171" spans="1:9">
      <c r="A171">
        <v>328</v>
      </c>
      <c r="B171">
        <v>15.8</v>
      </c>
      <c r="C171">
        <v>15.8</v>
      </c>
      <c r="D171">
        <v>15.7</v>
      </c>
      <c r="E171">
        <v>15.7</v>
      </c>
      <c r="F171">
        <v>15.7</v>
      </c>
      <c r="G171">
        <v>15.7</v>
      </c>
      <c r="H171">
        <v>15.7</v>
      </c>
      <c r="I171">
        <v>15.7</v>
      </c>
    </row>
    <row r="172" spans="1:9">
      <c r="A172">
        <v>330</v>
      </c>
      <c r="B172">
        <v>15.9</v>
      </c>
      <c r="C172">
        <v>15.9</v>
      </c>
      <c r="D172">
        <v>15.9</v>
      </c>
      <c r="E172">
        <v>15.9</v>
      </c>
      <c r="F172">
        <v>15.9</v>
      </c>
      <c r="G172">
        <v>15.8</v>
      </c>
      <c r="H172">
        <v>15.8</v>
      </c>
      <c r="I172">
        <v>15.8</v>
      </c>
    </row>
    <row r="173" spans="1:9">
      <c r="A173">
        <v>332</v>
      </c>
      <c r="B173">
        <v>16.100000000000001</v>
      </c>
      <c r="C173">
        <v>16.100000000000001</v>
      </c>
      <c r="D173">
        <v>16</v>
      </c>
      <c r="E173">
        <v>16</v>
      </c>
      <c r="F173">
        <v>16</v>
      </c>
      <c r="G173">
        <v>16</v>
      </c>
      <c r="H173">
        <v>16</v>
      </c>
      <c r="I173">
        <v>16</v>
      </c>
    </row>
    <row r="174" spans="1:9">
      <c r="A174">
        <v>334</v>
      </c>
      <c r="B174">
        <v>16.2</v>
      </c>
      <c r="C174">
        <v>16.2</v>
      </c>
      <c r="D174">
        <v>16.2</v>
      </c>
      <c r="E174">
        <v>16.2</v>
      </c>
      <c r="F174">
        <v>16.2</v>
      </c>
      <c r="G174">
        <v>16.100000000000001</v>
      </c>
      <c r="H174">
        <v>16.100000000000001</v>
      </c>
      <c r="I174">
        <v>16.100000000000001</v>
      </c>
    </row>
    <row r="175" spans="1:9">
      <c r="A175">
        <v>336</v>
      </c>
      <c r="B175">
        <v>16.3</v>
      </c>
      <c r="C175">
        <v>16.3</v>
      </c>
      <c r="D175">
        <v>16.3</v>
      </c>
      <c r="E175">
        <v>16.3</v>
      </c>
      <c r="F175">
        <v>16.3</v>
      </c>
      <c r="G175">
        <v>16.3</v>
      </c>
      <c r="H175">
        <v>16.2</v>
      </c>
      <c r="I175">
        <v>16.2</v>
      </c>
    </row>
    <row r="176" spans="1:9">
      <c r="A176">
        <v>337</v>
      </c>
      <c r="B176">
        <v>16.3</v>
      </c>
      <c r="C176">
        <v>16.3</v>
      </c>
      <c r="D176">
        <v>16.3</v>
      </c>
      <c r="E176">
        <v>16.3</v>
      </c>
      <c r="F176">
        <v>16.3</v>
      </c>
      <c r="G176">
        <v>16.3</v>
      </c>
      <c r="H176">
        <v>16.3</v>
      </c>
      <c r="I176">
        <v>16.3</v>
      </c>
    </row>
    <row r="177" spans="1:9">
      <c r="A177" s="121">
        <v>340</v>
      </c>
      <c r="B177" s="121">
        <v>16.3</v>
      </c>
      <c r="C177" s="121">
        <v>16.3</v>
      </c>
      <c r="D177" s="121">
        <v>16.3</v>
      </c>
      <c r="E177" s="121">
        <v>16.3</v>
      </c>
      <c r="F177" s="121">
        <v>16.3</v>
      </c>
      <c r="G177" s="121">
        <v>16.3</v>
      </c>
      <c r="H177" s="121">
        <v>16.3</v>
      </c>
      <c r="I177" s="121">
        <v>16.3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"/>
  <dimension ref="A1:O1134"/>
  <sheetViews>
    <sheetView workbookViewId="0">
      <pane ySplit="8" topLeftCell="A9" activePane="bottomLeft" state="frozen"/>
      <selection activeCell="A7" sqref="A7:J847"/>
      <selection pane="bottomLeft" activeCell="L13" sqref="L13"/>
    </sheetView>
  </sheetViews>
  <sheetFormatPr defaultColWidth="9.140625" defaultRowHeight="15"/>
  <cols>
    <col min="1" max="16384" width="9.140625" style="10"/>
  </cols>
  <sheetData>
    <row r="1" spans="1:15">
      <c r="A1" s="10" t="s">
        <v>52</v>
      </c>
      <c r="B1" s="10" t="s">
        <v>51</v>
      </c>
      <c r="C1" s="10" t="s">
        <v>50</v>
      </c>
      <c r="D1" s="10" t="s">
        <v>49</v>
      </c>
    </row>
    <row r="2" spans="1:15">
      <c r="A2" s="10" t="s">
        <v>48</v>
      </c>
      <c r="B2" s="10" t="s">
        <v>47</v>
      </c>
    </row>
    <row r="3" spans="1:15">
      <c r="A3" s="10" t="s">
        <v>46</v>
      </c>
      <c r="B3" s="10" t="s">
        <v>45</v>
      </c>
      <c r="C3" s="10" t="s">
        <v>44</v>
      </c>
      <c r="D3" s="10" t="s">
        <v>43</v>
      </c>
      <c r="E3" s="10" t="s">
        <v>42</v>
      </c>
      <c r="F3" s="10" t="s">
        <v>36</v>
      </c>
      <c r="G3" s="10" t="s">
        <v>27</v>
      </c>
      <c r="H3" s="10" t="s">
        <v>39</v>
      </c>
      <c r="I3" s="10" t="s">
        <v>41</v>
      </c>
      <c r="J3" s="10" t="s">
        <v>40</v>
      </c>
      <c r="K3" s="10" t="s">
        <v>27</v>
      </c>
      <c r="L3" s="10" t="s">
        <v>39</v>
      </c>
      <c r="M3" s="10" t="s">
        <v>38</v>
      </c>
      <c r="N3" s="10" t="s">
        <v>37</v>
      </c>
      <c r="O3" s="10" t="s">
        <v>36</v>
      </c>
    </row>
    <row r="4" spans="1:15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5">
      <c r="A5" s="10" t="s">
        <v>17</v>
      </c>
    </row>
    <row r="6" spans="1:15">
      <c r="A6" s="10" t="s">
        <v>28</v>
      </c>
      <c r="B6" s="10" t="s">
        <v>27</v>
      </c>
      <c r="C6" s="10" t="s">
        <v>3</v>
      </c>
    </row>
    <row r="7" spans="1:15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  <c r="J7" s="10" t="s">
        <v>18</v>
      </c>
    </row>
    <row r="8" spans="1:15">
      <c r="A8" s="10" t="s">
        <v>17</v>
      </c>
    </row>
    <row r="9" spans="1:15">
      <c r="A9">
        <v>0</v>
      </c>
      <c r="B9">
        <v>0.7</v>
      </c>
      <c r="C9">
        <v>0.7</v>
      </c>
      <c r="D9">
        <v>0.7</v>
      </c>
      <c r="E9">
        <v>0.6</v>
      </c>
      <c r="F9">
        <v>0.6</v>
      </c>
      <c r="G9">
        <v>0.5</v>
      </c>
      <c r="H9">
        <v>0.5</v>
      </c>
      <c r="I9">
        <v>0.4</v>
      </c>
      <c r="J9">
        <v>2250</v>
      </c>
    </row>
    <row r="10" spans="1:15">
      <c r="A10">
        <v>2</v>
      </c>
      <c r="B10">
        <v>1.1000000000000001</v>
      </c>
      <c r="C10">
        <v>1</v>
      </c>
      <c r="D10">
        <v>1</v>
      </c>
      <c r="E10">
        <v>0.9</v>
      </c>
      <c r="F10">
        <v>0.9</v>
      </c>
      <c r="G10">
        <v>0.8</v>
      </c>
      <c r="H10">
        <v>0.8</v>
      </c>
      <c r="I10">
        <v>0.7</v>
      </c>
      <c r="J10">
        <v>2248</v>
      </c>
    </row>
    <row r="11" spans="1:15">
      <c r="A11">
        <v>4</v>
      </c>
      <c r="B11">
        <v>1.4</v>
      </c>
      <c r="C11">
        <v>1.4</v>
      </c>
      <c r="D11">
        <v>1.3</v>
      </c>
      <c r="E11">
        <v>1.3</v>
      </c>
      <c r="F11">
        <v>1.2</v>
      </c>
      <c r="G11">
        <v>1.2</v>
      </c>
      <c r="H11">
        <v>1.1000000000000001</v>
      </c>
      <c r="I11">
        <v>1.1000000000000001</v>
      </c>
      <c r="J11">
        <v>2246</v>
      </c>
    </row>
    <row r="12" spans="1:15">
      <c r="A12">
        <v>6</v>
      </c>
      <c r="B12">
        <v>1.7</v>
      </c>
      <c r="C12">
        <v>1.7</v>
      </c>
      <c r="D12">
        <v>1.6</v>
      </c>
      <c r="E12">
        <v>1.6</v>
      </c>
      <c r="F12">
        <v>1.5</v>
      </c>
      <c r="G12">
        <v>1.5</v>
      </c>
      <c r="H12">
        <v>1.5</v>
      </c>
      <c r="I12">
        <v>1.4</v>
      </c>
      <c r="J12">
        <v>2244</v>
      </c>
    </row>
    <row r="13" spans="1:15">
      <c r="A13">
        <v>8</v>
      </c>
      <c r="B13">
        <v>2.1</v>
      </c>
      <c r="C13">
        <v>2</v>
      </c>
      <c r="D13">
        <v>2</v>
      </c>
      <c r="E13">
        <v>1.9</v>
      </c>
      <c r="F13">
        <v>1.9</v>
      </c>
      <c r="G13">
        <v>1.8</v>
      </c>
      <c r="H13">
        <v>1.8</v>
      </c>
      <c r="I13">
        <v>1.7</v>
      </c>
      <c r="J13">
        <v>2242</v>
      </c>
    </row>
    <row r="14" spans="1:15">
      <c r="A14">
        <v>10</v>
      </c>
      <c r="B14">
        <v>2.4</v>
      </c>
      <c r="C14">
        <v>2.4</v>
      </c>
      <c r="D14">
        <v>2.2999999999999998</v>
      </c>
      <c r="E14">
        <v>2.2999999999999998</v>
      </c>
      <c r="F14">
        <v>2.2000000000000002</v>
      </c>
      <c r="G14">
        <v>2.2000000000000002</v>
      </c>
      <c r="H14">
        <v>2.1</v>
      </c>
      <c r="I14">
        <v>2.1</v>
      </c>
      <c r="J14">
        <v>2240</v>
      </c>
    </row>
    <row r="15" spans="1:15">
      <c r="A15">
        <v>12</v>
      </c>
      <c r="B15">
        <v>2.7</v>
      </c>
      <c r="C15">
        <v>2.7</v>
      </c>
      <c r="D15">
        <v>2.6</v>
      </c>
      <c r="E15">
        <v>2.6</v>
      </c>
      <c r="F15">
        <v>2.5</v>
      </c>
      <c r="G15">
        <v>2.5</v>
      </c>
      <c r="H15">
        <v>2.4</v>
      </c>
      <c r="I15">
        <v>2.4</v>
      </c>
      <c r="J15">
        <v>2238</v>
      </c>
    </row>
    <row r="16" spans="1:15">
      <c r="A16">
        <v>14</v>
      </c>
      <c r="B16">
        <v>3.1</v>
      </c>
      <c r="C16">
        <v>3</v>
      </c>
      <c r="D16">
        <v>3</v>
      </c>
      <c r="E16">
        <v>2.9</v>
      </c>
      <c r="F16">
        <v>2.9</v>
      </c>
      <c r="G16">
        <v>2.8</v>
      </c>
      <c r="H16">
        <v>2.8</v>
      </c>
      <c r="I16">
        <v>2.7</v>
      </c>
      <c r="J16">
        <v>2236</v>
      </c>
    </row>
    <row r="17" spans="1:10">
      <c r="A17">
        <v>16</v>
      </c>
      <c r="B17">
        <v>3.4</v>
      </c>
      <c r="C17">
        <v>3.4</v>
      </c>
      <c r="D17">
        <v>3.3</v>
      </c>
      <c r="E17">
        <v>3.3</v>
      </c>
      <c r="F17">
        <v>3.2</v>
      </c>
      <c r="G17">
        <v>3.2</v>
      </c>
      <c r="H17">
        <v>3.1</v>
      </c>
      <c r="I17">
        <v>3.1</v>
      </c>
      <c r="J17">
        <v>2234</v>
      </c>
    </row>
    <row r="18" spans="1:10">
      <c r="A18">
        <v>18</v>
      </c>
      <c r="B18">
        <v>3.7</v>
      </c>
      <c r="C18">
        <v>3.7</v>
      </c>
      <c r="D18">
        <v>3.6</v>
      </c>
      <c r="E18">
        <v>3.6</v>
      </c>
      <c r="F18">
        <v>3.5</v>
      </c>
      <c r="G18">
        <v>3.5</v>
      </c>
      <c r="H18">
        <v>3.4</v>
      </c>
      <c r="I18">
        <v>3.4</v>
      </c>
      <c r="J18">
        <v>2232</v>
      </c>
    </row>
    <row r="19" spans="1:10">
      <c r="A19">
        <v>20</v>
      </c>
      <c r="B19">
        <v>4.0999999999999996</v>
      </c>
      <c r="C19">
        <v>4</v>
      </c>
      <c r="D19">
        <v>4</v>
      </c>
      <c r="E19">
        <v>3.9</v>
      </c>
      <c r="F19">
        <v>3.9</v>
      </c>
      <c r="G19">
        <v>3.8</v>
      </c>
      <c r="H19">
        <v>3.8</v>
      </c>
      <c r="I19">
        <v>3.7</v>
      </c>
      <c r="J19">
        <v>2230</v>
      </c>
    </row>
    <row r="20" spans="1:10">
      <c r="A20">
        <v>22</v>
      </c>
      <c r="B20">
        <v>4.4000000000000004</v>
      </c>
      <c r="C20">
        <v>4.4000000000000004</v>
      </c>
      <c r="D20">
        <v>4.3</v>
      </c>
      <c r="E20">
        <v>4.3</v>
      </c>
      <c r="F20">
        <v>4.2</v>
      </c>
      <c r="G20">
        <v>4.2</v>
      </c>
      <c r="H20">
        <v>4.0999999999999996</v>
      </c>
      <c r="I20">
        <v>4.0999999999999996</v>
      </c>
      <c r="J20">
        <v>2228</v>
      </c>
    </row>
    <row r="21" spans="1:10">
      <c r="A21">
        <v>24</v>
      </c>
      <c r="B21">
        <v>4.7</v>
      </c>
      <c r="C21">
        <v>4.7</v>
      </c>
      <c r="D21">
        <v>4.7</v>
      </c>
      <c r="E21">
        <v>4.5999999999999996</v>
      </c>
      <c r="F21">
        <v>4.5999999999999996</v>
      </c>
      <c r="G21">
        <v>4.5</v>
      </c>
      <c r="H21">
        <v>4.5</v>
      </c>
      <c r="I21">
        <v>4.4000000000000004</v>
      </c>
      <c r="J21">
        <v>2226</v>
      </c>
    </row>
    <row r="22" spans="1:10">
      <c r="A22">
        <v>26</v>
      </c>
      <c r="B22">
        <v>5.0999999999999996</v>
      </c>
      <c r="C22">
        <v>5</v>
      </c>
      <c r="D22">
        <v>5</v>
      </c>
      <c r="E22">
        <v>4.9000000000000004</v>
      </c>
      <c r="F22">
        <v>4.9000000000000004</v>
      </c>
      <c r="G22">
        <v>4.8</v>
      </c>
      <c r="H22">
        <v>4.8</v>
      </c>
      <c r="I22">
        <v>4.8</v>
      </c>
      <c r="J22">
        <v>2224</v>
      </c>
    </row>
    <row r="23" spans="1:10">
      <c r="A23">
        <v>28</v>
      </c>
      <c r="B23">
        <v>5.4</v>
      </c>
      <c r="C23">
        <v>5.4</v>
      </c>
      <c r="D23">
        <v>5.3</v>
      </c>
      <c r="E23">
        <v>5.3</v>
      </c>
      <c r="F23">
        <v>5.2</v>
      </c>
      <c r="G23">
        <v>5.2</v>
      </c>
      <c r="H23">
        <v>5.0999999999999996</v>
      </c>
      <c r="I23">
        <v>5.0999999999999996</v>
      </c>
      <c r="J23">
        <v>2222</v>
      </c>
    </row>
    <row r="24" spans="1:10">
      <c r="A24">
        <v>30</v>
      </c>
      <c r="B24">
        <v>5.8</v>
      </c>
      <c r="C24">
        <v>5.7</v>
      </c>
      <c r="D24">
        <v>5.7</v>
      </c>
      <c r="E24">
        <v>5.6</v>
      </c>
      <c r="F24">
        <v>5.6</v>
      </c>
      <c r="G24">
        <v>5.5</v>
      </c>
      <c r="H24">
        <v>5.5</v>
      </c>
      <c r="I24">
        <v>5.4</v>
      </c>
      <c r="J24">
        <v>2220</v>
      </c>
    </row>
    <row r="25" spans="1:10">
      <c r="A25">
        <v>32</v>
      </c>
      <c r="B25">
        <v>6.1</v>
      </c>
      <c r="C25">
        <v>6.1</v>
      </c>
      <c r="D25">
        <v>6</v>
      </c>
      <c r="E25">
        <v>6</v>
      </c>
      <c r="F25">
        <v>5.9</v>
      </c>
      <c r="G25">
        <v>5.9</v>
      </c>
      <c r="H25">
        <v>5.8</v>
      </c>
      <c r="I25">
        <v>5.8</v>
      </c>
      <c r="J25">
        <v>2218</v>
      </c>
    </row>
    <row r="26" spans="1:10">
      <c r="A26">
        <v>34</v>
      </c>
      <c r="B26">
        <v>6.5</v>
      </c>
      <c r="C26">
        <v>6.4</v>
      </c>
      <c r="D26">
        <v>6.4</v>
      </c>
      <c r="E26">
        <v>6.3</v>
      </c>
      <c r="F26">
        <v>6.3</v>
      </c>
      <c r="G26">
        <v>6.2</v>
      </c>
      <c r="H26">
        <v>6.2</v>
      </c>
      <c r="I26">
        <v>6.1</v>
      </c>
      <c r="J26">
        <v>2216</v>
      </c>
    </row>
    <row r="27" spans="1:10">
      <c r="A27">
        <v>36</v>
      </c>
      <c r="B27">
        <v>6.8</v>
      </c>
      <c r="C27">
        <v>6.8</v>
      </c>
      <c r="D27">
        <v>6.7</v>
      </c>
      <c r="E27">
        <v>6.7</v>
      </c>
      <c r="F27">
        <v>6.6</v>
      </c>
      <c r="G27">
        <v>6.6</v>
      </c>
      <c r="H27">
        <v>6.5</v>
      </c>
      <c r="I27">
        <v>6.5</v>
      </c>
      <c r="J27">
        <v>2214</v>
      </c>
    </row>
    <row r="28" spans="1:10">
      <c r="A28">
        <v>38</v>
      </c>
      <c r="B28">
        <v>7.1</v>
      </c>
      <c r="C28">
        <v>7.1</v>
      </c>
      <c r="D28">
        <v>7.1</v>
      </c>
      <c r="E28">
        <v>7</v>
      </c>
      <c r="F28">
        <v>7</v>
      </c>
      <c r="G28">
        <v>6.9</v>
      </c>
      <c r="H28">
        <v>6.9</v>
      </c>
      <c r="I28">
        <v>6.8</v>
      </c>
      <c r="J28">
        <v>2212</v>
      </c>
    </row>
    <row r="29" spans="1:10">
      <c r="A29">
        <v>40</v>
      </c>
      <c r="B29">
        <v>7.5</v>
      </c>
      <c r="C29">
        <v>7.4</v>
      </c>
      <c r="D29">
        <v>7.4</v>
      </c>
      <c r="E29">
        <v>7.3</v>
      </c>
      <c r="F29">
        <v>7.3</v>
      </c>
      <c r="G29">
        <v>7.2</v>
      </c>
      <c r="H29">
        <v>7.2</v>
      </c>
      <c r="I29">
        <v>7.2</v>
      </c>
      <c r="J29">
        <v>2210</v>
      </c>
    </row>
    <row r="30" spans="1:10">
      <c r="A30">
        <v>42</v>
      </c>
      <c r="B30">
        <v>7.8</v>
      </c>
      <c r="C30">
        <v>7.8</v>
      </c>
      <c r="D30">
        <v>7.7</v>
      </c>
      <c r="E30">
        <v>7.7</v>
      </c>
      <c r="F30">
        <v>7.6</v>
      </c>
      <c r="G30">
        <v>7.6</v>
      </c>
      <c r="H30">
        <v>7.5</v>
      </c>
      <c r="I30">
        <v>7.5</v>
      </c>
      <c r="J30">
        <v>2208</v>
      </c>
    </row>
    <row r="31" spans="1:10">
      <c r="A31">
        <v>44</v>
      </c>
      <c r="B31">
        <v>8.1999999999999993</v>
      </c>
      <c r="C31">
        <v>8.1</v>
      </c>
      <c r="D31">
        <v>8.1</v>
      </c>
      <c r="E31">
        <v>8</v>
      </c>
      <c r="F31">
        <v>8</v>
      </c>
      <c r="G31">
        <v>7.9</v>
      </c>
      <c r="H31">
        <v>7.9</v>
      </c>
      <c r="I31">
        <v>7.8</v>
      </c>
      <c r="J31">
        <v>2206</v>
      </c>
    </row>
    <row r="32" spans="1:10">
      <c r="A32">
        <v>46</v>
      </c>
      <c r="B32">
        <v>8.5</v>
      </c>
      <c r="C32">
        <v>8.5</v>
      </c>
      <c r="D32">
        <v>8.4</v>
      </c>
      <c r="E32">
        <v>8.4</v>
      </c>
      <c r="F32">
        <v>8.3000000000000007</v>
      </c>
      <c r="G32">
        <v>8.3000000000000007</v>
      </c>
      <c r="H32">
        <v>8.1999999999999993</v>
      </c>
      <c r="I32">
        <v>8.1999999999999993</v>
      </c>
      <c r="J32">
        <v>2204</v>
      </c>
    </row>
    <row r="33" spans="1:10">
      <c r="A33">
        <v>48</v>
      </c>
      <c r="B33">
        <v>8.9</v>
      </c>
      <c r="C33">
        <v>8.8000000000000007</v>
      </c>
      <c r="D33">
        <v>8.8000000000000007</v>
      </c>
      <c r="E33">
        <v>8.6999999999999993</v>
      </c>
      <c r="F33">
        <v>8.6999999999999993</v>
      </c>
      <c r="G33">
        <v>8.6</v>
      </c>
      <c r="H33">
        <v>8.6</v>
      </c>
      <c r="I33">
        <v>8.5</v>
      </c>
      <c r="J33">
        <v>2202</v>
      </c>
    </row>
    <row r="34" spans="1:10">
      <c r="A34">
        <v>50</v>
      </c>
      <c r="B34">
        <v>9.1999999999999993</v>
      </c>
      <c r="C34">
        <v>9.1999999999999993</v>
      </c>
      <c r="D34">
        <v>9.1</v>
      </c>
      <c r="E34">
        <v>9.1</v>
      </c>
      <c r="F34">
        <v>9</v>
      </c>
      <c r="G34">
        <v>9</v>
      </c>
      <c r="H34">
        <v>8.9</v>
      </c>
      <c r="I34">
        <v>8.9</v>
      </c>
      <c r="J34">
        <v>2200</v>
      </c>
    </row>
    <row r="35" spans="1:10">
      <c r="A35">
        <v>52</v>
      </c>
      <c r="B35">
        <v>9.6</v>
      </c>
      <c r="C35">
        <v>9.5</v>
      </c>
      <c r="D35">
        <v>9.5</v>
      </c>
      <c r="E35">
        <v>9.4</v>
      </c>
      <c r="F35">
        <v>9.4</v>
      </c>
      <c r="G35">
        <v>9.3000000000000007</v>
      </c>
      <c r="H35">
        <v>9.3000000000000007</v>
      </c>
      <c r="I35">
        <v>9.1999999999999993</v>
      </c>
      <c r="J35">
        <v>2198</v>
      </c>
    </row>
    <row r="36" spans="1:10">
      <c r="A36">
        <v>54</v>
      </c>
      <c r="B36">
        <v>9.9</v>
      </c>
      <c r="C36">
        <v>9.9</v>
      </c>
      <c r="D36">
        <v>9.8000000000000007</v>
      </c>
      <c r="E36">
        <v>9.8000000000000007</v>
      </c>
      <c r="F36">
        <v>9.6999999999999993</v>
      </c>
      <c r="G36">
        <v>9.6999999999999993</v>
      </c>
      <c r="H36">
        <v>9.6</v>
      </c>
      <c r="I36">
        <v>9.6</v>
      </c>
      <c r="J36">
        <v>2196</v>
      </c>
    </row>
    <row r="37" spans="1:10">
      <c r="A37">
        <v>56</v>
      </c>
      <c r="B37">
        <v>10.3</v>
      </c>
      <c r="C37">
        <v>10.3</v>
      </c>
      <c r="D37">
        <v>10.199999999999999</v>
      </c>
      <c r="E37">
        <v>10.199999999999999</v>
      </c>
      <c r="F37">
        <v>10.1</v>
      </c>
      <c r="G37">
        <v>10.1</v>
      </c>
      <c r="H37">
        <v>10</v>
      </c>
      <c r="I37">
        <v>10</v>
      </c>
      <c r="J37">
        <v>2194</v>
      </c>
    </row>
    <row r="38" spans="1:10">
      <c r="A38">
        <v>58</v>
      </c>
      <c r="B38">
        <v>10.7</v>
      </c>
      <c r="C38">
        <v>10.6</v>
      </c>
      <c r="D38">
        <v>10.6</v>
      </c>
      <c r="E38">
        <v>10.5</v>
      </c>
      <c r="F38">
        <v>10.5</v>
      </c>
      <c r="G38">
        <v>10.4</v>
      </c>
      <c r="H38">
        <v>10.4</v>
      </c>
      <c r="I38">
        <v>10.3</v>
      </c>
      <c r="J38">
        <v>2192</v>
      </c>
    </row>
    <row r="39" spans="1:10">
      <c r="A39">
        <v>60</v>
      </c>
      <c r="B39">
        <v>11</v>
      </c>
      <c r="C39">
        <v>11</v>
      </c>
      <c r="D39">
        <v>10.9</v>
      </c>
      <c r="E39">
        <v>10.9</v>
      </c>
      <c r="F39">
        <v>10.8</v>
      </c>
      <c r="G39">
        <v>10.8</v>
      </c>
      <c r="H39">
        <v>10.7</v>
      </c>
      <c r="I39">
        <v>10.7</v>
      </c>
      <c r="J39">
        <v>2190</v>
      </c>
    </row>
    <row r="40" spans="1:10">
      <c r="A40">
        <v>62</v>
      </c>
      <c r="B40">
        <v>11.4</v>
      </c>
      <c r="C40">
        <v>11.3</v>
      </c>
      <c r="D40">
        <v>11.3</v>
      </c>
      <c r="E40">
        <v>11.2</v>
      </c>
      <c r="F40">
        <v>11.2</v>
      </c>
      <c r="G40">
        <v>11.1</v>
      </c>
      <c r="H40">
        <v>11.1</v>
      </c>
      <c r="I40">
        <v>11</v>
      </c>
      <c r="J40">
        <v>2188</v>
      </c>
    </row>
    <row r="41" spans="1:10">
      <c r="A41">
        <v>64</v>
      </c>
      <c r="B41">
        <v>11.7</v>
      </c>
      <c r="C41">
        <v>11.7</v>
      </c>
      <c r="D41">
        <v>11.6</v>
      </c>
      <c r="E41">
        <v>11.6</v>
      </c>
      <c r="F41">
        <v>11.5</v>
      </c>
      <c r="G41">
        <v>11.5</v>
      </c>
      <c r="H41">
        <v>11.4</v>
      </c>
      <c r="I41">
        <v>11.4</v>
      </c>
      <c r="J41">
        <v>2186</v>
      </c>
    </row>
    <row r="42" spans="1:10">
      <c r="A42">
        <v>66</v>
      </c>
      <c r="B42">
        <v>12.1</v>
      </c>
      <c r="C42">
        <v>12</v>
      </c>
      <c r="D42">
        <v>12</v>
      </c>
      <c r="E42">
        <v>11.9</v>
      </c>
      <c r="F42">
        <v>11.9</v>
      </c>
      <c r="G42">
        <v>11.8</v>
      </c>
      <c r="H42">
        <v>11.8</v>
      </c>
      <c r="I42">
        <v>11.7</v>
      </c>
      <c r="J42">
        <v>2184</v>
      </c>
    </row>
    <row r="43" spans="1:10">
      <c r="A43">
        <v>68</v>
      </c>
      <c r="B43">
        <v>12.5</v>
      </c>
      <c r="C43">
        <v>12.4</v>
      </c>
      <c r="D43">
        <v>12.3</v>
      </c>
      <c r="E43">
        <v>12.3</v>
      </c>
      <c r="F43">
        <v>12.2</v>
      </c>
      <c r="G43">
        <v>12.2</v>
      </c>
      <c r="H43">
        <v>12.1</v>
      </c>
      <c r="I43">
        <v>12.1</v>
      </c>
      <c r="J43">
        <v>2182</v>
      </c>
    </row>
    <row r="44" spans="1:10">
      <c r="A44">
        <v>70</v>
      </c>
      <c r="B44">
        <v>12.8</v>
      </c>
      <c r="C44">
        <v>12.8</v>
      </c>
      <c r="D44">
        <v>12.7</v>
      </c>
      <c r="E44">
        <v>12.7</v>
      </c>
      <c r="F44">
        <v>12.6</v>
      </c>
      <c r="G44">
        <v>12.6</v>
      </c>
      <c r="H44">
        <v>12.5</v>
      </c>
      <c r="I44">
        <v>12.5</v>
      </c>
      <c r="J44">
        <v>2180</v>
      </c>
    </row>
    <row r="45" spans="1:10">
      <c r="A45">
        <v>72</v>
      </c>
      <c r="B45">
        <v>13.2</v>
      </c>
      <c r="C45">
        <v>13.1</v>
      </c>
      <c r="D45">
        <v>13.1</v>
      </c>
      <c r="E45">
        <v>13</v>
      </c>
      <c r="F45">
        <v>13</v>
      </c>
      <c r="G45">
        <v>12.9</v>
      </c>
      <c r="H45">
        <v>12.9</v>
      </c>
      <c r="I45">
        <v>12.8</v>
      </c>
      <c r="J45">
        <v>2178</v>
      </c>
    </row>
    <row r="46" spans="1:10">
      <c r="A46">
        <v>74</v>
      </c>
      <c r="B46">
        <v>13.5</v>
      </c>
      <c r="C46">
        <v>13.5</v>
      </c>
      <c r="D46">
        <v>13.4</v>
      </c>
      <c r="E46">
        <v>13.4</v>
      </c>
      <c r="F46">
        <v>13.3</v>
      </c>
      <c r="G46">
        <v>13.3</v>
      </c>
      <c r="H46">
        <v>13.2</v>
      </c>
      <c r="I46">
        <v>13.2</v>
      </c>
      <c r="J46">
        <v>2176</v>
      </c>
    </row>
    <row r="47" spans="1:10">
      <c r="A47">
        <v>76</v>
      </c>
      <c r="B47">
        <v>13.9</v>
      </c>
      <c r="C47">
        <v>13.8</v>
      </c>
      <c r="D47">
        <v>13.8</v>
      </c>
      <c r="E47">
        <v>13.7</v>
      </c>
      <c r="F47">
        <v>13.7</v>
      </c>
      <c r="G47">
        <v>13.6</v>
      </c>
      <c r="H47">
        <v>13.6</v>
      </c>
      <c r="I47">
        <v>13.5</v>
      </c>
      <c r="J47">
        <v>2174</v>
      </c>
    </row>
    <row r="48" spans="1:10">
      <c r="A48">
        <v>78</v>
      </c>
      <c r="B48">
        <v>14.3</v>
      </c>
      <c r="C48">
        <v>14.2</v>
      </c>
      <c r="D48">
        <v>14.2</v>
      </c>
      <c r="E48">
        <v>14.1</v>
      </c>
      <c r="F48">
        <v>14.1</v>
      </c>
      <c r="G48">
        <v>14</v>
      </c>
      <c r="H48">
        <v>14</v>
      </c>
      <c r="I48">
        <v>13.9</v>
      </c>
      <c r="J48">
        <v>2172</v>
      </c>
    </row>
    <row r="49" spans="1:10">
      <c r="A49">
        <v>80</v>
      </c>
      <c r="B49">
        <v>14.6</v>
      </c>
      <c r="C49">
        <v>14.6</v>
      </c>
      <c r="D49">
        <v>14.5</v>
      </c>
      <c r="E49">
        <v>14.5</v>
      </c>
      <c r="F49">
        <v>14.4</v>
      </c>
      <c r="G49">
        <v>14.4</v>
      </c>
      <c r="H49">
        <v>14.3</v>
      </c>
      <c r="I49">
        <v>14.3</v>
      </c>
      <c r="J49">
        <v>2170</v>
      </c>
    </row>
    <row r="50" spans="1:10">
      <c r="A50">
        <v>82</v>
      </c>
      <c r="B50">
        <v>15</v>
      </c>
      <c r="C50">
        <v>14.9</v>
      </c>
      <c r="D50">
        <v>14.9</v>
      </c>
      <c r="E50">
        <v>14.8</v>
      </c>
      <c r="F50">
        <v>14.8</v>
      </c>
      <c r="G50">
        <v>14.7</v>
      </c>
      <c r="H50">
        <v>14.7</v>
      </c>
      <c r="I50">
        <v>14.6</v>
      </c>
      <c r="J50">
        <v>2168</v>
      </c>
    </row>
    <row r="51" spans="1:10">
      <c r="A51">
        <v>84</v>
      </c>
      <c r="B51">
        <v>15.4</v>
      </c>
      <c r="C51">
        <v>15.3</v>
      </c>
      <c r="D51">
        <v>15.3</v>
      </c>
      <c r="E51">
        <v>15.2</v>
      </c>
      <c r="F51">
        <v>15.2</v>
      </c>
      <c r="G51">
        <v>15.1</v>
      </c>
      <c r="H51">
        <v>15.1</v>
      </c>
      <c r="I51">
        <v>15</v>
      </c>
      <c r="J51">
        <v>2166</v>
      </c>
    </row>
    <row r="52" spans="1:10">
      <c r="A52">
        <v>86</v>
      </c>
      <c r="B52">
        <v>15.7</v>
      </c>
      <c r="C52">
        <v>15.7</v>
      </c>
      <c r="D52">
        <v>15.6</v>
      </c>
      <c r="E52">
        <v>15.6</v>
      </c>
      <c r="F52">
        <v>15.5</v>
      </c>
      <c r="G52">
        <v>15.5</v>
      </c>
      <c r="H52">
        <v>15.4</v>
      </c>
      <c r="I52">
        <v>15.4</v>
      </c>
      <c r="J52">
        <v>2164</v>
      </c>
    </row>
    <row r="53" spans="1:10">
      <c r="A53">
        <v>88</v>
      </c>
      <c r="B53">
        <v>16.100000000000001</v>
      </c>
      <c r="C53">
        <v>16.100000000000001</v>
      </c>
      <c r="D53">
        <v>16</v>
      </c>
      <c r="E53">
        <v>15.9</v>
      </c>
      <c r="F53">
        <v>15.9</v>
      </c>
      <c r="G53">
        <v>15.8</v>
      </c>
      <c r="H53">
        <v>15.8</v>
      </c>
      <c r="I53">
        <v>15.7</v>
      </c>
      <c r="J53">
        <v>2162</v>
      </c>
    </row>
    <row r="54" spans="1:10">
      <c r="A54">
        <v>90</v>
      </c>
      <c r="B54">
        <v>16.5</v>
      </c>
      <c r="C54">
        <v>16.399999999999999</v>
      </c>
      <c r="D54">
        <v>16.399999999999999</v>
      </c>
      <c r="E54">
        <v>16.3</v>
      </c>
      <c r="F54">
        <v>16.3</v>
      </c>
      <c r="G54">
        <v>16.2</v>
      </c>
      <c r="H54">
        <v>16.2</v>
      </c>
      <c r="I54">
        <v>16.100000000000001</v>
      </c>
      <c r="J54">
        <v>2160</v>
      </c>
    </row>
    <row r="55" spans="1:10">
      <c r="A55">
        <v>92</v>
      </c>
      <c r="B55">
        <v>16.8</v>
      </c>
      <c r="C55">
        <v>16.8</v>
      </c>
      <c r="D55">
        <v>16.7</v>
      </c>
      <c r="E55">
        <v>16.7</v>
      </c>
      <c r="F55">
        <v>16.600000000000001</v>
      </c>
      <c r="G55">
        <v>16.600000000000001</v>
      </c>
      <c r="H55">
        <v>16.5</v>
      </c>
      <c r="I55">
        <v>16.5</v>
      </c>
      <c r="J55">
        <v>2158</v>
      </c>
    </row>
    <row r="56" spans="1:10">
      <c r="A56">
        <v>94</v>
      </c>
      <c r="B56">
        <v>17.2</v>
      </c>
      <c r="C56">
        <v>17.2</v>
      </c>
      <c r="D56">
        <v>17.100000000000001</v>
      </c>
      <c r="E56">
        <v>17.100000000000001</v>
      </c>
      <c r="F56">
        <v>17</v>
      </c>
      <c r="G56">
        <v>17</v>
      </c>
      <c r="H56">
        <v>16.899999999999999</v>
      </c>
      <c r="I56">
        <v>16.899999999999999</v>
      </c>
      <c r="J56">
        <v>2156</v>
      </c>
    </row>
    <row r="57" spans="1:10">
      <c r="A57">
        <v>96</v>
      </c>
      <c r="B57">
        <v>17.600000000000001</v>
      </c>
      <c r="C57">
        <v>17.5</v>
      </c>
      <c r="D57">
        <v>17.5</v>
      </c>
      <c r="E57">
        <v>17.399999999999999</v>
      </c>
      <c r="F57">
        <v>17.399999999999999</v>
      </c>
      <c r="G57">
        <v>17.3</v>
      </c>
      <c r="H57">
        <v>17.3</v>
      </c>
      <c r="I57">
        <v>17.2</v>
      </c>
      <c r="J57">
        <v>2154</v>
      </c>
    </row>
    <row r="58" spans="1:10">
      <c r="A58">
        <v>98</v>
      </c>
      <c r="B58">
        <v>18</v>
      </c>
      <c r="C58">
        <v>17.899999999999999</v>
      </c>
      <c r="D58">
        <v>17.899999999999999</v>
      </c>
      <c r="E58">
        <v>17.8</v>
      </c>
      <c r="F58">
        <v>17.8</v>
      </c>
      <c r="G58">
        <v>17.7</v>
      </c>
      <c r="H58">
        <v>17.7</v>
      </c>
      <c r="I58">
        <v>17.600000000000001</v>
      </c>
      <c r="J58">
        <v>2152</v>
      </c>
    </row>
    <row r="59" spans="1:10">
      <c r="A59">
        <v>100</v>
      </c>
      <c r="B59">
        <v>18.3</v>
      </c>
      <c r="C59">
        <v>18.3</v>
      </c>
      <c r="D59">
        <v>18.2</v>
      </c>
      <c r="E59">
        <v>18.2</v>
      </c>
      <c r="F59">
        <v>18.100000000000001</v>
      </c>
      <c r="G59">
        <v>18.100000000000001</v>
      </c>
      <c r="H59">
        <v>18</v>
      </c>
      <c r="I59">
        <v>18</v>
      </c>
      <c r="J59">
        <v>2150</v>
      </c>
    </row>
    <row r="60" spans="1:10">
      <c r="A60">
        <v>102</v>
      </c>
      <c r="B60">
        <v>18.7</v>
      </c>
      <c r="C60">
        <v>18.7</v>
      </c>
      <c r="D60">
        <v>18.600000000000001</v>
      </c>
      <c r="E60">
        <v>18.600000000000001</v>
      </c>
      <c r="F60">
        <v>18.5</v>
      </c>
      <c r="G60">
        <v>18.5</v>
      </c>
      <c r="H60">
        <v>18.399999999999999</v>
      </c>
      <c r="I60">
        <v>18.3</v>
      </c>
      <c r="J60">
        <v>2148</v>
      </c>
    </row>
    <row r="61" spans="1:10">
      <c r="A61">
        <v>104</v>
      </c>
      <c r="B61">
        <v>19.100000000000001</v>
      </c>
      <c r="C61">
        <v>19</v>
      </c>
      <c r="D61">
        <v>19</v>
      </c>
      <c r="E61">
        <v>18.899999999999999</v>
      </c>
      <c r="F61">
        <v>18.899999999999999</v>
      </c>
      <c r="G61">
        <v>18.8</v>
      </c>
      <c r="H61">
        <v>18.8</v>
      </c>
      <c r="I61">
        <v>18.7</v>
      </c>
      <c r="J61">
        <v>2146</v>
      </c>
    </row>
    <row r="62" spans="1:10">
      <c r="A62">
        <v>106</v>
      </c>
      <c r="B62">
        <v>19.5</v>
      </c>
      <c r="C62">
        <v>19.399999999999999</v>
      </c>
      <c r="D62">
        <v>19.399999999999999</v>
      </c>
      <c r="E62">
        <v>19.3</v>
      </c>
      <c r="F62">
        <v>19.3</v>
      </c>
      <c r="G62">
        <v>19.2</v>
      </c>
      <c r="H62">
        <v>19.2</v>
      </c>
      <c r="I62">
        <v>19.100000000000001</v>
      </c>
      <c r="J62">
        <v>2144</v>
      </c>
    </row>
    <row r="63" spans="1:10">
      <c r="A63">
        <v>108</v>
      </c>
      <c r="B63">
        <v>19.899999999999999</v>
      </c>
      <c r="C63">
        <v>19.8</v>
      </c>
      <c r="D63">
        <v>19.8</v>
      </c>
      <c r="E63">
        <v>19.7</v>
      </c>
      <c r="F63">
        <v>19.600000000000001</v>
      </c>
      <c r="G63">
        <v>19.600000000000001</v>
      </c>
      <c r="H63">
        <v>19.5</v>
      </c>
      <c r="I63">
        <v>19.5</v>
      </c>
      <c r="J63">
        <v>2142</v>
      </c>
    </row>
    <row r="64" spans="1:10">
      <c r="A64">
        <v>110</v>
      </c>
      <c r="B64">
        <v>20.2</v>
      </c>
      <c r="C64">
        <v>20.2</v>
      </c>
      <c r="D64">
        <v>20.100000000000001</v>
      </c>
      <c r="E64">
        <v>20.100000000000001</v>
      </c>
      <c r="F64">
        <v>20</v>
      </c>
      <c r="G64">
        <v>20</v>
      </c>
      <c r="H64">
        <v>19.899999999999999</v>
      </c>
      <c r="I64">
        <v>19.899999999999999</v>
      </c>
      <c r="J64">
        <v>2140</v>
      </c>
    </row>
    <row r="65" spans="1:10">
      <c r="A65">
        <v>112</v>
      </c>
      <c r="B65">
        <v>20.6</v>
      </c>
      <c r="C65">
        <v>20.6</v>
      </c>
      <c r="D65">
        <v>20.5</v>
      </c>
      <c r="E65">
        <v>20.5</v>
      </c>
      <c r="F65">
        <v>20.399999999999999</v>
      </c>
      <c r="G65">
        <v>20.3</v>
      </c>
      <c r="H65">
        <v>20.3</v>
      </c>
      <c r="I65">
        <v>20.2</v>
      </c>
      <c r="J65">
        <v>2138</v>
      </c>
    </row>
    <row r="66" spans="1:10">
      <c r="A66">
        <v>114</v>
      </c>
      <c r="B66">
        <v>21</v>
      </c>
      <c r="C66">
        <v>20.9</v>
      </c>
      <c r="D66">
        <v>20.9</v>
      </c>
      <c r="E66">
        <v>20.8</v>
      </c>
      <c r="F66">
        <v>20.8</v>
      </c>
      <c r="G66">
        <v>20.7</v>
      </c>
      <c r="H66">
        <v>20.7</v>
      </c>
      <c r="I66">
        <v>20.6</v>
      </c>
      <c r="J66">
        <v>2136</v>
      </c>
    </row>
    <row r="67" spans="1:10">
      <c r="A67">
        <v>116</v>
      </c>
      <c r="B67">
        <v>21.4</v>
      </c>
      <c r="C67">
        <v>21.3</v>
      </c>
      <c r="D67">
        <v>21.3</v>
      </c>
      <c r="E67">
        <v>21.2</v>
      </c>
      <c r="F67">
        <v>21.2</v>
      </c>
      <c r="G67">
        <v>21.1</v>
      </c>
      <c r="H67">
        <v>21.1</v>
      </c>
      <c r="I67">
        <v>21</v>
      </c>
      <c r="J67">
        <v>2134</v>
      </c>
    </row>
    <row r="68" spans="1:10">
      <c r="A68">
        <v>118</v>
      </c>
      <c r="B68">
        <v>21.8</v>
      </c>
      <c r="C68">
        <v>21.7</v>
      </c>
      <c r="D68">
        <v>21.7</v>
      </c>
      <c r="E68">
        <v>21.6</v>
      </c>
      <c r="F68">
        <v>21.6</v>
      </c>
      <c r="G68">
        <v>21.5</v>
      </c>
      <c r="H68">
        <v>21.4</v>
      </c>
      <c r="I68">
        <v>21.4</v>
      </c>
      <c r="J68">
        <v>2132</v>
      </c>
    </row>
    <row r="69" spans="1:10">
      <c r="A69">
        <v>120</v>
      </c>
      <c r="B69">
        <v>22.2</v>
      </c>
      <c r="C69">
        <v>22.1</v>
      </c>
      <c r="D69">
        <v>22</v>
      </c>
      <c r="E69">
        <v>22</v>
      </c>
      <c r="F69">
        <v>21.9</v>
      </c>
      <c r="G69">
        <v>21.9</v>
      </c>
      <c r="H69">
        <v>21.8</v>
      </c>
      <c r="I69">
        <v>21.8</v>
      </c>
      <c r="J69">
        <v>2130</v>
      </c>
    </row>
    <row r="70" spans="1:10">
      <c r="A70">
        <v>122</v>
      </c>
      <c r="B70">
        <v>22.5</v>
      </c>
      <c r="C70">
        <v>22.5</v>
      </c>
      <c r="D70">
        <v>22.4</v>
      </c>
      <c r="E70">
        <v>22.4</v>
      </c>
      <c r="F70">
        <v>22.3</v>
      </c>
      <c r="G70">
        <v>22.3</v>
      </c>
      <c r="H70">
        <v>22.2</v>
      </c>
      <c r="I70">
        <v>22.2</v>
      </c>
      <c r="J70">
        <v>2128</v>
      </c>
    </row>
    <row r="71" spans="1:10">
      <c r="A71">
        <v>124</v>
      </c>
      <c r="B71">
        <v>22.9</v>
      </c>
      <c r="C71">
        <v>22.9</v>
      </c>
      <c r="D71">
        <v>22.8</v>
      </c>
      <c r="E71">
        <v>22.8</v>
      </c>
      <c r="F71">
        <v>22.7</v>
      </c>
      <c r="G71">
        <v>22.7</v>
      </c>
      <c r="H71">
        <v>22.6</v>
      </c>
      <c r="I71">
        <v>22.5</v>
      </c>
      <c r="J71">
        <v>2126</v>
      </c>
    </row>
    <row r="72" spans="1:10">
      <c r="A72">
        <v>126</v>
      </c>
      <c r="B72">
        <v>23.3</v>
      </c>
      <c r="C72">
        <v>23.3</v>
      </c>
      <c r="D72">
        <v>23.2</v>
      </c>
      <c r="E72">
        <v>23.2</v>
      </c>
      <c r="F72">
        <v>23.1</v>
      </c>
      <c r="G72">
        <v>23</v>
      </c>
      <c r="H72">
        <v>23</v>
      </c>
      <c r="I72">
        <v>22.9</v>
      </c>
      <c r="J72">
        <v>2124</v>
      </c>
    </row>
    <row r="73" spans="1:10">
      <c r="A73">
        <v>128</v>
      </c>
      <c r="B73">
        <v>23.7</v>
      </c>
      <c r="C73">
        <v>23.7</v>
      </c>
      <c r="D73">
        <v>23.6</v>
      </c>
      <c r="E73">
        <v>23.5</v>
      </c>
      <c r="F73">
        <v>23.5</v>
      </c>
      <c r="G73">
        <v>23.4</v>
      </c>
      <c r="H73">
        <v>23.4</v>
      </c>
      <c r="I73">
        <v>23.3</v>
      </c>
      <c r="J73">
        <v>2122</v>
      </c>
    </row>
    <row r="74" spans="1:10">
      <c r="A74">
        <v>130</v>
      </c>
      <c r="B74">
        <v>24.1</v>
      </c>
      <c r="C74">
        <v>24</v>
      </c>
      <c r="D74">
        <v>24</v>
      </c>
      <c r="E74">
        <v>23.9</v>
      </c>
      <c r="F74">
        <v>23.9</v>
      </c>
      <c r="G74">
        <v>23.8</v>
      </c>
      <c r="H74">
        <v>23.8</v>
      </c>
      <c r="I74">
        <v>23.7</v>
      </c>
      <c r="J74">
        <v>2120</v>
      </c>
    </row>
    <row r="75" spans="1:10">
      <c r="A75">
        <v>132</v>
      </c>
      <c r="B75">
        <v>24.5</v>
      </c>
      <c r="C75">
        <v>24.4</v>
      </c>
      <c r="D75">
        <v>24.4</v>
      </c>
      <c r="E75">
        <v>24.3</v>
      </c>
      <c r="F75">
        <v>24.3</v>
      </c>
      <c r="G75">
        <v>24.2</v>
      </c>
      <c r="H75">
        <v>24.2</v>
      </c>
      <c r="I75">
        <v>24.1</v>
      </c>
      <c r="J75">
        <v>2118</v>
      </c>
    </row>
    <row r="76" spans="1:10">
      <c r="A76">
        <v>134</v>
      </c>
      <c r="B76">
        <v>24.9</v>
      </c>
      <c r="C76">
        <v>24.8</v>
      </c>
      <c r="D76">
        <v>24.8</v>
      </c>
      <c r="E76">
        <v>24.7</v>
      </c>
      <c r="F76">
        <v>24.7</v>
      </c>
      <c r="G76">
        <v>24.6</v>
      </c>
      <c r="H76">
        <v>24.5</v>
      </c>
      <c r="I76">
        <v>24.5</v>
      </c>
      <c r="J76">
        <v>2116</v>
      </c>
    </row>
    <row r="77" spans="1:10">
      <c r="A77">
        <v>136</v>
      </c>
      <c r="B77">
        <v>25.3</v>
      </c>
      <c r="C77">
        <v>25.2</v>
      </c>
      <c r="D77">
        <v>25.2</v>
      </c>
      <c r="E77">
        <v>25.1</v>
      </c>
      <c r="F77">
        <v>25.1</v>
      </c>
      <c r="G77">
        <v>25</v>
      </c>
      <c r="H77">
        <v>24.9</v>
      </c>
      <c r="I77">
        <v>24.9</v>
      </c>
      <c r="J77">
        <v>2114</v>
      </c>
    </row>
    <row r="78" spans="1:10">
      <c r="A78">
        <v>138</v>
      </c>
      <c r="B78">
        <v>25.7</v>
      </c>
      <c r="C78">
        <v>25.6</v>
      </c>
      <c r="D78">
        <v>25.6</v>
      </c>
      <c r="E78">
        <v>25.5</v>
      </c>
      <c r="F78">
        <v>25.4</v>
      </c>
      <c r="G78">
        <v>25.4</v>
      </c>
      <c r="H78">
        <v>25.3</v>
      </c>
      <c r="I78">
        <v>25.3</v>
      </c>
      <c r="J78">
        <v>2112</v>
      </c>
    </row>
    <row r="79" spans="1:10">
      <c r="A79">
        <v>140</v>
      </c>
      <c r="B79">
        <v>26.1</v>
      </c>
      <c r="C79">
        <v>26</v>
      </c>
      <c r="D79">
        <v>26</v>
      </c>
      <c r="E79">
        <v>25.9</v>
      </c>
      <c r="F79">
        <v>25.8</v>
      </c>
      <c r="G79">
        <v>25.8</v>
      </c>
      <c r="H79">
        <v>25.7</v>
      </c>
      <c r="I79">
        <v>25.7</v>
      </c>
      <c r="J79">
        <v>2110</v>
      </c>
    </row>
    <row r="80" spans="1:10">
      <c r="A80">
        <v>142</v>
      </c>
      <c r="B80">
        <v>26.5</v>
      </c>
      <c r="C80">
        <v>26.4</v>
      </c>
      <c r="D80">
        <v>26.3</v>
      </c>
      <c r="E80">
        <v>26.3</v>
      </c>
      <c r="F80">
        <v>26.2</v>
      </c>
      <c r="G80">
        <v>26.2</v>
      </c>
      <c r="H80">
        <v>26.1</v>
      </c>
      <c r="I80">
        <v>26.1</v>
      </c>
      <c r="J80">
        <v>2108</v>
      </c>
    </row>
    <row r="81" spans="1:10">
      <c r="A81">
        <v>144</v>
      </c>
      <c r="B81">
        <v>26.9</v>
      </c>
      <c r="C81">
        <v>26.8</v>
      </c>
      <c r="D81">
        <v>26.7</v>
      </c>
      <c r="E81">
        <v>26.7</v>
      </c>
      <c r="F81">
        <v>26.6</v>
      </c>
      <c r="G81">
        <v>26.6</v>
      </c>
      <c r="H81">
        <v>26.5</v>
      </c>
      <c r="I81">
        <v>26.5</v>
      </c>
      <c r="J81">
        <v>2106</v>
      </c>
    </row>
    <row r="82" spans="1:10">
      <c r="A82">
        <v>146</v>
      </c>
      <c r="B82">
        <v>27.3</v>
      </c>
      <c r="C82">
        <v>27.2</v>
      </c>
      <c r="D82">
        <v>27.1</v>
      </c>
      <c r="E82">
        <v>27.1</v>
      </c>
      <c r="F82">
        <v>27</v>
      </c>
      <c r="G82">
        <v>27</v>
      </c>
      <c r="H82">
        <v>26.9</v>
      </c>
      <c r="I82">
        <v>26.9</v>
      </c>
      <c r="J82">
        <v>2104</v>
      </c>
    </row>
    <row r="83" spans="1:10">
      <c r="A83">
        <v>148</v>
      </c>
      <c r="B83">
        <v>27.7</v>
      </c>
      <c r="C83">
        <v>27.6</v>
      </c>
      <c r="D83">
        <v>27.5</v>
      </c>
      <c r="E83">
        <v>27.5</v>
      </c>
      <c r="F83">
        <v>27.4</v>
      </c>
      <c r="G83">
        <v>27.4</v>
      </c>
      <c r="H83">
        <v>27.3</v>
      </c>
      <c r="I83">
        <v>27.3</v>
      </c>
      <c r="J83">
        <v>2102</v>
      </c>
    </row>
    <row r="84" spans="1:10">
      <c r="A84">
        <v>150</v>
      </c>
      <c r="B84">
        <v>28.1</v>
      </c>
      <c r="C84">
        <v>28</v>
      </c>
      <c r="D84">
        <v>27.9</v>
      </c>
      <c r="E84">
        <v>27.9</v>
      </c>
      <c r="F84">
        <v>27.8</v>
      </c>
      <c r="G84">
        <v>27.8</v>
      </c>
      <c r="H84">
        <v>27.7</v>
      </c>
      <c r="I84">
        <v>27.7</v>
      </c>
      <c r="J84">
        <v>2100</v>
      </c>
    </row>
    <row r="85" spans="1:10">
      <c r="A85">
        <v>152</v>
      </c>
      <c r="B85">
        <v>28.5</v>
      </c>
      <c r="C85">
        <v>28.4</v>
      </c>
      <c r="D85">
        <v>28.3</v>
      </c>
      <c r="E85">
        <v>28.3</v>
      </c>
      <c r="F85">
        <v>28.2</v>
      </c>
      <c r="G85">
        <v>28.2</v>
      </c>
      <c r="H85">
        <v>28.1</v>
      </c>
      <c r="I85">
        <v>28.1</v>
      </c>
      <c r="J85">
        <v>2098</v>
      </c>
    </row>
    <row r="86" spans="1:10">
      <c r="A86">
        <v>154</v>
      </c>
      <c r="B86">
        <v>28.9</v>
      </c>
      <c r="C86">
        <v>28.8</v>
      </c>
      <c r="D86">
        <v>28.7</v>
      </c>
      <c r="E86">
        <v>28.7</v>
      </c>
      <c r="F86">
        <v>28.6</v>
      </c>
      <c r="G86">
        <v>28.6</v>
      </c>
      <c r="H86">
        <v>28.5</v>
      </c>
      <c r="I86">
        <v>28.5</v>
      </c>
      <c r="J86">
        <v>2096</v>
      </c>
    </row>
    <row r="87" spans="1:10">
      <c r="A87">
        <v>156</v>
      </c>
      <c r="B87">
        <v>29.3</v>
      </c>
      <c r="C87">
        <v>29.2</v>
      </c>
      <c r="D87">
        <v>29.1</v>
      </c>
      <c r="E87">
        <v>29.1</v>
      </c>
      <c r="F87">
        <v>29</v>
      </c>
      <c r="G87">
        <v>29</v>
      </c>
      <c r="H87">
        <v>28.9</v>
      </c>
      <c r="I87">
        <v>28.9</v>
      </c>
      <c r="J87">
        <v>2094</v>
      </c>
    </row>
    <row r="88" spans="1:10">
      <c r="A88">
        <v>158</v>
      </c>
      <c r="B88">
        <v>29.7</v>
      </c>
      <c r="C88">
        <v>29.6</v>
      </c>
      <c r="D88">
        <v>29.5</v>
      </c>
      <c r="E88">
        <v>29.5</v>
      </c>
      <c r="F88">
        <v>29.4</v>
      </c>
      <c r="G88">
        <v>29.4</v>
      </c>
      <c r="H88">
        <v>29.3</v>
      </c>
      <c r="I88">
        <v>29.3</v>
      </c>
      <c r="J88">
        <v>2092</v>
      </c>
    </row>
    <row r="89" spans="1:10">
      <c r="A89">
        <v>160</v>
      </c>
      <c r="B89">
        <v>30.1</v>
      </c>
      <c r="C89">
        <v>30</v>
      </c>
      <c r="D89">
        <v>30</v>
      </c>
      <c r="E89">
        <v>29.9</v>
      </c>
      <c r="F89">
        <v>29.8</v>
      </c>
      <c r="G89">
        <v>29.8</v>
      </c>
      <c r="H89">
        <v>29.7</v>
      </c>
      <c r="I89">
        <v>29.7</v>
      </c>
      <c r="J89">
        <v>2090</v>
      </c>
    </row>
    <row r="90" spans="1:10">
      <c r="A90">
        <v>162</v>
      </c>
      <c r="B90">
        <v>30.5</v>
      </c>
      <c r="C90">
        <v>30.4</v>
      </c>
      <c r="D90">
        <v>30.4</v>
      </c>
      <c r="E90">
        <v>30.3</v>
      </c>
      <c r="F90">
        <v>30.2</v>
      </c>
      <c r="G90">
        <v>30.2</v>
      </c>
      <c r="H90">
        <v>30.1</v>
      </c>
      <c r="I90">
        <v>30.1</v>
      </c>
      <c r="J90">
        <v>2088</v>
      </c>
    </row>
    <row r="91" spans="1:10">
      <c r="A91">
        <v>164</v>
      </c>
      <c r="B91">
        <v>30.9</v>
      </c>
      <c r="C91">
        <v>30.8</v>
      </c>
      <c r="D91">
        <v>30.8</v>
      </c>
      <c r="E91">
        <v>30.7</v>
      </c>
      <c r="F91">
        <v>30.6</v>
      </c>
      <c r="G91">
        <v>30.6</v>
      </c>
      <c r="H91">
        <v>30.5</v>
      </c>
      <c r="I91">
        <v>30.5</v>
      </c>
      <c r="J91">
        <v>2086</v>
      </c>
    </row>
    <row r="92" spans="1:10">
      <c r="A92">
        <v>166</v>
      </c>
      <c r="B92">
        <v>31.3</v>
      </c>
      <c r="C92">
        <v>31.2</v>
      </c>
      <c r="D92">
        <v>31.2</v>
      </c>
      <c r="E92">
        <v>31.1</v>
      </c>
      <c r="F92">
        <v>31.1</v>
      </c>
      <c r="G92">
        <v>31</v>
      </c>
      <c r="H92">
        <v>30.9</v>
      </c>
      <c r="I92">
        <v>30.9</v>
      </c>
      <c r="J92">
        <v>2084</v>
      </c>
    </row>
    <row r="93" spans="1:10">
      <c r="A93">
        <v>168</v>
      </c>
      <c r="B93">
        <v>31.7</v>
      </c>
      <c r="C93">
        <v>31.6</v>
      </c>
      <c r="D93">
        <v>31.6</v>
      </c>
      <c r="E93">
        <v>31.5</v>
      </c>
      <c r="F93">
        <v>31.5</v>
      </c>
      <c r="G93">
        <v>31.4</v>
      </c>
      <c r="H93">
        <v>31.3</v>
      </c>
      <c r="I93">
        <v>31.3</v>
      </c>
      <c r="J93">
        <v>2082</v>
      </c>
    </row>
    <row r="94" spans="1:10">
      <c r="A94">
        <v>170</v>
      </c>
      <c r="B94">
        <v>32.1</v>
      </c>
      <c r="C94">
        <v>32</v>
      </c>
      <c r="D94">
        <v>32</v>
      </c>
      <c r="E94">
        <v>31.9</v>
      </c>
      <c r="F94">
        <v>31.9</v>
      </c>
      <c r="G94">
        <v>31.8</v>
      </c>
      <c r="H94">
        <v>31.8</v>
      </c>
      <c r="I94">
        <v>31.7</v>
      </c>
      <c r="J94">
        <v>2080</v>
      </c>
    </row>
    <row r="95" spans="1:10">
      <c r="A95">
        <v>172</v>
      </c>
      <c r="B95">
        <v>32.5</v>
      </c>
      <c r="C95">
        <v>32.5</v>
      </c>
      <c r="D95">
        <v>32.4</v>
      </c>
      <c r="E95">
        <v>32.299999999999997</v>
      </c>
      <c r="F95">
        <v>32.299999999999997</v>
      </c>
      <c r="G95">
        <v>32.200000000000003</v>
      </c>
      <c r="H95">
        <v>32.200000000000003</v>
      </c>
      <c r="I95">
        <v>32.1</v>
      </c>
      <c r="J95">
        <v>2078</v>
      </c>
    </row>
    <row r="96" spans="1:10">
      <c r="A96">
        <v>174</v>
      </c>
      <c r="B96">
        <v>32.9</v>
      </c>
      <c r="C96">
        <v>32.9</v>
      </c>
      <c r="D96">
        <v>32.799999999999997</v>
      </c>
      <c r="E96">
        <v>32.799999999999997</v>
      </c>
      <c r="F96">
        <v>32.700000000000003</v>
      </c>
      <c r="G96">
        <v>32.6</v>
      </c>
      <c r="H96">
        <v>32.6</v>
      </c>
      <c r="I96">
        <v>32.5</v>
      </c>
      <c r="J96">
        <v>2076</v>
      </c>
    </row>
    <row r="97" spans="1:10">
      <c r="A97">
        <v>176</v>
      </c>
      <c r="B97">
        <v>33.299999999999997</v>
      </c>
      <c r="C97">
        <v>33.299999999999997</v>
      </c>
      <c r="D97">
        <v>33.200000000000003</v>
      </c>
      <c r="E97">
        <v>33.200000000000003</v>
      </c>
      <c r="F97">
        <v>33.1</v>
      </c>
      <c r="G97">
        <v>33</v>
      </c>
      <c r="H97">
        <v>33</v>
      </c>
      <c r="I97">
        <v>32.9</v>
      </c>
      <c r="J97">
        <v>2074</v>
      </c>
    </row>
    <row r="98" spans="1:10">
      <c r="A98">
        <v>178</v>
      </c>
      <c r="B98">
        <v>33.799999999999997</v>
      </c>
      <c r="C98">
        <v>33.700000000000003</v>
      </c>
      <c r="D98">
        <v>33.6</v>
      </c>
      <c r="E98">
        <v>33.6</v>
      </c>
      <c r="F98">
        <v>33.5</v>
      </c>
      <c r="G98">
        <v>33.5</v>
      </c>
      <c r="H98">
        <v>33.4</v>
      </c>
      <c r="I98">
        <v>33.299999999999997</v>
      </c>
      <c r="J98">
        <v>2072</v>
      </c>
    </row>
    <row r="99" spans="1:10">
      <c r="A99">
        <v>180</v>
      </c>
      <c r="B99">
        <v>34.200000000000003</v>
      </c>
      <c r="C99">
        <v>34.1</v>
      </c>
      <c r="D99">
        <v>34</v>
      </c>
      <c r="E99">
        <v>34</v>
      </c>
      <c r="F99">
        <v>33.9</v>
      </c>
      <c r="G99">
        <v>33.9</v>
      </c>
      <c r="H99">
        <v>33.799999999999997</v>
      </c>
      <c r="I99">
        <v>33.799999999999997</v>
      </c>
      <c r="J99">
        <v>2070</v>
      </c>
    </row>
    <row r="100" spans="1:10">
      <c r="A100">
        <v>182</v>
      </c>
      <c r="B100">
        <v>34.6</v>
      </c>
      <c r="C100">
        <v>34.5</v>
      </c>
      <c r="D100">
        <v>34.5</v>
      </c>
      <c r="E100">
        <v>34.4</v>
      </c>
      <c r="F100">
        <v>34.299999999999997</v>
      </c>
      <c r="G100">
        <v>34.299999999999997</v>
      </c>
      <c r="H100">
        <v>34.200000000000003</v>
      </c>
      <c r="I100">
        <v>34.200000000000003</v>
      </c>
      <c r="J100">
        <v>2068</v>
      </c>
    </row>
    <row r="101" spans="1:10">
      <c r="A101">
        <v>184</v>
      </c>
      <c r="B101">
        <v>35</v>
      </c>
      <c r="C101">
        <v>34.9</v>
      </c>
      <c r="D101">
        <v>34.9</v>
      </c>
      <c r="E101">
        <v>34.799999999999997</v>
      </c>
      <c r="F101">
        <v>34.799999999999997</v>
      </c>
      <c r="G101">
        <v>34.700000000000003</v>
      </c>
      <c r="H101">
        <v>34.6</v>
      </c>
      <c r="I101">
        <v>34.6</v>
      </c>
      <c r="J101">
        <v>2066</v>
      </c>
    </row>
    <row r="102" spans="1:10">
      <c r="A102">
        <v>186</v>
      </c>
      <c r="B102">
        <v>35.4</v>
      </c>
      <c r="C102">
        <v>35.4</v>
      </c>
      <c r="D102">
        <v>35.299999999999997</v>
      </c>
      <c r="E102">
        <v>35.200000000000003</v>
      </c>
      <c r="F102">
        <v>35.200000000000003</v>
      </c>
      <c r="G102">
        <v>35.1</v>
      </c>
      <c r="H102">
        <v>35.1</v>
      </c>
      <c r="I102">
        <v>35</v>
      </c>
      <c r="J102">
        <v>2064</v>
      </c>
    </row>
    <row r="103" spans="1:10">
      <c r="A103">
        <v>188</v>
      </c>
      <c r="B103">
        <v>35.799999999999997</v>
      </c>
      <c r="C103">
        <v>35.799999999999997</v>
      </c>
      <c r="D103">
        <v>35.700000000000003</v>
      </c>
      <c r="E103">
        <v>35.700000000000003</v>
      </c>
      <c r="F103">
        <v>35.6</v>
      </c>
      <c r="G103">
        <v>35.5</v>
      </c>
      <c r="H103">
        <v>35.5</v>
      </c>
      <c r="I103">
        <v>35.4</v>
      </c>
      <c r="J103">
        <v>2062</v>
      </c>
    </row>
    <row r="104" spans="1:10">
      <c r="A104">
        <v>190</v>
      </c>
      <c r="B104">
        <v>36.299999999999997</v>
      </c>
      <c r="C104">
        <v>36.200000000000003</v>
      </c>
      <c r="D104">
        <v>36.1</v>
      </c>
      <c r="E104">
        <v>36.1</v>
      </c>
      <c r="F104">
        <v>36</v>
      </c>
      <c r="G104">
        <v>36</v>
      </c>
      <c r="H104">
        <v>35.9</v>
      </c>
      <c r="I104">
        <v>35.799999999999997</v>
      </c>
      <c r="J104">
        <v>2060</v>
      </c>
    </row>
    <row r="105" spans="1:10">
      <c r="A105">
        <v>192</v>
      </c>
      <c r="B105">
        <v>36.700000000000003</v>
      </c>
      <c r="C105">
        <v>36.6</v>
      </c>
      <c r="D105">
        <v>36.6</v>
      </c>
      <c r="E105">
        <v>36.5</v>
      </c>
      <c r="F105">
        <v>36.4</v>
      </c>
      <c r="G105">
        <v>36.4</v>
      </c>
      <c r="H105">
        <v>36.299999999999997</v>
      </c>
      <c r="I105">
        <v>36.299999999999997</v>
      </c>
      <c r="J105">
        <v>2058</v>
      </c>
    </row>
    <row r="106" spans="1:10">
      <c r="A106">
        <v>194</v>
      </c>
      <c r="B106">
        <v>37.1</v>
      </c>
      <c r="C106">
        <v>37</v>
      </c>
      <c r="D106">
        <v>37</v>
      </c>
      <c r="E106">
        <v>36.9</v>
      </c>
      <c r="F106">
        <v>36.9</v>
      </c>
      <c r="G106">
        <v>36.799999999999997</v>
      </c>
      <c r="H106">
        <v>36.700000000000003</v>
      </c>
      <c r="I106">
        <v>36.700000000000003</v>
      </c>
      <c r="J106">
        <v>2056</v>
      </c>
    </row>
    <row r="107" spans="1:10">
      <c r="A107">
        <v>196</v>
      </c>
      <c r="B107">
        <v>37.5</v>
      </c>
      <c r="C107">
        <v>37.5</v>
      </c>
      <c r="D107">
        <v>37.4</v>
      </c>
      <c r="E107">
        <v>37.299999999999997</v>
      </c>
      <c r="F107">
        <v>37.299999999999997</v>
      </c>
      <c r="G107">
        <v>37.200000000000003</v>
      </c>
      <c r="H107">
        <v>37.200000000000003</v>
      </c>
      <c r="I107">
        <v>37.1</v>
      </c>
      <c r="J107">
        <v>2054</v>
      </c>
    </row>
    <row r="108" spans="1:10">
      <c r="A108">
        <v>198</v>
      </c>
      <c r="B108">
        <v>37.9</v>
      </c>
      <c r="C108">
        <v>37.9</v>
      </c>
      <c r="D108">
        <v>37.799999999999997</v>
      </c>
      <c r="E108">
        <v>37.799999999999997</v>
      </c>
      <c r="F108">
        <v>37.700000000000003</v>
      </c>
      <c r="G108">
        <v>37.6</v>
      </c>
      <c r="H108">
        <v>37.6</v>
      </c>
      <c r="I108">
        <v>37.5</v>
      </c>
      <c r="J108">
        <v>2052</v>
      </c>
    </row>
    <row r="109" spans="1:10">
      <c r="A109">
        <v>200</v>
      </c>
      <c r="B109">
        <v>38.4</v>
      </c>
      <c r="C109">
        <v>38.299999999999997</v>
      </c>
      <c r="D109">
        <v>38.200000000000003</v>
      </c>
      <c r="E109">
        <v>38.200000000000003</v>
      </c>
      <c r="F109">
        <v>38.1</v>
      </c>
      <c r="G109">
        <v>38.1</v>
      </c>
      <c r="H109">
        <v>38</v>
      </c>
      <c r="I109">
        <v>37.9</v>
      </c>
      <c r="J109">
        <v>2050</v>
      </c>
    </row>
    <row r="110" spans="1:10">
      <c r="A110">
        <v>202</v>
      </c>
      <c r="B110">
        <v>38.799999999999997</v>
      </c>
      <c r="C110">
        <v>38.700000000000003</v>
      </c>
      <c r="D110">
        <v>38.700000000000003</v>
      </c>
      <c r="E110">
        <v>38.6</v>
      </c>
      <c r="F110">
        <v>38.5</v>
      </c>
      <c r="G110">
        <v>38.5</v>
      </c>
      <c r="H110">
        <v>38.4</v>
      </c>
      <c r="I110">
        <v>38.4</v>
      </c>
      <c r="J110">
        <v>2048</v>
      </c>
    </row>
    <row r="111" spans="1:10">
      <c r="A111">
        <v>204</v>
      </c>
      <c r="B111">
        <v>39.200000000000003</v>
      </c>
      <c r="C111">
        <v>39.200000000000003</v>
      </c>
      <c r="D111">
        <v>39.1</v>
      </c>
      <c r="E111">
        <v>39</v>
      </c>
      <c r="F111">
        <v>39</v>
      </c>
      <c r="G111">
        <v>38.9</v>
      </c>
      <c r="H111">
        <v>38.9</v>
      </c>
      <c r="I111">
        <v>38.799999999999997</v>
      </c>
      <c r="J111">
        <v>2046</v>
      </c>
    </row>
    <row r="112" spans="1:10">
      <c r="A112">
        <v>206</v>
      </c>
      <c r="B112">
        <v>39.6</v>
      </c>
      <c r="C112">
        <v>39.6</v>
      </c>
      <c r="D112">
        <v>39.5</v>
      </c>
      <c r="E112">
        <v>39.5</v>
      </c>
      <c r="F112">
        <v>39.4</v>
      </c>
      <c r="G112">
        <v>39.299999999999997</v>
      </c>
      <c r="H112">
        <v>39.299999999999997</v>
      </c>
      <c r="I112">
        <v>39.200000000000003</v>
      </c>
      <c r="J112">
        <v>2044</v>
      </c>
    </row>
    <row r="113" spans="1:10">
      <c r="A113">
        <v>208</v>
      </c>
      <c r="B113">
        <v>40.1</v>
      </c>
      <c r="C113">
        <v>40</v>
      </c>
      <c r="D113">
        <v>39.9</v>
      </c>
      <c r="E113">
        <v>39.9</v>
      </c>
      <c r="F113">
        <v>39.799999999999997</v>
      </c>
      <c r="G113">
        <v>39.799999999999997</v>
      </c>
      <c r="H113">
        <v>39.700000000000003</v>
      </c>
      <c r="I113">
        <v>39.6</v>
      </c>
      <c r="J113">
        <v>2042</v>
      </c>
    </row>
    <row r="114" spans="1:10">
      <c r="A114">
        <v>210</v>
      </c>
      <c r="B114">
        <v>40.5</v>
      </c>
      <c r="C114">
        <v>40.4</v>
      </c>
      <c r="D114">
        <v>40.4</v>
      </c>
      <c r="E114">
        <v>40.299999999999997</v>
      </c>
      <c r="F114">
        <v>40.299999999999997</v>
      </c>
      <c r="G114">
        <v>40.200000000000003</v>
      </c>
      <c r="H114">
        <v>40.1</v>
      </c>
      <c r="I114">
        <v>40.1</v>
      </c>
      <c r="J114">
        <v>2040</v>
      </c>
    </row>
    <row r="115" spans="1:10">
      <c r="A115">
        <v>212</v>
      </c>
      <c r="B115">
        <v>40.9</v>
      </c>
      <c r="C115">
        <v>40.9</v>
      </c>
      <c r="D115">
        <v>40.799999999999997</v>
      </c>
      <c r="E115">
        <v>40.700000000000003</v>
      </c>
      <c r="F115">
        <v>40.700000000000003</v>
      </c>
      <c r="G115">
        <v>40.6</v>
      </c>
      <c r="H115">
        <v>40.6</v>
      </c>
      <c r="I115">
        <v>40.5</v>
      </c>
      <c r="J115">
        <v>2038</v>
      </c>
    </row>
    <row r="116" spans="1:10">
      <c r="A116">
        <v>214</v>
      </c>
      <c r="B116">
        <v>41.4</v>
      </c>
      <c r="C116">
        <v>41.3</v>
      </c>
      <c r="D116">
        <v>41.2</v>
      </c>
      <c r="E116">
        <v>41.2</v>
      </c>
      <c r="F116">
        <v>41.1</v>
      </c>
      <c r="G116">
        <v>41.1</v>
      </c>
      <c r="H116">
        <v>41</v>
      </c>
      <c r="I116">
        <v>40.9</v>
      </c>
      <c r="J116">
        <v>2036</v>
      </c>
    </row>
    <row r="117" spans="1:10">
      <c r="A117">
        <v>216</v>
      </c>
      <c r="B117">
        <v>41.8</v>
      </c>
      <c r="C117">
        <v>41.7</v>
      </c>
      <c r="D117">
        <v>41.7</v>
      </c>
      <c r="E117">
        <v>41.6</v>
      </c>
      <c r="F117">
        <v>41.5</v>
      </c>
      <c r="G117">
        <v>41.5</v>
      </c>
      <c r="H117">
        <v>41.4</v>
      </c>
      <c r="I117">
        <v>41.4</v>
      </c>
      <c r="J117">
        <v>2034</v>
      </c>
    </row>
    <row r="118" spans="1:10">
      <c r="A118">
        <v>218</v>
      </c>
      <c r="B118">
        <v>42.2</v>
      </c>
      <c r="C118">
        <v>42.2</v>
      </c>
      <c r="D118">
        <v>42.1</v>
      </c>
      <c r="E118">
        <v>42</v>
      </c>
      <c r="F118">
        <v>42</v>
      </c>
      <c r="G118">
        <v>41.9</v>
      </c>
      <c r="H118">
        <v>41.9</v>
      </c>
      <c r="I118">
        <v>41.8</v>
      </c>
      <c r="J118">
        <v>2032</v>
      </c>
    </row>
    <row r="119" spans="1:10">
      <c r="A119">
        <v>220</v>
      </c>
      <c r="B119">
        <v>42.7</v>
      </c>
      <c r="C119">
        <v>42.6</v>
      </c>
      <c r="D119">
        <v>42.5</v>
      </c>
      <c r="E119">
        <v>42.5</v>
      </c>
      <c r="F119">
        <v>42.4</v>
      </c>
      <c r="G119">
        <v>42.4</v>
      </c>
      <c r="H119">
        <v>42.3</v>
      </c>
      <c r="I119">
        <v>42.2</v>
      </c>
      <c r="J119">
        <v>2030</v>
      </c>
    </row>
    <row r="120" spans="1:10">
      <c r="A120">
        <v>222</v>
      </c>
      <c r="B120">
        <v>43.1</v>
      </c>
      <c r="C120">
        <v>43</v>
      </c>
      <c r="D120">
        <v>43</v>
      </c>
      <c r="E120">
        <v>42.9</v>
      </c>
      <c r="F120">
        <v>42.8</v>
      </c>
      <c r="G120">
        <v>42.8</v>
      </c>
      <c r="H120">
        <v>42.7</v>
      </c>
      <c r="I120">
        <v>42.7</v>
      </c>
      <c r="J120">
        <v>2028</v>
      </c>
    </row>
    <row r="121" spans="1:10">
      <c r="A121">
        <v>224</v>
      </c>
      <c r="B121">
        <v>43.5</v>
      </c>
      <c r="C121">
        <v>43.5</v>
      </c>
      <c r="D121">
        <v>43.4</v>
      </c>
      <c r="E121">
        <v>43.3</v>
      </c>
      <c r="F121">
        <v>43.3</v>
      </c>
      <c r="G121">
        <v>43.2</v>
      </c>
      <c r="H121">
        <v>43.2</v>
      </c>
      <c r="I121">
        <v>43.1</v>
      </c>
      <c r="J121">
        <v>2026</v>
      </c>
    </row>
    <row r="122" spans="1:10">
      <c r="A122">
        <v>226</v>
      </c>
      <c r="B122">
        <v>44</v>
      </c>
      <c r="C122">
        <v>43.9</v>
      </c>
      <c r="D122">
        <v>43.8</v>
      </c>
      <c r="E122">
        <v>43.8</v>
      </c>
      <c r="F122">
        <v>43.7</v>
      </c>
      <c r="G122">
        <v>43.7</v>
      </c>
      <c r="H122">
        <v>43.6</v>
      </c>
      <c r="I122">
        <v>43.5</v>
      </c>
      <c r="J122">
        <v>2024</v>
      </c>
    </row>
    <row r="123" spans="1:10">
      <c r="A123">
        <v>228</v>
      </c>
      <c r="B123">
        <v>44.4</v>
      </c>
      <c r="C123">
        <v>44.3</v>
      </c>
      <c r="D123">
        <v>44.3</v>
      </c>
      <c r="E123">
        <v>44.2</v>
      </c>
      <c r="F123">
        <v>44.2</v>
      </c>
      <c r="G123">
        <v>44.1</v>
      </c>
      <c r="H123">
        <v>44</v>
      </c>
      <c r="I123">
        <v>44</v>
      </c>
      <c r="J123">
        <v>2022</v>
      </c>
    </row>
    <row r="124" spans="1:10">
      <c r="A124">
        <v>230</v>
      </c>
      <c r="B124">
        <v>44.8</v>
      </c>
      <c r="C124">
        <v>44.8</v>
      </c>
      <c r="D124">
        <v>44.7</v>
      </c>
      <c r="E124">
        <v>44.7</v>
      </c>
      <c r="F124">
        <v>44.6</v>
      </c>
      <c r="G124">
        <v>44.5</v>
      </c>
      <c r="H124">
        <v>44.5</v>
      </c>
      <c r="I124">
        <v>44.4</v>
      </c>
      <c r="J124">
        <v>2020</v>
      </c>
    </row>
    <row r="125" spans="1:10">
      <c r="A125">
        <v>232</v>
      </c>
      <c r="B125">
        <v>45.3</v>
      </c>
      <c r="C125">
        <v>45.2</v>
      </c>
      <c r="D125">
        <v>45.2</v>
      </c>
      <c r="E125">
        <v>45.1</v>
      </c>
      <c r="F125">
        <v>45</v>
      </c>
      <c r="G125">
        <v>45</v>
      </c>
      <c r="H125">
        <v>44.9</v>
      </c>
      <c r="I125">
        <v>44.8</v>
      </c>
      <c r="J125">
        <v>2018</v>
      </c>
    </row>
    <row r="126" spans="1:10">
      <c r="A126">
        <v>234</v>
      </c>
      <c r="B126">
        <v>45.7</v>
      </c>
      <c r="C126">
        <v>45.7</v>
      </c>
      <c r="D126">
        <v>45.6</v>
      </c>
      <c r="E126">
        <v>45.5</v>
      </c>
      <c r="F126">
        <v>45.5</v>
      </c>
      <c r="G126">
        <v>45.4</v>
      </c>
      <c r="H126">
        <v>45.3</v>
      </c>
      <c r="I126">
        <v>45.3</v>
      </c>
      <c r="J126">
        <v>2016</v>
      </c>
    </row>
    <row r="127" spans="1:10">
      <c r="A127">
        <v>236</v>
      </c>
      <c r="B127">
        <v>46.2</v>
      </c>
      <c r="C127">
        <v>46.1</v>
      </c>
      <c r="D127">
        <v>46</v>
      </c>
      <c r="E127">
        <v>46</v>
      </c>
      <c r="F127">
        <v>45.9</v>
      </c>
      <c r="G127">
        <v>45.9</v>
      </c>
      <c r="H127">
        <v>45.8</v>
      </c>
      <c r="I127">
        <v>45.7</v>
      </c>
      <c r="J127">
        <v>2014</v>
      </c>
    </row>
    <row r="128" spans="1:10">
      <c r="A128">
        <v>238</v>
      </c>
      <c r="B128">
        <v>46.6</v>
      </c>
      <c r="C128">
        <v>46.5</v>
      </c>
      <c r="D128">
        <v>46.5</v>
      </c>
      <c r="E128">
        <v>46.4</v>
      </c>
      <c r="F128">
        <v>46.4</v>
      </c>
      <c r="G128">
        <v>46.3</v>
      </c>
      <c r="H128">
        <v>46.2</v>
      </c>
      <c r="I128">
        <v>46.2</v>
      </c>
      <c r="J128">
        <v>2012</v>
      </c>
    </row>
    <row r="129" spans="1:10">
      <c r="A129">
        <v>240</v>
      </c>
      <c r="B129">
        <v>47</v>
      </c>
      <c r="C129">
        <v>47</v>
      </c>
      <c r="D129">
        <v>46.9</v>
      </c>
      <c r="E129">
        <v>46.9</v>
      </c>
      <c r="F129">
        <v>46.8</v>
      </c>
      <c r="G129">
        <v>46.7</v>
      </c>
      <c r="H129">
        <v>46.7</v>
      </c>
      <c r="I129">
        <v>46.6</v>
      </c>
      <c r="J129">
        <v>2010</v>
      </c>
    </row>
    <row r="130" spans="1:10">
      <c r="A130">
        <v>242</v>
      </c>
      <c r="B130">
        <v>47.5</v>
      </c>
      <c r="C130">
        <v>47.4</v>
      </c>
      <c r="D130">
        <v>47.4</v>
      </c>
      <c r="E130">
        <v>47.3</v>
      </c>
      <c r="F130">
        <v>47.2</v>
      </c>
      <c r="G130">
        <v>47.2</v>
      </c>
      <c r="H130">
        <v>47.1</v>
      </c>
      <c r="I130">
        <v>47.1</v>
      </c>
      <c r="J130">
        <v>2008</v>
      </c>
    </row>
    <row r="131" spans="1:10">
      <c r="A131">
        <v>244</v>
      </c>
      <c r="B131">
        <v>47.9</v>
      </c>
      <c r="C131">
        <v>47.9</v>
      </c>
      <c r="D131">
        <v>47.8</v>
      </c>
      <c r="E131">
        <v>47.7</v>
      </c>
      <c r="F131">
        <v>47.7</v>
      </c>
      <c r="G131">
        <v>47.6</v>
      </c>
      <c r="H131">
        <v>47.6</v>
      </c>
      <c r="I131">
        <v>47.5</v>
      </c>
      <c r="J131">
        <v>2006</v>
      </c>
    </row>
    <row r="132" spans="1:10">
      <c r="A132">
        <v>246</v>
      </c>
      <c r="B132">
        <v>48.4</v>
      </c>
      <c r="C132">
        <v>48.3</v>
      </c>
      <c r="D132">
        <v>48.3</v>
      </c>
      <c r="E132">
        <v>48.2</v>
      </c>
      <c r="F132">
        <v>48.1</v>
      </c>
      <c r="G132">
        <v>48.1</v>
      </c>
      <c r="H132">
        <v>48</v>
      </c>
      <c r="I132">
        <v>47.9</v>
      </c>
      <c r="J132">
        <v>2004</v>
      </c>
    </row>
    <row r="133" spans="1:10">
      <c r="A133">
        <v>248</v>
      </c>
      <c r="B133">
        <v>48.8</v>
      </c>
      <c r="C133">
        <v>48.8</v>
      </c>
      <c r="D133">
        <v>48.7</v>
      </c>
      <c r="E133">
        <v>48.6</v>
      </c>
      <c r="F133">
        <v>48.6</v>
      </c>
      <c r="G133">
        <v>48.5</v>
      </c>
      <c r="H133">
        <v>48.5</v>
      </c>
      <c r="I133">
        <v>48.4</v>
      </c>
      <c r="J133">
        <v>2002</v>
      </c>
    </row>
    <row r="134" spans="1:10">
      <c r="A134">
        <v>250</v>
      </c>
      <c r="B134">
        <v>49.3</v>
      </c>
      <c r="C134">
        <v>49.2</v>
      </c>
      <c r="D134">
        <v>49.2</v>
      </c>
      <c r="E134">
        <v>49.1</v>
      </c>
      <c r="F134">
        <v>49</v>
      </c>
      <c r="G134">
        <v>49</v>
      </c>
      <c r="H134">
        <v>48.9</v>
      </c>
      <c r="I134">
        <v>48.8</v>
      </c>
      <c r="J134">
        <v>2000</v>
      </c>
    </row>
    <row r="135" spans="1:10">
      <c r="A135">
        <v>252</v>
      </c>
      <c r="B135">
        <v>49.7</v>
      </c>
      <c r="C135">
        <v>49.7</v>
      </c>
      <c r="D135">
        <v>49.6</v>
      </c>
      <c r="E135">
        <v>49.5</v>
      </c>
      <c r="F135">
        <v>49.5</v>
      </c>
      <c r="G135">
        <v>49.4</v>
      </c>
      <c r="H135">
        <v>49.3</v>
      </c>
      <c r="I135">
        <v>49.3</v>
      </c>
      <c r="J135">
        <v>1998</v>
      </c>
    </row>
    <row r="136" spans="1:10">
      <c r="A136">
        <v>254</v>
      </c>
      <c r="B136">
        <v>50.2</v>
      </c>
      <c r="C136">
        <v>50.1</v>
      </c>
      <c r="D136">
        <v>50.1</v>
      </c>
      <c r="E136">
        <v>50</v>
      </c>
      <c r="F136">
        <v>49.9</v>
      </c>
      <c r="G136">
        <v>49.9</v>
      </c>
      <c r="H136">
        <v>49.8</v>
      </c>
      <c r="I136">
        <v>49.7</v>
      </c>
      <c r="J136">
        <v>1996</v>
      </c>
    </row>
    <row r="137" spans="1:10" s="11" customFormat="1">
      <c r="A137">
        <v>256</v>
      </c>
      <c r="B137">
        <v>50.6</v>
      </c>
      <c r="C137">
        <v>50.6</v>
      </c>
      <c r="D137">
        <v>50.5</v>
      </c>
      <c r="E137">
        <v>50.4</v>
      </c>
      <c r="F137">
        <v>50.4</v>
      </c>
      <c r="G137">
        <v>50.3</v>
      </c>
      <c r="H137">
        <v>50.2</v>
      </c>
      <c r="I137">
        <v>50.2</v>
      </c>
      <c r="J137">
        <v>1994</v>
      </c>
    </row>
    <row r="138" spans="1:10" s="11" customFormat="1">
      <c r="A138">
        <v>258</v>
      </c>
      <c r="B138">
        <v>51.1</v>
      </c>
      <c r="C138">
        <v>51</v>
      </c>
      <c r="D138">
        <v>51</v>
      </c>
      <c r="E138">
        <v>50.9</v>
      </c>
      <c r="F138">
        <v>50.8</v>
      </c>
      <c r="G138">
        <v>50.8</v>
      </c>
      <c r="H138">
        <v>50.7</v>
      </c>
      <c r="I138">
        <v>50.6</v>
      </c>
      <c r="J138">
        <v>1992</v>
      </c>
    </row>
    <row r="139" spans="1:10">
      <c r="A139">
        <v>260</v>
      </c>
      <c r="B139">
        <v>51.5</v>
      </c>
      <c r="C139">
        <v>51.5</v>
      </c>
      <c r="D139">
        <v>51.4</v>
      </c>
      <c r="E139">
        <v>51.3</v>
      </c>
      <c r="F139">
        <v>51.3</v>
      </c>
      <c r="G139">
        <v>51.2</v>
      </c>
      <c r="H139">
        <v>51.2</v>
      </c>
      <c r="I139">
        <v>51.1</v>
      </c>
      <c r="J139">
        <v>1990</v>
      </c>
    </row>
    <row r="140" spans="1:10">
      <c r="A140">
        <v>262</v>
      </c>
      <c r="B140">
        <v>52</v>
      </c>
      <c r="C140">
        <v>51.9</v>
      </c>
      <c r="D140">
        <v>51.9</v>
      </c>
      <c r="E140">
        <v>51.8</v>
      </c>
      <c r="F140">
        <v>51.7</v>
      </c>
      <c r="G140">
        <v>51.7</v>
      </c>
      <c r="H140">
        <v>51.6</v>
      </c>
      <c r="I140">
        <v>51.5</v>
      </c>
      <c r="J140">
        <v>1988</v>
      </c>
    </row>
    <row r="141" spans="1:10">
      <c r="A141">
        <v>264</v>
      </c>
      <c r="B141">
        <v>52.4</v>
      </c>
      <c r="C141">
        <v>52.4</v>
      </c>
      <c r="D141">
        <v>52.3</v>
      </c>
      <c r="E141">
        <v>52.3</v>
      </c>
      <c r="F141">
        <v>52.2</v>
      </c>
      <c r="G141">
        <v>52.1</v>
      </c>
      <c r="H141">
        <v>52.1</v>
      </c>
      <c r="I141">
        <v>52</v>
      </c>
      <c r="J141">
        <v>1986</v>
      </c>
    </row>
    <row r="142" spans="1:10">
      <c r="A142">
        <v>266</v>
      </c>
      <c r="B142">
        <v>52.9</v>
      </c>
      <c r="C142">
        <v>52.8</v>
      </c>
      <c r="D142">
        <v>52.8</v>
      </c>
      <c r="E142">
        <v>52.7</v>
      </c>
      <c r="F142">
        <v>52.6</v>
      </c>
      <c r="G142">
        <v>52.6</v>
      </c>
      <c r="H142">
        <v>52.5</v>
      </c>
      <c r="I142">
        <v>52.4</v>
      </c>
      <c r="J142">
        <v>1984</v>
      </c>
    </row>
    <row r="143" spans="1:10">
      <c r="A143">
        <v>268</v>
      </c>
      <c r="B143">
        <v>53.4</v>
      </c>
      <c r="C143">
        <v>53.3</v>
      </c>
      <c r="D143">
        <v>53.2</v>
      </c>
      <c r="E143">
        <v>53.2</v>
      </c>
      <c r="F143">
        <v>53.1</v>
      </c>
      <c r="G143">
        <v>53</v>
      </c>
      <c r="H143">
        <v>53</v>
      </c>
      <c r="I143">
        <v>52.9</v>
      </c>
      <c r="J143">
        <v>1982</v>
      </c>
    </row>
    <row r="144" spans="1:10">
      <c r="A144">
        <v>270</v>
      </c>
      <c r="B144">
        <v>53.8</v>
      </c>
      <c r="C144">
        <v>53.8</v>
      </c>
      <c r="D144">
        <v>53.7</v>
      </c>
      <c r="E144">
        <v>53.6</v>
      </c>
      <c r="F144">
        <v>53.6</v>
      </c>
      <c r="G144">
        <v>53.5</v>
      </c>
      <c r="H144">
        <v>53.4</v>
      </c>
      <c r="I144">
        <v>53.4</v>
      </c>
      <c r="J144">
        <v>1980</v>
      </c>
    </row>
    <row r="145" spans="1:10">
      <c r="A145">
        <v>272</v>
      </c>
      <c r="B145">
        <v>54.3</v>
      </c>
      <c r="C145">
        <v>54.2</v>
      </c>
      <c r="D145">
        <v>54.1</v>
      </c>
      <c r="E145">
        <v>54.1</v>
      </c>
      <c r="F145">
        <v>54</v>
      </c>
      <c r="G145">
        <v>54</v>
      </c>
      <c r="H145">
        <v>53.9</v>
      </c>
      <c r="I145">
        <v>53.8</v>
      </c>
      <c r="J145">
        <v>1978</v>
      </c>
    </row>
    <row r="146" spans="1:10">
      <c r="A146">
        <v>274</v>
      </c>
      <c r="B146">
        <v>54.7</v>
      </c>
      <c r="C146">
        <v>54.7</v>
      </c>
      <c r="D146">
        <v>54.6</v>
      </c>
      <c r="E146">
        <v>54.5</v>
      </c>
      <c r="F146">
        <v>54.5</v>
      </c>
      <c r="G146">
        <v>54.4</v>
      </c>
      <c r="H146">
        <v>54.3</v>
      </c>
      <c r="I146">
        <v>54.3</v>
      </c>
      <c r="J146">
        <v>1976</v>
      </c>
    </row>
    <row r="147" spans="1:10">
      <c r="A147">
        <v>276</v>
      </c>
      <c r="B147">
        <v>55.2</v>
      </c>
      <c r="C147">
        <v>55.1</v>
      </c>
      <c r="D147">
        <v>55.1</v>
      </c>
      <c r="E147">
        <v>55</v>
      </c>
      <c r="F147">
        <v>54.9</v>
      </c>
      <c r="G147">
        <v>54.9</v>
      </c>
      <c r="H147">
        <v>54.8</v>
      </c>
      <c r="I147">
        <v>54.7</v>
      </c>
      <c r="J147">
        <v>1974</v>
      </c>
    </row>
    <row r="148" spans="1:10">
      <c r="A148">
        <v>278</v>
      </c>
      <c r="B148">
        <v>55.7</v>
      </c>
      <c r="C148">
        <v>55.6</v>
      </c>
      <c r="D148">
        <v>55.5</v>
      </c>
      <c r="E148">
        <v>55.5</v>
      </c>
      <c r="F148">
        <v>55.4</v>
      </c>
      <c r="G148">
        <v>55.3</v>
      </c>
      <c r="H148">
        <v>55.3</v>
      </c>
      <c r="I148">
        <v>55.2</v>
      </c>
      <c r="J148">
        <v>1972</v>
      </c>
    </row>
    <row r="149" spans="1:10">
      <c r="A149">
        <v>280</v>
      </c>
      <c r="B149">
        <v>56.1</v>
      </c>
      <c r="C149">
        <v>56.1</v>
      </c>
      <c r="D149">
        <v>56</v>
      </c>
      <c r="E149">
        <v>55.9</v>
      </c>
      <c r="F149">
        <v>55.9</v>
      </c>
      <c r="G149">
        <v>55.8</v>
      </c>
      <c r="H149">
        <v>55.7</v>
      </c>
      <c r="I149">
        <v>55.7</v>
      </c>
      <c r="J149">
        <v>1970</v>
      </c>
    </row>
    <row r="150" spans="1:10">
      <c r="A150">
        <v>282</v>
      </c>
      <c r="B150">
        <v>56.6</v>
      </c>
      <c r="C150">
        <v>56.5</v>
      </c>
      <c r="D150">
        <v>56.5</v>
      </c>
      <c r="E150">
        <v>56.4</v>
      </c>
      <c r="F150">
        <v>56.3</v>
      </c>
      <c r="G150">
        <v>56.3</v>
      </c>
      <c r="H150">
        <v>56.2</v>
      </c>
      <c r="I150">
        <v>56.1</v>
      </c>
      <c r="J150">
        <v>1968</v>
      </c>
    </row>
    <row r="151" spans="1:10">
      <c r="A151">
        <v>284</v>
      </c>
      <c r="B151">
        <v>57</v>
      </c>
      <c r="C151">
        <v>57</v>
      </c>
      <c r="D151">
        <v>56.9</v>
      </c>
      <c r="E151">
        <v>56.9</v>
      </c>
      <c r="F151">
        <v>56.8</v>
      </c>
      <c r="G151">
        <v>56.7</v>
      </c>
      <c r="H151">
        <v>56.7</v>
      </c>
      <c r="I151">
        <v>56.6</v>
      </c>
      <c r="J151">
        <v>1966</v>
      </c>
    </row>
    <row r="152" spans="1:10">
      <c r="A152">
        <v>286</v>
      </c>
      <c r="B152">
        <v>57.5</v>
      </c>
      <c r="C152">
        <v>57.4</v>
      </c>
      <c r="D152">
        <v>57.4</v>
      </c>
      <c r="E152">
        <v>57.3</v>
      </c>
      <c r="F152">
        <v>57.3</v>
      </c>
      <c r="G152">
        <v>57.2</v>
      </c>
      <c r="H152">
        <v>57.1</v>
      </c>
      <c r="I152">
        <v>57.1</v>
      </c>
      <c r="J152">
        <v>1964</v>
      </c>
    </row>
    <row r="153" spans="1:10">
      <c r="A153">
        <v>288</v>
      </c>
      <c r="B153">
        <v>58</v>
      </c>
      <c r="C153">
        <v>57.9</v>
      </c>
      <c r="D153">
        <v>57.8</v>
      </c>
      <c r="E153">
        <v>57.8</v>
      </c>
      <c r="F153">
        <v>57.7</v>
      </c>
      <c r="G153">
        <v>57.7</v>
      </c>
      <c r="H153">
        <v>57.6</v>
      </c>
      <c r="I153">
        <v>57.5</v>
      </c>
      <c r="J153">
        <v>1962</v>
      </c>
    </row>
    <row r="154" spans="1:10">
      <c r="A154">
        <v>290</v>
      </c>
      <c r="B154">
        <v>58.4</v>
      </c>
      <c r="C154">
        <v>58.4</v>
      </c>
      <c r="D154">
        <v>58.3</v>
      </c>
      <c r="E154">
        <v>58.3</v>
      </c>
      <c r="F154">
        <v>58.2</v>
      </c>
      <c r="G154">
        <v>58.1</v>
      </c>
      <c r="H154">
        <v>58.1</v>
      </c>
      <c r="I154">
        <v>58</v>
      </c>
      <c r="J154">
        <v>1960</v>
      </c>
    </row>
    <row r="155" spans="1:10">
      <c r="A155">
        <v>292</v>
      </c>
      <c r="B155">
        <v>58.9</v>
      </c>
      <c r="C155">
        <v>58.9</v>
      </c>
      <c r="D155">
        <v>58.8</v>
      </c>
      <c r="E155">
        <v>58.7</v>
      </c>
      <c r="F155">
        <v>58.7</v>
      </c>
      <c r="G155">
        <v>58.6</v>
      </c>
      <c r="H155">
        <v>58.5</v>
      </c>
      <c r="I155">
        <v>58.5</v>
      </c>
      <c r="J155">
        <v>1958</v>
      </c>
    </row>
    <row r="156" spans="1:10">
      <c r="A156">
        <v>294</v>
      </c>
      <c r="B156">
        <v>59.4</v>
      </c>
      <c r="C156">
        <v>59.3</v>
      </c>
      <c r="D156">
        <v>59.3</v>
      </c>
      <c r="E156">
        <v>59.2</v>
      </c>
      <c r="F156">
        <v>59.1</v>
      </c>
      <c r="G156">
        <v>59.1</v>
      </c>
      <c r="H156">
        <v>59</v>
      </c>
      <c r="I156">
        <v>58.9</v>
      </c>
      <c r="J156">
        <v>1956</v>
      </c>
    </row>
    <row r="157" spans="1:10">
      <c r="A157">
        <v>296</v>
      </c>
      <c r="B157">
        <v>59.9</v>
      </c>
      <c r="C157">
        <v>59.8</v>
      </c>
      <c r="D157">
        <v>59.7</v>
      </c>
      <c r="E157">
        <v>59.7</v>
      </c>
      <c r="F157">
        <v>59.6</v>
      </c>
      <c r="G157">
        <v>59.5</v>
      </c>
      <c r="H157">
        <v>59.5</v>
      </c>
      <c r="I157">
        <v>59.4</v>
      </c>
      <c r="J157">
        <v>1954</v>
      </c>
    </row>
    <row r="158" spans="1:10">
      <c r="A158">
        <v>298</v>
      </c>
      <c r="B158">
        <v>60.3</v>
      </c>
      <c r="C158">
        <v>60.3</v>
      </c>
      <c r="D158">
        <v>60.2</v>
      </c>
      <c r="E158">
        <v>60.1</v>
      </c>
      <c r="F158">
        <v>60.1</v>
      </c>
      <c r="G158">
        <v>60</v>
      </c>
      <c r="H158">
        <v>59.9</v>
      </c>
      <c r="I158">
        <v>59.9</v>
      </c>
      <c r="J158">
        <v>1952</v>
      </c>
    </row>
    <row r="159" spans="1:10">
      <c r="A159">
        <v>300</v>
      </c>
      <c r="B159">
        <v>60.8</v>
      </c>
      <c r="C159">
        <v>60.7</v>
      </c>
      <c r="D159">
        <v>60.7</v>
      </c>
      <c r="E159">
        <v>60.6</v>
      </c>
      <c r="F159">
        <v>60.5</v>
      </c>
      <c r="G159">
        <v>60.5</v>
      </c>
      <c r="H159">
        <v>60.4</v>
      </c>
      <c r="I159">
        <v>60.3</v>
      </c>
      <c r="J159">
        <v>1950</v>
      </c>
    </row>
    <row r="160" spans="1:10">
      <c r="A160">
        <v>302</v>
      </c>
      <c r="B160">
        <v>61.3</v>
      </c>
      <c r="C160">
        <v>61.2</v>
      </c>
      <c r="D160">
        <v>61.1</v>
      </c>
      <c r="E160">
        <v>61.1</v>
      </c>
      <c r="F160">
        <v>61</v>
      </c>
      <c r="G160">
        <v>60.9</v>
      </c>
      <c r="H160">
        <v>60.9</v>
      </c>
      <c r="I160">
        <v>60.8</v>
      </c>
      <c r="J160">
        <v>1948</v>
      </c>
    </row>
    <row r="161" spans="1:10">
      <c r="A161">
        <v>304</v>
      </c>
      <c r="B161">
        <v>61.7</v>
      </c>
      <c r="C161">
        <v>61.7</v>
      </c>
      <c r="D161">
        <v>61.6</v>
      </c>
      <c r="E161">
        <v>61.5</v>
      </c>
      <c r="F161">
        <v>61.5</v>
      </c>
      <c r="G161">
        <v>61.4</v>
      </c>
      <c r="H161">
        <v>61.3</v>
      </c>
      <c r="I161">
        <v>61.3</v>
      </c>
      <c r="J161">
        <v>1946</v>
      </c>
    </row>
    <row r="162" spans="1:10">
      <c r="A162">
        <v>306</v>
      </c>
      <c r="B162">
        <v>62.2</v>
      </c>
      <c r="C162">
        <v>62.2</v>
      </c>
      <c r="D162">
        <v>62.1</v>
      </c>
      <c r="E162">
        <v>62</v>
      </c>
      <c r="F162">
        <v>62</v>
      </c>
      <c r="G162">
        <v>61.9</v>
      </c>
      <c r="H162">
        <v>61.8</v>
      </c>
      <c r="I162">
        <v>61.8</v>
      </c>
      <c r="J162">
        <v>1944</v>
      </c>
    </row>
    <row r="163" spans="1:10">
      <c r="A163">
        <v>308</v>
      </c>
      <c r="B163">
        <v>62.7</v>
      </c>
      <c r="C163">
        <v>62.6</v>
      </c>
      <c r="D163">
        <v>62.6</v>
      </c>
      <c r="E163">
        <v>62.5</v>
      </c>
      <c r="F163">
        <v>62.4</v>
      </c>
      <c r="G163">
        <v>62.4</v>
      </c>
      <c r="H163">
        <v>62.3</v>
      </c>
      <c r="I163">
        <v>62.2</v>
      </c>
      <c r="J163">
        <v>1942</v>
      </c>
    </row>
    <row r="164" spans="1:10">
      <c r="A164">
        <v>310</v>
      </c>
      <c r="B164">
        <v>63.2</v>
      </c>
      <c r="C164">
        <v>63.1</v>
      </c>
      <c r="D164">
        <v>63</v>
      </c>
      <c r="E164">
        <v>63</v>
      </c>
      <c r="F164">
        <v>62.9</v>
      </c>
      <c r="G164">
        <v>62.8</v>
      </c>
      <c r="H164">
        <v>62.8</v>
      </c>
      <c r="I164">
        <v>62.7</v>
      </c>
      <c r="J164">
        <v>1940</v>
      </c>
    </row>
    <row r="165" spans="1:10">
      <c r="A165">
        <v>312</v>
      </c>
      <c r="B165">
        <v>63.7</v>
      </c>
      <c r="C165">
        <v>63.6</v>
      </c>
      <c r="D165">
        <v>63.5</v>
      </c>
      <c r="E165">
        <v>63.5</v>
      </c>
      <c r="F165">
        <v>63.4</v>
      </c>
      <c r="G165">
        <v>63.3</v>
      </c>
      <c r="H165">
        <v>63.3</v>
      </c>
      <c r="I165">
        <v>63.2</v>
      </c>
      <c r="J165">
        <v>1938</v>
      </c>
    </row>
    <row r="166" spans="1:10">
      <c r="A166">
        <v>314</v>
      </c>
      <c r="B166">
        <v>64.099999999999994</v>
      </c>
      <c r="C166">
        <v>64.099999999999994</v>
      </c>
      <c r="D166">
        <v>64</v>
      </c>
      <c r="E166">
        <v>63.9</v>
      </c>
      <c r="F166">
        <v>63.9</v>
      </c>
      <c r="G166">
        <v>63.8</v>
      </c>
      <c r="H166">
        <v>63.7</v>
      </c>
      <c r="I166">
        <v>63.7</v>
      </c>
      <c r="J166">
        <v>1936</v>
      </c>
    </row>
    <row r="167" spans="1:10">
      <c r="A167">
        <v>316</v>
      </c>
      <c r="B167">
        <v>64.599999999999994</v>
      </c>
      <c r="C167">
        <v>64.5</v>
      </c>
      <c r="D167">
        <v>64.5</v>
      </c>
      <c r="E167">
        <v>64.400000000000006</v>
      </c>
      <c r="F167">
        <v>64.3</v>
      </c>
      <c r="G167">
        <v>64.3</v>
      </c>
      <c r="H167">
        <v>64.2</v>
      </c>
      <c r="I167">
        <v>64.099999999999994</v>
      </c>
      <c r="J167">
        <v>1934</v>
      </c>
    </row>
    <row r="168" spans="1:10">
      <c r="A168">
        <v>318</v>
      </c>
      <c r="B168">
        <v>65.099999999999994</v>
      </c>
      <c r="C168">
        <v>65</v>
      </c>
      <c r="D168">
        <v>65</v>
      </c>
      <c r="E168">
        <v>64.900000000000006</v>
      </c>
      <c r="F168">
        <v>64.8</v>
      </c>
      <c r="G168">
        <v>64.8</v>
      </c>
      <c r="H168">
        <v>64.7</v>
      </c>
      <c r="I168">
        <v>64.599999999999994</v>
      </c>
      <c r="J168">
        <v>1932</v>
      </c>
    </row>
    <row r="169" spans="1:10">
      <c r="A169">
        <v>320</v>
      </c>
      <c r="B169">
        <v>65.599999999999994</v>
      </c>
      <c r="C169">
        <v>65.5</v>
      </c>
      <c r="D169">
        <v>65.400000000000006</v>
      </c>
      <c r="E169">
        <v>65.400000000000006</v>
      </c>
      <c r="F169">
        <v>65.3</v>
      </c>
      <c r="G169">
        <v>65.2</v>
      </c>
      <c r="H169">
        <v>65.2</v>
      </c>
      <c r="I169">
        <v>65.099999999999994</v>
      </c>
      <c r="J169">
        <v>1930</v>
      </c>
    </row>
    <row r="170" spans="1:10">
      <c r="A170">
        <v>322</v>
      </c>
      <c r="B170">
        <v>66.099999999999994</v>
      </c>
      <c r="C170">
        <v>66</v>
      </c>
      <c r="D170">
        <v>65.900000000000006</v>
      </c>
      <c r="E170">
        <v>65.900000000000006</v>
      </c>
      <c r="F170">
        <v>65.8</v>
      </c>
      <c r="G170">
        <v>65.7</v>
      </c>
      <c r="H170">
        <v>65.7</v>
      </c>
      <c r="I170">
        <v>65.599999999999994</v>
      </c>
      <c r="J170">
        <v>1928</v>
      </c>
    </row>
    <row r="171" spans="1:10">
      <c r="A171">
        <v>324</v>
      </c>
      <c r="B171">
        <v>66.5</v>
      </c>
      <c r="C171">
        <v>66.5</v>
      </c>
      <c r="D171">
        <v>66.400000000000006</v>
      </c>
      <c r="E171">
        <v>66.3</v>
      </c>
      <c r="F171">
        <v>66.3</v>
      </c>
      <c r="G171">
        <v>66.2</v>
      </c>
      <c r="H171">
        <v>66.099999999999994</v>
      </c>
      <c r="I171">
        <v>66.099999999999994</v>
      </c>
      <c r="J171">
        <v>1926</v>
      </c>
    </row>
    <row r="172" spans="1:10">
      <c r="A172">
        <v>326</v>
      </c>
      <c r="B172">
        <v>67</v>
      </c>
      <c r="C172">
        <v>67</v>
      </c>
      <c r="D172">
        <v>66.900000000000006</v>
      </c>
      <c r="E172">
        <v>66.8</v>
      </c>
      <c r="F172">
        <v>66.8</v>
      </c>
      <c r="G172">
        <v>66.7</v>
      </c>
      <c r="H172">
        <v>66.599999999999994</v>
      </c>
      <c r="I172">
        <v>66.599999999999994</v>
      </c>
      <c r="J172">
        <v>1924</v>
      </c>
    </row>
    <row r="173" spans="1:10">
      <c r="A173">
        <v>328</v>
      </c>
      <c r="B173">
        <v>67.5</v>
      </c>
      <c r="C173">
        <v>67.400000000000006</v>
      </c>
      <c r="D173">
        <v>67.400000000000006</v>
      </c>
      <c r="E173">
        <v>67.3</v>
      </c>
      <c r="F173">
        <v>67.2</v>
      </c>
      <c r="G173">
        <v>67.2</v>
      </c>
      <c r="H173">
        <v>67.099999999999994</v>
      </c>
      <c r="I173">
        <v>67</v>
      </c>
      <c r="J173">
        <v>1922</v>
      </c>
    </row>
    <row r="174" spans="1:10">
      <c r="A174">
        <v>330</v>
      </c>
      <c r="B174">
        <v>68</v>
      </c>
      <c r="C174">
        <v>67.900000000000006</v>
      </c>
      <c r="D174">
        <v>67.900000000000006</v>
      </c>
      <c r="E174">
        <v>67.8</v>
      </c>
      <c r="F174">
        <v>67.7</v>
      </c>
      <c r="G174">
        <v>67.7</v>
      </c>
      <c r="H174">
        <v>67.599999999999994</v>
      </c>
      <c r="I174">
        <v>67.5</v>
      </c>
      <c r="J174">
        <v>1920</v>
      </c>
    </row>
    <row r="175" spans="1:10">
      <c r="A175">
        <v>332</v>
      </c>
      <c r="B175">
        <v>68.5</v>
      </c>
      <c r="C175">
        <v>68.400000000000006</v>
      </c>
      <c r="D175">
        <v>68.400000000000006</v>
      </c>
      <c r="E175">
        <v>68.3</v>
      </c>
      <c r="F175">
        <v>68.2</v>
      </c>
      <c r="G175">
        <v>68.099999999999994</v>
      </c>
      <c r="H175">
        <v>68.099999999999994</v>
      </c>
      <c r="I175">
        <v>68</v>
      </c>
      <c r="J175">
        <v>1918</v>
      </c>
    </row>
    <row r="176" spans="1:10">
      <c r="A176">
        <v>334</v>
      </c>
      <c r="B176">
        <v>69</v>
      </c>
      <c r="C176">
        <v>68.900000000000006</v>
      </c>
      <c r="D176">
        <v>68.8</v>
      </c>
      <c r="E176">
        <v>68.8</v>
      </c>
      <c r="F176">
        <v>68.7</v>
      </c>
      <c r="G176">
        <v>68.599999999999994</v>
      </c>
      <c r="H176">
        <v>68.599999999999994</v>
      </c>
      <c r="I176">
        <v>68.5</v>
      </c>
      <c r="J176">
        <v>1916</v>
      </c>
    </row>
    <row r="177" spans="1:10">
      <c r="A177">
        <v>336</v>
      </c>
      <c r="B177">
        <v>69.5</v>
      </c>
      <c r="C177">
        <v>69.400000000000006</v>
      </c>
      <c r="D177">
        <v>69.3</v>
      </c>
      <c r="E177">
        <v>69.3</v>
      </c>
      <c r="F177">
        <v>69.2</v>
      </c>
      <c r="G177">
        <v>69.099999999999994</v>
      </c>
      <c r="H177">
        <v>69.099999999999994</v>
      </c>
      <c r="I177">
        <v>69</v>
      </c>
      <c r="J177">
        <v>1914</v>
      </c>
    </row>
    <row r="178" spans="1:10">
      <c r="A178">
        <v>338</v>
      </c>
      <c r="B178">
        <v>70</v>
      </c>
      <c r="C178">
        <v>69.900000000000006</v>
      </c>
      <c r="D178">
        <v>69.8</v>
      </c>
      <c r="E178">
        <v>69.8</v>
      </c>
      <c r="F178">
        <v>69.7</v>
      </c>
      <c r="G178">
        <v>69.599999999999994</v>
      </c>
      <c r="H178">
        <v>69.5</v>
      </c>
      <c r="I178">
        <v>69.5</v>
      </c>
      <c r="J178">
        <v>1912</v>
      </c>
    </row>
    <row r="179" spans="1:10">
      <c r="A179">
        <v>340</v>
      </c>
      <c r="B179">
        <v>70.5</v>
      </c>
      <c r="C179">
        <v>70.400000000000006</v>
      </c>
      <c r="D179">
        <v>70.3</v>
      </c>
      <c r="E179">
        <v>70.2</v>
      </c>
      <c r="F179">
        <v>70.2</v>
      </c>
      <c r="G179">
        <v>70.099999999999994</v>
      </c>
      <c r="H179">
        <v>70</v>
      </c>
      <c r="I179">
        <v>70</v>
      </c>
      <c r="J179">
        <v>1910</v>
      </c>
    </row>
    <row r="180" spans="1:10">
      <c r="A180">
        <v>342</v>
      </c>
      <c r="B180">
        <v>70.900000000000006</v>
      </c>
      <c r="C180">
        <v>70.900000000000006</v>
      </c>
      <c r="D180">
        <v>70.8</v>
      </c>
      <c r="E180">
        <v>70.7</v>
      </c>
      <c r="F180">
        <v>70.7</v>
      </c>
      <c r="G180">
        <v>70.599999999999994</v>
      </c>
      <c r="H180">
        <v>70.5</v>
      </c>
      <c r="I180">
        <v>70.5</v>
      </c>
      <c r="J180">
        <v>1908</v>
      </c>
    </row>
    <row r="181" spans="1:10">
      <c r="A181">
        <v>344</v>
      </c>
      <c r="B181">
        <v>71.400000000000006</v>
      </c>
      <c r="C181">
        <v>71.400000000000006</v>
      </c>
      <c r="D181">
        <v>71.3</v>
      </c>
      <c r="E181">
        <v>71.2</v>
      </c>
      <c r="F181">
        <v>71.2</v>
      </c>
      <c r="G181">
        <v>71.099999999999994</v>
      </c>
      <c r="H181">
        <v>71</v>
      </c>
      <c r="I181">
        <v>71</v>
      </c>
      <c r="J181">
        <v>1906</v>
      </c>
    </row>
    <row r="182" spans="1:10">
      <c r="A182">
        <v>346</v>
      </c>
      <c r="B182">
        <v>71.900000000000006</v>
      </c>
      <c r="C182">
        <v>71.900000000000006</v>
      </c>
      <c r="D182">
        <v>71.8</v>
      </c>
      <c r="E182">
        <v>71.7</v>
      </c>
      <c r="F182">
        <v>71.7</v>
      </c>
      <c r="G182">
        <v>71.599999999999994</v>
      </c>
      <c r="H182">
        <v>71.5</v>
      </c>
      <c r="I182">
        <v>71.400000000000006</v>
      </c>
      <c r="J182">
        <v>1904</v>
      </c>
    </row>
    <row r="183" spans="1:10">
      <c r="A183">
        <v>348</v>
      </c>
      <c r="B183">
        <v>72.400000000000006</v>
      </c>
      <c r="C183">
        <v>72.400000000000006</v>
      </c>
      <c r="D183">
        <v>72.3</v>
      </c>
      <c r="E183">
        <v>72.2</v>
      </c>
      <c r="F183">
        <v>72.099999999999994</v>
      </c>
      <c r="G183">
        <v>72.099999999999994</v>
      </c>
      <c r="H183">
        <v>72</v>
      </c>
      <c r="I183">
        <v>71.900000000000006</v>
      </c>
      <c r="J183">
        <v>1902</v>
      </c>
    </row>
    <row r="184" spans="1:10">
      <c r="A184">
        <v>350</v>
      </c>
      <c r="B184">
        <v>72.900000000000006</v>
      </c>
      <c r="C184">
        <v>72.900000000000006</v>
      </c>
      <c r="D184">
        <v>72.8</v>
      </c>
      <c r="E184">
        <v>72.7</v>
      </c>
      <c r="F184">
        <v>72.599999999999994</v>
      </c>
      <c r="G184">
        <v>72.599999999999994</v>
      </c>
      <c r="H184">
        <v>72.5</v>
      </c>
      <c r="I184">
        <v>72.400000000000006</v>
      </c>
      <c r="J184">
        <v>1900</v>
      </c>
    </row>
    <row r="185" spans="1:10">
      <c r="A185">
        <v>352</v>
      </c>
      <c r="B185">
        <v>73.400000000000006</v>
      </c>
      <c r="C185">
        <v>73.400000000000006</v>
      </c>
      <c r="D185">
        <v>73.3</v>
      </c>
      <c r="E185">
        <v>73.2</v>
      </c>
      <c r="F185">
        <v>73.099999999999994</v>
      </c>
      <c r="G185">
        <v>73.099999999999994</v>
      </c>
      <c r="H185">
        <v>73</v>
      </c>
      <c r="I185">
        <v>72.900000000000006</v>
      </c>
      <c r="J185">
        <v>1898</v>
      </c>
    </row>
    <row r="186" spans="1:10">
      <c r="A186">
        <v>354</v>
      </c>
      <c r="B186">
        <v>73.900000000000006</v>
      </c>
      <c r="C186">
        <v>73.900000000000006</v>
      </c>
      <c r="D186">
        <v>73.8</v>
      </c>
      <c r="E186">
        <v>73.7</v>
      </c>
      <c r="F186">
        <v>73.599999999999994</v>
      </c>
      <c r="G186">
        <v>73.599999999999994</v>
      </c>
      <c r="H186">
        <v>73.5</v>
      </c>
      <c r="I186">
        <v>73.400000000000006</v>
      </c>
      <c r="J186">
        <v>1896</v>
      </c>
    </row>
    <row r="187" spans="1:10">
      <c r="A187">
        <v>356</v>
      </c>
      <c r="B187">
        <v>74.400000000000006</v>
      </c>
      <c r="C187">
        <v>74.400000000000006</v>
      </c>
      <c r="D187">
        <v>74.3</v>
      </c>
      <c r="E187">
        <v>74.2</v>
      </c>
      <c r="F187">
        <v>74.099999999999994</v>
      </c>
      <c r="G187">
        <v>74.099999999999994</v>
      </c>
      <c r="H187">
        <v>74</v>
      </c>
      <c r="I187">
        <v>73.900000000000006</v>
      </c>
      <c r="J187">
        <v>1894</v>
      </c>
    </row>
    <row r="188" spans="1:10">
      <c r="A188">
        <v>358</v>
      </c>
      <c r="B188">
        <v>74.900000000000006</v>
      </c>
      <c r="C188">
        <v>74.900000000000006</v>
      </c>
      <c r="D188">
        <v>74.8</v>
      </c>
      <c r="E188">
        <v>74.7</v>
      </c>
      <c r="F188">
        <v>74.599999999999994</v>
      </c>
      <c r="G188">
        <v>74.599999999999994</v>
      </c>
      <c r="H188">
        <v>74.5</v>
      </c>
      <c r="I188">
        <v>74.400000000000006</v>
      </c>
      <c r="J188">
        <v>1892</v>
      </c>
    </row>
    <row r="189" spans="1:10">
      <c r="A189">
        <v>360</v>
      </c>
      <c r="B189">
        <v>75.400000000000006</v>
      </c>
      <c r="C189">
        <v>75.400000000000006</v>
      </c>
      <c r="D189">
        <v>75.3</v>
      </c>
      <c r="E189">
        <v>75.2</v>
      </c>
      <c r="F189">
        <v>75.099999999999994</v>
      </c>
      <c r="G189">
        <v>75.099999999999994</v>
      </c>
      <c r="H189">
        <v>75</v>
      </c>
      <c r="I189">
        <v>74.900000000000006</v>
      </c>
      <c r="J189">
        <v>1890</v>
      </c>
    </row>
    <row r="190" spans="1:10">
      <c r="A190">
        <v>362</v>
      </c>
      <c r="B190">
        <v>75.900000000000006</v>
      </c>
      <c r="C190">
        <v>75.900000000000006</v>
      </c>
      <c r="D190">
        <v>75.8</v>
      </c>
      <c r="E190">
        <v>75.7</v>
      </c>
      <c r="F190">
        <v>75.599999999999994</v>
      </c>
      <c r="G190">
        <v>75.599999999999994</v>
      </c>
      <c r="H190">
        <v>75.5</v>
      </c>
      <c r="I190">
        <v>75.400000000000006</v>
      </c>
      <c r="J190">
        <v>1888</v>
      </c>
    </row>
    <row r="191" spans="1:10">
      <c r="A191">
        <v>364</v>
      </c>
      <c r="B191">
        <v>76.400000000000006</v>
      </c>
      <c r="C191">
        <v>76.400000000000006</v>
      </c>
      <c r="D191">
        <v>76.3</v>
      </c>
      <c r="E191">
        <v>76.2</v>
      </c>
      <c r="F191">
        <v>76.099999999999994</v>
      </c>
      <c r="G191">
        <v>76.099999999999994</v>
      </c>
      <c r="H191">
        <v>76</v>
      </c>
      <c r="I191">
        <v>75.900000000000006</v>
      </c>
      <c r="J191">
        <v>1886</v>
      </c>
    </row>
    <row r="192" spans="1:10">
      <c r="A192">
        <v>366</v>
      </c>
      <c r="B192">
        <v>76.900000000000006</v>
      </c>
      <c r="C192">
        <v>76.900000000000006</v>
      </c>
      <c r="D192">
        <v>76.8</v>
      </c>
      <c r="E192">
        <v>76.7</v>
      </c>
      <c r="F192">
        <v>76.599999999999994</v>
      </c>
      <c r="G192">
        <v>76.599999999999994</v>
      </c>
      <c r="H192">
        <v>76.5</v>
      </c>
      <c r="I192">
        <v>76.400000000000006</v>
      </c>
      <c r="J192">
        <v>1884</v>
      </c>
    </row>
    <row r="193" spans="1:10">
      <c r="A193">
        <v>368</v>
      </c>
      <c r="B193">
        <v>77.400000000000006</v>
      </c>
      <c r="C193">
        <v>77.400000000000006</v>
      </c>
      <c r="D193">
        <v>77.3</v>
      </c>
      <c r="E193">
        <v>77.2</v>
      </c>
      <c r="F193">
        <v>77.2</v>
      </c>
      <c r="G193">
        <v>77.099999999999994</v>
      </c>
      <c r="H193">
        <v>77</v>
      </c>
      <c r="I193">
        <v>76.900000000000006</v>
      </c>
      <c r="J193">
        <v>1882</v>
      </c>
    </row>
    <row r="194" spans="1:10">
      <c r="A194">
        <v>370</v>
      </c>
      <c r="B194">
        <v>77.900000000000006</v>
      </c>
      <c r="C194">
        <v>77.900000000000006</v>
      </c>
      <c r="D194">
        <v>77.8</v>
      </c>
      <c r="E194">
        <v>77.7</v>
      </c>
      <c r="F194">
        <v>77.7</v>
      </c>
      <c r="G194">
        <v>77.599999999999994</v>
      </c>
      <c r="H194">
        <v>77.5</v>
      </c>
      <c r="I194">
        <v>77.400000000000006</v>
      </c>
      <c r="J194">
        <v>1880</v>
      </c>
    </row>
    <row r="195" spans="1:10">
      <c r="A195">
        <v>372</v>
      </c>
      <c r="B195">
        <v>78.5</v>
      </c>
      <c r="C195">
        <v>78.400000000000006</v>
      </c>
      <c r="D195">
        <v>78.3</v>
      </c>
      <c r="E195">
        <v>78.2</v>
      </c>
      <c r="F195">
        <v>78.2</v>
      </c>
      <c r="G195">
        <v>78.099999999999994</v>
      </c>
      <c r="H195">
        <v>78</v>
      </c>
      <c r="I195">
        <v>78</v>
      </c>
      <c r="J195">
        <v>1878</v>
      </c>
    </row>
    <row r="196" spans="1:10">
      <c r="A196">
        <v>374</v>
      </c>
      <c r="B196">
        <v>79</v>
      </c>
      <c r="C196">
        <v>78.900000000000006</v>
      </c>
      <c r="D196">
        <v>78.8</v>
      </c>
      <c r="E196">
        <v>78.7</v>
      </c>
      <c r="F196">
        <v>78.7</v>
      </c>
      <c r="G196">
        <v>78.599999999999994</v>
      </c>
      <c r="H196">
        <v>78.5</v>
      </c>
      <c r="I196">
        <v>78.5</v>
      </c>
      <c r="J196">
        <v>1876</v>
      </c>
    </row>
    <row r="197" spans="1:10">
      <c r="A197">
        <v>376</v>
      </c>
      <c r="B197">
        <v>79.5</v>
      </c>
      <c r="C197">
        <v>79.400000000000006</v>
      </c>
      <c r="D197">
        <v>79.3</v>
      </c>
      <c r="E197">
        <v>79.3</v>
      </c>
      <c r="F197">
        <v>79.2</v>
      </c>
      <c r="G197">
        <v>79.099999999999994</v>
      </c>
      <c r="H197">
        <v>79</v>
      </c>
      <c r="I197">
        <v>79</v>
      </c>
      <c r="J197">
        <v>1874</v>
      </c>
    </row>
    <row r="198" spans="1:10">
      <c r="A198">
        <v>378</v>
      </c>
      <c r="B198">
        <v>80</v>
      </c>
      <c r="C198">
        <v>79.900000000000006</v>
      </c>
      <c r="D198">
        <v>79.8</v>
      </c>
      <c r="E198">
        <v>79.8</v>
      </c>
      <c r="F198">
        <v>79.7</v>
      </c>
      <c r="G198">
        <v>79.599999999999994</v>
      </c>
      <c r="H198">
        <v>79.5</v>
      </c>
      <c r="I198">
        <v>79.5</v>
      </c>
      <c r="J198">
        <v>1872</v>
      </c>
    </row>
    <row r="199" spans="1:10">
      <c r="A199">
        <v>380</v>
      </c>
      <c r="B199">
        <v>80.5</v>
      </c>
      <c r="C199">
        <v>80.400000000000006</v>
      </c>
      <c r="D199">
        <v>80.3</v>
      </c>
      <c r="E199">
        <v>80.3</v>
      </c>
      <c r="F199">
        <v>80.2</v>
      </c>
      <c r="G199">
        <v>80.099999999999994</v>
      </c>
      <c r="H199">
        <v>80.099999999999994</v>
      </c>
      <c r="I199">
        <v>80</v>
      </c>
      <c r="J199">
        <v>1870</v>
      </c>
    </row>
    <row r="200" spans="1:10">
      <c r="A200">
        <v>382</v>
      </c>
      <c r="B200">
        <v>81</v>
      </c>
      <c r="C200">
        <v>80.900000000000006</v>
      </c>
      <c r="D200">
        <v>80.900000000000006</v>
      </c>
      <c r="E200">
        <v>80.8</v>
      </c>
      <c r="F200">
        <v>80.7</v>
      </c>
      <c r="G200">
        <v>80.599999999999994</v>
      </c>
      <c r="H200">
        <v>80.599999999999994</v>
      </c>
      <c r="I200">
        <v>80.5</v>
      </c>
      <c r="J200">
        <v>1868</v>
      </c>
    </row>
    <row r="201" spans="1:10">
      <c r="A201">
        <v>384</v>
      </c>
      <c r="B201">
        <v>81.5</v>
      </c>
      <c r="C201">
        <v>81.400000000000006</v>
      </c>
      <c r="D201">
        <v>81.400000000000006</v>
      </c>
      <c r="E201">
        <v>81.3</v>
      </c>
      <c r="F201">
        <v>81.2</v>
      </c>
      <c r="G201">
        <v>81.2</v>
      </c>
      <c r="H201">
        <v>81.099999999999994</v>
      </c>
      <c r="I201">
        <v>81</v>
      </c>
      <c r="J201">
        <v>1866</v>
      </c>
    </row>
    <row r="202" spans="1:10">
      <c r="A202">
        <v>386</v>
      </c>
      <c r="B202">
        <v>82</v>
      </c>
      <c r="C202">
        <v>82</v>
      </c>
      <c r="D202">
        <v>81.900000000000006</v>
      </c>
      <c r="E202">
        <v>81.8</v>
      </c>
      <c r="F202">
        <v>81.7</v>
      </c>
      <c r="G202">
        <v>81.7</v>
      </c>
      <c r="H202">
        <v>81.599999999999994</v>
      </c>
      <c r="I202">
        <v>81.5</v>
      </c>
      <c r="J202">
        <v>1864</v>
      </c>
    </row>
    <row r="203" spans="1:10">
      <c r="A203">
        <v>388</v>
      </c>
      <c r="B203">
        <v>82.5</v>
      </c>
      <c r="C203">
        <v>82.5</v>
      </c>
      <c r="D203">
        <v>82.4</v>
      </c>
      <c r="E203">
        <v>82.3</v>
      </c>
      <c r="F203">
        <v>82.3</v>
      </c>
      <c r="G203">
        <v>82.2</v>
      </c>
      <c r="H203">
        <v>82.1</v>
      </c>
      <c r="I203">
        <v>82</v>
      </c>
      <c r="J203">
        <v>1862</v>
      </c>
    </row>
    <row r="204" spans="1:10">
      <c r="A204">
        <v>390</v>
      </c>
      <c r="B204">
        <v>83.1</v>
      </c>
      <c r="C204">
        <v>83</v>
      </c>
      <c r="D204">
        <v>82.9</v>
      </c>
      <c r="E204">
        <v>82.8</v>
      </c>
      <c r="F204">
        <v>82.8</v>
      </c>
      <c r="G204">
        <v>82.7</v>
      </c>
      <c r="H204">
        <v>82.6</v>
      </c>
      <c r="I204">
        <v>82.6</v>
      </c>
      <c r="J204">
        <v>1860</v>
      </c>
    </row>
    <row r="205" spans="1:10">
      <c r="A205">
        <v>392</v>
      </c>
      <c r="B205">
        <v>83.6</v>
      </c>
      <c r="C205">
        <v>83.5</v>
      </c>
      <c r="D205">
        <v>83.4</v>
      </c>
      <c r="E205">
        <v>83.4</v>
      </c>
      <c r="F205">
        <v>83.3</v>
      </c>
      <c r="G205">
        <v>83.2</v>
      </c>
      <c r="H205">
        <v>83.1</v>
      </c>
      <c r="I205">
        <v>83.1</v>
      </c>
      <c r="J205">
        <v>1858</v>
      </c>
    </row>
    <row r="206" spans="1:10">
      <c r="A206">
        <v>394</v>
      </c>
      <c r="B206">
        <v>84.1</v>
      </c>
      <c r="C206">
        <v>84</v>
      </c>
      <c r="D206">
        <v>84</v>
      </c>
      <c r="E206">
        <v>83.9</v>
      </c>
      <c r="F206">
        <v>83.8</v>
      </c>
      <c r="G206">
        <v>83.7</v>
      </c>
      <c r="H206">
        <v>83.7</v>
      </c>
      <c r="I206">
        <v>83.6</v>
      </c>
      <c r="J206">
        <v>1856</v>
      </c>
    </row>
    <row r="207" spans="1:10">
      <c r="A207">
        <v>396</v>
      </c>
      <c r="B207">
        <v>84.6</v>
      </c>
      <c r="C207">
        <v>84.5</v>
      </c>
      <c r="D207">
        <v>84.5</v>
      </c>
      <c r="E207">
        <v>84.4</v>
      </c>
      <c r="F207">
        <v>84.3</v>
      </c>
      <c r="G207">
        <v>84.2</v>
      </c>
      <c r="H207">
        <v>84.2</v>
      </c>
      <c r="I207">
        <v>84.1</v>
      </c>
      <c r="J207">
        <v>1854</v>
      </c>
    </row>
    <row r="208" spans="1:10">
      <c r="A208">
        <v>398</v>
      </c>
      <c r="B208">
        <v>85.1</v>
      </c>
      <c r="C208">
        <v>85.1</v>
      </c>
      <c r="D208">
        <v>85</v>
      </c>
      <c r="E208">
        <v>84.9</v>
      </c>
      <c r="F208">
        <v>84.8</v>
      </c>
      <c r="G208">
        <v>84.8</v>
      </c>
      <c r="H208">
        <v>84.7</v>
      </c>
      <c r="I208">
        <v>84.6</v>
      </c>
      <c r="J208">
        <v>1852</v>
      </c>
    </row>
    <row r="209" spans="1:10">
      <c r="A209">
        <v>400</v>
      </c>
      <c r="B209">
        <v>85.7</v>
      </c>
      <c r="C209">
        <v>85.6</v>
      </c>
      <c r="D209">
        <v>85.5</v>
      </c>
      <c r="E209">
        <v>85.4</v>
      </c>
      <c r="F209">
        <v>85.4</v>
      </c>
      <c r="G209">
        <v>85.3</v>
      </c>
      <c r="H209">
        <v>85.2</v>
      </c>
      <c r="I209">
        <v>85.1</v>
      </c>
      <c r="J209">
        <v>1850</v>
      </c>
    </row>
    <row r="210" spans="1:10">
      <c r="A210">
        <v>402</v>
      </c>
      <c r="B210">
        <v>86.2</v>
      </c>
      <c r="C210">
        <v>86.1</v>
      </c>
      <c r="D210">
        <v>86</v>
      </c>
      <c r="E210">
        <v>86</v>
      </c>
      <c r="F210">
        <v>85.9</v>
      </c>
      <c r="G210">
        <v>85.8</v>
      </c>
      <c r="H210">
        <v>85.7</v>
      </c>
      <c r="I210">
        <v>85.7</v>
      </c>
      <c r="J210">
        <v>1848</v>
      </c>
    </row>
    <row r="211" spans="1:10">
      <c r="A211">
        <v>404</v>
      </c>
      <c r="B211">
        <v>86.7</v>
      </c>
      <c r="C211">
        <v>86.6</v>
      </c>
      <c r="D211">
        <v>86.6</v>
      </c>
      <c r="E211">
        <v>86.5</v>
      </c>
      <c r="F211">
        <v>86.4</v>
      </c>
      <c r="G211">
        <v>86.3</v>
      </c>
      <c r="H211">
        <v>86.3</v>
      </c>
      <c r="I211">
        <v>86.2</v>
      </c>
      <c r="J211">
        <v>1846</v>
      </c>
    </row>
    <row r="212" spans="1:10">
      <c r="A212">
        <v>406</v>
      </c>
      <c r="B212">
        <v>87.2</v>
      </c>
      <c r="C212">
        <v>87.2</v>
      </c>
      <c r="D212">
        <v>87.1</v>
      </c>
      <c r="E212">
        <v>87</v>
      </c>
      <c r="F212">
        <v>86.9</v>
      </c>
      <c r="G212">
        <v>86.9</v>
      </c>
      <c r="H212">
        <v>86.8</v>
      </c>
      <c r="I212">
        <v>86.7</v>
      </c>
      <c r="J212">
        <v>1844</v>
      </c>
    </row>
    <row r="213" spans="1:10">
      <c r="A213">
        <v>408</v>
      </c>
      <c r="B213">
        <v>87.8</v>
      </c>
      <c r="C213">
        <v>87.7</v>
      </c>
      <c r="D213">
        <v>87.6</v>
      </c>
      <c r="E213">
        <v>87.5</v>
      </c>
      <c r="F213">
        <v>87.5</v>
      </c>
      <c r="G213">
        <v>87.4</v>
      </c>
      <c r="H213">
        <v>87.3</v>
      </c>
      <c r="I213">
        <v>87.2</v>
      </c>
      <c r="J213">
        <v>1842</v>
      </c>
    </row>
    <row r="214" spans="1:10">
      <c r="A214">
        <v>410</v>
      </c>
      <c r="B214">
        <v>88.3</v>
      </c>
      <c r="C214">
        <v>88.2</v>
      </c>
      <c r="D214">
        <v>88.1</v>
      </c>
      <c r="E214">
        <v>88.1</v>
      </c>
      <c r="F214">
        <v>88</v>
      </c>
      <c r="G214">
        <v>87.9</v>
      </c>
      <c r="H214">
        <v>87.8</v>
      </c>
      <c r="I214">
        <v>87.8</v>
      </c>
      <c r="J214">
        <v>1840</v>
      </c>
    </row>
    <row r="215" spans="1:10">
      <c r="A215">
        <v>412</v>
      </c>
      <c r="B215">
        <v>88.8</v>
      </c>
      <c r="C215">
        <v>88.7</v>
      </c>
      <c r="D215">
        <v>88.7</v>
      </c>
      <c r="E215">
        <v>88.6</v>
      </c>
      <c r="F215">
        <v>88.5</v>
      </c>
      <c r="G215">
        <v>88.4</v>
      </c>
      <c r="H215">
        <v>88.4</v>
      </c>
      <c r="I215">
        <v>88.3</v>
      </c>
      <c r="J215">
        <v>1838</v>
      </c>
    </row>
    <row r="216" spans="1:10">
      <c r="A216">
        <v>414</v>
      </c>
      <c r="B216">
        <v>89.3</v>
      </c>
      <c r="C216">
        <v>89.3</v>
      </c>
      <c r="D216">
        <v>89.2</v>
      </c>
      <c r="E216">
        <v>89.1</v>
      </c>
      <c r="F216">
        <v>89</v>
      </c>
      <c r="G216">
        <v>89</v>
      </c>
      <c r="H216">
        <v>88.9</v>
      </c>
      <c r="I216">
        <v>88.8</v>
      </c>
      <c r="J216">
        <v>1836</v>
      </c>
    </row>
    <row r="217" spans="1:10">
      <c r="A217">
        <v>416</v>
      </c>
      <c r="B217">
        <v>89.9</v>
      </c>
      <c r="C217">
        <v>89.8</v>
      </c>
      <c r="D217">
        <v>89.7</v>
      </c>
      <c r="E217">
        <v>89.6</v>
      </c>
      <c r="F217">
        <v>89.6</v>
      </c>
      <c r="G217">
        <v>89.5</v>
      </c>
      <c r="H217">
        <v>89.4</v>
      </c>
      <c r="I217">
        <v>89.3</v>
      </c>
      <c r="J217">
        <v>1834</v>
      </c>
    </row>
    <row r="218" spans="1:10">
      <c r="A218">
        <v>418</v>
      </c>
      <c r="B218">
        <v>90.4</v>
      </c>
      <c r="C218">
        <v>90.3</v>
      </c>
      <c r="D218">
        <v>90.2</v>
      </c>
      <c r="E218">
        <v>90.2</v>
      </c>
      <c r="F218">
        <v>90.1</v>
      </c>
      <c r="G218">
        <v>90</v>
      </c>
      <c r="H218">
        <v>89.9</v>
      </c>
      <c r="I218">
        <v>89.9</v>
      </c>
      <c r="J218">
        <v>1832</v>
      </c>
    </row>
    <row r="219" spans="1:10">
      <c r="A219">
        <v>420</v>
      </c>
      <c r="B219">
        <v>90.9</v>
      </c>
      <c r="C219">
        <v>90.8</v>
      </c>
      <c r="D219">
        <v>90.8</v>
      </c>
      <c r="E219">
        <v>90.7</v>
      </c>
      <c r="F219">
        <v>90.6</v>
      </c>
      <c r="G219">
        <v>90.5</v>
      </c>
      <c r="H219">
        <v>90.5</v>
      </c>
      <c r="I219">
        <v>90.4</v>
      </c>
      <c r="J219">
        <v>1830</v>
      </c>
    </row>
    <row r="220" spans="1:10">
      <c r="A220">
        <v>422</v>
      </c>
      <c r="B220">
        <v>91.5</v>
      </c>
      <c r="C220">
        <v>91.4</v>
      </c>
      <c r="D220">
        <v>91.3</v>
      </c>
      <c r="E220">
        <v>91.2</v>
      </c>
      <c r="F220">
        <v>91.1</v>
      </c>
      <c r="G220">
        <v>91.1</v>
      </c>
      <c r="H220">
        <v>91</v>
      </c>
      <c r="I220">
        <v>90.9</v>
      </c>
      <c r="J220">
        <v>1828</v>
      </c>
    </row>
    <row r="221" spans="1:10">
      <c r="A221">
        <v>424</v>
      </c>
      <c r="B221">
        <v>92</v>
      </c>
      <c r="C221">
        <v>91.9</v>
      </c>
      <c r="D221">
        <v>91.8</v>
      </c>
      <c r="E221">
        <v>91.8</v>
      </c>
      <c r="F221">
        <v>91.7</v>
      </c>
      <c r="G221">
        <v>91.6</v>
      </c>
      <c r="H221">
        <v>91.5</v>
      </c>
      <c r="I221">
        <v>91.5</v>
      </c>
      <c r="J221">
        <v>1826</v>
      </c>
    </row>
    <row r="222" spans="1:10">
      <c r="A222">
        <v>426</v>
      </c>
      <c r="B222">
        <v>92.5</v>
      </c>
      <c r="C222">
        <v>92.4</v>
      </c>
      <c r="D222">
        <v>92.4</v>
      </c>
      <c r="E222">
        <v>92.3</v>
      </c>
      <c r="F222">
        <v>92.2</v>
      </c>
      <c r="G222">
        <v>92.1</v>
      </c>
      <c r="H222">
        <v>92.1</v>
      </c>
      <c r="I222">
        <v>92</v>
      </c>
      <c r="J222">
        <v>1824</v>
      </c>
    </row>
    <row r="223" spans="1:10">
      <c r="A223">
        <v>428</v>
      </c>
      <c r="B223">
        <v>93.1</v>
      </c>
      <c r="C223">
        <v>93</v>
      </c>
      <c r="D223">
        <v>92.9</v>
      </c>
      <c r="E223">
        <v>92.8</v>
      </c>
      <c r="F223">
        <v>92.7</v>
      </c>
      <c r="G223">
        <v>92.7</v>
      </c>
      <c r="H223">
        <v>92.6</v>
      </c>
      <c r="I223">
        <v>92.5</v>
      </c>
      <c r="J223">
        <v>1822</v>
      </c>
    </row>
    <row r="224" spans="1:10">
      <c r="A224">
        <v>430</v>
      </c>
      <c r="B224">
        <v>93.6</v>
      </c>
      <c r="C224">
        <v>93.5</v>
      </c>
      <c r="D224">
        <v>93.4</v>
      </c>
      <c r="E224">
        <v>93.4</v>
      </c>
      <c r="F224">
        <v>93.3</v>
      </c>
      <c r="G224">
        <v>93.2</v>
      </c>
      <c r="H224">
        <v>93.1</v>
      </c>
      <c r="I224">
        <v>93.1</v>
      </c>
      <c r="J224">
        <v>1820</v>
      </c>
    </row>
    <row r="225" spans="1:10">
      <c r="A225">
        <v>432</v>
      </c>
      <c r="B225">
        <v>94.1</v>
      </c>
      <c r="C225">
        <v>94</v>
      </c>
      <c r="D225">
        <v>94</v>
      </c>
      <c r="E225">
        <v>93.9</v>
      </c>
      <c r="F225">
        <v>93.8</v>
      </c>
      <c r="G225">
        <v>93.7</v>
      </c>
      <c r="H225">
        <v>93.7</v>
      </c>
      <c r="I225">
        <v>93.6</v>
      </c>
      <c r="J225">
        <v>1818</v>
      </c>
    </row>
    <row r="226" spans="1:10">
      <c r="A226">
        <v>434</v>
      </c>
      <c r="B226">
        <v>94.7</v>
      </c>
      <c r="C226">
        <v>94.6</v>
      </c>
      <c r="D226">
        <v>94.5</v>
      </c>
      <c r="E226">
        <v>94.4</v>
      </c>
      <c r="F226">
        <v>94.4</v>
      </c>
      <c r="G226">
        <v>94.3</v>
      </c>
      <c r="H226">
        <v>94.2</v>
      </c>
      <c r="I226">
        <v>94.1</v>
      </c>
      <c r="J226">
        <v>1816</v>
      </c>
    </row>
    <row r="227" spans="1:10">
      <c r="A227">
        <v>436</v>
      </c>
      <c r="B227">
        <v>95.2</v>
      </c>
      <c r="C227">
        <v>95.1</v>
      </c>
      <c r="D227">
        <v>95</v>
      </c>
      <c r="E227">
        <v>95</v>
      </c>
      <c r="F227">
        <v>94.9</v>
      </c>
      <c r="G227">
        <v>94.8</v>
      </c>
      <c r="H227">
        <v>94.7</v>
      </c>
      <c r="I227">
        <v>94.7</v>
      </c>
      <c r="J227">
        <v>1814</v>
      </c>
    </row>
    <row r="228" spans="1:10">
      <c r="A228">
        <v>438</v>
      </c>
      <c r="B228">
        <v>95.7</v>
      </c>
      <c r="C228">
        <v>95.7</v>
      </c>
      <c r="D228">
        <v>95.6</v>
      </c>
      <c r="E228">
        <v>95.5</v>
      </c>
      <c r="F228">
        <v>95.4</v>
      </c>
      <c r="G228">
        <v>95.4</v>
      </c>
      <c r="H228">
        <v>95.3</v>
      </c>
      <c r="I228">
        <v>95.2</v>
      </c>
      <c r="J228">
        <v>1812</v>
      </c>
    </row>
    <row r="229" spans="1:10">
      <c r="A229">
        <v>440</v>
      </c>
      <c r="B229">
        <v>96.3</v>
      </c>
      <c r="C229">
        <v>96.2</v>
      </c>
      <c r="D229">
        <v>96.1</v>
      </c>
      <c r="E229">
        <v>96</v>
      </c>
      <c r="F229">
        <v>96</v>
      </c>
      <c r="G229">
        <v>95.9</v>
      </c>
      <c r="H229">
        <v>95.8</v>
      </c>
      <c r="I229">
        <v>95.7</v>
      </c>
      <c r="J229">
        <v>1810</v>
      </c>
    </row>
    <row r="230" spans="1:10">
      <c r="A230">
        <v>442</v>
      </c>
      <c r="B230">
        <v>96.8</v>
      </c>
      <c r="C230">
        <v>96.7</v>
      </c>
      <c r="D230">
        <v>96.7</v>
      </c>
      <c r="E230">
        <v>96.6</v>
      </c>
      <c r="F230">
        <v>96.5</v>
      </c>
      <c r="G230">
        <v>96.4</v>
      </c>
      <c r="H230">
        <v>96.4</v>
      </c>
      <c r="I230">
        <v>96.3</v>
      </c>
      <c r="J230">
        <v>1808</v>
      </c>
    </row>
    <row r="231" spans="1:10">
      <c r="A231">
        <v>444</v>
      </c>
      <c r="B231">
        <v>97.4</v>
      </c>
      <c r="C231">
        <v>97.3</v>
      </c>
      <c r="D231">
        <v>97.2</v>
      </c>
      <c r="E231">
        <v>97.1</v>
      </c>
      <c r="F231">
        <v>97.1</v>
      </c>
      <c r="G231">
        <v>97</v>
      </c>
      <c r="H231">
        <v>96.9</v>
      </c>
      <c r="I231">
        <v>96.8</v>
      </c>
      <c r="J231">
        <v>1806</v>
      </c>
    </row>
    <row r="232" spans="1:10">
      <c r="A232">
        <v>446</v>
      </c>
      <c r="B232">
        <v>97.9</v>
      </c>
      <c r="C232">
        <v>97.8</v>
      </c>
      <c r="D232">
        <v>97.7</v>
      </c>
      <c r="E232">
        <v>97.7</v>
      </c>
      <c r="F232">
        <v>97.6</v>
      </c>
      <c r="G232">
        <v>97.5</v>
      </c>
      <c r="H232">
        <v>97.4</v>
      </c>
      <c r="I232">
        <v>97.4</v>
      </c>
      <c r="J232">
        <v>1804</v>
      </c>
    </row>
    <row r="233" spans="1:10">
      <c r="A233">
        <v>448</v>
      </c>
      <c r="B233">
        <v>98.4</v>
      </c>
      <c r="C233">
        <v>98.4</v>
      </c>
      <c r="D233">
        <v>98.3</v>
      </c>
      <c r="E233">
        <v>98.2</v>
      </c>
      <c r="F233">
        <v>98.1</v>
      </c>
      <c r="G233">
        <v>98.1</v>
      </c>
      <c r="H233">
        <v>98</v>
      </c>
      <c r="I233">
        <v>97.9</v>
      </c>
      <c r="J233">
        <v>1802</v>
      </c>
    </row>
    <row r="234" spans="1:10">
      <c r="A234">
        <v>450</v>
      </c>
      <c r="B234">
        <v>99</v>
      </c>
      <c r="C234">
        <v>98.9</v>
      </c>
      <c r="D234">
        <v>98.8</v>
      </c>
      <c r="E234">
        <v>98.8</v>
      </c>
      <c r="F234">
        <v>98.7</v>
      </c>
      <c r="G234">
        <v>98.6</v>
      </c>
      <c r="H234">
        <v>98.5</v>
      </c>
      <c r="I234">
        <v>98.5</v>
      </c>
      <c r="J234">
        <v>1800</v>
      </c>
    </row>
    <row r="235" spans="1:10">
      <c r="A235">
        <v>452</v>
      </c>
      <c r="B235">
        <v>99.5</v>
      </c>
      <c r="C235">
        <v>99.5</v>
      </c>
      <c r="D235">
        <v>99.4</v>
      </c>
      <c r="E235">
        <v>99.3</v>
      </c>
      <c r="F235">
        <v>99.2</v>
      </c>
      <c r="G235">
        <v>99.2</v>
      </c>
      <c r="H235">
        <v>99.1</v>
      </c>
      <c r="I235">
        <v>99</v>
      </c>
      <c r="J235">
        <v>1798</v>
      </c>
    </row>
    <row r="236" spans="1:10">
      <c r="A236">
        <v>454</v>
      </c>
      <c r="B236">
        <v>100.1</v>
      </c>
      <c r="C236">
        <v>100</v>
      </c>
      <c r="D236">
        <v>99.9</v>
      </c>
      <c r="E236">
        <v>99.9</v>
      </c>
      <c r="F236">
        <v>99.8</v>
      </c>
      <c r="G236">
        <v>99.7</v>
      </c>
      <c r="H236">
        <v>99.6</v>
      </c>
      <c r="I236">
        <v>99.5</v>
      </c>
      <c r="J236">
        <v>1796</v>
      </c>
    </row>
    <row r="237" spans="1:10">
      <c r="A237">
        <v>456</v>
      </c>
      <c r="B237">
        <v>100.6</v>
      </c>
      <c r="C237">
        <v>100.6</v>
      </c>
      <c r="D237">
        <v>100.5</v>
      </c>
      <c r="E237">
        <v>100.4</v>
      </c>
      <c r="F237">
        <v>100.3</v>
      </c>
      <c r="G237">
        <v>100.2</v>
      </c>
      <c r="H237">
        <v>100.2</v>
      </c>
      <c r="I237">
        <v>100.1</v>
      </c>
      <c r="J237">
        <v>1794</v>
      </c>
    </row>
    <row r="238" spans="1:10">
      <c r="A238">
        <v>458</v>
      </c>
      <c r="B238">
        <v>101.2</v>
      </c>
      <c r="C238">
        <v>101.1</v>
      </c>
      <c r="D238">
        <v>101</v>
      </c>
      <c r="E238">
        <v>100.9</v>
      </c>
      <c r="F238">
        <v>100.9</v>
      </c>
      <c r="G238">
        <v>100.8</v>
      </c>
      <c r="H238">
        <v>100.7</v>
      </c>
      <c r="I238">
        <v>100.6</v>
      </c>
      <c r="J238">
        <v>1792</v>
      </c>
    </row>
    <row r="239" spans="1:10">
      <c r="A239">
        <v>460</v>
      </c>
      <c r="B239">
        <v>101.7</v>
      </c>
      <c r="C239">
        <v>101.7</v>
      </c>
      <c r="D239">
        <v>101.6</v>
      </c>
      <c r="E239">
        <v>101.5</v>
      </c>
      <c r="F239">
        <v>101.4</v>
      </c>
      <c r="G239">
        <v>101.3</v>
      </c>
      <c r="H239">
        <v>101.3</v>
      </c>
      <c r="I239">
        <v>101.2</v>
      </c>
      <c r="J239">
        <v>1790</v>
      </c>
    </row>
    <row r="240" spans="1:10">
      <c r="A240">
        <v>462</v>
      </c>
      <c r="B240">
        <v>102.3</v>
      </c>
      <c r="C240">
        <v>102.2</v>
      </c>
      <c r="D240">
        <v>102.1</v>
      </c>
      <c r="E240">
        <v>102</v>
      </c>
      <c r="F240">
        <v>102</v>
      </c>
      <c r="G240">
        <v>101.9</v>
      </c>
      <c r="H240">
        <v>101.8</v>
      </c>
      <c r="I240">
        <v>101.7</v>
      </c>
      <c r="J240">
        <v>1788</v>
      </c>
    </row>
    <row r="241" spans="1:10">
      <c r="A241">
        <v>464</v>
      </c>
      <c r="B241">
        <v>102.8</v>
      </c>
      <c r="C241">
        <v>102.8</v>
      </c>
      <c r="D241">
        <v>102.7</v>
      </c>
      <c r="E241">
        <v>102.6</v>
      </c>
      <c r="F241">
        <v>102.5</v>
      </c>
      <c r="G241">
        <v>102.4</v>
      </c>
      <c r="H241">
        <v>102.4</v>
      </c>
      <c r="I241">
        <v>102.3</v>
      </c>
      <c r="J241">
        <v>1786</v>
      </c>
    </row>
    <row r="242" spans="1:10">
      <c r="A242">
        <v>466</v>
      </c>
      <c r="B242">
        <v>103.4</v>
      </c>
      <c r="C242">
        <v>103.3</v>
      </c>
      <c r="D242">
        <v>103.2</v>
      </c>
      <c r="E242">
        <v>103.2</v>
      </c>
      <c r="F242">
        <v>103.1</v>
      </c>
      <c r="G242">
        <v>103</v>
      </c>
      <c r="H242">
        <v>102.9</v>
      </c>
      <c r="I242">
        <v>102.8</v>
      </c>
      <c r="J242">
        <v>1784</v>
      </c>
    </row>
    <row r="243" spans="1:10">
      <c r="A243">
        <v>468</v>
      </c>
      <c r="B243">
        <v>103.9</v>
      </c>
      <c r="C243">
        <v>103.9</v>
      </c>
      <c r="D243">
        <v>103.8</v>
      </c>
      <c r="E243">
        <v>103.7</v>
      </c>
      <c r="F243">
        <v>103.6</v>
      </c>
      <c r="G243">
        <v>103.5</v>
      </c>
      <c r="H243">
        <v>103.5</v>
      </c>
      <c r="I243">
        <v>103.4</v>
      </c>
      <c r="J243">
        <v>1782</v>
      </c>
    </row>
    <row r="244" spans="1:10">
      <c r="A244">
        <v>470</v>
      </c>
      <c r="B244">
        <v>104.5</v>
      </c>
      <c r="C244">
        <v>104.4</v>
      </c>
      <c r="D244">
        <v>104.3</v>
      </c>
      <c r="E244">
        <v>104.3</v>
      </c>
      <c r="F244">
        <v>104.2</v>
      </c>
      <c r="G244">
        <v>104.1</v>
      </c>
      <c r="H244">
        <v>104</v>
      </c>
      <c r="I244">
        <v>103.9</v>
      </c>
      <c r="J244">
        <v>1780</v>
      </c>
    </row>
    <row r="245" spans="1:10">
      <c r="A245">
        <v>472</v>
      </c>
      <c r="B245">
        <v>105.1</v>
      </c>
      <c r="C245">
        <v>105</v>
      </c>
      <c r="D245">
        <v>104.9</v>
      </c>
      <c r="E245">
        <v>104.8</v>
      </c>
      <c r="F245">
        <v>104.7</v>
      </c>
      <c r="G245">
        <v>104.7</v>
      </c>
      <c r="H245">
        <v>104.6</v>
      </c>
      <c r="I245">
        <v>104.5</v>
      </c>
      <c r="J245">
        <v>1778</v>
      </c>
    </row>
    <row r="246" spans="1:10">
      <c r="A246">
        <v>474</v>
      </c>
      <c r="B246">
        <v>105.6</v>
      </c>
      <c r="C246">
        <v>105.5</v>
      </c>
      <c r="D246">
        <v>105.5</v>
      </c>
      <c r="E246">
        <v>105.4</v>
      </c>
      <c r="F246">
        <v>105.3</v>
      </c>
      <c r="G246">
        <v>105.2</v>
      </c>
      <c r="H246">
        <v>105.1</v>
      </c>
      <c r="I246">
        <v>105.1</v>
      </c>
      <c r="J246">
        <v>1776</v>
      </c>
    </row>
    <row r="247" spans="1:10">
      <c r="A247">
        <v>476</v>
      </c>
      <c r="B247">
        <v>106.2</v>
      </c>
      <c r="C247">
        <v>106.1</v>
      </c>
      <c r="D247">
        <v>106</v>
      </c>
      <c r="E247">
        <v>105.9</v>
      </c>
      <c r="F247">
        <v>105.9</v>
      </c>
      <c r="G247">
        <v>105.8</v>
      </c>
      <c r="H247">
        <v>105.7</v>
      </c>
      <c r="I247">
        <v>105.6</v>
      </c>
      <c r="J247">
        <v>1774</v>
      </c>
    </row>
    <row r="248" spans="1:10">
      <c r="A248">
        <v>478</v>
      </c>
      <c r="B248">
        <v>106.7</v>
      </c>
      <c r="C248">
        <v>106.6</v>
      </c>
      <c r="D248">
        <v>106.6</v>
      </c>
      <c r="E248">
        <v>106.5</v>
      </c>
      <c r="F248">
        <v>106.4</v>
      </c>
      <c r="G248">
        <v>106.3</v>
      </c>
      <c r="H248">
        <v>106.3</v>
      </c>
      <c r="I248">
        <v>106.2</v>
      </c>
      <c r="J248">
        <v>1772</v>
      </c>
    </row>
    <row r="249" spans="1:10">
      <c r="A249">
        <v>480</v>
      </c>
      <c r="B249">
        <v>107.3</v>
      </c>
      <c r="C249">
        <v>107.2</v>
      </c>
      <c r="D249">
        <v>107.1</v>
      </c>
      <c r="E249">
        <v>107</v>
      </c>
      <c r="F249">
        <v>107</v>
      </c>
      <c r="G249">
        <v>106.9</v>
      </c>
      <c r="H249">
        <v>106.8</v>
      </c>
      <c r="I249">
        <v>106.7</v>
      </c>
      <c r="J249">
        <v>1770</v>
      </c>
    </row>
    <row r="250" spans="1:10">
      <c r="A250">
        <v>482</v>
      </c>
      <c r="B250">
        <v>107.8</v>
      </c>
      <c r="C250">
        <v>107.8</v>
      </c>
      <c r="D250">
        <v>107.7</v>
      </c>
      <c r="E250">
        <v>107.6</v>
      </c>
      <c r="F250">
        <v>107.5</v>
      </c>
      <c r="G250">
        <v>107.4</v>
      </c>
      <c r="H250">
        <v>107.4</v>
      </c>
      <c r="I250">
        <v>107.3</v>
      </c>
      <c r="J250">
        <v>1768</v>
      </c>
    </row>
    <row r="251" spans="1:10">
      <c r="A251">
        <v>484</v>
      </c>
      <c r="B251">
        <v>108.4</v>
      </c>
      <c r="C251">
        <v>108.3</v>
      </c>
      <c r="D251">
        <v>108.2</v>
      </c>
      <c r="E251">
        <v>108.2</v>
      </c>
      <c r="F251">
        <v>108.1</v>
      </c>
      <c r="G251">
        <v>108</v>
      </c>
      <c r="H251">
        <v>107.9</v>
      </c>
      <c r="I251">
        <v>107.9</v>
      </c>
      <c r="J251">
        <v>1766</v>
      </c>
    </row>
    <row r="252" spans="1:10">
      <c r="A252">
        <v>486</v>
      </c>
      <c r="B252">
        <v>109</v>
      </c>
      <c r="C252">
        <v>108.9</v>
      </c>
      <c r="D252">
        <v>108.8</v>
      </c>
      <c r="E252">
        <v>108.7</v>
      </c>
      <c r="F252">
        <v>108.6</v>
      </c>
      <c r="G252">
        <v>108.6</v>
      </c>
      <c r="H252">
        <v>108.5</v>
      </c>
      <c r="I252">
        <v>108.4</v>
      </c>
      <c r="J252">
        <v>1764</v>
      </c>
    </row>
    <row r="253" spans="1:10">
      <c r="A253">
        <v>488</v>
      </c>
      <c r="B253">
        <v>109.5</v>
      </c>
      <c r="C253">
        <v>109.5</v>
      </c>
      <c r="D253">
        <v>109.4</v>
      </c>
      <c r="E253">
        <v>109.3</v>
      </c>
      <c r="F253">
        <v>109.2</v>
      </c>
      <c r="G253">
        <v>109.1</v>
      </c>
      <c r="H253">
        <v>109.1</v>
      </c>
      <c r="I253">
        <v>109</v>
      </c>
      <c r="J253">
        <v>1762</v>
      </c>
    </row>
    <row r="254" spans="1:10">
      <c r="A254">
        <v>490</v>
      </c>
      <c r="B254">
        <v>110.1</v>
      </c>
      <c r="C254">
        <v>110</v>
      </c>
      <c r="D254">
        <v>109.9</v>
      </c>
      <c r="E254">
        <v>109.9</v>
      </c>
      <c r="F254">
        <v>109.8</v>
      </c>
      <c r="G254">
        <v>109.7</v>
      </c>
      <c r="H254">
        <v>109.6</v>
      </c>
      <c r="I254">
        <v>109.5</v>
      </c>
      <c r="J254">
        <v>1760</v>
      </c>
    </row>
    <row r="255" spans="1:10">
      <c r="A255">
        <v>492</v>
      </c>
      <c r="B255">
        <v>110.7</v>
      </c>
      <c r="C255">
        <v>110.6</v>
      </c>
      <c r="D255">
        <v>110.5</v>
      </c>
      <c r="E255">
        <v>110.4</v>
      </c>
      <c r="F255">
        <v>110.3</v>
      </c>
      <c r="G255">
        <v>110.3</v>
      </c>
      <c r="H255">
        <v>110.2</v>
      </c>
      <c r="I255">
        <v>110.1</v>
      </c>
      <c r="J255">
        <v>1758</v>
      </c>
    </row>
    <row r="256" spans="1:10">
      <c r="A256">
        <v>494</v>
      </c>
      <c r="B256">
        <v>111.2</v>
      </c>
      <c r="C256">
        <v>111.1</v>
      </c>
      <c r="D256">
        <v>111.1</v>
      </c>
      <c r="E256">
        <v>111</v>
      </c>
      <c r="F256">
        <v>110.9</v>
      </c>
      <c r="G256">
        <v>110.8</v>
      </c>
      <c r="H256">
        <v>110.7</v>
      </c>
      <c r="I256">
        <v>110.7</v>
      </c>
      <c r="J256">
        <v>1756</v>
      </c>
    </row>
    <row r="257" spans="1:10">
      <c r="A257">
        <v>496</v>
      </c>
      <c r="B257">
        <v>111.8</v>
      </c>
      <c r="C257">
        <v>111.7</v>
      </c>
      <c r="D257">
        <v>111.6</v>
      </c>
      <c r="E257">
        <v>111.6</v>
      </c>
      <c r="F257">
        <v>111.5</v>
      </c>
      <c r="G257">
        <v>111.4</v>
      </c>
      <c r="H257">
        <v>111.3</v>
      </c>
      <c r="I257">
        <v>111.2</v>
      </c>
      <c r="J257">
        <v>1754</v>
      </c>
    </row>
    <row r="258" spans="1:10">
      <c r="A258">
        <v>498</v>
      </c>
      <c r="B258">
        <v>112.4</v>
      </c>
      <c r="C258">
        <v>112.3</v>
      </c>
      <c r="D258">
        <v>112.2</v>
      </c>
      <c r="E258">
        <v>112.1</v>
      </c>
      <c r="F258">
        <v>112</v>
      </c>
      <c r="G258">
        <v>112</v>
      </c>
      <c r="H258">
        <v>111.9</v>
      </c>
      <c r="I258">
        <v>111.8</v>
      </c>
      <c r="J258">
        <v>1752</v>
      </c>
    </row>
    <row r="259" spans="1:10">
      <c r="A259">
        <v>500</v>
      </c>
      <c r="B259">
        <v>112.9</v>
      </c>
      <c r="C259">
        <v>112.9</v>
      </c>
      <c r="D259">
        <v>112.8</v>
      </c>
      <c r="E259">
        <v>112.7</v>
      </c>
      <c r="F259">
        <v>112.6</v>
      </c>
      <c r="G259">
        <v>112.5</v>
      </c>
      <c r="H259">
        <v>112.4</v>
      </c>
      <c r="I259">
        <v>112.4</v>
      </c>
      <c r="J259">
        <v>1750</v>
      </c>
    </row>
    <row r="260" spans="1:10">
      <c r="A260">
        <v>502</v>
      </c>
      <c r="B260">
        <v>113.5</v>
      </c>
      <c r="C260">
        <v>113.4</v>
      </c>
      <c r="D260">
        <v>113.3</v>
      </c>
      <c r="E260">
        <v>113.3</v>
      </c>
      <c r="F260">
        <v>113.2</v>
      </c>
      <c r="G260">
        <v>113.1</v>
      </c>
      <c r="H260">
        <v>113</v>
      </c>
      <c r="I260">
        <v>112.9</v>
      </c>
      <c r="J260">
        <v>1748</v>
      </c>
    </row>
    <row r="261" spans="1:10">
      <c r="A261">
        <v>504</v>
      </c>
      <c r="B261">
        <v>114.1</v>
      </c>
      <c r="C261">
        <v>114</v>
      </c>
      <c r="D261">
        <v>113.9</v>
      </c>
      <c r="E261">
        <v>113.8</v>
      </c>
      <c r="F261">
        <v>113.8</v>
      </c>
      <c r="G261">
        <v>113.7</v>
      </c>
      <c r="H261">
        <v>113.6</v>
      </c>
      <c r="I261">
        <v>113.5</v>
      </c>
      <c r="J261">
        <v>1746</v>
      </c>
    </row>
    <row r="262" spans="1:10">
      <c r="A262">
        <v>506</v>
      </c>
      <c r="B262">
        <v>114.6</v>
      </c>
      <c r="C262">
        <v>114.6</v>
      </c>
      <c r="D262">
        <v>114.5</v>
      </c>
      <c r="E262">
        <v>114.4</v>
      </c>
      <c r="F262">
        <v>114.3</v>
      </c>
      <c r="G262">
        <v>114.2</v>
      </c>
      <c r="H262">
        <v>114.2</v>
      </c>
      <c r="I262">
        <v>114.1</v>
      </c>
      <c r="J262">
        <v>1744</v>
      </c>
    </row>
    <row r="263" spans="1:10">
      <c r="A263">
        <v>508</v>
      </c>
      <c r="B263">
        <v>115.2</v>
      </c>
      <c r="C263">
        <v>115.1</v>
      </c>
      <c r="D263">
        <v>115.1</v>
      </c>
      <c r="E263">
        <v>115</v>
      </c>
      <c r="F263">
        <v>114.9</v>
      </c>
      <c r="G263">
        <v>114.8</v>
      </c>
      <c r="H263">
        <v>114.7</v>
      </c>
      <c r="I263">
        <v>114.7</v>
      </c>
      <c r="J263">
        <v>1742</v>
      </c>
    </row>
    <row r="264" spans="1:10">
      <c r="A264">
        <v>510</v>
      </c>
      <c r="B264">
        <v>115.8</v>
      </c>
      <c r="C264">
        <v>115.7</v>
      </c>
      <c r="D264">
        <v>115.6</v>
      </c>
      <c r="E264">
        <v>115.5</v>
      </c>
      <c r="F264">
        <v>115.5</v>
      </c>
      <c r="G264">
        <v>115.4</v>
      </c>
      <c r="H264">
        <v>115.3</v>
      </c>
      <c r="I264">
        <v>115.2</v>
      </c>
      <c r="J264">
        <v>1740</v>
      </c>
    </row>
    <row r="265" spans="1:10">
      <c r="A265">
        <v>512</v>
      </c>
      <c r="B265">
        <v>116.4</v>
      </c>
      <c r="C265">
        <v>116.3</v>
      </c>
      <c r="D265">
        <v>116.2</v>
      </c>
      <c r="E265">
        <v>116.1</v>
      </c>
      <c r="F265">
        <v>116</v>
      </c>
      <c r="G265">
        <v>116</v>
      </c>
      <c r="H265">
        <v>115.9</v>
      </c>
      <c r="I265">
        <v>115.8</v>
      </c>
      <c r="J265">
        <v>1738</v>
      </c>
    </row>
    <row r="266" spans="1:10">
      <c r="A266">
        <v>514</v>
      </c>
      <c r="B266">
        <v>116.9</v>
      </c>
      <c r="C266">
        <v>116.9</v>
      </c>
      <c r="D266">
        <v>116.8</v>
      </c>
      <c r="E266">
        <v>116.7</v>
      </c>
      <c r="F266">
        <v>116.6</v>
      </c>
      <c r="G266">
        <v>116.5</v>
      </c>
      <c r="H266">
        <v>116.5</v>
      </c>
      <c r="I266">
        <v>116.4</v>
      </c>
      <c r="J266">
        <v>1736</v>
      </c>
    </row>
    <row r="267" spans="1:10">
      <c r="A267">
        <v>516</v>
      </c>
      <c r="B267">
        <v>117.5</v>
      </c>
      <c r="C267">
        <v>117.4</v>
      </c>
      <c r="D267">
        <v>117.4</v>
      </c>
      <c r="E267">
        <v>117.3</v>
      </c>
      <c r="F267">
        <v>117.2</v>
      </c>
      <c r="G267">
        <v>117.1</v>
      </c>
      <c r="H267">
        <v>117</v>
      </c>
      <c r="I267">
        <v>116.9</v>
      </c>
      <c r="J267">
        <v>1734</v>
      </c>
    </row>
    <row r="268" spans="1:10">
      <c r="A268">
        <v>518</v>
      </c>
      <c r="B268">
        <v>118.1</v>
      </c>
      <c r="C268">
        <v>118</v>
      </c>
      <c r="D268">
        <v>117.9</v>
      </c>
      <c r="E268">
        <v>117.9</v>
      </c>
      <c r="F268">
        <v>117.8</v>
      </c>
      <c r="G268">
        <v>117.7</v>
      </c>
      <c r="H268">
        <v>117.6</v>
      </c>
      <c r="I268">
        <v>117.5</v>
      </c>
      <c r="J268">
        <v>1732</v>
      </c>
    </row>
    <row r="269" spans="1:10">
      <c r="A269">
        <v>520</v>
      </c>
      <c r="B269">
        <v>118.7</v>
      </c>
      <c r="C269">
        <v>118.6</v>
      </c>
      <c r="D269">
        <v>118.5</v>
      </c>
      <c r="E269">
        <v>118.4</v>
      </c>
      <c r="F269">
        <v>118.3</v>
      </c>
      <c r="G269">
        <v>118.3</v>
      </c>
      <c r="H269">
        <v>118.2</v>
      </c>
      <c r="I269">
        <v>118.1</v>
      </c>
      <c r="J269">
        <v>1730</v>
      </c>
    </row>
    <row r="270" spans="1:10">
      <c r="A270">
        <v>522</v>
      </c>
      <c r="B270">
        <v>119.3</v>
      </c>
      <c r="C270">
        <v>119.2</v>
      </c>
      <c r="D270">
        <v>119.1</v>
      </c>
      <c r="E270">
        <v>119</v>
      </c>
      <c r="F270">
        <v>118.9</v>
      </c>
      <c r="G270">
        <v>118.8</v>
      </c>
      <c r="H270">
        <v>118.8</v>
      </c>
      <c r="I270">
        <v>118.7</v>
      </c>
      <c r="J270">
        <v>1728</v>
      </c>
    </row>
    <row r="271" spans="1:10">
      <c r="A271">
        <v>524</v>
      </c>
      <c r="B271">
        <v>119.8</v>
      </c>
      <c r="C271">
        <v>119.8</v>
      </c>
      <c r="D271">
        <v>119.7</v>
      </c>
      <c r="E271">
        <v>119.6</v>
      </c>
      <c r="F271">
        <v>119.5</v>
      </c>
      <c r="G271">
        <v>119.4</v>
      </c>
      <c r="H271">
        <v>119.3</v>
      </c>
      <c r="I271">
        <v>119.3</v>
      </c>
      <c r="J271">
        <v>1726</v>
      </c>
    </row>
    <row r="272" spans="1:10">
      <c r="A272">
        <v>526</v>
      </c>
      <c r="B272">
        <v>120.4</v>
      </c>
      <c r="C272">
        <v>120.3</v>
      </c>
      <c r="D272">
        <v>120.3</v>
      </c>
      <c r="E272">
        <v>120.2</v>
      </c>
      <c r="F272">
        <v>120.1</v>
      </c>
      <c r="G272">
        <v>120</v>
      </c>
      <c r="H272">
        <v>119.9</v>
      </c>
      <c r="I272">
        <v>119.8</v>
      </c>
      <c r="J272">
        <v>1724</v>
      </c>
    </row>
    <row r="273" spans="1:10">
      <c r="A273">
        <v>528</v>
      </c>
      <c r="B273">
        <v>121</v>
      </c>
      <c r="C273">
        <v>120.9</v>
      </c>
      <c r="D273">
        <v>120.8</v>
      </c>
      <c r="E273">
        <v>120.8</v>
      </c>
      <c r="F273">
        <v>120.7</v>
      </c>
      <c r="G273">
        <v>120.6</v>
      </c>
      <c r="H273">
        <v>120.5</v>
      </c>
      <c r="I273">
        <v>120.4</v>
      </c>
      <c r="J273">
        <v>1722</v>
      </c>
    </row>
    <row r="274" spans="1:10">
      <c r="A274">
        <v>530</v>
      </c>
      <c r="B274">
        <v>121.6</v>
      </c>
      <c r="C274">
        <v>121.5</v>
      </c>
      <c r="D274">
        <v>121.4</v>
      </c>
      <c r="E274">
        <v>121.3</v>
      </c>
      <c r="F274">
        <v>121.3</v>
      </c>
      <c r="G274">
        <v>121.2</v>
      </c>
      <c r="H274">
        <v>121.1</v>
      </c>
      <c r="I274">
        <v>121</v>
      </c>
      <c r="J274">
        <v>1720</v>
      </c>
    </row>
    <row r="275" spans="1:10">
      <c r="A275">
        <v>532</v>
      </c>
      <c r="B275">
        <v>122.2</v>
      </c>
      <c r="C275">
        <v>122.1</v>
      </c>
      <c r="D275">
        <v>122</v>
      </c>
      <c r="E275">
        <v>121.9</v>
      </c>
      <c r="F275">
        <v>121.8</v>
      </c>
      <c r="G275">
        <v>121.8</v>
      </c>
      <c r="H275">
        <v>121.7</v>
      </c>
      <c r="I275">
        <v>121.6</v>
      </c>
      <c r="J275">
        <v>1718</v>
      </c>
    </row>
    <row r="276" spans="1:10">
      <c r="A276">
        <v>534</v>
      </c>
      <c r="B276">
        <v>122.8</v>
      </c>
      <c r="C276">
        <v>122.7</v>
      </c>
      <c r="D276">
        <v>122.6</v>
      </c>
      <c r="E276">
        <v>122.5</v>
      </c>
      <c r="F276">
        <v>122.4</v>
      </c>
      <c r="G276">
        <v>122.3</v>
      </c>
      <c r="H276">
        <v>122.3</v>
      </c>
      <c r="I276">
        <v>122.2</v>
      </c>
      <c r="J276">
        <v>1716</v>
      </c>
    </row>
    <row r="277" spans="1:10">
      <c r="A277">
        <v>536</v>
      </c>
      <c r="B277">
        <v>123.3</v>
      </c>
      <c r="C277">
        <v>123.3</v>
      </c>
      <c r="D277">
        <v>123.2</v>
      </c>
      <c r="E277">
        <v>123.1</v>
      </c>
      <c r="F277">
        <v>123</v>
      </c>
      <c r="G277">
        <v>122.9</v>
      </c>
      <c r="H277">
        <v>122.8</v>
      </c>
      <c r="I277">
        <v>122.8</v>
      </c>
      <c r="J277">
        <v>1714</v>
      </c>
    </row>
    <row r="278" spans="1:10">
      <c r="A278">
        <v>538</v>
      </c>
      <c r="B278">
        <v>123.9</v>
      </c>
      <c r="C278">
        <v>123.8</v>
      </c>
      <c r="D278">
        <v>123.8</v>
      </c>
      <c r="E278">
        <v>123.7</v>
      </c>
      <c r="F278">
        <v>123.6</v>
      </c>
      <c r="G278">
        <v>123.5</v>
      </c>
      <c r="H278">
        <v>123.4</v>
      </c>
      <c r="I278">
        <v>123.3</v>
      </c>
      <c r="J278">
        <v>1712</v>
      </c>
    </row>
    <row r="279" spans="1:10">
      <c r="A279">
        <v>540</v>
      </c>
      <c r="B279">
        <v>124.5</v>
      </c>
      <c r="C279">
        <v>124.4</v>
      </c>
      <c r="D279">
        <v>124.4</v>
      </c>
      <c r="E279">
        <v>124.3</v>
      </c>
      <c r="F279">
        <v>124.2</v>
      </c>
      <c r="G279">
        <v>124.1</v>
      </c>
      <c r="H279">
        <v>124</v>
      </c>
      <c r="I279">
        <v>123.9</v>
      </c>
      <c r="J279">
        <v>1710</v>
      </c>
    </row>
    <row r="280" spans="1:10">
      <c r="A280">
        <v>542</v>
      </c>
      <c r="B280">
        <v>125.1</v>
      </c>
      <c r="C280">
        <v>125</v>
      </c>
      <c r="D280">
        <v>124.9</v>
      </c>
      <c r="E280">
        <v>124.9</v>
      </c>
      <c r="F280">
        <v>124.8</v>
      </c>
      <c r="G280">
        <v>124.7</v>
      </c>
      <c r="H280">
        <v>124.6</v>
      </c>
      <c r="I280">
        <v>124.5</v>
      </c>
      <c r="J280">
        <v>1708</v>
      </c>
    </row>
    <row r="281" spans="1:10">
      <c r="A281">
        <v>544</v>
      </c>
      <c r="B281">
        <v>125.7</v>
      </c>
      <c r="C281">
        <v>125.6</v>
      </c>
      <c r="D281">
        <v>125.5</v>
      </c>
      <c r="E281">
        <v>125.4</v>
      </c>
      <c r="F281">
        <v>125.4</v>
      </c>
      <c r="G281">
        <v>125.3</v>
      </c>
      <c r="H281">
        <v>125.2</v>
      </c>
      <c r="I281">
        <v>125.1</v>
      </c>
      <c r="J281">
        <v>1706</v>
      </c>
    </row>
    <row r="282" spans="1:10">
      <c r="A282">
        <v>546</v>
      </c>
      <c r="B282">
        <v>126.3</v>
      </c>
      <c r="C282">
        <v>126.2</v>
      </c>
      <c r="D282">
        <v>126.1</v>
      </c>
      <c r="E282">
        <v>126</v>
      </c>
      <c r="F282">
        <v>126</v>
      </c>
      <c r="G282">
        <v>125.9</v>
      </c>
      <c r="H282">
        <v>125.8</v>
      </c>
      <c r="I282">
        <v>125.7</v>
      </c>
      <c r="J282">
        <v>1704</v>
      </c>
    </row>
    <row r="283" spans="1:10">
      <c r="A283">
        <v>548</v>
      </c>
      <c r="B283">
        <v>126.9</v>
      </c>
      <c r="C283">
        <v>126.8</v>
      </c>
      <c r="D283">
        <v>126.7</v>
      </c>
      <c r="E283">
        <v>126.6</v>
      </c>
      <c r="F283">
        <v>126.5</v>
      </c>
      <c r="G283">
        <v>126.5</v>
      </c>
      <c r="H283">
        <v>126.4</v>
      </c>
      <c r="I283">
        <v>126.3</v>
      </c>
      <c r="J283">
        <v>1702</v>
      </c>
    </row>
    <row r="284" spans="1:10">
      <c r="A284">
        <v>550</v>
      </c>
      <c r="B284">
        <v>127.5</v>
      </c>
      <c r="C284">
        <v>127.4</v>
      </c>
      <c r="D284">
        <v>127.3</v>
      </c>
      <c r="E284">
        <v>127.2</v>
      </c>
      <c r="F284">
        <v>127.1</v>
      </c>
      <c r="G284">
        <v>127.1</v>
      </c>
      <c r="H284">
        <v>127</v>
      </c>
      <c r="I284">
        <v>126.9</v>
      </c>
      <c r="J284">
        <v>1700</v>
      </c>
    </row>
    <row r="285" spans="1:10">
      <c r="A285">
        <v>552</v>
      </c>
      <c r="B285">
        <v>128.1</v>
      </c>
      <c r="C285">
        <v>128</v>
      </c>
      <c r="D285">
        <v>127.9</v>
      </c>
      <c r="E285">
        <v>127.8</v>
      </c>
      <c r="F285">
        <v>127.7</v>
      </c>
      <c r="G285">
        <v>127.7</v>
      </c>
      <c r="H285">
        <v>127.6</v>
      </c>
      <c r="I285">
        <v>127.5</v>
      </c>
      <c r="J285">
        <v>1698</v>
      </c>
    </row>
    <row r="286" spans="1:10">
      <c r="A286">
        <v>554</v>
      </c>
      <c r="B286">
        <v>128.69999999999999</v>
      </c>
      <c r="C286">
        <v>128.6</v>
      </c>
      <c r="D286">
        <v>128.5</v>
      </c>
      <c r="E286">
        <v>128.4</v>
      </c>
      <c r="F286">
        <v>128.30000000000001</v>
      </c>
      <c r="G286">
        <v>128.19999999999999</v>
      </c>
      <c r="H286">
        <v>128.19999999999999</v>
      </c>
      <c r="I286">
        <v>128.1</v>
      </c>
      <c r="J286">
        <v>1696</v>
      </c>
    </row>
    <row r="287" spans="1:10">
      <c r="A287">
        <v>556</v>
      </c>
      <c r="B287">
        <v>129.30000000000001</v>
      </c>
      <c r="C287">
        <v>129.19999999999999</v>
      </c>
      <c r="D287">
        <v>129.1</v>
      </c>
      <c r="E287">
        <v>129</v>
      </c>
      <c r="F287">
        <v>128.9</v>
      </c>
      <c r="G287">
        <v>128.80000000000001</v>
      </c>
      <c r="H287">
        <v>128.80000000000001</v>
      </c>
      <c r="I287">
        <v>128.69999999999999</v>
      </c>
      <c r="J287">
        <v>1694</v>
      </c>
    </row>
    <row r="288" spans="1:10">
      <c r="A288">
        <v>558</v>
      </c>
      <c r="B288">
        <v>129.9</v>
      </c>
      <c r="C288">
        <v>129.80000000000001</v>
      </c>
      <c r="D288">
        <v>129.69999999999999</v>
      </c>
      <c r="E288">
        <v>129.6</v>
      </c>
      <c r="F288">
        <v>129.5</v>
      </c>
      <c r="G288">
        <v>129.4</v>
      </c>
      <c r="H288">
        <v>129.4</v>
      </c>
      <c r="I288">
        <v>129.30000000000001</v>
      </c>
      <c r="J288">
        <v>1692</v>
      </c>
    </row>
    <row r="289" spans="1:10">
      <c r="A289">
        <v>560</v>
      </c>
      <c r="B289">
        <v>130.5</v>
      </c>
      <c r="C289">
        <v>130.4</v>
      </c>
      <c r="D289">
        <v>130.30000000000001</v>
      </c>
      <c r="E289">
        <v>130.19999999999999</v>
      </c>
      <c r="F289">
        <v>130.1</v>
      </c>
      <c r="G289">
        <v>130</v>
      </c>
      <c r="H289">
        <v>130</v>
      </c>
      <c r="I289">
        <v>129.9</v>
      </c>
      <c r="J289">
        <v>1690</v>
      </c>
    </row>
    <row r="290" spans="1:10">
      <c r="A290">
        <v>562</v>
      </c>
      <c r="B290">
        <v>131.1</v>
      </c>
      <c r="C290">
        <v>131</v>
      </c>
      <c r="D290">
        <v>130.9</v>
      </c>
      <c r="E290">
        <v>130.80000000000001</v>
      </c>
      <c r="F290">
        <v>130.69999999999999</v>
      </c>
      <c r="G290">
        <v>130.6</v>
      </c>
      <c r="H290">
        <v>130.5</v>
      </c>
      <c r="I290">
        <v>130.5</v>
      </c>
      <c r="J290">
        <v>1688</v>
      </c>
    </row>
    <row r="291" spans="1:10">
      <c r="A291">
        <v>564</v>
      </c>
      <c r="B291">
        <v>131.69999999999999</v>
      </c>
      <c r="C291">
        <v>131.6</v>
      </c>
      <c r="D291">
        <v>131.5</v>
      </c>
      <c r="E291">
        <v>131.4</v>
      </c>
      <c r="F291">
        <v>131.30000000000001</v>
      </c>
      <c r="G291">
        <v>131.19999999999999</v>
      </c>
      <c r="H291">
        <v>131.1</v>
      </c>
      <c r="I291">
        <v>131.1</v>
      </c>
      <c r="J291">
        <v>1686</v>
      </c>
    </row>
    <row r="292" spans="1:10">
      <c r="A292">
        <v>566</v>
      </c>
      <c r="B292">
        <v>132.30000000000001</v>
      </c>
      <c r="C292">
        <v>132.19999999999999</v>
      </c>
      <c r="D292">
        <v>132.1</v>
      </c>
      <c r="E292">
        <v>132</v>
      </c>
      <c r="F292">
        <v>131.9</v>
      </c>
      <c r="G292">
        <v>131.80000000000001</v>
      </c>
      <c r="H292">
        <v>131.69999999999999</v>
      </c>
      <c r="I292">
        <v>131.69999999999999</v>
      </c>
      <c r="J292">
        <v>1684</v>
      </c>
    </row>
    <row r="293" spans="1:10">
      <c r="A293">
        <v>568</v>
      </c>
      <c r="B293">
        <v>132.9</v>
      </c>
      <c r="C293">
        <v>132.80000000000001</v>
      </c>
      <c r="D293">
        <v>132.69999999999999</v>
      </c>
      <c r="E293">
        <v>132.6</v>
      </c>
      <c r="F293">
        <v>132.5</v>
      </c>
      <c r="G293">
        <v>132.4</v>
      </c>
      <c r="H293">
        <v>132.30000000000001</v>
      </c>
      <c r="I293">
        <v>132.30000000000001</v>
      </c>
      <c r="J293">
        <v>1682</v>
      </c>
    </row>
    <row r="294" spans="1:10">
      <c r="A294">
        <v>570</v>
      </c>
      <c r="B294">
        <v>133.5</v>
      </c>
      <c r="C294">
        <v>133.4</v>
      </c>
      <c r="D294">
        <v>133.30000000000001</v>
      </c>
      <c r="E294">
        <v>133.19999999999999</v>
      </c>
      <c r="F294">
        <v>133.1</v>
      </c>
      <c r="G294">
        <v>133</v>
      </c>
      <c r="H294">
        <v>133</v>
      </c>
      <c r="I294">
        <v>132.9</v>
      </c>
      <c r="J294">
        <v>1680</v>
      </c>
    </row>
    <row r="295" spans="1:10">
      <c r="A295">
        <v>572</v>
      </c>
      <c r="B295">
        <v>134.1</v>
      </c>
      <c r="C295">
        <v>134</v>
      </c>
      <c r="D295">
        <v>133.9</v>
      </c>
      <c r="E295">
        <v>133.80000000000001</v>
      </c>
      <c r="F295">
        <v>133.69999999999999</v>
      </c>
      <c r="G295">
        <v>133.6</v>
      </c>
      <c r="H295">
        <v>133.6</v>
      </c>
      <c r="I295">
        <v>133.5</v>
      </c>
      <c r="J295">
        <v>1678</v>
      </c>
    </row>
    <row r="296" spans="1:10">
      <c r="A296">
        <v>574</v>
      </c>
      <c r="B296">
        <v>134.69999999999999</v>
      </c>
      <c r="C296">
        <v>134.6</v>
      </c>
      <c r="D296">
        <v>134.5</v>
      </c>
      <c r="E296">
        <v>134.4</v>
      </c>
      <c r="F296">
        <v>134.30000000000001</v>
      </c>
      <c r="G296">
        <v>134.19999999999999</v>
      </c>
      <c r="H296">
        <v>134.19999999999999</v>
      </c>
      <c r="I296">
        <v>134.1</v>
      </c>
      <c r="J296">
        <v>1676</v>
      </c>
    </row>
    <row r="297" spans="1:10">
      <c r="A297">
        <v>576</v>
      </c>
      <c r="B297">
        <v>135.30000000000001</v>
      </c>
      <c r="C297">
        <v>135.19999999999999</v>
      </c>
      <c r="D297">
        <v>135.1</v>
      </c>
      <c r="E297">
        <v>135</v>
      </c>
      <c r="F297">
        <v>134.9</v>
      </c>
      <c r="G297">
        <v>134.9</v>
      </c>
      <c r="H297">
        <v>134.80000000000001</v>
      </c>
      <c r="I297">
        <v>134.69999999999999</v>
      </c>
      <c r="J297">
        <v>1674</v>
      </c>
    </row>
    <row r="298" spans="1:10">
      <c r="A298">
        <v>578</v>
      </c>
      <c r="B298">
        <v>135.9</v>
      </c>
      <c r="C298">
        <v>135.80000000000001</v>
      </c>
      <c r="D298">
        <v>135.69999999999999</v>
      </c>
      <c r="E298">
        <v>135.6</v>
      </c>
      <c r="F298">
        <v>135.5</v>
      </c>
      <c r="G298">
        <v>135.5</v>
      </c>
      <c r="H298">
        <v>135.4</v>
      </c>
      <c r="I298">
        <v>135.30000000000001</v>
      </c>
      <c r="J298">
        <v>1672</v>
      </c>
    </row>
    <row r="299" spans="1:10">
      <c r="A299">
        <v>580</v>
      </c>
      <c r="B299">
        <v>136.5</v>
      </c>
      <c r="C299">
        <v>136.4</v>
      </c>
      <c r="D299">
        <v>136.30000000000001</v>
      </c>
      <c r="E299">
        <v>136.19999999999999</v>
      </c>
      <c r="F299">
        <v>136.1</v>
      </c>
      <c r="G299">
        <v>136.1</v>
      </c>
      <c r="H299">
        <v>136</v>
      </c>
      <c r="I299">
        <v>135.9</v>
      </c>
      <c r="J299">
        <v>1670</v>
      </c>
    </row>
    <row r="300" spans="1:10">
      <c r="A300">
        <v>582</v>
      </c>
      <c r="B300">
        <v>137.1</v>
      </c>
      <c r="C300">
        <v>137</v>
      </c>
      <c r="D300">
        <v>136.9</v>
      </c>
      <c r="E300">
        <v>136.80000000000001</v>
      </c>
      <c r="F300">
        <v>136.80000000000001</v>
      </c>
      <c r="G300">
        <v>136.69999999999999</v>
      </c>
      <c r="H300">
        <v>136.6</v>
      </c>
      <c r="I300">
        <v>136.5</v>
      </c>
      <c r="J300">
        <v>1668</v>
      </c>
    </row>
    <row r="301" spans="1:10">
      <c r="A301">
        <v>584</v>
      </c>
      <c r="B301">
        <v>137.69999999999999</v>
      </c>
      <c r="C301">
        <v>137.6</v>
      </c>
      <c r="D301">
        <v>137.5</v>
      </c>
      <c r="E301">
        <v>137.5</v>
      </c>
      <c r="F301">
        <v>137.4</v>
      </c>
      <c r="G301">
        <v>137.30000000000001</v>
      </c>
      <c r="H301">
        <v>137.19999999999999</v>
      </c>
      <c r="I301">
        <v>137.1</v>
      </c>
      <c r="J301">
        <v>1666</v>
      </c>
    </row>
    <row r="302" spans="1:10">
      <c r="A302">
        <v>586</v>
      </c>
      <c r="B302">
        <v>138.30000000000001</v>
      </c>
      <c r="C302">
        <v>138.19999999999999</v>
      </c>
      <c r="D302">
        <v>138.1</v>
      </c>
      <c r="E302">
        <v>138.1</v>
      </c>
      <c r="F302">
        <v>138</v>
      </c>
      <c r="G302">
        <v>137.9</v>
      </c>
      <c r="H302">
        <v>137.80000000000001</v>
      </c>
      <c r="I302">
        <v>137.69999999999999</v>
      </c>
      <c r="J302">
        <v>1664</v>
      </c>
    </row>
    <row r="303" spans="1:10">
      <c r="A303">
        <v>588</v>
      </c>
      <c r="B303">
        <v>138.9</v>
      </c>
      <c r="C303">
        <v>138.80000000000001</v>
      </c>
      <c r="D303">
        <v>138.80000000000001</v>
      </c>
      <c r="E303">
        <v>138.69999999999999</v>
      </c>
      <c r="F303">
        <v>138.6</v>
      </c>
      <c r="G303">
        <v>138.5</v>
      </c>
      <c r="H303">
        <v>138.4</v>
      </c>
      <c r="I303">
        <v>138.30000000000001</v>
      </c>
      <c r="J303">
        <v>1662</v>
      </c>
    </row>
    <row r="304" spans="1:10">
      <c r="A304">
        <v>590</v>
      </c>
      <c r="B304">
        <v>139.5</v>
      </c>
      <c r="C304">
        <v>139.5</v>
      </c>
      <c r="D304">
        <v>139.4</v>
      </c>
      <c r="E304">
        <v>139.30000000000001</v>
      </c>
      <c r="F304">
        <v>139.19999999999999</v>
      </c>
      <c r="G304">
        <v>139.1</v>
      </c>
      <c r="H304">
        <v>139</v>
      </c>
      <c r="I304">
        <v>138.9</v>
      </c>
      <c r="J304">
        <v>1660</v>
      </c>
    </row>
    <row r="305" spans="1:10">
      <c r="A305">
        <v>592</v>
      </c>
      <c r="B305">
        <v>140.19999999999999</v>
      </c>
      <c r="C305">
        <v>140.1</v>
      </c>
      <c r="D305">
        <v>140</v>
      </c>
      <c r="E305">
        <v>139.9</v>
      </c>
      <c r="F305">
        <v>139.80000000000001</v>
      </c>
      <c r="G305">
        <v>139.69999999999999</v>
      </c>
      <c r="H305">
        <v>139.6</v>
      </c>
      <c r="I305">
        <v>139.6</v>
      </c>
      <c r="J305">
        <v>1658</v>
      </c>
    </row>
    <row r="306" spans="1:10">
      <c r="A306">
        <v>594</v>
      </c>
      <c r="B306">
        <v>140.80000000000001</v>
      </c>
      <c r="C306">
        <v>140.69999999999999</v>
      </c>
      <c r="D306">
        <v>140.6</v>
      </c>
      <c r="E306">
        <v>140.5</v>
      </c>
      <c r="F306">
        <v>140.4</v>
      </c>
      <c r="G306">
        <v>140.30000000000001</v>
      </c>
      <c r="H306">
        <v>140.30000000000001</v>
      </c>
      <c r="I306">
        <v>140.19999999999999</v>
      </c>
      <c r="J306">
        <v>1656</v>
      </c>
    </row>
    <row r="307" spans="1:10">
      <c r="A307">
        <v>596</v>
      </c>
      <c r="B307">
        <v>141.4</v>
      </c>
      <c r="C307">
        <v>141.30000000000001</v>
      </c>
      <c r="D307">
        <v>141.19999999999999</v>
      </c>
      <c r="E307">
        <v>141.1</v>
      </c>
      <c r="F307">
        <v>141</v>
      </c>
      <c r="G307">
        <v>141</v>
      </c>
      <c r="H307">
        <v>140.9</v>
      </c>
      <c r="I307">
        <v>140.80000000000001</v>
      </c>
      <c r="J307">
        <v>1654</v>
      </c>
    </row>
    <row r="308" spans="1:10">
      <c r="A308">
        <v>598</v>
      </c>
      <c r="B308">
        <v>142</v>
      </c>
      <c r="C308">
        <v>141.9</v>
      </c>
      <c r="D308">
        <v>141.80000000000001</v>
      </c>
      <c r="E308">
        <v>141.69999999999999</v>
      </c>
      <c r="F308">
        <v>141.69999999999999</v>
      </c>
      <c r="G308">
        <v>141.6</v>
      </c>
      <c r="H308">
        <v>141.5</v>
      </c>
      <c r="I308">
        <v>141.4</v>
      </c>
      <c r="J308">
        <v>1652</v>
      </c>
    </row>
    <row r="309" spans="1:10">
      <c r="A309">
        <v>600</v>
      </c>
      <c r="B309">
        <v>142.6</v>
      </c>
      <c r="C309">
        <v>142.5</v>
      </c>
      <c r="D309">
        <v>142.5</v>
      </c>
      <c r="E309">
        <v>142.4</v>
      </c>
      <c r="F309">
        <v>142.30000000000001</v>
      </c>
      <c r="G309">
        <v>142.19999999999999</v>
      </c>
      <c r="H309">
        <v>142.1</v>
      </c>
      <c r="I309">
        <v>142</v>
      </c>
      <c r="J309">
        <v>1650</v>
      </c>
    </row>
    <row r="310" spans="1:10">
      <c r="A310">
        <v>602</v>
      </c>
      <c r="B310">
        <v>143.19999999999999</v>
      </c>
      <c r="C310">
        <v>143.19999999999999</v>
      </c>
      <c r="D310">
        <v>143.1</v>
      </c>
      <c r="E310">
        <v>143</v>
      </c>
      <c r="F310">
        <v>142.9</v>
      </c>
      <c r="G310">
        <v>142.80000000000001</v>
      </c>
      <c r="H310">
        <v>142.69999999999999</v>
      </c>
      <c r="I310">
        <v>142.6</v>
      </c>
      <c r="J310">
        <v>1648</v>
      </c>
    </row>
    <row r="311" spans="1:10">
      <c r="A311">
        <v>604</v>
      </c>
      <c r="B311">
        <v>143.9</v>
      </c>
      <c r="C311">
        <v>143.80000000000001</v>
      </c>
      <c r="D311">
        <v>143.69999999999999</v>
      </c>
      <c r="E311">
        <v>143.6</v>
      </c>
      <c r="F311">
        <v>143.5</v>
      </c>
      <c r="G311">
        <v>143.4</v>
      </c>
      <c r="H311">
        <v>143.30000000000001</v>
      </c>
      <c r="I311">
        <v>143.30000000000001</v>
      </c>
      <c r="J311">
        <v>1646</v>
      </c>
    </row>
    <row r="312" spans="1:10">
      <c r="A312">
        <v>606</v>
      </c>
      <c r="B312">
        <v>144.5</v>
      </c>
      <c r="C312">
        <v>144.4</v>
      </c>
      <c r="D312">
        <v>144.30000000000001</v>
      </c>
      <c r="E312">
        <v>144.19999999999999</v>
      </c>
      <c r="F312">
        <v>144.1</v>
      </c>
      <c r="G312">
        <v>144</v>
      </c>
      <c r="H312">
        <v>144</v>
      </c>
      <c r="I312">
        <v>143.9</v>
      </c>
      <c r="J312">
        <v>1644</v>
      </c>
    </row>
    <row r="313" spans="1:10">
      <c r="A313">
        <v>608</v>
      </c>
      <c r="B313">
        <v>145.1</v>
      </c>
      <c r="C313">
        <v>145</v>
      </c>
      <c r="D313">
        <v>144.9</v>
      </c>
      <c r="E313">
        <v>144.80000000000001</v>
      </c>
      <c r="F313">
        <v>144.80000000000001</v>
      </c>
      <c r="G313">
        <v>144.69999999999999</v>
      </c>
      <c r="H313">
        <v>144.6</v>
      </c>
      <c r="I313">
        <v>144.5</v>
      </c>
      <c r="J313">
        <v>1642</v>
      </c>
    </row>
    <row r="314" spans="1:10">
      <c r="A314">
        <v>610</v>
      </c>
      <c r="B314">
        <v>145.69999999999999</v>
      </c>
      <c r="C314">
        <v>145.6</v>
      </c>
      <c r="D314">
        <v>145.6</v>
      </c>
      <c r="E314">
        <v>145.5</v>
      </c>
      <c r="F314">
        <v>145.4</v>
      </c>
      <c r="G314">
        <v>145.30000000000001</v>
      </c>
      <c r="H314">
        <v>145.19999999999999</v>
      </c>
      <c r="I314">
        <v>145.1</v>
      </c>
      <c r="J314">
        <v>1640</v>
      </c>
    </row>
    <row r="315" spans="1:10">
      <c r="A315">
        <v>612</v>
      </c>
      <c r="B315">
        <v>146.4</v>
      </c>
      <c r="C315">
        <v>146.30000000000001</v>
      </c>
      <c r="D315">
        <v>146.19999999999999</v>
      </c>
      <c r="E315">
        <v>146.1</v>
      </c>
      <c r="F315">
        <v>146</v>
      </c>
      <c r="G315">
        <v>145.9</v>
      </c>
      <c r="H315">
        <v>145.80000000000001</v>
      </c>
      <c r="I315">
        <v>145.69999999999999</v>
      </c>
      <c r="J315">
        <v>1638</v>
      </c>
    </row>
    <row r="316" spans="1:10">
      <c r="A316">
        <v>614</v>
      </c>
      <c r="B316">
        <v>147</v>
      </c>
      <c r="C316">
        <v>146.9</v>
      </c>
      <c r="D316">
        <v>146.80000000000001</v>
      </c>
      <c r="E316">
        <v>146.69999999999999</v>
      </c>
      <c r="F316">
        <v>146.6</v>
      </c>
      <c r="G316">
        <v>146.5</v>
      </c>
      <c r="H316">
        <v>146.4</v>
      </c>
      <c r="I316">
        <v>146.4</v>
      </c>
      <c r="J316">
        <v>1636</v>
      </c>
    </row>
    <row r="317" spans="1:10">
      <c r="A317">
        <v>616</v>
      </c>
      <c r="B317">
        <v>147.6</v>
      </c>
      <c r="C317">
        <v>147.5</v>
      </c>
      <c r="D317">
        <v>147.4</v>
      </c>
      <c r="E317">
        <v>147.30000000000001</v>
      </c>
      <c r="F317">
        <v>147.19999999999999</v>
      </c>
      <c r="G317">
        <v>147.19999999999999</v>
      </c>
      <c r="H317">
        <v>147.1</v>
      </c>
      <c r="I317">
        <v>147</v>
      </c>
      <c r="J317">
        <v>1634</v>
      </c>
    </row>
    <row r="318" spans="1:10">
      <c r="A318">
        <v>618</v>
      </c>
      <c r="B318">
        <v>148.19999999999999</v>
      </c>
      <c r="C318">
        <v>148.1</v>
      </c>
      <c r="D318">
        <v>148</v>
      </c>
      <c r="E318">
        <v>148</v>
      </c>
      <c r="F318">
        <v>147.9</v>
      </c>
      <c r="G318">
        <v>147.80000000000001</v>
      </c>
      <c r="H318">
        <v>147.69999999999999</v>
      </c>
      <c r="I318">
        <v>147.6</v>
      </c>
      <c r="J318">
        <v>1632</v>
      </c>
    </row>
    <row r="319" spans="1:10">
      <c r="A319">
        <v>620</v>
      </c>
      <c r="B319">
        <v>148.9</v>
      </c>
      <c r="C319">
        <v>148.80000000000001</v>
      </c>
      <c r="D319">
        <v>148.69999999999999</v>
      </c>
      <c r="E319">
        <v>148.6</v>
      </c>
      <c r="F319">
        <v>148.5</v>
      </c>
      <c r="G319">
        <v>148.4</v>
      </c>
      <c r="H319">
        <v>148.30000000000001</v>
      </c>
      <c r="I319">
        <v>148.19999999999999</v>
      </c>
      <c r="J319">
        <v>1630</v>
      </c>
    </row>
    <row r="320" spans="1:10">
      <c r="A320">
        <v>622</v>
      </c>
      <c r="B320">
        <v>149.5</v>
      </c>
      <c r="C320">
        <v>149.4</v>
      </c>
      <c r="D320">
        <v>149.30000000000001</v>
      </c>
      <c r="E320">
        <v>149.19999999999999</v>
      </c>
      <c r="F320">
        <v>149.1</v>
      </c>
      <c r="G320">
        <v>149</v>
      </c>
      <c r="H320">
        <v>148.9</v>
      </c>
      <c r="I320">
        <v>148.9</v>
      </c>
      <c r="J320">
        <v>1628</v>
      </c>
    </row>
    <row r="321" spans="1:10">
      <c r="A321">
        <v>624</v>
      </c>
      <c r="B321">
        <v>150.1</v>
      </c>
      <c r="C321">
        <v>150</v>
      </c>
      <c r="D321">
        <v>149.9</v>
      </c>
      <c r="E321">
        <v>149.80000000000001</v>
      </c>
      <c r="F321">
        <v>149.80000000000001</v>
      </c>
      <c r="G321">
        <v>149.69999999999999</v>
      </c>
      <c r="H321">
        <v>149.6</v>
      </c>
      <c r="I321">
        <v>149.5</v>
      </c>
      <c r="J321">
        <v>1626</v>
      </c>
    </row>
    <row r="322" spans="1:10">
      <c r="A322">
        <v>626</v>
      </c>
      <c r="B322">
        <v>150.69999999999999</v>
      </c>
      <c r="C322">
        <v>150.69999999999999</v>
      </c>
      <c r="D322">
        <v>150.6</v>
      </c>
      <c r="E322">
        <v>150.5</v>
      </c>
      <c r="F322">
        <v>150.4</v>
      </c>
      <c r="G322">
        <v>150.30000000000001</v>
      </c>
      <c r="H322">
        <v>150.19999999999999</v>
      </c>
      <c r="I322">
        <v>150.1</v>
      </c>
      <c r="J322">
        <v>1624</v>
      </c>
    </row>
    <row r="323" spans="1:10">
      <c r="A323">
        <v>628</v>
      </c>
      <c r="B323">
        <v>151.4</v>
      </c>
      <c r="C323">
        <v>151.30000000000001</v>
      </c>
      <c r="D323">
        <v>151.19999999999999</v>
      </c>
      <c r="E323">
        <v>151.1</v>
      </c>
      <c r="F323">
        <v>151</v>
      </c>
      <c r="G323">
        <v>150.9</v>
      </c>
      <c r="H323">
        <v>150.80000000000001</v>
      </c>
      <c r="I323">
        <v>150.69999999999999</v>
      </c>
      <c r="J323">
        <v>1622</v>
      </c>
    </row>
    <row r="324" spans="1:10">
      <c r="A324">
        <v>630</v>
      </c>
      <c r="B324">
        <v>152</v>
      </c>
      <c r="C324">
        <v>151.9</v>
      </c>
      <c r="D324">
        <v>151.80000000000001</v>
      </c>
      <c r="E324">
        <v>151.69999999999999</v>
      </c>
      <c r="F324">
        <v>151.6</v>
      </c>
      <c r="G324">
        <v>151.6</v>
      </c>
      <c r="H324">
        <v>151.5</v>
      </c>
      <c r="I324">
        <v>151.4</v>
      </c>
      <c r="J324">
        <v>1620</v>
      </c>
    </row>
    <row r="325" spans="1:10">
      <c r="A325">
        <v>632</v>
      </c>
      <c r="B325">
        <v>152.6</v>
      </c>
      <c r="C325">
        <v>152.5</v>
      </c>
      <c r="D325">
        <v>152.5</v>
      </c>
      <c r="E325">
        <v>152.4</v>
      </c>
      <c r="F325">
        <v>152.30000000000001</v>
      </c>
      <c r="G325">
        <v>152.19999999999999</v>
      </c>
      <c r="H325">
        <v>152.1</v>
      </c>
      <c r="I325">
        <v>152</v>
      </c>
      <c r="J325">
        <v>1618</v>
      </c>
    </row>
    <row r="326" spans="1:10">
      <c r="A326">
        <v>634</v>
      </c>
      <c r="B326">
        <v>153.30000000000001</v>
      </c>
      <c r="C326">
        <v>153.19999999999999</v>
      </c>
      <c r="D326">
        <v>153.1</v>
      </c>
      <c r="E326">
        <v>153</v>
      </c>
      <c r="F326">
        <v>152.9</v>
      </c>
      <c r="G326">
        <v>152.80000000000001</v>
      </c>
      <c r="H326">
        <v>152.69999999999999</v>
      </c>
      <c r="I326">
        <v>152.6</v>
      </c>
      <c r="J326">
        <v>1616</v>
      </c>
    </row>
    <row r="327" spans="1:10">
      <c r="A327">
        <v>636</v>
      </c>
      <c r="B327">
        <v>153.9</v>
      </c>
      <c r="C327">
        <v>153.80000000000001</v>
      </c>
      <c r="D327">
        <v>153.69999999999999</v>
      </c>
      <c r="E327">
        <v>153.6</v>
      </c>
      <c r="F327">
        <v>153.5</v>
      </c>
      <c r="G327">
        <v>153.5</v>
      </c>
      <c r="H327">
        <v>153.4</v>
      </c>
      <c r="I327">
        <v>153.30000000000001</v>
      </c>
      <c r="J327">
        <v>1614</v>
      </c>
    </row>
    <row r="328" spans="1:10">
      <c r="A328">
        <v>638</v>
      </c>
      <c r="B328">
        <v>154.5</v>
      </c>
      <c r="C328">
        <v>154.5</v>
      </c>
      <c r="D328">
        <v>154.4</v>
      </c>
      <c r="E328">
        <v>154.30000000000001</v>
      </c>
      <c r="F328">
        <v>154.19999999999999</v>
      </c>
      <c r="G328">
        <v>154.1</v>
      </c>
      <c r="H328">
        <v>154</v>
      </c>
      <c r="I328">
        <v>153.9</v>
      </c>
      <c r="J328">
        <v>1612</v>
      </c>
    </row>
    <row r="329" spans="1:10">
      <c r="A329">
        <v>640</v>
      </c>
      <c r="B329">
        <v>155.19999999999999</v>
      </c>
      <c r="C329">
        <v>155.1</v>
      </c>
      <c r="D329">
        <v>155</v>
      </c>
      <c r="E329">
        <v>154.9</v>
      </c>
      <c r="F329">
        <v>154.80000000000001</v>
      </c>
      <c r="G329">
        <v>154.69999999999999</v>
      </c>
      <c r="H329">
        <v>154.6</v>
      </c>
      <c r="I329">
        <v>154.6</v>
      </c>
      <c r="J329">
        <v>1610</v>
      </c>
    </row>
    <row r="330" spans="1:10">
      <c r="A330">
        <v>642</v>
      </c>
      <c r="B330">
        <v>155.80000000000001</v>
      </c>
      <c r="C330">
        <v>155.69999999999999</v>
      </c>
      <c r="D330">
        <v>155.6</v>
      </c>
      <c r="E330">
        <v>155.5</v>
      </c>
      <c r="F330">
        <v>155.5</v>
      </c>
      <c r="G330">
        <v>155.4</v>
      </c>
      <c r="H330">
        <v>155.30000000000001</v>
      </c>
      <c r="I330">
        <v>155.19999999999999</v>
      </c>
      <c r="J330">
        <v>1608</v>
      </c>
    </row>
    <row r="331" spans="1:10">
      <c r="A331">
        <v>644</v>
      </c>
      <c r="B331">
        <v>156.5</v>
      </c>
      <c r="C331">
        <v>156.4</v>
      </c>
      <c r="D331">
        <v>156.30000000000001</v>
      </c>
      <c r="E331">
        <v>156.19999999999999</v>
      </c>
      <c r="F331">
        <v>156.1</v>
      </c>
      <c r="G331">
        <v>156</v>
      </c>
      <c r="H331">
        <v>155.9</v>
      </c>
      <c r="I331">
        <v>155.80000000000001</v>
      </c>
      <c r="J331">
        <v>1606</v>
      </c>
    </row>
    <row r="332" spans="1:10">
      <c r="A332">
        <v>646</v>
      </c>
      <c r="B332">
        <v>157.1</v>
      </c>
      <c r="C332">
        <v>157</v>
      </c>
      <c r="D332">
        <v>156.9</v>
      </c>
      <c r="E332">
        <v>156.80000000000001</v>
      </c>
      <c r="F332">
        <v>156.69999999999999</v>
      </c>
      <c r="G332">
        <v>156.6</v>
      </c>
      <c r="H332">
        <v>156.6</v>
      </c>
      <c r="I332">
        <v>156.5</v>
      </c>
      <c r="J332">
        <v>1604</v>
      </c>
    </row>
    <row r="333" spans="1:10">
      <c r="A333">
        <v>648</v>
      </c>
      <c r="B333">
        <v>157.69999999999999</v>
      </c>
      <c r="C333">
        <v>157.6</v>
      </c>
      <c r="D333">
        <v>157.6</v>
      </c>
      <c r="E333">
        <v>157.5</v>
      </c>
      <c r="F333">
        <v>157.4</v>
      </c>
      <c r="G333">
        <v>157.30000000000001</v>
      </c>
      <c r="H333">
        <v>157.19999999999999</v>
      </c>
      <c r="I333">
        <v>157.1</v>
      </c>
      <c r="J333">
        <v>1602</v>
      </c>
    </row>
    <row r="334" spans="1:10">
      <c r="A334">
        <v>650</v>
      </c>
      <c r="B334">
        <v>158.4</v>
      </c>
      <c r="C334">
        <v>158.30000000000001</v>
      </c>
      <c r="D334">
        <v>158.19999999999999</v>
      </c>
      <c r="E334">
        <v>158.1</v>
      </c>
      <c r="F334">
        <v>158</v>
      </c>
      <c r="G334">
        <v>157.9</v>
      </c>
      <c r="H334">
        <v>157.80000000000001</v>
      </c>
      <c r="I334">
        <v>157.69999999999999</v>
      </c>
      <c r="J334">
        <v>1600</v>
      </c>
    </row>
    <row r="335" spans="1:10">
      <c r="A335">
        <v>652</v>
      </c>
      <c r="B335">
        <v>159</v>
      </c>
      <c r="C335">
        <v>158.9</v>
      </c>
      <c r="D335">
        <v>158.80000000000001</v>
      </c>
      <c r="E335">
        <v>158.69999999999999</v>
      </c>
      <c r="F335">
        <v>158.69999999999999</v>
      </c>
      <c r="G335">
        <v>158.6</v>
      </c>
      <c r="H335">
        <v>158.5</v>
      </c>
      <c r="I335">
        <v>158.4</v>
      </c>
      <c r="J335">
        <v>1598</v>
      </c>
    </row>
    <row r="336" spans="1:10">
      <c r="A336">
        <v>654</v>
      </c>
      <c r="B336">
        <v>159.69999999999999</v>
      </c>
      <c r="C336">
        <v>159.6</v>
      </c>
      <c r="D336">
        <v>159.5</v>
      </c>
      <c r="E336">
        <v>159.4</v>
      </c>
      <c r="F336">
        <v>159.30000000000001</v>
      </c>
      <c r="G336">
        <v>159.19999999999999</v>
      </c>
      <c r="H336">
        <v>159.1</v>
      </c>
      <c r="I336">
        <v>159</v>
      </c>
      <c r="J336">
        <v>1596</v>
      </c>
    </row>
    <row r="337" spans="1:10">
      <c r="A337">
        <v>656</v>
      </c>
      <c r="B337">
        <v>160.30000000000001</v>
      </c>
      <c r="C337">
        <v>160.19999999999999</v>
      </c>
      <c r="D337">
        <v>160.1</v>
      </c>
      <c r="E337">
        <v>160</v>
      </c>
      <c r="F337">
        <v>159.9</v>
      </c>
      <c r="G337">
        <v>159.9</v>
      </c>
      <c r="H337">
        <v>159.80000000000001</v>
      </c>
      <c r="I337">
        <v>159.69999999999999</v>
      </c>
      <c r="J337">
        <v>1594</v>
      </c>
    </row>
    <row r="338" spans="1:10">
      <c r="A338">
        <v>658</v>
      </c>
      <c r="B338">
        <v>161</v>
      </c>
      <c r="C338">
        <v>160.9</v>
      </c>
      <c r="D338">
        <v>160.80000000000001</v>
      </c>
      <c r="E338">
        <v>160.69999999999999</v>
      </c>
      <c r="F338">
        <v>160.6</v>
      </c>
      <c r="G338">
        <v>160.5</v>
      </c>
      <c r="H338">
        <v>160.4</v>
      </c>
      <c r="I338">
        <v>160.30000000000001</v>
      </c>
      <c r="J338">
        <v>1592</v>
      </c>
    </row>
    <row r="339" spans="1:10">
      <c r="A339">
        <v>660</v>
      </c>
      <c r="B339">
        <v>161.6</v>
      </c>
      <c r="C339">
        <v>161.5</v>
      </c>
      <c r="D339">
        <v>161.4</v>
      </c>
      <c r="E339">
        <v>161.30000000000001</v>
      </c>
      <c r="F339">
        <v>161.19999999999999</v>
      </c>
      <c r="G339">
        <v>161.1</v>
      </c>
      <c r="H339">
        <v>161.1</v>
      </c>
      <c r="I339">
        <v>161</v>
      </c>
      <c r="J339">
        <v>1590</v>
      </c>
    </row>
    <row r="340" spans="1:10">
      <c r="A340">
        <v>662</v>
      </c>
      <c r="B340">
        <v>162.19999999999999</v>
      </c>
      <c r="C340">
        <v>162.19999999999999</v>
      </c>
      <c r="D340">
        <v>162.1</v>
      </c>
      <c r="E340">
        <v>162</v>
      </c>
      <c r="F340">
        <v>161.9</v>
      </c>
      <c r="G340">
        <v>161.80000000000001</v>
      </c>
      <c r="H340">
        <v>161.69999999999999</v>
      </c>
      <c r="I340">
        <v>161.6</v>
      </c>
      <c r="J340">
        <v>1588</v>
      </c>
    </row>
    <row r="341" spans="1:10">
      <c r="A341">
        <v>664</v>
      </c>
      <c r="B341">
        <v>162.9</v>
      </c>
      <c r="C341">
        <v>162.80000000000001</v>
      </c>
      <c r="D341">
        <v>162.69999999999999</v>
      </c>
      <c r="E341">
        <v>162.6</v>
      </c>
      <c r="F341">
        <v>162.5</v>
      </c>
      <c r="G341">
        <v>162.4</v>
      </c>
      <c r="H341">
        <v>162.30000000000001</v>
      </c>
      <c r="I341">
        <v>162.30000000000001</v>
      </c>
      <c r="J341">
        <v>1586</v>
      </c>
    </row>
    <row r="342" spans="1:10">
      <c r="A342">
        <v>666</v>
      </c>
      <c r="B342">
        <v>163.5</v>
      </c>
      <c r="C342">
        <v>163.5</v>
      </c>
      <c r="D342">
        <v>163.4</v>
      </c>
      <c r="E342">
        <v>163.30000000000001</v>
      </c>
      <c r="F342">
        <v>163.19999999999999</v>
      </c>
      <c r="G342">
        <v>163.1</v>
      </c>
      <c r="H342">
        <v>163</v>
      </c>
      <c r="I342">
        <v>162.9</v>
      </c>
      <c r="J342">
        <v>1584</v>
      </c>
    </row>
    <row r="343" spans="1:10">
      <c r="A343">
        <v>668</v>
      </c>
      <c r="B343">
        <v>164.2</v>
      </c>
      <c r="C343">
        <v>164.1</v>
      </c>
      <c r="D343">
        <v>164</v>
      </c>
      <c r="E343">
        <v>163.9</v>
      </c>
      <c r="F343">
        <v>163.80000000000001</v>
      </c>
      <c r="G343">
        <v>163.69999999999999</v>
      </c>
      <c r="H343">
        <v>163.6</v>
      </c>
      <c r="I343">
        <v>163.6</v>
      </c>
      <c r="J343">
        <v>1582</v>
      </c>
    </row>
    <row r="344" spans="1:10">
      <c r="A344">
        <v>670</v>
      </c>
      <c r="B344">
        <v>164.8</v>
      </c>
      <c r="C344">
        <v>164.8</v>
      </c>
      <c r="D344">
        <v>164.7</v>
      </c>
      <c r="E344">
        <v>164.6</v>
      </c>
      <c r="F344">
        <v>164.5</v>
      </c>
      <c r="G344">
        <v>164.4</v>
      </c>
      <c r="H344">
        <v>164.3</v>
      </c>
      <c r="I344">
        <v>164.2</v>
      </c>
      <c r="J344">
        <v>1580</v>
      </c>
    </row>
    <row r="345" spans="1:10">
      <c r="A345">
        <v>672</v>
      </c>
      <c r="B345">
        <v>165.5</v>
      </c>
      <c r="C345">
        <v>165.4</v>
      </c>
      <c r="D345">
        <v>165.3</v>
      </c>
      <c r="E345">
        <v>165.2</v>
      </c>
      <c r="F345">
        <v>165.1</v>
      </c>
      <c r="G345">
        <v>165</v>
      </c>
      <c r="H345">
        <v>164.9</v>
      </c>
      <c r="I345">
        <v>164.9</v>
      </c>
      <c r="J345">
        <v>1578</v>
      </c>
    </row>
    <row r="346" spans="1:10">
      <c r="A346">
        <v>674</v>
      </c>
      <c r="B346">
        <v>166.2</v>
      </c>
      <c r="C346">
        <v>166.1</v>
      </c>
      <c r="D346">
        <v>166</v>
      </c>
      <c r="E346">
        <v>165.9</v>
      </c>
      <c r="F346">
        <v>165.8</v>
      </c>
      <c r="G346">
        <v>165.7</v>
      </c>
      <c r="H346">
        <v>165.6</v>
      </c>
      <c r="I346">
        <v>165.5</v>
      </c>
      <c r="J346">
        <v>1576</v>
      </c>
    </row>
    <row r="347" spans="1:10">
      <c r="A347">
        <v>676</v>
      </c>
      <c r="B347">
        <v>166.8</v>
      </c>
      <c r="C347">
        <v>166.7</v>
      </c>
      <c r="D347">
        <v>166.6</v>
      </c>
      <c r="E347">
        <v>166.5</v>
      </c>
      <c r="F347">
        <v>166.4</v>
      </c>
      <c r="G347">
        <v>166.3</v>
      </c>
      <c r="H347">
        <v>166.3</v>
      </c>
      <c r="I347">
        <v>166.2</v>
      </c>
      <c r="J347">
        <v>1574</v>
      </c>
    </row>
    <row r="348" spans="1:10">
      <c r="A348">
        <v>678</v>
      </c>
      <c r="B348">
        <v>167.5</v>
      </c>
      <c r="C348">
        <v>167.4</v>
      </c>
      <c r="D348">
        <v>167.3</v>
      </c>
      <c r="E348">
        <v>167.2</v>
      </c>
      <c r="F348">
        <v>167.1</v>
      </c>
      <c r="G348">
        <v>167</v>
      </c>
      <c r="H348">
        <v>166.9</v>
      </c>
      <c r="I348">
        <v>166.8</v>
      </c>
      <c r="J348">
        <v>1572</v>
      </c>
    </row>
    <row r="349" spans="1:10">
      <c r="A349">
        <v>680</v>
      </c>
      <c r="B349">
        <v>168.1</v>
      </c>
      <c r="C349">
        <v>168</v>
      </c>
      <c r="D349">
        <v>167.9</v>
      </c>
      <c r="E349">
        <v>167.8</v>
      </c>
      <c r="F349">
        <v>167.8</v>
      </c>
      <c r="G349">
        <v>167.7</v>
      </c>
      <c r="H349">
        <v>167.6</v>
      </c>
      <c r="I349">
        <v>167.5</v>
      </c>
      <c r="J349">
        <v>1570</v>
      </c>
    </row>
    <row r="350" spans="1:10">
      <c r="A350">
        <v>682</v>
      </c>
      <c r="B350">
        <v>168.8</v>
      </c>
      <c r="C350">
        <v>168.7</v>
      </c>
      <c r="D350">
        <v>168.6</v>
      </c>
      <c r="E350">
        <v>168.5</v>
      </c>
      <c r="F350">
        <v>168.4</v>
      </c>
      <c r="G350">
        <v>168.3</v>
      </c>
      <c r="H350">
        <v>168.2</v>
      </c>
      <c r="I350">
        <v>168.1</v>
      </c>
      <c r="J350">
        <v>1568</v>
      </c>
    </row>
    <row r="351" spans="1:10">
      <c r="A351">
        <v>684</v>
      </c>
      <c r="B351">
        <v>169.4</v>
      </c>
      <c r="C351">
        <v>169.3</v>
      </c>
      <c r="D351">
        <v>169.3</v>
      </c>
      <c r="E351">
        <v>169.2</v>
      </c>
      <c r="F351">
        <v>169.1</v>
      </c>
      <c r="G351">
        <v>169</v>
      </c>
      <c r="H351">
        <v>168.9</v>
      </c>
      <c r="I351">
        <v>168.8</v>
      </c>
      <c r="J351">
        <v>1566</v>
      </c>
    </row>
    <row r="352" spans="1:10">
      <c r="A352">
        <v>686</v>
      </c>
      <c r="B352">
        <v>170.1</v>
      </c>
      <c r="C352">
        <v>170</v>
      </c>
      <c r="D352">
        <v>169.9</v>
      </c>
      <c r="E352">
        <v>169.8</v>
      </c>
      <c r="F352">
        <v>169.7</v>
      </c>
      <c r="G352">
        <v>169.6</v>
      </c>
      <c r="H352">
        <v>169.5</v>
      </c>
      <c r="I352">
        <v>169.4</v>
      </c>
      <c r="J352">
        <v>1564</v>
      </c>
    </row>
    <row r="353" spans="1:10">
      <c r="A353">
        <v>688</v>
      </c>
      <c r="B353">
        <v>170.8</v>
      </c>
      <c r="C353">
        <v>170.7</v>
      </c>
      <c r="D353">
        <v>170.6</v>
      </c>
      <c r="E353">
        <v>170.5</v>
      </c>
      <c r="F353">
        <v>170.4</v>
      </c>
      <c r="G353">
        <v>170.3</v>
      </c>
      <c r="H353">
        <v>170.2</v>
      </c>
      <c r="I353">
        <v>170.1</v>
      </c>
      <c r="J353">
        <v>1562</v>
      </c>
    </row>
    <row r="354" spans="1:10">
      <c r="A354">
        <v>690</v>
      </c>
      <c r="B354">
        <v>171.4</v>
      </c>
      <c r="C354">
        <v>171.3</v>
      </c>
      <c r="D354">
        <v>171.2</v>
      </c>
      <c r="E354">
        <v>171.1</v>
      </c>
      <c r="F354">
        <v>171</v>
      </c>
      <c r="G354">
        <v>171</v>
      </c>
      <c r="H354">
        <v>170.9</v>
      </c>
      <c r="I354">
        <v>170.8</v>
      </c>
      <c r="J354">
        <v>1560</v>
      </c>
    </row>
    <row r="355" spans="1:10">
      <c r="A355">
        <v>692</v>
      </c>
      <c r="B355">
        <v>172.1</v>
      </c>
      <c r="C355">
        <v>172</v>
      </c>
      <c r="D355">
        <v>171.9</v>
      </c>
      <c r="E355">
        <v>171.8</v>
      </c>
      <c r="F355">
        <v>171.7</v>
      </c>
      <c r="G355">
        <v>171.6</v>
      </c>
      <c r="H355">
        <v>171.5</v>
      </c>
      <c r="I355">
        <v>171.4</v>
      </c>
      <c r="J355">
        <v>1558</v>
      </c>
    </row>
    <row r="356" spans="1:10">
      <c r="A356">
        <v>694</v>
      </c>
      <c r="B356">
        <v>172.7</v>
      </c>
      <c r="C356">
        <v>172.6</v>
      </c>
      <c r="D356">
        <v>172.6</v>
      </c>
      <c r="E356">
        <v>172.5</v>
      </c>
      <c r="F356">
        <v>172.4</v>
      </c>
      <c r="G356">
        <v>172.3</v>
      </c>
      <c r="H356">
        <v>172.2</v>
      </c>
      <c r="I356">
        <v>172.1</v>
      </c>
      <c r="J356">
        <v>1556</v>
      </c>
    </row>
    <row r="357" spans="1:10">
      <c r="A357">
        <v>696</v>
      </c>
      <c r="B357">
        <v>173.4</v>
      </c>
      <c r="C357">
        <v>173.3</v>
      </c>
      <c r="D357">
        <v>173.2</v>
      </c>
      <c r="E357">
        <v>173.1</v>
      </c>
      <c r="F357">
        <v>173</v>
      </c>
      <c r="G357">
        <v>172.9</v>
      </c>
      <c r="H357">
        <v>172.8</v>
      </c>
      <c r="I357">
        <v>172.8</v>
      </c>
      <c r="J357">
        <v>1554</v>
      </c>
    </row>
    <row r="358" spans="1:10">
      <c r="A358">
        <v>698</v>
      </c>
      <c r="B358">
        <v>174.1</v>
      </c>
      <c r="C358">
        <v>174</v>
      </c>
      <c r="D358">
        <v>173.9</v>
      </c>
      <c r="E358">
        <v>173.8</v>
      </c>
      <c r="F358">
        <v>173.7</v>
      </c>
      <c r="G358">
        <v>173.6</v>
      </c>
      <c r="H358">
        <v>173.5</v>
      </c>
      <c r="I358">
        <v>173.4</v>
      </c>
      <c r="J358">
        <v>1552</v>
      </c>
    </row>
    <row r="359" spans="1:10">
      <c r="A359">
        <v>700</v>
      </c>
      <c r="B359">
        <v>174.7</v>
      </c>
      <c r="C359">
        <v>174.6</v>
      </c>
      <c r="D359">
        <v>174.5</v>
      </c>
      <c r="E359">
        <v>174.5</v>
      </c>
      <c r="F359">
        <v>174.4</v>
      </c>
      <c r="G359">
        <v>174.3</v>
      </c>
      <c r="H359">
        <v>174.2</v>
      </c>
      <c r="I359">
        <v>174.1</v>
      </c>
      <c r="J359">
        <v>1550</v>
      </c>
    </row>
    <row r="360" spans="1:10">
      <c r="A360">
        <v>702</v>
      </c>
      <c r="B360">
        <v>175.4</v>
      </c>
      <c r="C360">
        <v>175.3</v>
      </c>
      <c r="D360">
        <v>175.2</v>
      </c>
      <c r="E360">
        <v>175.1</v>
      </c>
      <c r="F360">
        <v>175</v>
      </c>
      <c r="G360">
        <v>174.9</v>
      </c>
      <c r="H360">
        <v>174.8</v>
      </c>
      <c r="I360">
        <v>174.7</v>
      </c>
      <c r="J360">
        <v>1548</v>
      </c>
    </row>
    <row r="361" spans="1:10">
      <c r="A361">
        <v>704</v>
      </c>
      <c r="B361">
        <v>176.1</v>
      </c>
      <c r="C361">
        <v>176</v>
      </c>
      <c r="D361">
        <v>175.9</v>
      </c>
      <c r="E361">
        <v>175.8</v>
      </c>
      <c r="F361">
        <v>175.7</v>
      </c>
      <c r="G361">
        <v>175.6</v>
      </c>
      <c r="H361">
        <v>175.5</v>
      </c>
      <c r="I361">
        <v>175.4</v>
      </c>
      <c r="J361">
        <v>1546</v>
      </c>
    </row>
    <row r="362" spans="1:10">
      <c r="A362">
        <v>706</v>
      </c>
      <c r="B362">
        <v>176.7</v>
      </c>
      <c r="C362">
        <v>176.6</v>
      </c>
      <c r="D362">
        <v>176.6</v>
      </c>
      <c r="E362">
        <v>176.5</v>
      </c>
      <c r="F362">
        <v>176.4</v>
      </c>
      <c r="G362">
        <v>176.3</v>
      </c>
      <c r="H362">
        <v>176.2</v>
      </c>
      <c r="I362">
        <v>176.1</v>
      </c>
      <c r="J362">
        <v>1544</v>
      </c>
    </row>
    <row r="363" spans="1:10">
      <c r="A363">
        <v>708</v>
      </c>
      <c r="B363">
        <v>177.4</v>
      </c>
      <c r="C363">
        <v>177.3</v>
      </c>
      <c r="D363">
        <v>177.2</v>
      </c>
      <c r="E363">
        <v>177.1</v>
      </c>
      <c r="F363">
        <v>177</v>
      </c>
      <c r="G363">
        <v>176.9</v>
      </c>
      <c r="H363">
        <v>176.8</v>
      </c>
      <c r="I363">
        <v>176.7</v>
      </c>
      <c r="J363">
        <v>1542</v>
      </c>
    </row>
    <row r="364" spans="1:10">
      <c r="A364">
        <v>710</v>
      </c>
      <c r="B364">
        <v>178.1</v>
      </c>
      <c r="C364">
        <v>178</v>
      </c>
      <c r="D364">
        <v>177.9</v>
      </c>
      <c r="E364">
        <v>177.8</v>
      </c>
      <c r="F364">
        <v>177.7</v>
      </c>
      <c r="G364">
        <v>177.6</v>
      </c>
      <c r="H364">
        <v>177.5</v>
      </c>
      <c r="I364">
        <v>177.4</v>
      </c>
      <c r="J364">
        <v>1540</v>
      </c>
    </row>
    <row r="365" spans="1:10">
      <c r="A365">
        <v>712</v>
      </c>
      <c r="B365">
        <v>178.8</v>
      </c>
      <c r="C365">
        <v>178.7</v>
      </c>
      <c r="D365">
        <v>178.6</v>
      </c>
      <c r="E365">
        <v>178.5</v>
      </c>
      <c r="F365">
        <v>178.4</v>
      </c>
      <c r="G365">
        <v>178.3</v>
      </c>
      <c r="H365">
        <v>178.2</v>
      </c>
      <c r="I365">
        <v>178.1</v>
      </c>
      <c r="J365">
        <v>1538</v>
      </c>
    </row>
    <row r="366" spans="1:10">
      <c r="A366">
        <v>714</v>
      </c>
      <c r="B366">
        <v>179.4</v>
      </c>
      <c r="C366">
        <v>179.3</v>
      </c>
      <c r="D366">
        <v>179.2</v>
      </c>
      <c r="E366">
        <v>179.1</v>
      </c>
      <c r="F366">
        <v>179</v>
      </c>
      <c r="G366">
        <v>179</v>
      </c>
      <c r="H366">
        <v>178.9</v>
      </c>
      <c r="I366">
        <v>178.8</v>
      </c>
      <c r="J366">
        <v>1536</v>
      </c>
    </row>
    <row r="367" spans="1:10">
      <c r="A367">
        <v>716</v>
      </c>
      <c r="B367">
        <v>180.1</v>
      </c>
      <c r="C367">
        <v>180</v>
      </c>
      <c r="D367">
        <v>179.9</v>
      </c>
      <c r="E367">
        <v>179.8</v>
      </c>
      <c r="F367">
        <v>179.7</v>
      </c>
      <c r="G367">
        <v>179.6</v>
      </c>
      <c r="H367">
        <v>179.5</v>
      </c>
      <c r="I367">
        <v>179.4</v>
      </c>
      <c r="J367">
        <v>1534</v>
      </c>
    </row>
    <row r="368" spans="1:10">
      <c r="A368">
        <v>718</v>
      </c>
      <c r="B368">
        <v>180.8</v>
      </c>
      <c r="C368">
        <v>180.7</v>
      </c>
      <c r="D368">
        <v>180.6</v>
      </c>
      <c r="E368">
        <v>180.5</v>
      </c>
      <c r="F368">
        <v>180.4</v>
      </c>
      <c r="G368">
        <v>180.3</v>
      </c>
      <c r="H368">
        <v>180.2</v>
      </c>
      <c r="I368">
        <v>180.1</v>
      </c>
      <c r="J368">
        <v>1532</v>
      </c>
    </row>
    <row r="369" spans="1:10">
      <c r="A369">
        <v>720</v>
      </c>
      <c r="B369">
        <v>181.4</v>
      </c>
      <c r="C369">
        <v>181.4</v>
      </c>
      <c r="D369">
        <v>181.3</v>
      </c>
      <c r="E369">
        <v>181.2</v>
      </c>
      <c r="F369">
        <v>181.1</v>
      </c>
      <c r="G369">
        <v>181</v>
      </c>
      <c r="H369">
        <v>180.9</v>
      </c>
      <c r="I369">
        <v>180.8</v>
      </c>
      <c r="J369">
        <v>1530</v>
      </c>
    </row>
    <row r="370" spans="1:10">
      <c r="A370">
        <v>722</v>
      </c>
      <c r="B370">
        <v>182.1</v>
      </c>
      <c r="C370">
        <v>182</v>
      </c>
      <c r="D370">
        <v>181.9</v>
      </c>
      <c r="E370">
        <v>181.8</v>
      </c>
      <c r="F370">
        <v>181.7</v>
      </c>
      <c r="G370">
        <v>181.6</v>
      </c>
      <c r="H370">
        <v>181.6</v>
      </c>
      <c r="I370">
        <v>181.5</v>
      </c>
      <c r="J370">
        <v>1528</v>
      </c>
    </row>
    <row r="371" spans="1:10">
      <c r="A371">
        <v>724</v>
      </c>
      <c r="B371">
        <v>182.8</v>
      </c>
      <c r="C371">
        <v>182.7</v>
      </c>
      <c r="D371">
        <v>182.6</v>
      </c>
      <c r="E371">
        <v>182.5</v>
      </c>
      <c r="F371">
        <v>182.4</v>
      </c>
      <c r="G371">
        <v>182.3</v>
      </c>
      <c r="H371">
        <v>182.2</v>
      </c>
      <c r="I371">
        <v>182.1</v>
      </c>
      <c r="J371">
        <v>1526</v>
      </c>
    </row>
    <row r="372" spans="1:10">
      <c r="A372">
        <v>726</v>
      </c>
      <c r="B372">
        <v>183.5</v>
      </c>
      <c r="C372">
        <v>183.4</v>
      </c>
      <c r="D372">
        <v>183.3</v>
      </c>
      <c r="E372">
        <v>183.2</v>
      </c>
      <c r="F372">
        <v>183.1</v>
      </c>
      <c r="G372">
        <v>183</v>
      </c>
      <c r="H372">
        <v>182.9</v>
      </c>
      <c r="I372">
        <v>182.8</v>
      </c>
      <c r="J372">
        <v>1524</v>
      </c>
    </row>
    <row r="373" spans="1:10">
      <c r="A373">
        <v>728</v>
      </c>
      <c r="B373">
        <v>184.2</v>
      </c>
      <c r="C373">
        <v>184.1</v>
      </c>
      <c r="D373">
        <v>184</v>
      </c>
      <c r="E373">
        <v>183.9</v>
      </c>
      <c r="F373">
        <v>183.8</v>
      </c>
      <c r="G373">
        <v>183.7</v>
      </c>
      <c r="H373">
        <v>183.6</v>
      </c>
      <c r="I373">
        <v>183.5</v>
      </c>
      <c r="J373">
        <v>1522</v>
      </c>
    </row>
    <row r="374" spans="1:10">
      <c r="A374">
        <v>730</v>
      </c>
      <c r="B374">
        <v>184.8</v>
      </c>
      <c r="C374">
        <v>184.7</v>
      </c>
      <c r="D374">
        <v>184.6</v>
      </c>
      <c r="E374">
        <v>184.6</v>
      </c>
      <c r="F374">
        <v>184.5</v>
      </c>
      <c r="G374">
        <v>184.4</v>
      </c>
      <c r="H374">
        <v>184.3</v>
      </c>
      <c r="I374">
        <v>184.2</v>
      </c>
      <c r="J374">
        <v>1520</v>
      </c>
    </row>
    <row r="375" spans="1:10">
      <c r="A375">
        <v>732</v>
      </c>
      <c r="B375">
        <v>185.5</v>
      </c>
      <c r="C375">
        <v>185.4</v>
      </c>
      <c r="D375">
        <v>185.3</v>
      </c>
      <c r="E375">
        <v>185.2</v>
      </c>
      <c r="F375">
        <v>185.1</v>
      </c>
      <c r="G375">
        <v>185</v>
      </c>
      <c r="H375">
        <v>184.9</v>
      </c>
      <c r="I375">
        <v>184.9</v>
      </c>
      <c r="J375">
        <v>1518</v>
      </c>
    </row>
    <row r="376" spans="1:10">
      <c r="A376">
        <v>734</v>
      </c>
      <c r="B376">
        <v>186.2</v>
      </c>
      <c r="C376">
        <v>186.1</v>
      </c>
      <c r="D376">
        <v>186</v>
      </c>
      <c r="E376">
        <v>185.9</v>
      </c>
      <c r="F376">
        <v>185.8</v>
      </c>
      <c r="G376">
        <v>185.7</v>
      </c>
      <c r="H376">
        <v>185.6</v>
      </c>
      <c r="I376">
        <v>185.5</v>
      </c>
      <c r="J376">
        <v>1516</v>
      </c>
    </row>
    <row r="377" spans="1:10">
      <c r="A377">
        <v>736</v>
      </c>
      <c r="B377">
        <v>186.9</v>
      </c>
      <c r="C377">
        <v>186.8</v>
      </c>
      <c r="D377">
        <v>186.7</v>
      </c>
      <c r="E377">
        <v>186.6</v>
      </c>
      <c r="F377">
        <v>186.5</v>
      </c>
      <c r="G377">
        <v>186.4</v>
      </c>
      <c r="H377">
        <v>186.3</v>
      </c>
      <c r="I377">
        <v>186.2</v>
      </c>
      <c r="J377">
        <v>1514</v>
      </c>
    </row>
    <row r="378" spans="1:10">
      <c r="A378">
        <v>738</v>
      </c>
      <c r="B378">
        <v>187.6</v>
      </c>
      <c r="C378">
        <v>187.5</v>
      </c>
      <c r="D378">
        <v>187.4</v>
      </c>
      <c r="E378">
        <v>187.3</v>
      </c>
      <c r="F378">
        <v>187.2</v>
      </c>
      <c r="G378">
        <v>187.1</v>
      </c>
      <c r="H378">
        <v>187</v>
      </c>
      <c r="I378">
        <v>186.9</v>
      </c>
      <c r="J378">
        <v>1512</v>
      </c>
    </row>
    <row r="379" spans="1:10">
      <c r="A379">
        <v>740</v>
      </c>
      <c r="B379">
        <v>188.3</v>
      </c>
      <c r="C379">
        <v>188.2</v>
      </c>
      <c r="D379">
        <v>188.1</v>
      </c>
      <c r="E379">
        <v>188</v>
      </c>
      <c r="F379">
        <v>187.9</v>
      </c>
      <c r="G379">
        <v>187.8</v>
      </c>
      <c r="H379">
        <v>187.7</v>
      </c>
      <c r="I379">
        <v>187.6</v>
      </c>
      <c r="J379">
        <v>1510</v>
      </c>
    </row>
    <row r="380" spans="1:10">
      <c r="A380">
        <v>742</v>
      </c>
      <c r="B380">
        <v>188.9</v>
      </c>
      <c r="C380">
        <v>188.8</v>
      </c>
      <c r="D380">
        <v>188.8</v>
      </c>
      <c r="E380">
        <v>188.7</v>
      </c>
      <c r="F380">
        <v>188.6</v>
      </c>
      <c r="G380">
        <v>188.5</v>
      </c>
      <c r="H380">
        <v>188.4</v>
      </c>
      <c r="I380">
        <v>188.3</v>
      </c>
      <c r="J380">
        <v>1508</v>
      </c>
    </row>
    <row r="381" spans="1:10">
      <c r="A381">
        <v>744</v>
      </c>
      <c r="B381">
        <v>189.6</v>
      </c>
      <c r="C381">
        <v>189.5</v>
      </c>
      <c r="D381">
        <v>189.4</v>
      </c>
      <c r="E381">
        <v>189.3</v>
      </c>
      <c r="F381">
        <v>189.2</v>
      </c>
      <c r="G381">
        <v>189.1</v>
      </c>
      <c r="H381">
        <v>189.1</v>
      </c>
      <c r="I381">
        <v>189</v>
      </c>
      <c r="J381">
        <v>1506</v>
      </c>
    </row>
    <row r="382" spans="1:10">
      <c r="A382">
        <v>746</v>
      </c>
      <c r="B382">
        <v>190.3</v>
      </c>
      <c r="C382">
        <v>190.2</v>
      </c>
      <c r="D382">
        <v>190.1</v>
      </c>
      <c r="E382">
        <v>190</v>
      </c>
      <c r="F382">
        <v>189.9</v>
      </c>
      <c r="G382">
        <v>189.8</v>
      </c>
      <c r="H382">
        <v>189.7</v>
      </c>
      <c r="I382">
        <v>189.6</v>
      </c>
      <c r="J382">
        <v>1504</v>
      </c>
    </row>
    <row r="383" spans="1:10">
      <c r="A383">
        <v>748</v>
      </c>
      <c r="B383">
        <v>191</v>
      </c>
      <c r="C383">
        <v>190.9</v>
      </c>
      <c r="D383">
        <v>190.8</v>
      </c>
      <c r="E383">
        <v>190.7</v>
      </c>
      <c r="F383">
        <v>190.6</v>
      </c>
      <c r="G383">
        <v>190.5</v>
      </c>
      <c r="H383">
        <v>190.4</v>
      </c>
      <c r="I383">
        <v>190.3</v>
      </c>
      <c r="J383">
        <v>1502</v>
      </c>
    </row>
    <row r="384" spans="1:10">
      <c r="A384">
        <v>750</v>
      </c>
      <c r="B384">
        <v>191.7</v>
      </c>
      <c r="C384">
        <v>191.6</v>
      </c>
      <c r="D384">
        <v>191.5</v>
      </c>
      <c r="E384">
        <v>191.4</v>
      </c>
      <c r="F384">
        <v>191.3</v>
      </c>
      <c r="G384">
        <v>191.2</v>
      </c>
      <c r="H384">
        <v>191.1</v>
      </c>
      <c r="I384">
        <v>191</v>
      </c>
      <c r="J384">
        <v>1500</v>
      </c>
    </row>
    <row r="385" spans="1:10">
      <c r="A385">
        <v>752</v>
      </c>
      <c r="B385">
        <v>192.4</v>
      </c>
      <c r="C385">
        <v>192.3</v>
      </c>
      <c r="D385">
        <v>192.2</v>
      </c>
      <c r="E385">
        <v>192.1</v>
      </c>
      <c r="F385">
        <v>192</v>
      </c>
      <c r="G385">
        <v>191.9</v>
      </c>
      <c r="H385">
        <v>191.8</v>
      </c>
      <c r="I385">
        <v>191.7</v>
      </c>
      <c r="J385">
        <v>1498</v>
      </c>
    </row>
    <row r="386" spans="1:10">
      <c r="A386">
        <v>754</v>
      </c>
      <c r="B386">
        <v>193.1</v>
      </c>
      <c r="C386">
        <v>193</v>
      </c>
      <c r="D386">
        <v>192.9</v>
      </c>
      <c r="E386">
        <v>192.8</v>
      </c>
      <c r="F386">
        <v>192.7</v>
      </c>
      <c r="G386">
        <v>192.6</v>
      </c>
      <c r="H386">
        <v>192.5</v>
      </c>
      <c r="I386">
        <v>192.4</v>
      </c>
      <c r="J386">
        <v>1496</v>
      </c>
    </row>
    <row r="387" spans="1:10">
      <c r="A387">
        <v>756</v>
      </c>
      <c r="B387">
        <v>193.8</v>
      </c>
      <c r="C387">
        <v>193.7</v>
      </c>
      <c r="D387">
        <v>193.6</v>
      </c>
      <c r="E387">
        <v>193.5</v>
      </c>
      <c r="F387">
        <v>193.4</v>
      </c>
      <c r="G387">
        <v>193.3</v>
      </c>
      <c r="H387">
        <v>193.2</v>
      </c>
      <c r="I387">
        <v>193.1</v>
      </c>
      <c r="J387">
        <v>1494</v>
      </c>
    </row>
    <row r="388" spans="1:10">
      <c r="A388">
        <v>758</v>
      </c>
      <c r="B388">
        <v>194.5</v>
      </c>
      <c r="C388">
        <v>194.4</v>
      </c>
      <c r="D388">
        <v>194.3</v>
      </c>
      <c r="E388">
        <v>194.2</v>
      </c>
      <c r="F388">
        <v>194.1</v>
      </c>
      <c r="G388">
        <v>194</v>
      </c>
      <c r="H388">
        <v>193.9</v>
      </c>
      <c r="I388">
        <v>193.8</v>
      </c>
      <c r="J388">
        <v>1492</v>
      </c>
    </row>
    <row r="389" spans="1:10">
      <c r="A389">
        <v>760</v>
      </c>
      <c r="B389">
        <v>195.2</v>
      </c>
      <c r="C389">
        <v>195.1</v>
      </c>
      <c r="D389">
        <v>195</v>
      </c>
      <c r="E389">
        <v>194.9</v>
      </c>
      <c r="F389">
        <v>194.8</v>
      </c>
      <c r="G389">
        <v>194.7</v>
      </c>
      <c r="H389">
        <v>194.6</v>
      </c>
      <c r="I389">
        <v>194.5</v>
      </c>
      <c r="J389">
        <v>1490</v>
      </c>
    </row>
    <row r="390" spans="1:10">
      <c r="A390">
        <v>762</v>
      </c>
      <c r="B390">
        <v>195.9</v>
      </c>
      <c r="C390">
        <v>195.8</v>
      </c>
      <c r="D390">
        <v>195.7</v>
      </c>
      <c r="E390">
        <v>195.6</v>
      </c>
      <c r="F390">
        <v>195.5</v>
      </c>
      <c r="G390">
        <v>195.4</v>
      </c>
      <c r="H390">
        <v>195.3</v>
      </c>
      <c r="I390">
        <v>195.2</v>
      </c>
      <c r="J390">
        <v>1488</v>
      </c>
    </row>
    <row r="391" spans="1:10">
      <c r="A391">
        <v>764</v>
      </c>
      <c r="B391">
        <v>196.6</v>
      </c>
      <c r="C391">
        <v>196.5</v>
      </c>
      <c r="D391">
        <v>196.4</v>
      </c>
      <c r="E391">
        <v>196.3</v>
      </c>
      <c r="F391">
        <v>196.2</v>
      </c>
      <c r="G391">
        <v>196.1</v>
      </c>
      <c r="H391">
        <v>196</v>
      </c>
      <c r="I391">
        <v>195.9</v>
      </c>
      <c r="J391">
        <v>1486</v>
      </c>
    </row>
    <row r="392" spans="1:10">
      <c r="A392">
        <v>766</v>
      </c>
      <c r="B392">
        <v>197.3</v>
      </c>
      <c r="C392">
        <v>197.2</v>
      </c>
      <c r="D392">
        <v>197.1</v>
      </c>
      <c r="E392">
        <v>197</v>
      </c>
      <c r="F392">
        <v>196.9</v>
      </c>
      <c r="G392">
        <v>196.8</v>
      </c>
      <c r="H392">
        <v>196.7</v>
      </c>
      <c r="I392">
        <v>196.6</v>
      </c>
      <c r="J392">
        <v>1484</v>
      </c>
    </row>
    <row r="393" spans="1:10">
      <c r="A393">
        <v>768</v>
      </c>
      <c r="B393">
        <v>198</v>
      </c>
      <c r="C393">
        <v>197.9</v>
      </c>
      <c r="D393">
        <v>197.8</v>
      </c>
      <c r="E393">
        <v>197.7</v>
      </c>
      <c r="F393">
        <v>197.6</v>
      </c>
      <c r="G393">
        <v>197.5</v>
      </c>
      <c r="H393">
        <v>197.4</v>
      </c>
      <c r="I393">
        <v>197.3</v>
      </c>
      <c r="J393">
        <v>1482</v>
      </c>
    </row>
    <row r="394" spans="1:10">
      <c r="A394">
        <v>770</v>
      </c>
      <c r="B394">
        <v>198.7</v>
      </c>
      <c r="C394">
        <v>198.6</v>
      </c>
      <c r="D394">
        <v>198.5</v>
      </c>
      <c r="E394">
        <v>198.4</v>
      </c>
      <c r="F394">
        <v>198.3</v>
      </c>
      <c r="G394">
        <v>198.2</v>
      </c>
      <c r="H394">
        <v>198.1</v>
      </c>
      <c r="I394">
        <v>198</v>
      </c>
      <c r="J394">
        <v>1480</v>
      </c>
    </row>
    <row r="395" spans="1:10">
      <c r="A395">
        <v>772</v>
      </c>
      <c r="B395">
        <v>199.4</v>
      </c>
      <c r="C395">
        <v>199.3</v>
      </c>
      <c r="D395">
        <v>199.2</v>
      </c>
      <c r="E395">
        <v>199.1</v>
      </c>
      <c r="F395">
        <v>199</v>
      </c>
      <c r="G395">
        <v>198.9</v>
      </c>
      <c r="H395">
        <v>198.8</v>
      </c>
      <c r="I395">
        <v>198.7</v>
      </c>
      <c r="J395">
        <v>1478</v>
      </c>
    </row>
    <row r="396" spans="1:10">
      <c r="A396">
        <v>774</v>
      </c>
      <c r="B396">
        <v>200.1</v>
      </c>
      <c r="C396">
        <v>200</v>
      </c>
      <c r="D396">
        <v>199.9</v>
      </c>
      <c r="E396">
        <v>199.8</v>
      </c>
      <c r="F396">
        <v>199.7</v>
      </c>
      <c r="G396">
        <v>199.6</v>
      </c>
      <c r="H396">
        <v>199.5</v>
      </c>
      <c r="I396">
        <v>199.4</v>
      </c>
      <c r="J396">
        <v>1476</v>
      </c>
    </row>
    <row r="397" spans="1:10">
      <c r="A397">
        <v>776</v>
      </c>
      <c r="B397">
        <v>200.8</v>
      </c>
      <c r="C397">
        <v>200.7</v>
      </c>
      <c r="D397">
        <v>200.6</v>
      </c>
      <c r="E397">
        <v>200.5</v>
      </c>
      <c r="F397">
        <v>200.4</v>
      </c>
      <c r="G397">
        <v>200.3</v>
      </c>
      <c r="H397">
        <v>200.2</v>
      </c>
      <c r="I397">
        <v>200.1</v>
      </c>
      <c r="J397">
        <v>1474</v>
      </c>
    </row>
    <row r="398" spans="1:10">
      <c r="A398">
        <v>778</v>
      </c>
      <c r="B398">
        <v>201.5</v>
      </c>
      <c r="C398">
        <v>201.4</v>
      </c>
      <c r="D398">
        <v>201.3</v>
      </c>
      <c r="E398">
        <v>201.2</v>
      </c>
      <c r="F398">
        <v>201.1</v>
      </c>
      <c r="G398">
        <v>201</v>
      </c>
      <c r="H398">
        <v>200.9</v>
      </c>
      <c r="I398">
        <v>200.8</v>
      </c>
      <c r="J398">
        <v>1472</v>
      </c>
    </row>
    <row r="399" spans="1:10">
      <c r="A399">
        <v>780</v>
      </c>
      <c r="B399">
        <v>202.2</v>
      </c>
      <c r="C399">
        <v>202.1</v>
      </c>
      <c r="D399">
        <v>202</v>
      </c>
      <c r="E399">
        <v>201.9</v>
      </c>
      <c r="F399">
        <v>201.8</v>
      </c>
      <c r="G399">
        <v>201.7</v>
      </c>
      <c r="H399">
        <v>201.6</v>
      </c>
      <c r="I399">
        <v>201.5</v>
      </c>
      <c r="J399">
        <v>1470</v>
      </c>
    </row>
    <row r="400" spans="1:10">
      <c r="A400">
        <v>782</v>
      </c>
      <c r="B400">
        <v>202.9</v>
      </c>
      <c r="C400">
        <v>202.8</v>
      </c>
      <c r="D400">
        <v>202.7</v>
      </c>
      <c r="E400">
        <v>202.6</v>
      </c>
      <c r="F400">
        <v>202.5</v>
      </c>
      <c r="G400">
        <v>202.4</v>
      </c>
      <c r="H400">
        <v>202.3</v>
      </c>
      <c r="I400">
        <v>202.2</v>
      </c>
      <c r="J400">
        <v>1468</v>
      </c>
    </row>
    <row r="401" spans="1:10">
      <c r="A401">
        <v>784</v>
      </c>
      <c r="B401">
        <v>203.6</v>
      </c>
      <c r="C401">
        <v>203.5</v>
      </c>
      <c r="D401">
        <v>203.4</v>
      </c>
      <c r="E401">
        <v>203.3</v>
      </c>
      <c r="F401">
        <v>203.2</v>
      </c>
      <c r="G401">
        <v>203.1</v>
      </c>
      <c r="H401">
        <v>203</v>
      </c>
      <c r="I401">
        <v>202.9</v>
      </c>
      <c r="J401">
        <v>1466</v>
      </c>
    </row>
    <row r="402" spans="1:10">
      <c r="A402">
        <v>786</v>
      </c>
      <c r="B402">
        <v>204.3</v>
      </c>
      <c r="C402">
        <v>204.2</v>
      </c>
      <c r="D402">
        <v>204.1</v>
      </c>
      <c r="E402">
        <v>204</v>
      </c>
      <c r="F402">
        <v>203.9</v>
      </c>
      <c r="G402">
        <v>203.8</v>
      </c>
      <c r="H402">
        <v>203.7</v>
      </c>
      <c r="I402">
        <v>203.6</v>
      </c>
      <c r="J402">
        <v>1464</v>
      </c>
    </row>
    <row r="403" spans="1:10">
      <c r="A403">
        <v>788</v>
      </c>
      <c r="B403">
        <v>205</v>
      </c>
      <c r="C403">
        <v>204.9</v>
      </c>
      <c r="D403">
        <v>204.8</v>
      </c>
      <c r="E403">
        <v>204.7</v>
      </c>
      <c r="F403">
        <v>204.6</v>
      </c>
      <c r="G403">
        <v>204.5</v>
      </c>
      <c r="H403">
        <v>204.4</v>
      </c>
      <c r="I403">
        <v>204.3</v>
      </c>
      <c r="J403">
        <v>1462</v>
      </c>
    </row>
    <row r="404" spans="1:10">
      <c r="A404">
        <v>790</v>
      </c>
      <c r="B404">
        <v>205.7</v>
      </c>
      <c r="C404">
        <v>205.6</v>
      </c>
      <c r="D404">
        <v>205.5</v>
      </c>
      <c r="E404">
        <v>205.4</v>
      </c>
      <c r="F404">
        <v>205.3</v>
      </c>
      <c r="G404">
        <v>205.2</v>
      </c>
      <c r="H404">
        <v>205.1</v>
      </c>
      <c r="I404">
        <v>205</v>
      </c>
      <c r="J404">
        <v>1460</v>
      </c>
    </row>
    <row r="405" spans="1:10">
      <c r="A405">
        <v>792</v>
      </c>
      <c r="B405">
        <v>206.4</v>
      </c>
      <c r="C405">
        <v>206.3</v>
      </c>
      <c r="D405">
        <v>206.2</v>
      </c>
      <c r="E405">
        <v>206.1</v>
      </c>
      <c r="F405">
        <v>206</v>
      </c>
      <c r="G405">
        <v>205.9</v>
      </c>
      <c r="H405">
        <v>205.8</v>
      </c>
      <c r="I405">
        <v>205.7</v>
      </c>
      <c r="J405">
        <v>1458</v>
      </c>
    </row>
    <row r="406" spans="1:10">
      <c r="A406">
        <v>794</v>
      </c>
      <c r="B406">
        <v>207.1</v>
      </c>
      <c r="C406">
        <v>207</v>
      </c>
      <c r="D406">
        <v>206.9</v>
      </c>
      <c r="E406">
        <v>206.8</v>
      </c>
      <c r="F406">
        <v>206.7</v>
      </c>
      <c r="G406">
        <v>206.6</v>
      </c>
      <c r="H406">
        <v>206.5</v>
      </c>
      <c r="I406">
        <v>206.4</v>
      </c>
      <c r="J406">
        <v>1456</v>
      </c>
    </row>
    <row r="407" spans="1:10">
      <c r="A407">
        <v>796</v>
      </c>
      <c r="B407">
        <v>207.8</v>
      </c>
      <c r="C407">
        <v>207.7</v>
      </c>
      <c r="D407">
        <v>207.6</v>
      </c>
      <c r="E407">
        <v>207.5</v>
      </c>
      <c r="F407">
        <v>207.4</v>
      </c>
      <c r="G407">
        <v>207.3</v>
      </c>
      <c r="H407">
        <v>207.2</v>
      </c>
      <c r="I407">
        <v>207.1</v>
      </c>
      <c r="J407">
        <v>1454</v>
      </c>
    </row>
    <row r="408" spans="1:10">
      <c r="A408">
        <v>798</v>
      </c>
      <c r="B408">
        <v>208.6</v>
      </c>
      <c r="C408">
        <v>208.5</v>
      </c>
      <c r="D408">
        <v>208.4</v>
      </c>
      <c r="E408">
        <v>208.3</v>
      </c>
      <c r="F408">
        <v>208.2</v>
      </c>
      <c r="G408">
        <v>208</v>
      </c>
      <c r="H408">
        <v>207.9</v>
      </c>
      <c r="I408">
        <v>207.8</v>
      </c>
      <c r="J408">
        <v>1452</v>
      </c>
    </row>
    <row r="409" spans="1:10">
      <c r="A409">
        <v>800</v>
      </c>
      <c r="B409">
        <v>209.3</v>
      </c>
      <c r="C409">
        <v>209.2</v>
      </c>
      <c r="D409">
        <v>209.1</v>
      </c>
      <c r="E409">
        <v>209</v>
      </c>
      <c r="F409">
        <v>208.9</v>
      </c>
      <c r="G409">
        <v>208.8</v>
      </c>
      <c r="H409">
        <v>208.7</v>
      </c>
      <c r="I409">
        <v>208.6</v>
      </c>
      <c r="J409">
        <v>1450</v>
      </c>
    </row>
    <row r="410" spans="1:10">
      <c r="A410">
        <v>802</v>
      </c>
      <c r="B410">
        <v>210</v>
      </c>
      <c r="C410">
        <v>209.9</v>
      </c>
      <c r="D410">
        <v>209.8</v>
      </c>
      <c r="E410">
        <v>209.7</v>
      </c>
      <c r="F410">
        <v>209.6</v>
      </c>
      <c r="G410">
        <v>209.5</v>
      </c>
      <c r="H410">
        <v>209.4</v>
      </c>
      <c r="I410">
        <v>209.3</v>
      </c>
      <c r="J410">
        <v>1448</v>
      </c>
    </row>
    <row r="411" spans="1:10">
      <c r="A411">
        <v>804</v>
      </c>
      <c r="B411">
        <v>210.7</v>
      </c>
      <c r="C411">
        <v>210.6</v>
      </c>
      <c r="D411">
        <v>210.5</v>
      </c>
      <c r="E411">
        <v>210.4</v>
      </c>
      <c r="F411">
        <v>210.3</v>
      </c>
      <c r="G411">
        <v>210.2</v>
      </c>
      <c r="H411">
        <v>210.1</v>
      </c>
      <c r="I411">
        <v>210</v>
      </c>
      <c r="J411">
        <v>1446</v>
      </c>
    </row>
    <row r="412" spans="1:10">
      <c r="A412">
        <v>806</v>
      </c>
      <c r="B412">
        <v>211.4</v>
      </c>
      <c r="C412">
        <v>211.3</v>
      </c>
      <c r="D412">
        <v>211.2</v>
      </c>
      <c r="E412">
        <v>211.1</v>
      </c>
      <c r="F412">
        <v>211</v>
      </c>
      <c r="G412">
        <v>210.9</v>
      </c>
      <c r="H412">
        <v>210.8</v>
      </c>
      <c r="I412">
        <v>210.7</v>
      </c>
      <c r="J412">
        <v>1444</v>
      </c>
    </row>
    <row r="413" spans="1:10">
      <c r="A413">
        <v>808</v>
      </c>
      <c r="B413">
        <v>212.1</v>
      </c>
      <c r="C413">
        <v>212</v>
      </c>
      <c r="D413">
        <v>211.9</v>
      </c>
      <c r="E413">
        <v>211.8</v>
      </c>
      <c r="F413">
        <v>211.7</v>
      </c>
      <c r="G413">
        <v>211.6</v>
      </c>
      <c r="H413">
        <v>211.5</v>
      </c>
      <c r="I413">
        <v>211.4</v>
      </c>
      <c r="J413">
        <v>1442</v>
      </c>
    </row>
    <row r="414" spans="1:10">
      <c r="A414">
        <v>810</v>
      </c>
      <c r="B414">
        <v>212.9</v>
      </c>
      <c r="C414">
        <v>212.8</v>
      </c>
      <c r="D414">
        <v>212.7</v>
      </c>
      <c r="E414">
        <v>212.5</v>
      </c>
      <c r="F414">
        <v>212.4</v>
      </c>
      <c r="G414">
        <v>212.3</v>
      </c>
      <c r="H414">
        <v>212.2</v>
      </c>
      <c r="I414">
        <v>212.1</v>
      </c>
      <c r="J414">
        <v>1440</v>
      </c>
    </row>
    <row r="415" spans="1:10">
      <c r="A415">
        <v>812</v>
      </c>
      <c r="B415">
        <v>213.6</v>
      </c>
      <c r="C415">
        <v>213.5</v>
      </c>
      <c r="D415">
        <v>213.4</v>
      </c>
      <c r="E415">
        <v>213.3</v>
      </c>
      <c r="F415">
        <v>213.2</v>
      </c>
      <c r="G415">
        <v>213.1</v>
      </c>
      <c r="H415">
        <v>213</v>
      </c>
      <c r="I415">
        <v>212.9</v>
      </c>
      <c r="J415">
        <v>1438</v>
      </c>
    </row>
    <row r="416" spans="1:10">
      <c r="A416">
        <v>814</v>
      </c>
      <c r="B416">
        <v>214.3</v>
      </c>
      <c r="C416">
        <v>214.2</v>
      </c>
      <c r="D416">
        <v>214.1</v>
      </c>
      <c r="E416">
        <v>214</v>
      </c>
      <c r="F416">
        <v>213.9</v>
      </c>
      <c r="G416">
        <v>213.8</v>
      </c>
      <c r="H416">
        <v>213.7</v>
      </c>
      <c r="I416">
        <v>213.6</v>
      </c>
      <c r="J416">
        <v>1436</v>
      </c>
    </row>
    <row r="417" spans="1:10">
      <c r="A417">
        <v>816</v>
      </c>
      <c r="B417">
        <v>215</v>
      </c>
      <c r="C417">
        <v>214.9</v>
      </c>
      <c r="D417">
        <v>214.8</v>
      </c>
      <c r="E417">
        <v>214.7</v>
      </c>
      <c r="F417">
        <v>214.6</v>
      </c>
      <c r="G417">
        <v>214.5</v>
      </c>
      <c r="H417">
        <v>214.4</v>
      </c>
      <c r="I417">
        <v>214.3</v>
      </c>
      <c r="J417">
        <v>1434</v>
      </c>
    </row>
    <row r="418" spans="1:10">
      <c r="A418">
        <v>818</v>
      </c>
      <c r="B418">
        <v>215.7</v>
      </c>
      <c r="C418">
        <v>215.6</v>
      </c>
      <c r="D418">
        <v>215.5</v>
      </c>
      <c r="E418">
        <v>215.4</v>
      </c>
      <c r="F418">
        <v>215.3</v>
      </c>
      <c r="G418">
        <v>215.2</v>
      </c>
      <c r="H418">
        <v>215.1</v>
      </c>
      <c r="I418">
        <v>215</v>
      </c>
      <c r="J418">
        <v>1432</v>
      </c>
    </row>
    <row r="419" spans="1:10">
      <c r="A419">
        <v>820</v>
      </c>
      <c r="B419">
        <v>216.5</v>
      </c>
      <c r="C419">
        <v>216.4</v>
      </c>
      <c r="D419">
        <v>216.3</v>
      </c>
      <c r="E419">
        <v>216.2</v>
      </c>
      <c r="F419">
        <v>216.1</v>
      </c>
      <c r="G419">
        <v>216</v>
      </c>
      <c r="H419">
        <v>215.9</v>
      </c>
      <c r="I419">
        <v>215.7</v>
      </c>
      <c r="J419">
        <v>1430</v>
      </c>
    </row>
    <row r="420" spans="1:10">
      <c r="A420">
        <v>822</v>
      </c>
      <c r="B420">
        <v>217.2</v>
      </c>
      <c r="C420">
        <v>217.1</v>
      </c>
      <c r="D420">
        <v>217</v>
      </c>
      <c r="E420">
        <v>216.9</v>
      </c>
      <c r="F420">
        <v>216.8</v>
      </c>
      <c r="G420">
        <v>216.7</v>
      </c>
      <c r="H420">
        <v>216.6</v>
      </c>
      <c r="I420">
        <v>216.5</v>
      </c>
      <c r="J420">
        <v>1428</v>
      </c>
    </row>
    <row r="421" spans="1:10">
      <c r="A421">
        <v>824</v>
      </c>
      <c r="B421">
        <v>217.9</v>
      </c>
      <c r="C421">
        <v>217.8</v>
      </c>
      <c r="D421">
        <v>217.7</v>
      </c>
      <c r="E421">
        <v>217.6</v>
      </c>
      <c r="F421">
        <v>217.5</v>
      </c>
      <c r="G421">
        <v>217.4</v>
      </c>
      <c r="H421">
        <v>217.3</v>
      </c>
      <c r="I421">
        <v>217.2</v>
      </c>
      <c r="J421">
        <v>1426</v>
      </c>
    </row>
    <row r="422" spans="1:10">
      <c r="A422">
        <v>826</v>
      </c>
      <c r="B422">
        <v>218.6</v>
      </c>
      <c r="C422">
        <v>218.5</v>
      </c>
      <c r="D422">
        <v>218.4</v>
      </c>
      <c r="E422">
        <v>218.3</v>
      </c>
      <c r="F422">
        <v>218.2</v>
      </c>
      <c r="G422">
        <v>218.1</v>
      </c>
      <c r="H422">
        <v>218</v>
      </c>
      <c r="I422">
        <v>217.9</v>
      </c>
      <c r="J422">
        <v>1424</v>
      </c>
    </row>
    <row r="423" spans="1:10">
      <c r="A423">
        <v>828</v>
      </c>
      <c r="B423">
        <v>219.4</v>
      </c>
      <c r="C423">
        <v>219.3</v>
      </c>
      <c r="D423">
        <v>219.2</v>
      </c>
      <c r="E423">
        <v>219.1</v>
      </c>
      <c r="F423">
        <v>219</v>
      </c>
      <c r="G423">
        <v>218.9</v>
      </c>
      <c r="H423">
        <v>218.8</v>
      </c>
      <c r="I423">
        <v>218.7</v>
      </c>
      <c r="J423">
        <v>1422</v>
      </c>
    </row>
    <row r="424" spans="1:10">
      <c r="A424">
        <v>830</v>
      </c>
      <c r="B424">
        <v>220.1</v>
      </c>
      <c r="C424">
        <v>220</v>
      </c>
      <c r="D424">
        <v>219.9</v>
      </c>
      <c r="E424">
        <v>219.8</v>
      </c>
      <c r="F424">
        <v>219.7</v>
      </c>
      <c r="G424">
        <v>219.6</v>
      </c>
      <c r="H424">
        <v>219.5</v>
      </c>
      <c r="I424">
        <v>219.4</v>
      </c>
      <c r="J424">
        <v>1420</v>
      </c>
    </row>
    <row r="425" spans="1:10">
      <c r="A425">
        <v>832</v>
      </c>
      <c r="B425">
        <v>220.8</v>
      </c>
      <c r="C425">
        <v>220.7</v>
      </c>
      <c r="D425">
        <v>220.6</v>
      </c>
      <c r="E425">
        <v>220.5</v>
      </c>
      <c r="F425">
        <v>220.4</v>
      </c>
      <c r="G425">
        <v>220.3</v>
      </c>
      <c r="H425">
        <v>220.2</v>
      </c>
      <c r="I425">
        <v>220.1</v>
      </c>
      <c r="J425">
        <v>1418</v>
      </c>
    </row>
    <row r="426" spans="1:10">
      <c r="A426">
        <v>834</v>
      </c>
      <c r="B426">
        <v>221.6</v>
      </c>
      <c r="C426">
        <v>221.5</v>
      </c>
      <c r="D426">
        <v>221.4</v>
      </c>
      <c r="E426">
        <v>221.2</v>
      </c>
      <c r="F426">
        <v>221.1</v>
      </c>
      <c r="G426">
        <v>221</v>
      </c>
      <c r="H426">
        <v>220.9</v>
      </c>
      <c r="I426">
        <v>220.8</v>
      </c>
      <c r="J426">
        <v>1416</v>
      </c>
    </row>
    <row r="427" spans="1:10">
      <c r="A427">
        <v>836</v>
      </c>
      <c r="B427">
        <v>222.3</v>
      </c>
      <c r="C427">
        <v>222.2</v>
      </c>
      <c r="D427">
        <v>222.1</v>
      </c>
      <c r="E427">
        <v>222</v>
      </c>
      <c r="F427">
        <v>221.9</v>
      </c>
      <c r="G427">
        <v>221.8</v>
      </c>
      <c r="H427">
        <v>221.7</v>
      </c>
      <c r="I427">
        <v>221.6</v>
      </c>
      <c r="J427">
        <v>1414</v>
      </c>
    </row>
    <row r="428" spans="1:10">
      <c r="A428">
        <v>838</v>
      </c>
      <c r="B428">
        <v>223</v>
      </c>
      <c r="C428">
        <v>222.9</v>
      </c>
      <c r="D428">
        <v>222.8</v>
      </c>
      <c r="E428">
        <v>222.7</v>
      </c>
      <c r="F428">
        <v>222.6</v>
      </c>
      <c r="G428">
        <v>222.5</v>
      </c>
      <c r="H428">
        <v>222.4</v>
      </c>
      <c r="I428">
        <v>222.3</v>
      </c>
      <c r="J428">
        <v>1412</v>
      </c>
    </row>
    <row r="429" spans="1:10">
      <c r="A429">
        <v>840</v>
      </c>
      <c r="B429">
        <v>223.8</v>
      </c>
      <c r="C429">
        <v>223.7</v>
      </c>
      <c r="D429">
        <v>223.5</v>
      </c>
      <c r="E429">
        <v>223.4</v>
      </c>
      <c r="F429">
        <v>223.3</v>
      </c>
      <c r="G429">
        <v>223.2</v>
      </c>
      <c r="H429">
        <v>223.1</v>
      </c>
      <c r="I429">
        <v>223</v>
      </c>
      <c r="J429">
        <v>1410</v>
      </c>
    </row>
    <row r="430" spans="1:10">
      <c r="A430">
        <v>842</v>
      </c>
      <c r="B430">
        <v>224.5</v>
      </c>
      <c r="C430">
        <v>224.4</v>
      </c>
      <c r="D430">
        <v>224.3</v>
      </c>
      <c r="E430">
        <v>224.2</v>
      </c>
      <c r="F430">
        <v>224.1</v>
      </c>
      <c r="G430">
        <v>224</v>
      </c>
      <c r="H430">
        <v>223.9</v>
      </c>
      <c r="I430">
        <v>223.8</v>
      </c>
      <c r="J430">
        <v>1408</v>
      </c>
    </row>
    <row r="431" spans="1:10">
      <c r="A431">
        <v>844</v>
      </c>
      <c r="B431">
        <v>225.2</v>
      </c>
      <c r="C431">
        <v>225.1</v>
      </c>
      <c r="D431">
        <v>225</v>
      </c>
      <c r="E431">
        <v>224.9</v>
      </c>
      <c r="F431">
        <v>224.8</v>
      </c>
      <c r="G431">
        <v>224.7</v>
      </c>
      <c r="H431">
        <v>224.6</v>
      </c>
      <c r="I431">
        <v>224.5</v>
      </c>
      <c r="J431">
        <v>1406</v>
      </c>
    </row>
    <row r="432" spans="1:10">
      <c r="A432">
        <v>846</v>
      </c>
      <c r="B432">
        <v>226</v>
      </c>
      <c r="C432">
        <v>225.9</v>
      </c>
      <c r="D432">
        <v>225.8</v>
      </c>
      <c r="E432">
        <v>225.7</v>
      </c>
      <c r="F432">
        <v>225.5</v>
      </c>
      <c r="G432">
        <v>225.4</v>
      </c>
      <c r="H432">
        <v>225.3</v>
      </c>
      <c r="I432">
        <v>225.2</v>
      </c>
      <c r="J432">
        <v>1404</v>
      </c>
    </row>
    <row r="433" spans="1:10">
      <c r="A433">
        <v>848</v>
      </c>
      <c r="B433">
        <v>226.7</v>
      </c>
      <c r="C433">
        <v>226.6</v>
      </c>
      <c r="D433">
        <v>226.5</v>
      </c>
      <c r="E433">
        <v>226.4</v>
      </c>
      <c r="F433">
        <v>226.3</v>
      </c>
      <c r="G433">
        <v>226.2</v>
      </c>
      <c r="H433">
        <v>226.1</v>
      </c>
      <c r="I433">
        <v>226</v>
      </c>
      <c r="J433">
        <v>1402</v>
      </c>
    </row>
    <row r="434" spans="1:10">
      <c r="A434">
        <v>850</v>
      </c>
      <c r="B434">
        <v>227.4</v>
      </c>
      <c r="C434">
        <v>227.3</v>
      </c>
      <c r="D434">
        <v>227.2</v>
      </c>
      <c r="E434">
        <v>227.1</v>
      </c>
      <c r="F434">
        <v>227</v>
      </c>
      <c r="G434">
        <v>226.9</v>
      </c>
      <c r="H434">
        <v>226.8</v>
      </c>
      <c r="I434">
        <v>226.7</v>
      </c>
      <c r="J434">
        <v>1400</v>
      </c>
    </row>
    <row r="435" spans="1:10">
      <c r="A435">
        <v>852</v>
      </c>
      <c r="B435">
        <v>228.2</v>
      </c>
      <c r="C435">
        <v>228.1</v>
      </c>
      <c r="D435">
        <v>228</v>
      </c>
      <c r="E435">
        <v>227.9</v>
      </c>
      <c r="F435">
        <v>227.8</v>
      </c>
      <c r="G435">
        <v>227.7</v>
      </c>
      <c r="H435">
        <v>227.6</v>
      </c>
      <c r="I435">
        <v>227.4</v>
      </c>
      <c r="J435">
        <v>1398</v>
      </c>
    </row>
    <row r="436" spans="1:10">
      <c r="A436">
        <v>854</v>
      </c>
      <c r="B436">
        <v>228.9</v>
      </c>
      <c r="C436">
        <v>228.8</v>
      </c>
      <c r="D436">
        <v>228.7</v>
      </c>
      <c r="E436">
        <v>228.6</v>
      </c>
      <c r="F436">
        <v>228.5</v>
      </c>
      <c r="G436">
        <v>228.4</v>
      </c>
      <c r="H436">
        <v>228.3</v>
      </c>
      <c r="I436">
        <v>228.2</v>
      </c>
      <c r="J436">
        <v>1396</v>
      </c>
    </row>
    <row r="437" spans="1:10">
      <c r="A437">
        <v>856</v>
      </c>
      <c r="B437">
        <v>229.7</v>
      </c>
      <c r="C437">
        <v>229.6</v>
      </c>
      <c r="D437">
        <v>229.5</v>
      </c>
      <c r="E437">
        <v>229.3</v>
      </c>
      <c r="F437">
        <v>229.2</v>
      </c>
      <c r="G437">
        <v>229.1</v>
      </c>
      <c r="H437">
        <v>229</v>
      </c>
      <c r="I437">
        <v>228.9</v>
      </c>
      <c r="J437">
        <v>1394</v>
      </c>
    </row>
    <row r="438" spans="1:10">
      <c r="A438">
        <v>858</v>
      </c>
      <c r="B438">
        <v>230.4</v>
      </c>
      <c r="C438">
        <v>230.3</v>
      </c>
      <c r="D438">
        <v>230.2</v>
      </c>
      <c r="E438">
        <v>230.1</v>
      </c>
      <c r="F438">
        <v>230</v>
      </c>
      <c r="G438">
        <v>229.9</v>
      </c>
      <c r="H438">
        <v>229.8</v>
      </c>
      <c r="I438">
        <v>229.7</v>
      </c>
      <c r="J438">
        <v>1392</v>
      </c>
    </row>
    <row r="439" spans="1:10">
      <c r="A439">
        <v>860</v>
      </c>
      <c r="B439">
        <v>231.1</v>
      </c>
      <c r="C439">
        <v>231</v>
      </c>
      <c r="D439">
        <v>230.9</v>
      </c>
      <c r="E439">
        <v>230.8</v>
      </c>
      <c r="F439">
        <v>230.7</v>
      </c>
      <c r="G439">
        <v>230.6</v>
      </c>
      <c r="H439">
        <v>230.5</v>
      </c>
      <c r="I439">
        <v>230.4</v>
      </c>
      <c r="J439">
        <v>1390</v>
      </c>
    </row>
    <row r="440" spans="1:10">
      <c r="A440">
        <v>862</v>
      </c>
      <c r="B440">
        <v>231.9</v>
      </c>
      <c r="C440">
        <v>231.8</v>
      </c>
      <c r="D440">
        <v>231.7</v>
      </c>
      <c r="E440">
        <v>231.6</v>
      </c>
      <c r="F440">
        <v>231.5</v>
      </c>
      <c r="G440">
        <v>231.4</v>
      </c>
      <c r="H440">
        <v>231.3</v>
      </c>
      <c r="I440">
        <v>231.2</v>
      </c>
      <c r="J440">
        <v>1388</v>
      </c>
    </row>
    <row r="441" spans="1:10">
      <c r="A441">
        <v>864</v>
      </c>
      <c r="B441">
        <v>232.6</v>
      </c>
      <c r="C441">
        <v>232.5</v>
      </c>
      <c r="D441">
        <v>232.4</v>
      </c>
      <c r="E441">
        <v>232.3</v>
      </c>
      <c r="F441">
        <v>232.2</v>
      </c>
      <c r="G441">
        <v>232.1</v>
      </c>
      <c r="H441">
        <v>232</v>
      </c>
      <c r="I441">
        <v>231.9</v>
      </c>
      <c r="J441">
        <v>1386</v>
      </c>
    </row>
    <row r="442" spans="1:10">
      <c r="A442">
        <v>866</v>
      </c>
      <c r="B442">
        <v>233.4</v>
      </c>
      <c r="C442">
        <v>233.3</v>
      </c>
      <c r="D442">
        <v>233.2</v>
      </c>
      <c r="E442">
        <v>233.1</v>
      </c>
      <c r="F442">
        <v>233</v>
      </c>
      <c r="G442">
        <v>232.9</v>
      </c>
      <c r="H442">
        <v>232.8</v>
      </c>
      <c r="I442">
        <v>232.6</v>
      </c>
      <c r="J442">
        <v>1384</v>
      </c>
    </row>
    <row r="443" spans="1:10">
      <c r="A443">
        <v>868</v>
      </c>
      <c r="B443">
        <v>234.1</v>
      </c>
      <c r="C443">
        <v>234</v>
      </c>
      <c r="D443">
        <v>233.9</v>
      </c>
      <c r="E443">
        <v>233.8</v>
      </c>
      <c r="F443">
        <v>233.7</v>
      </c>
      <c r="G443">
        <v>233.6</v>
      </c>
      <c r="H443">
        <v>233.5</v>
      </c>
      <c r="I443">
        <v>233.4</v>
      </c>
      <c r="J443">
        <v>1382</v>
      </c>
    </row>
    <row r="444" spans="1:10">
      <c r="A444">
        <v>870</v>
      </c>
      <c r="B444">
        <v>234.9</v>
      </c>
      <c r="C444">
        <v>234.8</v>
      </c>
      <c r="D444">
        <v>234.7</v>
      </c>
      <c r="E444">
        <v>234.6</v>
      </c>
      <c r="F444">
        <v>234.5</v>
      </c>
      <c r="G444">
        <v>234.4</v>
      </c>
      <c r="H444">
        <v>234.2</v>
      </c>
      <c r="I444">
        <v>234.1</v>
      </c>
      <c r="J444">
        <v>1380</v>
      </c>
    </row>
    <row r="445" spans="1:10">
      <c r="A445">
        <v>872</v>
      </c>
      <c r="B445">
        <v>235.6</v>
      </c>
      <c r="C445">
        <v>235.5</v>
      </c>
      <c r="D445">
        <v>235.4</v>
      </c>
      <c r="E445">
        <v>235.3</v>
      </c>
      <c r="F445">
        <v>235.2</v>
      </c>
      <c r="G445">
        <v>235.1</v>
      </c>
      <c r="H445">
        <v>235</v>
      </c>
      <c r="I445">
        <v>234.9</v>
      </c>
      <c r="J445">
        <v>1378</v>
      </c>
    </row>
    <row r="446" spans="1:10">
      <c r="A446">
        <v>874</v>
      </c>
      <c r="B446">
        <v>236.4</v>
      </c>
      <c r="C446">
        <v>236.3</v>
      </c>
      <c r="D446">
        <v>236.2</v>
      </c>
      <c r="E446">
        <v>236.1</v>
      </c>
      <c r="F446">
        <v>236</v>
      </c>
      <c r="G446">
        <v>235.8</v>
      </c>
      <c r="H446">
        <v>235.7</v>
      </c>
      <c r="I446">
        <v>235.6</v>
      </c>
      <c r="J446">
        <v>1376</v>
      </c>
    </row>
    <row r="447" spans="1:10">
      <c r="A447">
        <v>876</v>
      </c>
      <c r="B447">
        <v>237.1</v>
      </c>
      <c r="C447">
        <v>237</v>
      </c>
      <c r="D447">
        <v>236.9</v>
      </c>
      <c r="E447">
        <v>236.8</v>
      </c>
      <c r="F447">
        <v>236.7</v>
      </c>
      <c r="G447">
        <v>236.6</v>
      </c>
      <c r="H447">
        <v>236.5</v>
      </c>
      <c r="I447">
        <v>236.4</v>
      </c>
      <c r="J447">
        <v>1374</v>
      </c>
    </row>
    <row r="448" spans="1:10">
      <c r="A448">
        <v>878</v>
      </c>
      <c r="B448">
        <v>237.9</v>
      </c>
      <c r="C448">
        <v>237.8</v>
      </c>
      <c r="D448">
        <v>237.7</v>
      </c>
      <c r="E448">
        <v>237.6</v>
      </c>
      <c r="F448">
        <v>237.5</v>
      </c>
      <c r="G448">
        <v>237.3</v>
      </c>
      <c r="H448">
        <v>237.2</v>
      </c>
      <c r="I448">
        <v>237.1</v>
      </c>
      <c r="J448">
        <v>1372</v>
      </c>
    </row>
    <row r="449" spans="1:10">
      <c r="A449">
        <v>880</v>
      </c>
      <c r="B449">
        <v>238.6</v>
      </c>
      <c r="C449">
        <v>238.5</v>
      </c>
      <c r="D449">
        <v>238.4</v>
      </c>
      <c r="E449">
        <v>238.3</v>
      </c>
      <c r="F449">
        <v>238.2</v>
      </c>
      <c r="G449">
        <v>238.1</v>
      </c>
      <c r="H449">
        <v>238</v>
      </c>
      <c r="I449">
        <v>237.9</v>
      </c>
      <c r="J449">
        <v>1370</v>
      </c>
    </row>
    <row r="450" spans="1:10">
      <c r="A450">
        <v>882</v>
      </c>
      <c r="B450">
        <v>239.4</v>
      </c>
      <c r="C450">
        <v>239.3</v>
      </c>
      <c r="D450">
        <v>239.2</v>
      </c>
      <c r="E450">
        <v>239.1</v>
      </c>
      <c r="F450">
        <v>239</v>
      </c>
      <c r="G450">
        <v>238.9</v>
      </c>
      <c r="H450">
        <v>238.7</v>
      </c>
      <c r="I450">
        <v>238.6</v>
      </c>
      <c r="J450">
        <v>1368</v>
      </c>
    </row>
    <row r="451" spans="1:10">
      <c r="A451">
        <v>884</v>
      </c>
      <c r="B451">
        <v>240.1</v>
      </c>
      <c r="C451">
        <v>240</v>
      </c>
      <c r="D451">
        <v>239.9</v>
      </c>
      <c r="E451">
        <v>239.8</v>
      </c>
      <c r="F451">
        <v>239.7</v>
      </c>
      <c r="G451">
        <v>239.6</v>
      </c>
      <c r="H451">
        <v>239.5</v>
      </c>
      <c r="I451">
        <v>239.4</v>
      </c>
      <c r="J451">
        <v>1366</v>
      </c>
    </row>
    <row r="452" spans="1:10">
      <c r="A452">
        <v>886</v>
      </c>
      <c r="B452">
        <v>240.9</v>
      </c>
      <c r="C452">
        <v>240.8</v>
      </c>
      <c r="D452">
        <v>240.7</v>
      </c>
      <c r="E452">
        <v>240.6</v>
      </c>
      <c r="F452">
        <v>240.5</v>
      </c>
      <c r="G452">
        <v>240.4</v>
      </c>
      <c r="H452">
        <v>240.3</v>
      </c>
      <c r="I452">
        <v>240.2</v>
      </c>
      <c r="J452">
        <v>1364</v>
      </c>
    </row>
    <row r="453" spans="1:10">
      <c r="A453">
        <v>888</v>
      </c>
      <c r="B453">
        <v>241.7</v>
      </c>
      <c r="C453">
        <v>241.5</v>
      </c>
      <c r="D453">
        <v>241.4</v>
      </c>
      <c r="E453">
        <v>241.3</v>
      </c>
      <c r="F453">
        <v>241.2</v>
      </c>
      <c r="G453">
        <v>241.1</v>
      </c>
      <c r="H453">
        <v>241</v>
      </c>
      <c r="I453">
        <v>240.9</v>
      </c>
      <c r="J453">
        <v>1362</v>
      </c>
    </row>
    <row r="454" spans="1:10">
      <c r="A454">
        <v>890</v>
      </c>
      <c r="B454">
        <v>242.4</v>
      </c>
      <c r="C454">
        <v>242.3</v>
      </c>
      <c r="D454">
        <v>242.2</v>
      </c>
      <c r="E454">
        <v>242.1</v>
      </c>
      <c r="F454">
        <v>242</v>
      </c>
      <c r="G454">
        <v>241.9</v>
      </c>
      <c r="H454">
        <v>241.8</v>
      </c>
      <c r="I454">
        <v>241.7</v>
      </c>
      <c r="J454">
        <v>1360</v>
      </c>
    </row>
    <row r="455" spans="1:10">
      <c r="A455">
        <v>892</v>
      </c>
      <c r="B455">
        <v>243.2</v>
      </c>
      <c r="C455">
        <v>243.1</v>
      </c>
      <c r="D455">
        <v>243</v>
      </c>
      <c r="E455">
        <v>242.9</v>
      </c>
      <c r="F455">
        <v>242.7</v>
      </c>
      <c r="G455">
        <v>242.6</v>
      </c>
      <c r="H455">
        <v>242.5</v>
      </c>
      <c r="I455">
        <v>242.4</v>
      </c>
      <c r="J455">
        <v>1358</v>
      </c>
    </row>
    <row r="456" spans="1:10">
      <c r="A456">
        <v>894</v>
      </c>
      <c r="B456">
        <v>243.9</v>
      </c>
      <c r="C456">
        <v>243.8</v>
      </c>
      <c r="D456">
        <v>243.7</v>
      </c>
      <c r="E456">
        <v>243.6</v>
      </c>
      <c r="F456">
        <v>243.5</v>
      </c>
      <c r="G456">
        <v>243.4</v>
      </c>
      <c r="H456">
        <v>243.3</v>
      </c>
      <c r="I456">
        <v>243.2</v>
      </c>
      <c r="J456">
        <v>1356</v>
      </c>
    </row>
    <row r="457" spans="1:10">
      <c r="A457">
        <v>896</v>
      </c>
      <c r="B457">
        <v>244.7</v>
      </c>
      <c r="C457">
        <v>244.6</v>
      </c>
      <c r="D457">
        <v>244.5</v>
      </c>
      <c r="E457">
        <v>244.4</v>
      </c>
      <c r="F457">
        <v>244.3</v>
      </c>
      <c r="G457">
        <v>244.2</v>
      </c>
      <c r="H457">
        <v>244</v>
      </c>
      <c r="I457">
        <v>243.9</v>
      </c>
      <c r="J457">
        <v>1354</v>
      </c>
    </row>
    <row r="458" spans="1:10">
      <c r="A458">
        <v>898</v>
      </c>
      <c r="B458">
        <v>245.5</v>
      </c>
      <c r="C458">
        <v>245.3</v>
      </c>
      <c r="D458">
        <v>245.2</v>
      </c>
      <c r="E458">
        <v>245.1</v>
      </c>
      <c r="F458">
        <v>245</v>
      </c>
      <c r="G458">
        <v>244.9</v>
      </c>
      <c r="H458">
        <v>244.8</v>
      </c>
      <c r="I458">
        <v>244.7</v>
      </c>
      <c r="J458">
        <v>1352</v>
      </c>
    </row>
    <row r="459" spans="1:10">
      <c r="A459">
        <v>900</v>
      </c>
      <c r="B459">
        <v>246.2</v>
      </c>
      <c r="C459">
        <v>246.1</v>
      </c>
      <c r="D459">
        <v>246</v>
      </c>
      <c r="E459">
        <v>245.9</v>
      </c>
      <c r="F459">
        <v>245.8</v>
      </c>
      <c r="G459">
        <v>245.7</v>
      </c>
      <c r="H459">
        <v>245.6</v>
      </c>
      <c r="I459">
        <v>245.5</v>
      </c>
      <c r="J459">
        <v>1350</v>
      </c>
    </row>
    <row r="460" spans="1:10">
      <c r="A460">
        <v>902</v>
      </c>
      <c r="B460">
        <v>247</v>
      </c>
      <c r="C460">
        <v>246.9</v>
      </c>
      <c r="D460">
        <v>246.8</v>
      </c>
      <c r="E460">
        <v>246.7</v>
      </c>
      <c r="F460">
        <v>246.5</v>
      </c>
      <c r="G460">
        <v>246.4</v>
      </c>
      <c r="H460">
        <v>246.3</v>
      </c>
      <c r="I460">
        <v>246.2</v>
      </c>
      <c r="J460">
        <v>1348</v>
      </c>
    </row>
    <row r="461" spans="1:10">
      <c r="A461">
        <v>904</v>
      </c>
      <c r="B461">
        <v>247.7</v>
      </c>
      <c r="C461">
        <v>247.6</v>
      </c>
      <c r="D461">
        <v>247.5</v>
      </c>
      <c r="E461">
        <v>247.4</v>
      </c>
      <c r="F461">
        <v>247.3</v>
      </c>
      <c r="G461">
        <v>247.2</v>
      </c>
      <c r="H461">
        <v>247.1</v>
      </c>
      <c r="I461">
        <v>247</v>
      </c>
      <c r="J461">
        <v>1346</v>
      </c>
    </row>
    <row r="462" spans="1:10">
      <c r="A462">
        <v>906</v>
      </c>
      <c r="B462">
        <v>248.5</v>
      </c>
      <c r="C462">
        <v>248.4</v>
      </c>
      <c r="D462">
        <v>248.3</v>
      </c>
      <c r="E462">
        <v>248.2</v>
      </c>
      <c r="F462">
        <v>248.1</v>
      </c>
      <c r="G462">
        <v>248</v>
      </c>
      <c r="H462">
        <v>247.9</v>
      </c>
      <c r="I462">
        <v>247.8</v>
      </c>
      <c r="J462">
        <v>1344</v>
      </c>
    </row>
    <row r="463" spans="1:10">
      <c r="A463">
        <v>908</v>
      </c>
      <c r="B463">
        <v>249.3</v>
      </c>
      <c r="C463">
        <v>249.2</v>
      </c>
      <c r="D463">
        <v>249.1</v>
      </c>
      <c r="E463">
        <v>249</v>
      </c>
      <c r="F463">
        <v>248.8</v>
      </c>
      <c r="G463">
        <v>248.7</v>
      </c>
      <c r="H463">
        <v>248.6</v>
      </c>
      <c r="I463">
        <v>248.5</v>
      </c>
      <c r="J463">
        <v>1342</v>
      </c>
    </row>
    <row r="464" spans="1:10">
      <c r="A464">
        <v>910</v>
      </c>
      <c r="B464">
        <v>250</v>
      </c>
      <c r="C464">
        <v>249.9</v>
      </c>
      <c r="D464">
        <v>249.8</v>
      </c>
      <c r="E464">
        <v>249.7</v>
      </c>
      <c r="F464">
        <v>249.6</v>
      </c>
      <c r="G464">
        <v>249.5</v>
      </c>
      <c r="H464">
        <v>249.4</v>
      </c>
      <c r="I464">
        <v>249.3</v>
      </c>
      <c r="J464">
        <v>1340</v>
      </c>
    </row>
    <row r="465" spans="1:10">
      <c r="A465">
        <v>912</v>
      </c>
      <c r="B465">
        <v>250.8</v>
      </c>
      <c r="C465">
        <v>250.7</v>
      </c>
      <c r="D465">
        <v>250.6</v>
      </c>
      <c r="E465">
        <v>250.5</v>
      </c>
      <c r="F465">
        <v>250.4</v>
      </c>
      <c r="G465">
        <v>250.3</v>
      </c>
      <c r="H465">
        <v>250.2</v>
      </c>
      <c r="I465">
        <v>250.1</v>
      </c>
      <c r="J465">
        <v>1338</v>
      </c>
    </row>
    <row r="466" spans="1:10">
      <c r="A466">
        <v>914</v>
      </c>
      <c r="B466">
        <v>251.6</v>
      </c>
      <c r="C466">
        <v>251.5</v>
      </c>
      <c r="D466">
        <v>251.4</v>
      </c>
      <c r="E466">
        <v>251.3</v>
      </c>
      <c r="F466">
        <v>251.1</v>
      </c>
      <c r="G466">
        <v>251</v>
      </c>
      <c r="H466">
        <v>250.9</v>
      </c>
      <c r="I466">
        <v>250.8</v>
      </c>
      <c r="J466">
        <v>1336</v>
      </c>
    </row>
    <row r="467" spans="1:10">
      <c r="A467">
        <v>916</v>
      </c>
      <c r="B467">
        <v>252.4</v>
      </c>
      <c r="C467">
        <v>252.2</v>
      </c>
      <c r="D467">
        <v>252.1</v>
      </c>
      <c r="E467">
        <v>252</v>
      </c>
      <c r="F467">
        <v>251.9</v>
      </c>
      <c r="G467">
        <v>251.8</v>
      </c>
      <c r="H467">
        <v>251.7</v>
      </c>
      <c r="I467">
        <v>251.6</v>
      </c>
      <c r="J467">
        <v>1334</v>
      </c>
    </row>
    <row r="468" spans="1:10">
      <c r="A468">
        <v>918</v>
      </c>
      <c r="B468">
        <v>253.1</v>
      </c>
      <c r="C468">
        <v>253</v>
      </c>
      <c r="D468">
        <v>252.9</v>
      </c>
      <c r="E468">
        <v>252.8</v>
      </c>
      <c r="F468">
        <v>252.7</v>
      </c>
      <c r="G468">
        <v>252.6</v>
      </c>
      <c r="H468">
        <v>252.5</v>
      </c>
      <c r="I468">
        <v>252.4</v>
      </c>
      <c r="J468">
        <v>1332</v>
      </c>
    </row>
    <row r="469" spans="1:10">
      <c r="A469">
        <v>920</v>
      </c>
      <c r="B469">
        <v>253.9</v>
      </c>
      <c r="C469">
        <v>253.8</v>
      </c>
      <c r="D469">
        <v>253.7</v>
      </c>
      <c r="E469">
        <v>253.6</v>
      </c>
      <c r="F469">
        <v>253.5</v>
      </c>
      <c r="G469">
        <v>253.4</v>
      </c>
      <c r="H469">
        <v>253.2</v>
      </c>
      <c r="I469">
        <v>253.1</v>
      </c>
      <c r="J469">
        <v>1330</v>
      </c>
    </row>
    <row r="470" spans="1:10">
      <c r="A470">
        <v>922</v>
      </c>
      <c r="B470">
        <v>254.7</v>
      </c>
      <c r="C470">
        <v>254.6</v>
      </c>
      <c r="D470">
        <v>254.5</v>
      </c>
      <c r="E470">
        <v>254.3</v>
      </c>
      <c r="F470">
        <v>254.2</v>
      </c>
      <c r="G470">
        <v>254.1</v>
      </c>
      <c r="H470">
        <v>254</v>
      </c>
      <c r="I470">
        <v>253.9</v>
      </c>
      <c r="J470">
        <v>1328</v>
      </c>
    </row>
    <row r="471" spans="1:10">
      <c r="A471">
        <v>924</v>
      </c>
      <c r="B471">
        <v>255.4</v>
      </c>
      <c r="C471">
        <v>255.3</v>
      </c>
      <c r="D471">
        <v>255.2</v>
      </c>
      <c r="E471">
        <v>255.1</v>
      </c>
      <c r="F471">
        <v>255</v>
      </c>
      <c r="G471">
        <v>254.9</v>
      </c>
      <c r="H471">
        <v>254.8</v>
      </c>
      <c r="I471">
        <v>254.7</v>
      </c>
      <c r="J471">
        <v>1326</v>
      </c>
    </row>
    <row r="472" spans="1:10">
      <c r="A472">
        <v>926</v>
      </c>
      <c r="B472">
        <v>256.2</v>
      </c>
      <c r="C472">
        <v>256.10000000000002</v>
      </c>
      <c r="D472">
        <v>256</v>
      </c>
      <c r="E472">
        <v>255.9</v>
      </c>
      <c r="F472">
        <v>255.8</v>
      </c>
      <c r="G472">
        <v>255.7</v>
      </c>
      <c r="H472">
        <v>255.6</v>
      </c>
      <c r="I472">
        <v>255.5</v>
      </c>
      <c r="J472">
        <v>1324</v>
      </c>
    </row>
    <row r="473" spans="1:10">
      <c r="A473">
        <v>928</v>
      </c>
      <c r="B473">
        <v>257</v>
      </c>
      <c r="C473">
        <v>256.89999999999998</v>
      </c>
      <c r="D473">
        <v>256.8</v>
      </c>
      <c r="E473">
        <v>256.7</v>
      </c>
      <c r="F473">
        <v>256.60000000000002</v>
      </c>
      <c r="G473">
        <v>256.39999999999998</v>
      </c>
      <c r="H473">
        <v>256.3</v>
      </c>
      <c r="I473">
        <v>256.2</v>
      </c>
      <c r="J473">
        <v>1322</v>
      </c>
    </row>
    <row r="474" spans="1:10">
      <c r="A474">
        <v>930</v>
      </c>
      <c r="B474">
        <v>257.8</v>
      </c>
      <c r="C474">
        <v>257.7</v>
      </c>
      <c r="D474">
        <v>257.60000000000002</v>
      </c>
      <c r="E474">
        <v>257.39999999999998</v>
      </c>
      <c r="F474">
        <v>257.3</v>
      </c>
      <c r="G474">
        <v>257.2</v>
      </c>
      <c r="H474">
        <v>257.10000000000002</v>
      </c>
      <c r="I474">
        <v>257</v>
      </c>
      <c r="J474">
        <v>1320</v>
      </c>
    </row>
    <row r="475" spans="1:10">
      <c r="A475">
        <v>932</v>
      </c>
      <c r="B475">
        <v>258.60000000000002</v>
      </c>
      <c r="C475">
        <v>258.39999999999998</v>
      </c>
      <c r="D475">
        <v>258.3</v>
      </c>
      <c r="E475">
        <v>258.2</v>
      </c>
      <c r="F475">
        <v>258.10000000000002</v>
      </c>
      <c r="G475">
        <v>258</v>
      </c>
      <c r="H475">
        <v>257.89999999999998</v>
      </c>
      <c r="I475">
        <v>257.8</v>
      </c>
      <c r="J475">
        <v>1318</v>
      </c>
    </row>
    <row r="476" spans="1:10">
      <c r="A476">
        <v>934</v>
      </c>
      <c r="B476">
        <v>259.3</v>
      </c>
      <c r="C476">
        <v>259.2</v>
      </c>
      <c r="D476">
        <v>259.10000000000002</v>
      </c>
      <c r="E476">
        <v>259</v>
      </c>
      <c r="F476">
        <v>258.89999999999998</v>
      </c>
      <c r="G476">
        <v>258.8</v>
      </c>
      <c r="H476">
        <v>258.7</v>
      </c>
      <c r="I476">
        <v>258.60000000000002</v>
      </c>
      <c r="J476">
        <v>1316</v>
      </c>
    </row>
    <row r="477" spans="1:10">
      <c r="A477">
        <v>936</v>
      </c>
      <c r="B477">
        <v>260.10000000000002</v>
      </c>
      <c r="C477">
        <v>260</v>
      </c>
      <c r="D477">
        <v>259.89999999999998</v>
      </c>
      <c r="E477">
        <v>259.8</v>
      </c>
      <c r="F477">
        <v>259.7</v>
      </c>
      <c r="G477">
        <v>259.60000000000002</v>
      </c>
      <c r="H477">
        <v>259.5</v>
      </c>
      <c r="I477">
        <v>259.3</v>
      </c>
      <c r="J477">
        <v>1314</v>
      </c>
    </row>
    <row r="478" spans="1:10">
      <c r="A478">
        <v>938</v>
      </c>
      <c r="B478">
        <v>260.89999999999998</v>
      </c>
      <c r="C478">
        <v>260.8</v>
      </c>
      <c r="D478">
        <v>260.7</v>
      </c>
      <c r="E478">
        <v>260.60000000000002</v>
      </c>
      <c r="F478">
        <v>260.5</v>
      </c>
      <c r="G478">
        <v>260.3</v>
      </c>
      <c r="H478">
        <v>260.2</v>
      </c>
      <c r="I478">
        <v>260.10000000000002</v>
      </c>
      <c r="J478">
        <v>1312</v>
      </c>
    </row>
    <row r="479" spans="1:10">
      <c r="A479">
        <v>940</v>
      </c>
      <c r="B479">
        <v>261.7</v>
      </c>
      <c r="C479">
        <v>261.60000000000002</v>
      </c>
      <c r="D479">
        <v>261.5</v>
      </c>
      <c r="E479">
        <v>261.3</v>
      </c>
      <c r="F479">
        <v>261.2</v>
      </c>
      <c r="G479">
        <v>261.10000000000002</v>
      </c>
      <c r="H479">
        <v>261</v>
      </c>
      <c r="I479">
        <v>260.89999999999998</v>
      </c>
      <c r="J479">
        <v>1310</v>
      </c>
    </row>
    <row r="480" spans="1:10">
      <c r="A480">
        <v>942</v>
      </c>
      <c r="B480">
        <v>262.5</v>
      </c>
      <c r="C480">
        <v>262.3</v>
      </c>
      <c r="D480">
        <v>262.2</v>
      </c>
      <c r="E480">
        <v>262.10000000000002</v>
      </c>
      <c r="F480">
        <v>262</v>
      </c>
      <c r="G480">
        <v>261.89999999999998</v>
      </c>
      <c r="H480">
        <v>261.8</v>
      </c>
      <c r="I480">
        <v>261.7</v>
      </c>
      <c r="J480">
        <v>1308</v>
      </c>
    </row>
    <row r="481" spans="1:10">
      <c r="A481">
        <v>944</v>
      </c>
      <c r="B481">
        <v>263.2</v>
      </c>
      <c r="C481">
        <v>263.10000000000002</v>
      </c>
      <c r="D481">
        <v>263</v>
      </c>
      <c r="E481">
        <v>262.89999999999998</v>
      </c>
      <c r="F481">
        <v>262.8</v>
      </c>
      <c r="G481">
        <v>262.7</v>
      </c>
      <c r="H481">
        <v>262.60000000000002</v>
      </c>
      <c r="I481">
        <v>262.5</v>
      </c>
      <c r="J481">
        <v>1306</v>
      </c>
    </row>
    <row r="482" spans="1:10">
      <c r="A482">
        <v>946</v>
      </c>
      <c r="B482">
        <v>264</v>
      </c>
      <c r="C482">
        <v>263.89999999999998</v>
      </c>
      <c r="D482">
        <v>263.8</v>
      </c>
      <c r="E482">
        <v>263.7</v>
      </c>
      <c r="F482">
        <v>263.60000000000002</v>
      </c>
      <c r="G482">
        <v>263.5</v>
      </c>
      <c r="H482">
        <v>263.39999999999998</v>
      </c>
      <c r="I482">
        <v>263.3</v>
      </c>
      <c r="J482">
        <v>1304</v>
      </c>
    </row>
    <row r="483" spans="1:10">
      <c r="A483">
        <v>948</v>
      </c>
      <c r="B483">
        <v>264.8</v>
      </c>
      <c r="C483">
        <v>264.7</v>
      </c>
      <c r="D483">
        <v>264.60000000000002</v>
      </c>
      <c r="E483">
        <v>264.5</v>
      </c>
      <c r="F483">
        <v>264.39999999999998</v>
      </c>
      <c r="G483">
        <v>264.3</v>
      </c>
      <c r="H483">
        <v>264.10000000000002</v>
      </c>
      <c r="I483">
        <v>264</v>
      </c>
      <c r="J483">
        <v>1302</v>
      </c>
    </row>
    <row r="484" spans="1:10">
      <c r="A484">
        <v>950</v>
      </c>
      <c r="B484">
        <v>265.60000000000002</v>
      </c>
      <c r="C484">
        <v>265.5</v>
      </c>
      <c r="D484">
        <v>265.39999999999998</v>
      </c>
      <c r="E484">
        <v>265.3</v>
      </c>
      <c r="F484">
        <v>265.2</v>
      </c>
      <c r="G484">
        <v>265</v>
      </c>
      <c r="H484">
        <v>264.89999999999998</v>
      </c>
      <c r="I484">
        <v>264.8</v>
      </c>
      <c r="J484">
        <v>1300</v>
      </c>
    </row>
    <row r="485" spans="1:10">
      <c r="A485">
        <v>952</v>
      </c>
      <c r="B485">
        <v>266.39999999999998</v>
      </c>
      <c r="C485">
        <v>266.3</v>
      </c>
      <c r="D485">
        <v>266.2</v>
      </c>
      <c r="E485">
        <v>266.10000000000002</v>
      </c>
      <c r="F485">
        <v>265.89999999999998</v>
      </c>
      <c r="G485">
        <v>265.8</v>
      </c>
      <c r="H485">
        <v>265.7</v>
      </c>
      <c r="I485">
        <v>265.60000000000002</v>
      </c>
      <c r="J485">
        <v>1298</v>
      </c>
    </row>
    <row r="486" spans="1:10">
      <c r="A486">
        <v>954</v>
      </c>
      <c r="B486">
        <v>267.2</v>
      </c>
      <c r="C486">
        <v>267.10000000000002</v>
      </c>
      <c r="D486">
        <v>267</v>
      </c>
      <c r="E486">
        <v>266.8</v>
      </c>
      <c r="F486">
        <v>266.7</v>
      </c>
      <c r="G486">
        <v>266.60000000000002</v>
      </c>
      <c r="H486">
        <v>266.5</v>
      </c>
      <c r="I486">
        <v>266.39999999999998</v>
      </c>
      <c r="J486">
        <v>1296</v>
      </c>
    </row>
    <row r="487" spans="1:10">
      <c r="A487">
        <v>956</v>
      </c>
      <c r="B487">
        <v>268</v>
      </c>
      <c r="C487">
        <v>267.89999999999998</v>
      </c>
      <c r="D487">
        <v>267.7</v>
      </c>
      <c r="E487">
        <v>267.60000000000002</v>
      </c>
      <c r="F487">
        <v>267.5</v>
      </c>
      <c r="G487">
        <v>267.39999999999998</v>
      </c>
      <c r="H487">
        <v>267.3</v>
      </c>
      <c r="I487">
        <v>267.2</v>
      </c>
      <c r="J487">
        <v>1294</v>
      </c>
    </row>
    <row r="488" spans="1:10">
      <c r="A488">
        <v>958</v>
      </c>
      <c r="B488">
        <v>268.8</v>
      </c>
      <c r="C488">
        <v>268.60000000000002</v>
      </c>
      <c r="D488">
        <v>268.5</v>
      </c>
      <c r="E488">
        <v>268.39999999999998</v>
      </c>
      <c r="F488">
        <v>268.3</v>
      </c>
      <c r="G488">
        <v>268.2</v>
      </c>
      <c r="H488">
        <v>268.10000000000002</v>
      </c>
      <c r="I488">
        <v>268</v>
      </c>
      <c r="J488">
        <v>1292</v>
      </c>
    </row>
    <row r="489" spans="1:10">
      <c r="A489">
        <v>960</v>
      </c>
      <c r="B489">
        <v>269.5</v>
      </c>
      <c r="C489">
        <v>269.39999999999998</v>
      </c>
      <c r="D489">
        <v>269.3</v>
      </c>
      <c r="E489">
        <v>269.2</v>
      </c>
      <c r="F489">
        <v>269.10000000000002</v>
      </c>
      <c r="G489">
        <v>269</v>
      </c>
      <c r="H489">
        <v>268.89999999999998</v>
      </c>
      <c r="I489">
        <v>268.8</v>
      </c>
      <c r="J489">
        <v>1290</v>
      </c>
    </row>
    <row r="490" spans="1:10">
      <c r="A490">
        <v>962</v>
      </c>
      <c r="B490">
        <v>270.3</v>
      </c>
      <c r="C490">
        <v>270.2</v>
      </c>
      <c r="D490">
        <v>270.10000000000002</v>
      </c>
      <c r="E490">
        <v>270</v>
      </c>
      <c r="F490">
        <v>269.89999999999998</v>
      </c>
      <c r="G490">
        <v>269.8</v>
      </c>
      <c r="H490">
        <v>269.7</v>
      </c>
      <c r="I490">
        <v>269.60000000000002</v>
      </c>
      <c r="J490">
        <v>1288</v>
      </c>
    </row>
    <row r="491" spans="1:10">
      <c r="A491">
        <v>964</v>
      </c>
      <c r="B491">
        <v>271.10000000000002</v>
      </c>
      <c r="C491">
        <v>271</v>
      </c>
      <c r="D491">
        <v>270.89999999999998</v>
      </c>
      <c r="E491">
        <v>270.8</v>
      </c>
      <c r="F491">
        <v>270.7</v>
      </c>
      <c r="G491">
        <v>270.60000000000002</v>
      </c>
      <c r="H491">
        <v>270.5</v>
      </c>
      <c r="I491">
        <v>270.39999999999998</v>
      </c>
      <c r="J491">
        <v>1286</v>
      </c>
    </row>
    <row r="492" spans="1:10">
      <c r="A492">
        <v>966</v>
      </c>
      <c r="B492">
        <v>271.89999999999998</v>
      </c>
      <c r="C492">
        <v>271.8</v>
      </c>
      <c r="D492">
        <v>271.7</v>
      </c>
      <c r="E492">
        <v>271.60000000000002</v>
      </c>
      <c r="F492">
        <v>271.5</v>
      </c>
      <c r="G492">
        <v>271.39999999999998</v>
      </c>
      <c r="H492">
        <v>271.3</v>
      </c>
      <c r="I492">
        <v>271.10000000000002</v>
      </c>
      <c r="J492">
        <v>1284</v>
      </c>
    </row>
    <row r="493" spans="1:10">
      <c r="A493">
        <v>968</v>
      </c>
      <c r="B493">
        <v>272.7</v>
      </c>
      <c r="C493">
        <v>272.60000000000002</v>
      </c>
      <c r="D493">
        <v>272.5</v>
      </c>
      <c r="E493">
        <v>272.39999999999998</v>
      </c>
      <c r="F493">
        <v>272.3</v>
      </c>
      <c r="G493">
        <v>272.2</v>
      </c>
      <c r="H493">
        <v>272.10000000000002</v>
      </c>
      <c r="I493">
        <v>271.89999999999998</v>
      </c>
      <c r="J493">
        <v>1282</v>
      </c>
    </row>
    <row r="494" spans="1:10">
      <c r="A494">
        <v>970</v>
      </c>
      <c r="B494">
        <v>273.5</v>
      </c>
      <c r="C494">
        <v>273.39999999999998</v>
      </c>
      <c r="D494">
        <v>273.3</v>
      </c>
      <c r="E494">
        <v>273.2</v>
      </c>
      <c r="F494">
        <v>273.10000000000002</v>
      </c>
      <c r="G494">
        <v>273</v>
      </c>
      <c r="H494">
        <v>272.8</v>
      </c>
      <c r="I494">
        <v>272.7</v>
      </c>
      <c r="J494">
        <v>1280</v>
      </c>
    </row>
    <row r="495" spans="1:10">
      <c r="A495">
        <v>972</v>
      </c>
      <c r="B495">
        <v>274.3</v>
      </c>
      <c r="C495">
        <v>274.2</v>
      </c>
      <c r="D495">
        <v>274.10000000000002</v>
      </c>
      <c r="E495">
        <v>274</v>
      </c>
      <c r="F495">
        <v>273.89999999999998</v>
      </c>
      <c r="G495">
        <v>273.8</v>
      </c>
      <c r="H495">
        <v>273.60000000000002</v>
      </c>
      <c r="I495">
        <v>273.5</v>
      </c>
      <c r="J495">
        <v>1278</v>
      </c>
    </row>
    <row r="496" spans="1:10">
      <c r="A496">
        <v>974</v>
      </c>
      <c r="B496">
        <v>275.10000000000002</v>
      </c>
      <c r="C496">
        <v>275</v>
      </c>
      <c r="D496">
        <v>274.89999999999998</v>
      </c>
      <c r="E496">
        <v>274.8</v>
      </c>
      <c r="F496">
        <v>274.7</v>
      </c>
      <c r="G496">
        <v>274.60000000000002</v>
      </c>
      <c r="H496">
        <v>274.39999999999998</v>
      </c>
      <c r="I496">
        <v>274.3</v>
      </c>
      <c r="J496">
        <v>1276</v>
      </c>
    </row>
    <row r="497" spans="1:10">
      <c r="A497">
        <v>976</v>
      </c>
      <c r="B497">
        <v>275.89999999999998</v>
      </c>
      <c r="C497">
        <v>275.8</v>
      </c>
      <c r="D497">
        <v>275.7</v>
      </c>
      <c r="E497">
        <v>275.60000000000002</v>
      </c>
      <c r="F497">
        <v>275.5</v>
      </c>
      <c r="G497">
        <v>275.39999999999998</v>
      </c>
      <c r="H497">
        <v>275.2</v>
      </c>
      <c r="I497">
        <v>275.10000000000002</v>
      </c>
      <c r="J497">
        <v>1274</v>
      </c>
    </row>
    <row r="498" spans="1:10">
      <c r="A498">
        <v>978</v>
      </c>
      <c r="B498">
        <v>276.7</v>
      </c>
      <c r="C498">
        <v>276.60000000000002</v>
      </c>
      <c r="D498">
        <v>276.5</v>
      </c>
      <c r="E498">
        <v>276.39999999999998</v>
      </c>
      <c r="F498">
        <v>276.3</v>
      </c>
      <c r="G498">
        <v>276.2</v>
      </c>
      <c r="H498">
        <v>276</v>
      </c>
      <c r="I498">
        <v>275.89999999999998</v>
      </c>
      <c r="J498">
        <v>1272</v>
      </c>
    </row>
    <row r="499" spans="1:10">
      <c r="A499">
        <v>980</v>
      </c>
      <c r="B499">
        <v>277.5</v>
      </c>
      <c r="C499">
        <v>277.39999999999998</v>
      </c>
      <c r="D499">
        <v>277.3</v>
      </c>
      <c r="E499">
        <v>277.2</v>
      </c>
      <c r="F499">
        <v>277.10000000000002</v>
      </c>
      <c r="G499">
        <v>277</v>
      </c>
      <c r="H499">
        <v>276.8</v>
      </c>
      <c r="I499">
        <v>276.7</v>
      </c>
      <c r="J499">
        <v>1270</v>
      </c>
    </row>
    <row r="500" spans="1:10">
      <c r="A500">
        <v>982</v>
      </c>
      <c r="B500">
        <v>278.3</v>
      </c>
      <c r="C500">
        <v>278.2</v>
      </c>
      <c r="D500">
        <v>278.10000000000002</v>
      </c>
      <c r="E500">
        <v>278</v>
      </c>
      <c r="F500">
        <v>277.89999999999998</v>
      </c>
      <c r="G500">
        <v>277.8</v>
      </c>
      <c r="H500">
        <v>277.60000000000002</v>
      </c>
      <c r="I500">
        <v>277.5</v>
      </c>
      <c r="J500">
        <v>1268</v>
      </c>
    </row>
    <row r="501" spans="1:10">
      <c r="A501">
        <v>984</v>
      </c>
      <c r="B501">
        <v>279.10000000000002</v>
      </c>
      <c r="C501">
        <v>279</v>
      </c>
      <c r="D501">
        <v>278.89999999999998</v>
      </c>
      <c r="E501">
        <v>278.8</v>
      </c>
      <c r="F501">
        <v>278.7</v>
      </c>
      <c r="G501">
        <v>278.60000000000002</v>
      </c>
      <c r="H501">
        <v>278.39999999999998</v>
      </c>
      <c r="I501">
        <v>278.3</v>
      </c>
      <c r="J501">
        <v>1266</v>
      </c>
    </row>
    <row r="502" spans="1:10">
      <c r="A502">
        <v>986</v>
      </c>
      <c r="B502">
        <v>279.89999999999998</v>
      </c>
      <c r="C502">
        <v>279.8</v>
      </c>
      <c r="D502">
        <v>279.7</v>
      </c>
      <c r="E502">
        <v>279.60000000000002</v>
      </c>
      <c r="F502">
        <v>279.5</v>
      </c>
      <c r="G502">
        <v>279.39999999999998</v>
      </c>
      <c r="H502">
        <v>279.2</v>
      </c>
      <c r="I502">
        <v>279.10000000000002</v>
      </c>
      <c r="J502">
        <v>1264</v>
      </c>
    </row>
    <row r="503" spans="1:10">
      <c r="A503">
        <v>988</v>
      </c>
      <c r="B503">
        <v>280.7</v>
      </c>
      <c r="C503">
        <v>280.60000000000002</v>
      </c>
      <c r="D503">
        <v>280.5</v>
      </c>
      <c r="E503">
        <v>280.39999999999998</v>
      </c>
      <c r="F503">
        <v>280.3</v>
      </c>
      <c r="G503">
        <v>280.2</v>
      </c>
      <c r="H503">
        <v>280.10000000000002</v>
      </c>
      <c r="I503">
        <v>279.89999999999998</v>
      </c>
      <c r="J503">
        <v>1262</v>
      </c>
    </row>
    <row r="504" spans="1:10">
      <c r="A504">
        <v>990</v>
      </c>
      <c r="B504">
        <v>281.5</v>
      </c>
      <c r="C504">
        <v>281.39999999999998</v>
      </c>
      <c r="D504">
        <v>281.3</v>
      </c>
      <c r="E504">
        <v>281.2</v>
      </c>
      <c r="F504">
        <v>281.10000000000002</v>
      </c>
      <c r="G504">
        <v>281</v>
      </c>
      <c r="H504">
        <v>280.89999999999998</v>
      </c>
      <c r="I504">
        <v>280.7</v>
      </c>
      <c r="J504">
        <v>1260</v>
      </c>
    </row>
    <row r="505" spans="1:10">
      <c r="A505">
        <v>992</v>
      </c>
      <c r="B505">
        <v>282.3</v>
      </c>
      <c r="C505">
        <v>282.2</v>
      </c>
      <c r="D505">
        <v>282.10000000000002</v>
      </c>
      <c r="E505">
        <v>282</v>
      </c>
      <c r="F505">
        <v>281.89999999999998</v>
      </c>
      <c r="G505">
        <v>281.8</v>
      </c>
      <c r="H505">
        <v>281.7</v>
      </c>
      <c r="I505">
        <v>281.5</v>
      </c>
      <c r="J505">
        <v>1258</v>
      </c>
    </row>
    <row r="506" spans="1:10">
      <c r="A506">
        <v>994</v>
      </c>
      <c r="B506">
        <v>283.2</v>
      </c>
      <c r="C506">
        <v>283</v>
      </c>
      <c r="D506">
        <v>282.89999999999998</v>
      </c>
      <c r="E506">
        <v>282.8</v>
      </c>
      <c r="F506">
        <v>282.7</v>
      </c>
      <c r="G506">
        <v>282.60000000000002</v>
      </c>
      <c r="H506">
        <v>282.5</v>
      </c>
      <c r="I506">
        <v>282.39999999999998</v>
      </c>
      <c r="J506">
        <v>1256</v>
      </c>
    </row>
    <row r="507" spans="1:10">
      <c r="A507">
        <v>996</v>
      </c>
      <c r="B507">
        <v>284</v>
      </c>
      <c r="C507">
        <v>283.8</v>
      </c>
      <c r="D507">
        <v>283.7</v>
      </c>
      <c r="E507">
        <v>283.60000000000002</v>
      </c>
      <c r="F507">
        <v>283.5</v>
      </c>
      <c r="G507">
        <v>283.39999999999998</v>
      </c>
      <c r="H507">
        <v>283.3</v>
      </c>
      <c r="I507">
        <v>283.2</v>
      </c>
      <c r="J507">
        <v>1254</v>
      </c>
    </row>
    <row r="508" spans="1:10">
      <c r="A508">
        <v>998</v>
      </c>
      <c r="B508">
        <v>284.8</v>
      </c>
      <c r="C508">
        <v>284.7</v>
      </c>
      <c r="D508">
        <v>284.5</v>
      </c>
      <c r="E508">
        <v>284.39999999999998</v>
      </c>
      <c r="F508">
        <v>284.3</v>
      </c>
      <c r="G508">
        <v>284.2</v>
      </c>
      <c r="H508">
        <v>284.10000000000002</v>
      </c>
      <c r="I508">
        <v>284</v>
      </c>
      <c r="J508">
        <v>1252</v>
      </c>
    </row>
    <row r="509" spans="1:10">
      <c r="A509">
        <v>1000</v>
      </c>
      <c r="B509">
        <v>285.60000000000002</v>
      </c>
      <c r="C509">
        <v>285.5</v>
      </c>
      <c r="D509">
        <v>285.39999999999998</v>
      </c>
      <c r="E509">
        <v>285.2</v>
      </c>
      <c r="F509">
        <v>285.10000000000002</v>
      </c>
      <c r="G509">
        <v>285</v>
      </c>
      <c r="H509">
        <v>284.89999999999998</v>
      </c>
      <c r="I509">
        <v>284.8</v>
      </c>
      <c r="J509">
        <v>1250</v>
      </c>
    </row>
    <row r="510" spans="1:10">
      <c r="A510">
        <v>1002</v>
      </c>
      <c r="B510">
        <v>286.39999999999998</v>
      </c>
      <c r="C510">
        <v>286.3</v>
      </c>
      <c r="D510">
        <v>286.2</v>
      </c>
      <c r="E510">
        <v>286.10000000000002</v>
      </c>
      <c r="F510">
        <v>285.89999999999998</v>
      </c>
      <c r="G510">
        <v>285.8</v>
      </c>
      <c r="H510">
        <v>285.7</v>
      </c>
      <c r="I510">
        <v>285.60000000000002</v>
      </c>
      <c r="J510">
        <v>1248</v>
      </c>
    </row>
    <row r="511" spans="1:10">
      <c r="A511">
        <v>1004</v>
      </c>
      <c r="B511">
        <v>287.2</v>
      </c>
      <c r="C511">
        <v>287.10000000000002</v>
      </c>
      <c r="D511">
        <v>287</v>
      </c>
      <c r="E511">
        <v>286.89999999999998</v>
      </c>
      <c r="F511">
        <v>286.8</v>
      </c>
      <c r="G511">
        <v>286.60000000000002</v>
      </c>
      <c r="H511">
        <v>286.5</v>
      </c>
      <c r="I511">
        <v>286.39999999999998</v>
      </c>
      <c r="J511">
        <v>1246</v>
      </c>
    </row>
    <row r="512" spans="1:10">
      <c r="A512">
        <v>1006</v>
      </c>
      <c r="B512">
        <v>288</v>
      </c>
      <c r="C512">
        <v>287.89999999999998</v>
      </c>
      <c r="D512">
        <v>287.8</v>
      </c>
      <c r="E512">
        <v>287.7</v>
      </c>
      <c r="F512">
        <v>287.60000000000002</v>
      </c>
      <c r="G512">
        <v>287.39999999999998</v>
      </c>
      <c r="H512">
        <v>287.3</v>
      </c>
      <c r="I512">
        <v>287.2</v>
      </c>
      <c r="J512">
        <v>1244</v>
      </c>
    </row>
    <row r="513" spans="1:10">
      <c r="A513">
        <v>1008</v>
      </c>
      <c r="B513">
        <v>288.8</v>
      </c>
      <c r="C513">
        <v>288.7</v>
      </c>
      <c r="D513">
        <v>288.60000000000002</v>
      </c>
      <c r="E513">
        <v>288.5</v>
      </c>
      <c r="F513">
        <v>288.39999999999998</v>
      </c>
      <c r="G513">
        <v>288.3</v>
      </c>
      <c r="H513">
        <v>288.10000000000002</v>
      </c>
      <c r="I513">
        <v>288</v>
      </c>
      <c r="J513">
        <v>1242</v>
      </c>
    </row>
    <row r="514" spans="1:10">
      <c r="A514">
        <v>1010</v>
      </c>
      <c r="B514">
        <v>289.7</v>
      </c>
      <c r="C514">
        <v>289.5</v>
      </c>
      <c r="D514">
        <v>289.39999999999998</v>
      </c>
      <c r="E514">
        <v>289.3</v>
      </c>
      <c r="F514">
        <v>289.2</v>
      </c>
      <c r="G514">
        <v>289.10000000000002</v>
      </c>
      <c r="H514">
        <v>289</v>
      </c>
      <c r="I514">
        <v>288.8</v>
      </c>
      <c r="J514">
        <v>1240</v>
      </c>
    </row>
    <row r="515" spans="1:10">
      <c r="A515">
        <v>1012</v>
      </c>
      <c r="B515">
        <v>290.5</v>
      </c>
      <c r="C515">
        <v>290.39999999999998</v>
      </c>
      <c r="D515">
        <v>290.2</v>
      </c>
      <c r="E515">
        <v>290.10000000000002</v>
      </c>
      <c r="F515">
        <v>290</v>
      </c>
      <c r="G515">
        <v>289.89999999999998</v>
      </c>
      <c r="H515">
        <v>289.8</v>
      </c>
      <c r="I515">
        <v>289.7</v>
      </c>
      <c r="J515">
        <v>1238</v>
      </c>
    </row>
    <row r="516" spans="1:10">
      <c r="A516">
        <v>1014</v>
      </c>
      <c r="B516">
        <v>291.3</v>
      </c>
      <c r="C516">
        <v>291.2</v>
      </c>
      <c r="D516">
        <v>291.10000000000002</v>
      </c>
      <c r="E516">
        <v>290.89999999999998</v>
      </c>
      <c r="F516">
        <v>290.8</v>
      </c>
      <c r="G516">
        <v>290.7</v>
      </c>
      <c r="H516">
        <v>290.60000000000002</v>
      </c>
      <c r="I516">
        <v>290.5</v>
      </c>
      <c r="J516">
        <v>1236</v>
      </c>
    </row>
    <row r="517" spans="1:10">
      <c r="A517">
        <v>1016</v>
      </c>
      <c r="B517">
        <v>292.10000000000002</v>
      </c>
      <c r="C517">
        <v>292</v>
      </c>
      <c r="D517">
        <v>291.89999999999998</v>
      </c>
      <c r="E517">
        <v>291.8</v>
      </c>
      <c r="F517">
        <v>291.60000000000002</v>
      </c>
      <c r="G517">
        <v>291.5</v>
      </c>
      <c r="H517">
        <v>291.39999999999998</v>
      </c>
      <c r="I517">
        <v>291.3</v>
      </c>
      <c r="J517">
        <v>1234</v>
      </c>
    </row>
    <row r="518" spans="1:10">
      <c r="A518">
        <v>1018</v>
      </c>
      <c r="B518">
        <v>292.89999999999998</v>
      </c>
      <c r="C518">
        <v>292.8</v>
      </c>
      <c r="D518">
        <v>292.7</v>
      </c>
      <c r="E518">
        <v>292.60000000000002</v>
      </c>
      <c r="F518">
        <v>292.5</v>
      </c>
      <c r="G518">
        <v>292.3</v>
      </c>
      <c r="H518">
        <v>292.2</v>
      </c>
      <c r="I518">
        <v>292.10000000000002</v>
      </c>
      <c r="J518">
        <v>1232</v>
      </c>
    </row>
    <row r="519" spans="1:10">
      <c r="A519">
        <v>1020</v>
      </c>
      <c r="B519">
        <v>293.7</v>
      </c>
      <c r="C519">
        <v>293.60000000000002</v>
      </c>
      <c r="D519">
        <v>293.5</v>
      </c>
      <c r="E519">
        <v>293.39999999999998</v>
      </c>
      <c r="F519">
        <v>293.3</v>
      </c>
      <c r="G519">
        <v>293.2</v>
      </c>
      <c r="H519">
        <v>293.10000000000002</v>
      </c>
      <c r="I519">
        <v>292.89999999999998</v>
      </c>
      <c r="J519">
        <v>1230</v>
      </c>
    </row>
    <row r="520" spans="1:10">
      <c r="A520">
        <v>1022</v>
      </c>
      <c r="B520">
        <v>294.60000000000002</v>
      </c>
      <c r="C520">
        <v>294.5</v>
      </c>
      <c r="D520">
        <v>294.3</v>
      </c>
      <c r="E520">
        <v>294.2</v>
      </c>
      <c r="F520">
        <v>294.10000000000002</v>
      </c>
      <c r="G520">
        <v>294</v>
      </c>
      <c r="H520">
        <v>293.89999999999998</v>
      </c>
      <c r="I520">
        <v>293.8</v>
      </c>
      <c r="J520">
        <v>1228</v>
      </c>
    </row>
    <row r="521" spans="1:10">
      <c r="A521">
        <v>1024</v>
      </c>
      <c r="B521">
        <v>295.39999999999998</v>
      </c>
      <c r="C521">
        <v>295.3</v>
      </c>
      <c r="D521">
        <v>295.2</v>
      </c>
      <c r="E521">
        <v>295</v>
      </c>
      <c r="F521">
        <v>294.89999999999998</v>
      </c>
      <c r="G521">
        <v>294.8</v>
      </c>
      <c r="H521">
        <v>294.7</v>
      </c>
      <c r="I521">
        <v>294.60000000000002</v>
      </c>
      <c r="J521">
        <v>1226</v>
      </c>
    </row>
    <row r="522" spans="1:10">
      <c r="A522">
        <v>1026</v>
      </c>
      <c r="B522">
        <v>296.2</v>
      </c>
      <c r="C522">
        <v>296.10000000000002</v>
      </c>
      <c r="D522">
        <v>296</v>
      </c>
      <c r="E522">
        <v>295.89999999999998</v>
      </c>
      <c r="F522">
        <v>295.8</v>
      </c>
      <c r="G522">
        <v>295.60000000000002</v>
      </c>
      <c r="H522">
        <v>295.5</v>
      </c>
      <c r="I522">
        <v>295.39999999999998</v>
      </c>
      <c r="J522">
        <v>1224</v>
      </c>
    </row>
    <row r="523" spans="1:10">
      <c r="A523">
        <v>1028</v>
      </c>
      <c r="B523">
        <v>297</v>
      </c>
      <c r="C523">
        <v>296.89999999999998</v>
      </c>
      <c r="D523">
        <v>296.8</v>
      </c>
      <c r="E523">
        <v>296.7</v>
      </c>
      <c r="F523">
        <v>296.60000000000002</v>
      </c>
      <c r="G523">
        <v>296.5</v>
      </c>
      <c r="H523">
        <v>296.3</v>
      </c>
      <c r="I523">
        <v>296.2</v>
      </c>
      <c r="J523">
        <v>1222</v>
      </c>
    </row>
    <row r="524" spans="1:10">
      <c r="A524">
        <v>1030</v>
      </c>
      <c r="B524">
        <v>297.89999999999998</v>
      </c>
      <c r="C524">
        <v>297.7</v>
      </c>
      <c r="D524">
        <v>297.60000000000002</v>
      </c>
      <c r="E524">
        <v>297.5</v>
      </c>
      <c r="F524">
        <v>297.39999999999998</v>
      </c>
      <c r="G524">
        <v>297.3</v>
      </c>
      <c r="H524">
        <v>297.2</v>
      </c>
      <c r="I524">
        <v>297.10000000000002</v>
      </c>
      <c r="J524">
        <v>1220</v>
      </c>
    </row>
    <row r="525" spans="1:10">
      <c r="A525">
        <v>1032</v>
      </c>
      <c r="B525">
        <v>298.7</v>
      </c>
      <c r="C525">
        <v>298.60000000000002</v>
      </c>
      <c r="D525">
        <v>298.5</v>
      </c>
      <c r="E525">
        <v>298.3</v>
      </c>
      <c r="F525">
        <v>298.2</v>
      </c>
      <c r="G525">
        <v>298.10000000000002</v>
      </c>
      <c r="H525">
        <v>298</v>
      </c>
      <c r="I525">
        <v>297.89999999999998</v>
      </c>
      <c r="J525">
        <v>1218</v>
      </c>
    </row>
    <row r="526" spans="1:10">
      <c r="A526">
        <v>1034</v>
      </c>
      <c r="B526">
        <v>299.5</v>
      </c>
      <c r="C526">
        <v>299.39999999999998</v>
      </c>
      <c r="D526">
        <v>299.3</v>
      </c>
      <c r="E526">
        <v>299.2</v>
      </c>
      <c r="F526">
        <v>299.10000000000002</v>
      </c>
      <c r="G526">
        <v>298.89999999999998</v>
      </c>
      <c r="H526">
        <v>298.8</v>
      </c>
      <c r="I526">
        <v>298.7</v>
      </c>
      <c r="J526">
        <v>1216</v>
      </c>
    </row>
    <row r="527" spans="1:10">
      <c r="A527">
        <v>1036</v>
      </c>
      <c r="B527">
        <v>300.3</v>
      </c>
      <c r="C527">
        <v>300.2</v>
      </c>
      <c r="D527">
        <v>300.10000000000002</v>
      </c>
      <c r="E527">
        <v>300</v>
      </c>
      <c r="F527">
        <v>299.89999999999998</v>
      </c>
      <c r="G527">
        <v>299.8</v>
      </c>
      <c r="H527">
        <v>299.60000000000002</v>
      </c>
      <c r="I527">
        <v>299.5</v>
      </c>
      <c r="J527">
        <v>1214</v>
      </c>
    </row>
    <row r="528" spans="1:10">
      <c r="A528">
        <v>1038</v>
      </c>
      <c r="B528">
        <v>301.2</v>
      </c>
      <c r="C528">
        <v>301.10000000000002</v>
      </c>
      <c r="D528">
        <v>300.89999999999998</v>
      </c>
      <c r="E528">
        <v>300.8</v>
      </c>
      <c r="F528">
        <v>300.7</v>
      </c>
      <c r="G528">
        <v>300.60000000000002</v>
      </c>
      <c r="H528">
        <v>300.5</v>
      </c>
      <c r="I528">
        <v>300.39999999999998</v>
      </c>
      <c r="J528">
        <v>1212</v>
      </c>
    </row>
    <row r="529" spans="1:10">
      <c r="A529">
        <v>1040</v>
      </c>
      <c r="B529">
        <v>302</v>
      </c>
      <c r="C529">
        <v>301.89999999999998</v>
      </c>
      <c r="D529">
        <v>301.8</v>
      </c>
      <c r="E529">
        <v>301.7</v>
      </c>
      <c r="F529">
        <v>301.5</v>
      </c>
      <c r="G529">
        <v>301.39999999999998</v>
      </c>
      <c r="H529">
        <v>301.3</v>
      </c>
      <c r="I529">
        <v>301.2</v>
      </c>
      <c r="J529">
        <v>1210</v>
      </c>
    </row>
    <row r="530" spans="1:10">
      <c r="A530">
        <v>1042</v>
      </c>
      <c r="B530">
        <v>302.8</v>
      </c>
      <c r="C530">
        <v>302.7</v>
      </c>
      <c r="D530">
        <v>302.60000000000002</v>
      </c>
      <c r="E530">
        <v>302.5</v>
      </c>
      <c r="F530">
        <v>302.39999999999998</v>
      </c>
      <c r="G530">
        <v>302.3</v>
      </c>
      <c r="H530">
        <v>302.10000000000002</v>
      </c>
      <c r="I530">
        <v>302</v>
      </c>
      <c r="J530">
        <v>1208</v>
      </c>
    </row>
    <row r="531" spans="1:10">
      <c r="A531">
        <v>1044</v>
      </c>
      <c r="B531">
        <v>303.7</v>
      </c>
      <c r="C531">
        <v>303.60000000000002</v>
      </c>
      <c r="D531">
        <v>303.39999999999998</v>
      </c>
      <c r="E531">
        <v>303.3</v>
      </c>
      <c r="F531">
        <v>303.2</v>
      </c>
      <c r="G531">
        <v>303.10000000000002</v>
      </c>
      <c r="H531">
        <v>303</v>
      </c>
      <c r="I531">
        <v>302.89999999999998</v>
      </c>
      <c r="J531">
        <v>1206</v>
      </c>
    </row>
    <row r="532" spans="1:10">
      <c r="A532">
        <v>1046</v>
      </c>
      <c r="B532">
        <v>304.5</v>
      </c>
      <c r="C532">
        <v>304.39999999999998</v>
      </c>
      <c r="D532">
        <v>304.3</v>
      </c>
      <c r="E532">
        <v>304.2</v>
      </c>
      <c r="F532">
        <v>304</v>
      </c>
      <c r="G532">
        <v>303.89999999999998</v>
      </c>
      <c r="H532">
        <v>303.8</v>
      </c>
      <c r="I532">
        <v>303.7</v>
      </c>
      <c r="J532">
        <v>1204</v>
      </c>
    </row>
    <row r="533" spans="1:10">
      <c r="A533">
        <v>1048</v>
      </c>
      <c r="B533">
        <v>305.3</v>
      </c>
      <c r="C533">
        <v>305.2</v>
      </c>
      <c r="D533">
        <v>305.10000000000002</v>
      </c>
      <c r="E533">
        <v>305</v>
      </c>
      <c r="F533">
        <v>304.89999999999998</v>
      </c>
      <c r="G533">
        <v>304.8</v>
      </c>
      <c r="H533">
        <v>304.60000000000002</v>
      </c>
      <c r="I533">
        <v>304.5</v>
      </c>
      <c r="J533">
        <v>1202</v>
      </c>
    </row>
    <row r="534" spans="1:10">
      <c r="A534">
        <v>1050</v>
      </c>
      <c r="B534">
        <v>306.2</v>
      </c>
      <c r="C534">
        <v>306.10000000000002</v>
      </c>
      <c r="D534">
        <v>305.89999999999998</v>
      </c>
      <c r="E534">
        <v>305.8</v>
      </c>
      <c r="F534">
        <v>305.7</v>
      </c>
      <c r="G534">
        <v>305.60000000000002</v>
      </c>
      <c r="H534">
        <v>305.5</v>
      </c>
      <c r="I534">
        <v>305.39999999999998</v>
      </c>
      <c r="J534">
        <v>1200</v>
      </c>
    </row>
    <row r="535" spans="1:10">
      <c r="A535">
        <v>1052</v>
      </c>
      <c r="B535">
        <v>307</v>
      </c>
      <c r="C535">
        <v>306.89999999999998</v>
      </c>
      <c r="D535">
        <v>306.8</v>
      </c>
      <c r="E535">
        <v>306.7</v>
      </c>
      <c r="F535">
        <v>306.5</v>
      </c>
      <c r="G535">
        <v>306.39999999999998</v>
      </c>
      <c r="H535">
        <v>306.3</v>
      </c>
      <c r="I535">
        <v>306.2</v>
      </c>
      <c r="J535">
        <v>1198</v>
      </c>
    </row>
    <row r="536" spans="1:10">
      <c r="A536">
        <v>1054</v>
      </c>
      <c r="B536">
        <v>307.8</v>
      </c>
      <c r="C536">
        <v>307.7</v>
      </c>
      <c r="D536">
        <v>307.60000000000002</v>
      </c>
      <c r="E536">
        <v>307.5</v>
      </c>
      <c r="F536">
        <v>307.39999999999998</v>
      </c>
      <c r="G536">
        <v>307.3</v>
      </c>
      <c r="H536">
        <v>307.10000000000002</v>
      </c>
      <c r="I536">
        <v>307</v>
      </c>
      <c r="J536">
        <v>1196</v>
      </c>
    </row>
    <row r="537" spans="1:10">
      <c r="A537">
        <v>1056</v>
      </c>
      <c r="B537">
        <v>308.7</v>
      </c>
      <c r="C537">
        <v>308.60000000000002</v>
      </c>
      <c r="D537">
        <v>308.5</v>
      </c>
      <c r="E537">
        <v>308.3</v>
      </c>
      <c r="F537">
        <v>308.2</v>
      </c>
      <c r="G537">
        <v>308.10000000000002</v>
      </c>
      <c r="H537">
        <v>308</v>
      </c>
      <c r="I537">
        <v>307.89999999999998</v>
      </c>
      <c r="J537">
        <v>1194</v>
      </c>
    </row>
    <row r="538" spans="1:10">
      <c r="A538">
        <v>1058</v>
      </c>
      <c r="B538">
        <v>309.5</v>
      </c>
      <c r="C538">
        <v>309.39999999999998</v>
      </c>
      <c r="D538">
        <v>309.3</v>
      </c>
      <c r="E538">
        <v>309.2</v>
      </c>
      <c r="F538">
        <v>309.10000000000002</v>
      </c>
      <c r="G538">
        <v>308.89999999999998</v>
      </c>
      <c r="H538">
        <v>308.8</v>
      </c>
      <c r="I538">
        <v>308.7</v>
      </c>
      <c r="J538">
        <v>1192</v>
      </c>
    </row>
    <row r="539" spans="1:10">
      <c r="A539">
        <v>1060</v>
      </c>
      <c r="B539">
        <v>310.39999999999998</v>
      </c>
      <c r="C539">
        <v>310.2</v>
      </c>
      <c r="D539">
        <v>310.10000000000002</v>
      </c>
      <c r="E539">
        <v>310</v>
      </c>
      <c r="F539">
        <v>309.89999999999998</v>
      </c>
      <c r="G539">
        <v>309.8</v>
      </c>
      <c r="H539">
        <v>309.7</v>
      </c>
      <c r="I539">
        <v>309.5</v>
      </c>
      <c r="J539">
        <v>1190</v>
      </c>
    </row>
    <row r="540" spans="1:10">
      <c r="A540">
        <v>1062</v>
      </c>
      <c r="B540">
        <v>311.2</v>
      </c>
      <c r="C540">
        <v>311.10000000000002</v>
      </c>
      <c r="D540">
        <v>311</v>
      </c>
      <c r="E540">
        <v>310.89999999999998</v>
      </c>
      <c r="F540">
        <v>310.7</v>
      </c>
      <c r="G540">
        <v>310.60000000000002</v>
      </c>
      <c r="H540">
        <v>310.5</v>
      </c>
      <c r="I540">
        <v>310.39999999999998</v>
      </c>
      <c r="J540">
        <v>1188</v>
      </c>
    </row>
    <row r="541" spans="1:10">
      <c r="A541">
        <v>1064</v>
      </c>
      <c r="B541">
        <v>312</v>
      </c>
      <c r="C541">
        <v>311.89999999999998</v>
      </c>
      <c r="D541">
        <v>311.8</v>
      </c>
      <c r="E541">
        <v>311.7</v>
      </c>
      <c r="F541">
        <v>311.60000000000002</v>
      </c>
      <c r="G541">
        <v>311.5</v>
      </c>
      <c r="H541">
        <v>311.3</v>
      </c>
      <c r="I541">
        <v>311.2</v>
      </c>
      <c r="J541">
        <v>1186</v>
      </c>
    </row>
    <row r="542" spans="1:10">
      <c r="A542">
        <v>1066</v>
      </c>
      <c r="B542">
        <v>312.89999999999998</v>
      </c>
      <c r="C542">
        <v>312.8</v>
      </c>
      <c r="D542">
        <v>312.7</v>
      </c>
      <c r="E542">
        <v>312.5</v>
      </c>
      <c r="F542">
        <v>312.39999999999998</v>
      </c>
      <c r="G542">
        <v>312.3</v>
      </c>
      <c r="H542">
        <v>312.2</v>
      </c>
      <c r="I542">
        <v>312.10000000000002</v>
      </c>
      <c r="J542">
        <v>1184</v>
      </c>
    </row>
    <row r="543" spans="1:10">
      <c r="A543">
        <v>1068</v>
      </c>
      <c r="B543">
        <v>313.7</v>
      </c>
      <c r="C543">
        <v>313.60000000000002</v>
      </c>
      <c r="D543">
        <v>313.5</v>
      </c>
      <c r="E543">
        <v>313.39999999999998</v>
      </c>
      <c r="F543">
        <v>313.3</v>
      </c>
      <c r="G543">
        <v>313.10000000000002</v>
      </c>
      <c r="H543">
        <v>313</v>
      </c>
      <c r="I543">
        <v>312.89999999999998</v>
      </c>
      <c r="J543">
        <v>1182</v>
      </c>
    </row>
    <row r="544" spans="1:10">
      <c r="A544">
        <v>1070</v>
      </c>
      <c r="B544">
        <v>314.60000000000002</v>
      </c>
      <c r="C544">
        <v>314.5</v>
      </c>
      <c r="D544">
        <v>314.3</v>
      </c>
      <c r="E544">
        <v>314.2</v>
      </c>
      <c r="F544">
        <v>314.10000000000002</v>
      </c>
      <c r="G544">
        <v>314</v>
      </c>
      <c r="H544">
        <v>313.89999999999998</v>
      </c>
      <c r="I544">
        <v>313.7</v>
      </c>
      <c r="J544">
        <v>1180</v>
      </c>
    </row>
    <row r="545" spans="1:10">
      <c r="A545">
        <v>1072</v>
      </c>
      <c r="B545">
        <v>315.39999999999998</v>
      </c>
      <c r="C545">
        <v>315.3</v>
      </c>
      <c r="D545">
        <v>315.2</v>
      </c>
      <c r="E545">
        <v>315.10000000000002</v>
      </c>
      <c r="F545">
        <v>314.89999999999998</v>
      </c>
      <c r="G545">
        <v>314.8</v>
      </c>
      <c r="H545">
        <v>314.7</v>
      </c>
      <c r="I545">
        <v>314.60000000000002</v>
      </c>
      <c r="J545">
        <v>1178</v>
      </c>
    </row>
    <row r="546" spans="1:10">
      <c r="A546">
        <v>1074</v>
      </c>
      <c r="B546">
        <v>316.3</v>
      </c>
      <c r="C546">
        <v>316.2</v>
      </c>
      <c r="D546">
        <v>316</v>
      </c>
      <c r="E546">
        <v>315.89999999999998</v>
      </c>
      <c r="F546">
        <v>315.8</v>
      </c>
      <c r="G546">
        <v>315.7</v>
      </c>
      <c r="H546">
        <v>315.60000000000002</v>
      </c>
      <c r="I546">
        <v>315.39999999999998</v>
      </c>
      <c r="J546">
        <v>1176</v>
      </c>
    </row>
    <row r="547" spans="1:10">
      <c r="A547">
        <v>1076</v>
      </c>
      <c r="B547">
        <v>317.10000000000002</v>
      </c>
      <c r="C547">
        <v>317</v>
      </c>
      <c r="D547">
        <v>316.89999999999998</v>
      </c>
      <c r="E547">
        <v>316.8</v>
      </c>
      <c r="F547">
        <v>316.60000000000002</v>
      </c>
      <c r="G547">
        <v>316.5</v>
      </c>
      <c r="H547">
        <v>316.39999999999998</v>
      </c>
      <c r="I547">
        <v>316.3</v>
      </c>
      <c r="J547">
        <v>1174</v>
      </c>
    </row>
    <row r="548" spans="1:10">
      <c r="A548">
        <v>1078</v>
      </c>
      <c r="B548">
        <v>318</v>
      </c>
      <c r="C548">
        <v>317.89999999999998</v>
      </c>
      <c r="D548">
        <v>317.7</v>
      </c>
      <c r="E548">
        <v>317.60000000000002</v>
      </c>
      <c r="F548">
        <v>317.5</v>
      </c>
      <c r="G548">
        <v>317.39999999999998</v>
      </c>
      <c r="H548">
        <v>317.3</v>
      </c>
      <c r="I548">
        <v>317.10000000000002</v>
      </c>
      <c r="J548">
        <v>1172</v>
      </c>
    </row>
    <row r="549" spans="1:10">
      <c r="A549">
        <v>1080</v>
      </c>
      <c r="B549">
        <v>318.8</v>
      </c>
      <c r="C549">
        <v>318.7</v>
      </c>
      <c r="D549">
        <v>318.60000000000002</v>
      </c>
      <c r="E549">
        <v>318.5</v>
      </c>
      <c r="F549">
        <v>318.3</v>
      </c>
      <c r="G549">
        <v>318.2</v>
      </c>
      <c r="H549">
        <v>318.10000000000002</v>
      </c>
      <c r="I549">
        <v>318</v>
      </c>
      <c r="J549">
        <v>1170</v>
      </c>
    </row>
    <row r="550" spans="1:10">
      <c r="A550">
        <v>1082</v>
      </c>
      <c r="B550">
        <v>319.7</v>
      </c>
      <c r="C550">
        <v>319.60000000000002</v>
      </c>
      <c r="D550">
        <v>319.39999999999998</v>
      </c>
      <c r="E550">
        <v>319.3</v>
      </c>
      <c r="F550">
        <v>319.2</v>
      </c>
      <c r="G550">
        <v>319.10000000000002</v>
      </c>
      <c r="H550">
        <v>319</v>
      </c>
      <c r="I550">
        <v>318.8</v>
      </c>
      <c r="J550">
        <v>1168</v>
      </c>
    </row>
    <row r="551" spans="1:10">
      <c r="A551">
        <v>1084</v>
      </c>
      <c r="B551">
        <v>320.5</v>
      </c>
      <c r="C551">
        <v>320.39999999999998</v>
      </c>
      <c r="D551">
        <v>320.3</v>
      </c>
      <c r="E551">
        <v>320.2</v>
      </c>
      <c r="F551">
        <v>320</v>
      </c>
      <c r="G551">
        <v>319.89999999999998</v>
      </c>
      <c r="H551">
        <v>319.8</v>
      </c>
      <c r="I551">
        <v>319.7</v>
      </c>
      <c r="J551">
        <v>1166</v>
      </c>
    </row>
    <row r="552" spans="1:10">
      <c r="A552">
        <v>1086</v>
      </c>
      <c r="B552">
        <v>321.39999999999998</v>
      </c>
      <c r="C552">
        <v>321.3</v>
      </c>
      <c r="D552">
        <v>321.10000000000002</v>
      </c>
      <c r="E552">
        <v>321</v>
      </c>
      <c r="F552">
        <v>320.89999999999998</v>
      </c>
      <c r="G552">
        <v>320.8</v>
      </c>
      <c r="H552">
        <v>320.7</v>
      </c>
      <c r="I552">
        <v>320.5</v>
      </c>
      <c r="J552">
        <v>1164</v>
      </c>
    </row>
    <row r="553" spans="1:10">
      <c r="A553">
        <v>1088</v>
      </c>
      <c r="B553">
        <v>322.2</v>
      </c>
      <c r="C553">
        <v>322.10000000000002</v>
      </c>
      <c r="D553">
        <v>322</v>
      </c>
      <c r="E553">
        <v>321.89999999999998</v>
      </c>
      <c r="F553">
        <v>321.7</v>
      </c>
      <c r="G553">
        <v>321.60000000000002</v>
      </c>
      <c r="H553">
        <v>321.5</v>
      </c>
      <c r="I553">
        <v>321.39999999999998</v>
      </c>
      <c r="J553">
        <v>1162</v>
      </c>
    </row>
    <row r="554" spans="1:10">
      <c r="A554">
        <v>1090</v>
      </c>
      <c r="B554">
        <v>323.10000000000002</v>
      </c>
      <c r="C554">
        <v>323</v>
      </c>
      <c r="D554">
        <v>322.8</v>
      </c>
      <c r="E554">
        <v>322.7</v>
      </c>
      <c r="F554">
        <v>322.60000000000002</v>
      </c>
      <c r="G554">
        <v>322.5</v>
      </c>
      <c r="H554">
        <v>322.39999999999998</v>
      </c>
      <c r="I554">
        <v>322.2</v>
      </c>
      <c r="J554">
        <v>1160</v>
      </c>
    </row>
    <row r="555" spans="1:10">
      <c r="A555">
        <v>1092</v>
      </c>
      <c r="B555">
        <v>323.89999999999998</v>
      </c>
      <c r="C555">
        <v>323.8</v>
      </c>
      <c r="D555">
        <v>323.7</v>
      </c>
      <c r="E555">
        <v>323.60000000000002</v>
      </c>
      <c r="F555">
        <v>323.5</v>
      </c>
      <c r="G555">
        <v>323.3</v>
      </c>
      <c r="H555">
        <v>323.2</v>
      </c>
      <c r="I555">
        <v>323.10000000000002</v>
      </c>
      <c r="J555">
        <v>1158</v>
      </c>
    </row>
    <row r="556" spans="1:10">
      <c r="A556">
        <v>1094</v>
      </c>
      <c r="B556">
        <v>324.8</v>
      </c>
      <c r="C556">
        <v>324.7</v>
      </c>
      <c r="D556">
        <v>324.60000000000002</v>
      </c>
      <c r="E556">
        <v>324.39999999999998</v>
      </c>
      <c r="F556">
        <v>324.3</v>
      </c>
      <c r="G556">
        <v>324.2</v>
      </c>
      <c r="H556">
        <v>324.10000000000002</v>
      </c>
      <c r="I556">
        <v>324</v>
      </c>
      <c r="J556">
        <v>1156</v>
      </c>
    </row>
    <row r="557" spans="1:10">
      <c r="A557">
        <v>1096</v>
      </c>
      <c r="B557">
        <v>325.7</v>
      </c>
      <c r="C557">
        <v>325.5</v>
      </c>
      <c r="D557">
        <v>325.39999999999998</v>
      </c>
      <c r="E557">
        <v>325.3</v>
      </c>
      <c r="F557">
        <v>325.2</v>
      </c>
      <c r="G557">
        <v>325</v>
      </c>
      <c r="H557">
        <v>324.89999999999998</v>
      </c>
      <c r="I557">
        <v>324.8</v>
      </c>
      <c r="J557">
        <v>1154</v>
      </c>
    </row>
    <row r="558" spans="1:10">
      <c r="A558">
        <v>1098</v>
      </c>
      <c r="B558">
        <v>326.5</v>
      </c>
      <c r="C558">
        <v>326.39999999999998</v>
      </c>
      <c r="D558">
        <v>326.3</v>
      </c>
      <c r="E558">
        <v>326.10000000000002</v>
      </c>
      <c r="F558">
        <v>326</v>
      </c>
      <c r="G558">
        <v>325.89999999999998</v>
      </c>
      <c r="H558">
        <v>325.8</v>
      </c>
      <c r="I558">
        <v>325.7</v>
      </c>
      <c r="J558">
        <v>1152</v>
      </c>
    </row>
    <row r="559" spans="1:10">
      <c r="A559">
        <v>1100</v>
      </c>
      <c r="B559">
        <v>327.39999999999998</v>
      </c>
      <c r="C559">
        <v>327.2</v>
      </c>
      <c r="D559">
        <v>327.10000000000002</v>
      </c>
      <c r="E559">
        <v>327</v>
      </c>
      <c r="F559">
        <v>326.89999999999998</v>
      </c>
      <c r="G559">
        <v>326.8</v>
      </c>
      <c r="H559">
        <v>326.60000000000002</v>
      </c>
      <c r="I559">
        <v>326.5</v>
      </c>
      <c r="J559">
        <v>1150</v>
      </c>
    </row>
    <row r="560" spans="1:10">
      <c r="A560">
        <v>1102</v>
      </c>
      <c r="B560">
        <v>328.2</v>
      </c>
      <c r="C560">
        <v>328.1</v>
      </c>
      <c r="D560">
        <v>328</v>
      </c>
      <c r="E560">
        <v>327.9</v>
      </c>
      <c r="F560">
        <v>327.7</v>
      </c>
      <c r="G560">
        <v>327.60000000000002</v>
      </c>
      <c r="H560">
        <v>327.5</v>
      </c>
      <c r="I560">
        <v>327.39999999999998</v>
      </c>
      <c r="J560">
        <v>1148</v>
      </c>
    </row>
    <row r="561" spans="1:10">
      <c r="A561">
        <v>1104</v>
      </c>
      <c r="B561">
        <v>329.1</v>
      </c>
      <c r="C561">
        <v>329</v>
      </c>
      <c r="D561">
        <v>328.8</v>
      </c>
      <c r="E561">
        <v>328.7</v>
      </c>
      <c r="F561">
        <v>328.6</v>
      </c>
      <c r="G561">
        <v>328.5</v>
      </c>
      <c r="H561">
        <v>328.4</v>
      </c>
      <c r="I561">
        <v>328.2</v>
      </c>
      <c r="J561">
        <v>1146</v>
      </c>
    </row>
    <row r="562" spans="1:10">
      <c r="A562">
        <v>1106</v>
      </c>
      <c r="B562">
        <v>330</v>
      </c>
      <c r="C562">
        <v>329.8</v>
      </c>
      <c r="D562">
        <v>329.7</v>
      </c>
      <c r="E562">
        <v>329.6</v>
      </c>
      <c r="F562">
        <v>329.5</v>
      </c>
      <c r="G562">
        <v>329.3</v>
      </c>
      <c r="H562">
        <v>329.2</v>
      </c>
      <c r="I562">
        <v>329.1</v>
      </c>
      <c r="J562">
        <v>1144</v>
      </c>
    </row>
    <row r="563" spans="1:10">
      <c r="A563">
        <v>1108</v>
      </c>
      <c r="B563">
        <v>330.8</v>
      </c>
      <c r="C563">
        <v>330.7</v>
      </c>
      <c r="D563">
        <v>330.6</v>
      </c>
      <c r="E563">
        <v>330.5</v>
      </c>
      <c r="F563">
        <v>330.3</v>
      </c>
      <c r="G563">
        <v>330.2</v>
      </c>
      <c r="H563">
        <v>330.1</v>
      </c>
      <c r="I563">
        <v>330</v>
      </c>
      <c r="J563">
        <v>1142</v>
      </c>
    </row>
    <row r="564" spans="1:10">
      <c r="A564">
        <v>1110</v>
      </c>
      <c r="B564">
        <v>331.7</v>
      </c>
      <c r="C564">
        <v>331.6</v>
      </c>
      <c r="D564">
        <v>331.4</v>
      </c>
      <c r="E564">
        <v>331.3</v>
      </c>
      <c r="F564">
        <v>331.2</v>
      </c>
      <c r="G564">
        <v>331.1</v>
      </c>
      <c r="H564">
        <v>331</v>
      </c>
      <c r="I564">
        <v>330.8</v>
      </c>
      <c r="J564">
        <v>1140</v>
      </c>
    </row>
    <row r="565" spans="1:10">
      <c r="A565">
        <v>1112</v>
      </c>
      <c r="B565">
        <v>332.5</v>
      </c>
      <c r="C565">
        <v>332.4</v>
      </c>
      <c r="D565">
        <v>332.3</v>
      </c>
      <c r="E565">
        <v>332.2</v>
      </c>
      <c r="F565">
        <v>332.1</v>
      </c>
      <c r="G565">
        <v>331.9</v>
      </c>
      <c r="H565">
        <v>331.8</v>
      </c>
      <c r="I565">
        <v>331.7</v>
      </c>
      <c r="J565">
        <v>1138</v>
      </c>
    </row>
    <row r="566" spans="1:10">
      <c r="A566">
        <v>1114</v>
      </c>
      <c r="B566">
        <v>333.4</v>
      </c>
      <c r="C566">
        <v>333.3</v>
      </c>
      <c r="D566">
        <v>333.2</v>
      </c>
      <c r="E566">
        <v>333</v>
      </c>
      <c r="F566">
        <v>332.9</v>
      </c>
      <c r="G566">
        <v>332.8</v>
      </c>
      <c r="H566">
        <v>332.7</v>
      </c>
      <c r="I566">
        <v>332.6</v>
      </c>
      <c r="J566">
        <v>1136</v>
      </c>
    </row>
    <row r="567" spans="1:10">
      <c r="A567">
        <v>1116</v>
      </c>
      <c r="B567">
        <v>334.3</v>
      </c>
      <c r="C567">
        <v>334.2</v>
      </c>
      <c r="D567">
        <v>334</v>
      </c>
      <c r="E567">
        <v>333.9</v>
      </c>
      <c r="F567">
        <v>333.8</v>
      </c>
      <c r="G567">
        <v>333.7</v>
      </c>
      <c r="H567">
        <v>333.5</v>
      </c>
      <c r="I567">
        <v>333.4</v>
      </c>
      <c r="J567">
        <v>1134</v>
      </c>
    </row>
    <row r="568" spans="1:10">
      <c r="A568">
        <v>1118</v>
      </c>
      <c r="B568">
        <v>335.1</v>
      </c>
      <c r="C568">
        <v>335</v>
      </c>
      <c r="D568">
        <v>334.9</v>
      </c>
      <c r="E568">
        <v>334.8</v>
      </c>
      <c r="F568">
        <v>334.7</v>
      </c>
      <c r="G568">
        <v>334.5</v>
      </c>
      <c r="H568">
        <v>334.4</v>
      </c>
      <c r="I568">
        <v>334.3</v>
      </c>
      <c r="J568">
        <v>1132</v>
      </c>
    </row>
    <row r="569" spans="1:10">
      <c r="A569">
        <v>1120</v>
      </c>
      <c r="B569">
        <v>336</v>
      </c>
      <c r="C569">
        <v>335.9</v>
      </c>
      <c r="D569">
        <v>335.8</v>
      </c>
      <c r="E569">
        <v>335.7</v>
      </c>
      <c r="F569">
        <v>335.5</v>
      </c>
      <c r="G569">
        <v>335.4</v>
      </c>
      <c r="H569">
        <v>335.3</v>
      </c>
      <c r="I569">
        <v>335.2</v>
      </c>
      <c r="J569">
        <v>1130</v>
      </c>
    </row>
    <row r="570" spans="1:10">
      <c r="A570">
        <v>1122</v>
      </c>
      <c r="B570">
        <v>336.9</v>
      </c>
      <c r="C570">
        <v>336.8</v>
      </c>
      <c r="D570">
        <v>336.6</v>
      </c>
      <c r="E570">
        <v>336.5</v>
      </c>
      <c r="F570">
        <v>336.4</v>
      </c>
      <c r="G570">
        <v>336.3</v>
      </c>
      <c r="H570">
        <v>336.2</v>
      </c>
      <c r="I570">
        <v>336</v>
      </c>
      <c r="J570">
        <v>1128</v>
      </c>
    </row>
    <row r="571" spans="1:10">
      <c r="A571">
        <v>1124</v>
      </c>
      <c r="B571">
        <v>337.8</v>
      </c>
      <c r="C571">
        <v>337.6</v>
      </c>
      <c r="D571">
        <v>337.5</v>
      </c>
      <c r="E571">
        <v>337.4</v>
      </c>
      <c r="F571">
        <v>337.3</v>
      </c>
      <c r="G571">
        <v>337.1</v>
      </c>
      <c r="H571">
        <v>337</v>
      </c>
      <c r="I571">
        <v>336.9</v>
      </c>
      <c r="J571">
        <v>1126</v>
      </c>
    </row>
    <row r="572" spans="1:10">
      <c r="A572">
        <v>1126</v>
      </c>
      <c r="B572">
        <v>338.6</v>
      </c>
      <c r="C572">
        <v>338.5</v>
      </c>
      <c r="D572">
        <v>338.4</v>
      </c>
      <c r="E572">
        <v>338.3</v>
      </c>
      <c r="F572">
        <v>338.1</v>
      </c>
      <c r="G572">
        <v>338</v>
      </c>
      <c r="H572">
        <v>337.9</v>
      </c>
      <c r="I572">
        <v>337.8</v>
      </c>
      <c r="J572">
        <v>1124</v>
      </c>
    </row>
    <row r="573" spans="1:10">
      <c r="A573">
        <v>1128</v>
      </c>
      <c r="B573">
        <v>339.5</v>
      </c>
      <c r="C573">
        <v>339.4</v>
      </c>
      <c r="D573">
        <v>339.3</v>
      </c>
      <c r="E573">
        <v>339.1</v>
      </c>
      <c r="F573">
        <v>339</v>
      </c>
      <c r="G573">
        <v>338.9</v>
      </c>
      <c r="H573">
        <v>338.8</v>
      </c>
      <c r="I573">
        <v>338.6</v>
      </c>
      <c r="J573">
        <v>1122</v>
      </c>
    </row>
    <row r="574" spans="1:10">
      <c r="A574">
        <v>1130</v>
      </c>
      <c r="B574">
        <v>340.4</v>
      </c>
      <c r="C574">
        <v>340.3</v>
      </c>
      <c r="D574">
        <v>340.1</v>
      </c>
      <c r="E574">
        <v>340</v>
      </c>
      <c r="F574">
        <v>339.9</v>
      </c>
      <c r="G574">
        <v>339.8</v>
      </c>
      <c r="H574">
        <v>339.6</v>
      </c>
      <c r="I574">
        <v>339.5</v>
      </c>
      <c r="J574">
        <v>1120</v>
      </c>
    </row>
    <row r="575" spans="1:10">
      <c r="A575">
        <v>1132</v>
      </c>
      <c r="B575">
        <v>341.3</v>
      </c>
      <c r="C575">
        <v>341.1</v>
      </c>
      <c r="D575">
        <v>341</v>
      </c>
      <c r="E575">
        <v>340.9</v>
      </c>
      <c r="F575">
        <v>340.8</v>
      </c>
      <c r="G575">
        <v>340.6</v>
      </c>
      <c r="H575">
        <v>340.5</v>
      </c>
      <c r="I575">
        <v>340.4</v>
      </c>
      <c r="J575">
        <v>1118</v>
      </c>
    </row>
    <row r="576" spans="1:10">
      <c r="A576">
        <v>1134</v>
      </c>
      <c r="B576">
        <v>342.1</v>
      </c>
      <c r="C576">
        <v>342</v>
      </c>
      <c r="D576">
        <v>341.9</v>
      </c>
      <c r="E576">
        <v>341.8</v>
      </c>
      <c r="F576">
        <v>341.6</v>
      </c>
      <c r="G576">
        <v>341.5</v>
      </c>
      <c r="H576">
        <v>341.4</v>
      </c>
      <c r="I576">
        <v>341.3</v>
      </c>
      <c r="J576">
        <v>1116</v>
      </c>
    </row>
    <row r="577" spans="1:10">
      <c r="A577">
        <v>1136</v>
      </c>
      <c r="B577">
        <v>343</v>
      </c>
      <c r="C577">
        <v>342.9</v>
      </c>
      <c r="D577">
        <v>342.8</v>
      </c>
      <c r="E577">
        <v>342.6</v>
      </c>
      <c r="F577">
        <v>342.5</v>
      </c>
      <c r="G577">
        <v>342.4</v>
      </c>
      <c r="H577">
        <v>342.3</v>
      </c>
      <c r="I577">
        <v>342.1</v>
      </c>
      <c r="J577">
        <v>1114</v>
      </c>
    </row>
    <row r="578" spans="1:10">
      <c r="A578">
        <v>1138</v>
      </c>
      <c r="B578">
        <v>343.9</v>
      </c>
      <c r="C578">
        <v>343.8</v>
      </c>
      <c r="D578">
        <v>343.6</v>
      </c>
      <c r="E578">
        <v>343.5</v>
      </c>
      <c r="F578">
        <v>343.4</v>
      </c>
      <c r="G578">
        <v>343.3</v>
      </c>
      <c r="H578">
        <v>343.1</v>
      </c>
      <c r="I578">
        <v>343</v>
      </c>
      <c r="J578">
        <v>1112</v>
      </c>
    </row>
    <row r="579" spans="1:10">
      <c r="A579">
        <v>1140</v>
      </c>
      <c r="B579">
        <v>344.8</v>
      </c>
      <c r="C579">
        <v>344.6</v>
      </c>
      <c r="D579">
        <v>344.5</v>
      </c>
      <c r="E579">
        <v>344.4</v>
      </c>
      <c r="F579">
        <v>344.3</v>
      </c>
      <c r="G579">
        <v>344.1</v>
      </c>
      <c r="H579">
        <v>344</v>
      </c>
      <c r="I579">
        <v>343.9</v>
      </c>
      <c r="J579">
        <v>1110</v>
      </c>
    </row>
    <row r="580" spans="1:10">
      <c r="A580">
        <v>1142</v>
      </c>
      <c r="B580">
        <v>345.6</v>
      </c>
      <c r="C580">
        <v>345.5</v>
      </c>
      <c r="D580">
        <v>345.4</v>
      </c>
      <c r="E580">
        <v>345.3</v>
      </c>
      <c r="F580">
        <v>345.1</v>
      </c>
      <c r="G580">
        <v>345</v>
      </c>
      <c r="H580">
        <v>344.9</v>
      </c>
      <c r="I580">
        <v>344.8</v>
      </c>
      <c r="J580">
        <v>1108</v>
      </c>
    </row>
    <row r="581" spans="1:10">
      <c r="A581">
        <v>1144</v>
      </c>
      <c r="B581">
        <v>346.5</v>
      </c>
      <c r="C581">
        <v>346.4</v>
      </c>
      <c r="D581">
        <v>346.3</v>
      </c>
      <c r="E581">
        <v>346.2</v>
      </c>
      <c r="F581">
        <v>346</v>
      </c>
      <c r="G581">
        <v>345.9</v>
      </c>
      <c r="H581">
        <v>345.8</v>
      </c>
      <c r="I581">
        <v>345.7</v>
      </c>
      <c r="J581">
        <v>1106</v>
      </c>
    </row>
    <row r="582" spans="1:10">
      <c r="A582">
        <v>1146</v>
      </c>
      <c r="B582">
        <v>347.4</v>
      </c>
      <c r="C582">
        <v>347.3</v>
      </c>
      <c r="D582">
        <v>347.2</v>
      </c>
      <c r="E582">
        <v>347</v>
      </c>
      <c r="F582">
        <v>346.9</v>
      </c>
      <c r="G582">
        <v>346.8</v>
      </c>
      <c r="H582">
        <v>346.7</v>
      </c>
      <c r="I582">
        <v>346.5</v>
      </c>
      <c r="J582">
        <v>1104</v>
      </c>
    </row>
    <row r="583" spans="1:10">
      <c r="A583">
        <v>1148</v>
      </c>
      <c r="B583">
        <v>348.3</v>
      </c>
      <c r="C583">
        <v>348.2</v>
      </c>
      <c r="D583">
        <v>348</v>
      </c>
      <c r="E583">
        <v>347.9</v>
      </c>
      <c r="F583">
        <v>347.8</v>
      </c>
      <c r="G583">
        <v>347.7</v>
      </c>
      <c r="H583">
        <v>347.5</v>
      </c>
      <c r="I583">
        <v>347.4</v>
      </c>
      <c r="J583">
        <v>1102</v>
      </c>
    </row>
    <row r="584" spans="1:10">
      <c r="A584">
        <v>1150</v>
      </c>
      <c r="B584">
        <v>349.2</v>
      </c>
      <c r="C584">
        <v>349</v>
      </c>
      <c r="D584">
        <v>348.9</v>
      </c>
      <c r="E584">
        <v>348.8</v>
      </c>
      <c r="F584">
        <v>348.7</v>
      </c>
      <c r="G584">
        <v>348.5</v>
      </c>
      <c r="H584">
        <v>348.4</v>
      </c>
      <c r="I584">
        <v>348.3</v>
      </c>
      <c r="J584">
        <v>1100</v>
      </c>
    </row>
    <row r="585" spans="1:10">
      <c r="A585">
        <v>1152</v>
      </c>
      <c r="B585">
        <v>350.1</v>
      </c>
      <c r="C585">
        <v>349.9</v>
      </c>
      <c r="D585">
        <v>349.8</v>
      </c>
      <c r="E585">
        <v>349.7</v>
      </c>
      <c r="F585">
        <v>349.6</v>
      </c>
      <c r="G585">
        <v>349.4</v>
      </c>
      <c r="H585">
        <v>349.3</v>
      </c>
      <c r="I585">
        <v>349.2</v>
      </c>
      <c r="J585">
        <v>1098</v>
      </c>
    </row>
    <row r="586" spans="1:10">
      <c r="A586">
        <v>1154</v>
      </c>
      <c r="B586">
        <v>350.9</v>
      </c>
      <c r="C586">
        <v>350.8</v>
      </c>
      <c r="D586">
        <v>350.7</v>
      </c>
      <c r="E586">
        <v>350.6</v>
      </c>
      <c r="F586">
        <v>350.4</v>
      </c>
      <c r="G586">
        <v>350.3</v>
      </c>
      <c r="H586">
        <v>350.2</v>
      </c>
      <c r="I586">
        <v>350.1</v>
      </c>
      <c r="J586">
        <v>1096</v>
      </c>
    </row>
    <row r="587" spans="1:10">
      <c r="A587">
        <v>1156</v>
      </c>
      <c r="B587">
        <v>351.8</v>
      </c>
      <c r="C587">
        <v>351.7</v>
      </c>
      <c r="D587">
        <v>351.6</v>
      </c>
      <c r="E587">
        <v>351.5</v>
      </c>
      <c r="F587">
        <v>351.3</v>
      </c>
      <c r="G587">
        <v>351.2</v>
      </c>
      <c r="H587">
        <v>351.1</v>
      </c>
      <c r="I587">
        <v>351</v>
      </c>
      <c r="J587">
        <v>1094</v>
      </c>
    </row>
    <row r="588" spans="1:10">
      <c r="A588">
        <v>1158</v>
      </c>
      <c r="B588">
        <v>352.7</v>
      </c>
      <c r="C588">
        <v>352.6</v>
      </c>
      <c r="D588">
        <v>352.5</v>
      </c>
      <c r="E588">
        <v>352.3</v>
      </c>
      <c r="F588">
        <v>352.2</v>
      </c>
      <c r="G588">
        <v>352.1</v>
      </c>
      <c r="H588">
        <v>352</v>
      </c>
      <c r="I588">
        <v>351.8</v>
      </c>
      <c r="J588">
        <v>1092</v>
      </c>
    </row>
    <row r="589" spans="1:10">
      <c r="A589">
        <v>1160</v>
      </c>
      <c r="B589">
        <v>353.6</v>
      </c>
      <c r="C589">
        <v>353.5</v>
      </c>
      <c r="D589">
        <v>353.4</v>
      </c>
      <c r="E589">
        <v>353.2</v>
      </c>
      <c r="F589">
        <v>353.1</v>
      </c>
      <c r="G589">
        <v>353</v>
      </c>
      <c r="H589">
        <v>352.9</v>
      </c>
      <c r="I589">
        <v>352.7</v>
      </c>
      <c r="J589">
        <v>1090</v>
      </c>
    </row>
    <row r="590" spans="1:10">
      <c r="A590">
        <v>1162</v>
      </c>
      <c r="B590">
        <v>354.5</v>
      </c>
      <c r="C590">
        <v>354.4</v>
      </c>
      <c r="D590">
        <v>354.2</v>
      </c>
      <c r="E590">
        <v>354.1</v>
      </c>
      <c r="F590">
        <v>354</v>
      </c>
      <c r="G590">
        <v>353.9</v>
      </c>
      <c r="H590">
        <v>353.7</v>
      </c>
      <c r="I590">
        <v>353.6</v>
      </c>
      <c r="J590">
        <v>1088</v>
      </c>
    </row>
    <row r="591" spans="1:10">
      <c r="A591">
        <v>1164</v>
      </c>
      <c r="B591">
        <v>355.4</v>
      </c>
      <c r="C591">
        <v>355.3</v>
      </c>
      <c r="D591">
        <v>355.1</v>
      </c>
      <c r="E591">
        <v>355</v>
      </c>
      <c r="F591">
        <v>354.9</v>
      </c>
      <c r="G591">
        <v>354.8</v>
      </c>
      <c r="H591">
        <v>354.6</v>
      </c>
      <c r="I591">
        <v>354.5</v>
      </c>
      <c r="J591">
        <v>1086</v>
      </c>
    </row>
    <row r="592" spans="1:10">
      <c r="A592">
        <v>1166</v>
      </c>
      <c r="B592">
        <v>356.3</v>
      </c>
      <c r="C592">
        <v>356.1</v>
      </c>
      <c r="D592">
        <v>356</v>
      </c>
      <c r="E592">
        <v>355.9</v>
      </c>
      <c r="F592">
        <v>355.8</v>
      </c>
      <c r="G592">
        <v>355.6</v>
      </c>
      <c r="H592">
        <v>355.5</v>
      </c>
      <c r="I592">
        <v>355.4</v>
      </c>
      <c r="J592">
        <v>1084</v>
      </c>
    </row>
    <row r="593" spans="1:10">
      <c r="A593">
        <v>1168</v>
      </c>
      <c r="B593">
        <v>357.2</v>
      </c>
      <c r="C593">
        <v>357</v>
      </c>
      <c r="D593">
        <v>356.9</v>
      </c>
      <c r="E593">
        <v>356.8</v>
      </c>
      <c r="F593">
        <v>356.7</v>
      </c>
      <c r="G593">
        <v>356.5</v>
      </c>
      <c r="H593">
        <v>356.4</v>
      </c>
      <c r="I593">
        <v>356.3</v>
      </c>
      <c r="J593">
        <v>1082</v>
      </c>
    </row>
    <row r="594" spans="1:10">
      <c r="A594">
        <v>1170</v>
      </c>
      <c r="B594">
        <v>358.1</v>
      </c>
      <c r="C594">
        <v>357.9</v>
      </c>
      <c r="D594">
        <v>357.8</v>
      </c>
      <c r="E594">
        <v>357.7</v>
      </c>
      <c r="F594">
        <v>357.6</v>
      </c>
      <c r="G594">
        <v>357.4</v>
      </c>
      <c r="H594">
        <v>357.3</v>
      </c>
      <c r="I594">
        <v>357.2</v>
      </c>
      <c r="J594">
        <v>1080</v>
      </c>
    </row>
    <row r="595" spans="1:10">
      <c r="A595">
        <v>1172</v>
      </c>
      <c r="B595">
        <v>359</v>
      </c>
      <c r="C595">
        <v>358.8</v>
      </c>
      <c r="D595">
        <v>358.7</v>
      </c>
      <c r="E595">
        <v>358.6</v>
      </c>
      <c r="F595">
        <v>358.5</v>
      </c>
      <c r="G595">
        <v>358.3</v>
      </c>
      <c r="H595">
        <v>358.2</v>
      </c>
      <c r="I595">
        <v>358.1</v>
      </c>
      <c r="J595">
        <v>1078</v>
      </c>
    </row>
    <row r="596" spans="1:10">
      <c r="A596">
        <v>1174</v>
      </c>
      <c r="B596">
        <v>359.8</v>
      </c>
      <c r="C596">
        <v>359.7</v>
      </c>
      <c r="D596">
        <v>359.6</v>
      </c>
      <c r="E596">
        <v>359.5</v>
      </c>
      <c r="F596">
        <v>359.3</v>
      </c>
      <c r="G596">
        <v>359.2</v>
      </c>
      <c r="H596">
        <v>359.1</v>
      </c>
      <c r="I596">
        <v>359</v>
      </c>
      <c r="J596">
        <v>1076</v>
      </c>
    </row>
    <row r="597" spans="1:10">
      <c r="A597">
        <v>1176</v>
      </c>
      <c r="B597">
        <v>360.7</v>
      </c>
      <c r="C597">
        <v>360.6</v>
      </c>
      <c r="D597">
        <v>360.5</v>
      </c>
      <c r="E597">
        <v>360.4</v>
      </c>
      <c r="F597">
        <v>360.2</v>
      </c>
      <c r="G597">
        <v>360.1</v>
      </c>
      <c r="H597">
        <v>360</v>
      </c>
      <c r="I597">
        <v>359.9</v>
      </c>
      <c r="J597">
        <v>1074</v>
      </c>
    </row>
    <row r="598" spans="1:10">
      <c r="A598">
        <v>1178</v>
      </c>
      <c r="B598">
        <v>361.6</v>
      </c>
      <c r="C598">
        <v>361.5</v>
      </c>
      <c r="D598">
        <v>361.4</v>
      </c>
      <c r="E598">
        <v>361.3</v>
      </c>
      <c r="F598">
        <v>361.1</v>
      </c>
      <c r="G598">
        <v>361</v>
      </c>
      <c r="H598">
        <v>360.9</v>
      </c>
      <c r="I598">
        <v>360.8</v>
      </c>
      <c r="J598">
        <v>1072</v>
      </c>
    </row>
    <row r="599" spans="1:10">
      <c r="A599">
        <v>1180</v>
      </c>
      <c r="B599">
        <v>362.5</v>
      </c>
      <c r="C599">
        <v>362.4</v>
      </c>
      <c r="D599">
        <v>362.3</v>
      </c>
      <c r="E599">
        <v>362.2</v>
      </c>
      <c r="F599">
        <v>362</v>
      </c>
      <c r="G599">
        <v>361.9</v>
      </c>
      <c r="H599">
        <v>361.8</v>
      </c>
      <c r="I599">
        <v>361.7</v>
      </c>
      <c r="J599">
        <v>1070</v>
      </c>
    </row>
    <row r="600" spans="1:10">
      <c r="A600">
        <v>1182</v>
      </c>
      <c r="B600">
        <v>363.4</v>
      </c>
      <c r="C600">
        <v>363.3</v>
      </c>
      <c r="D600">
        <v>363.2</v>
      </c>
      <c r="E600">
        <v>363.1</v>
      </c>
      <c r="F600">
        <v>362.9</v>
      </c>
      <c r="G600">
        <v>362.8</v>
      </c>
      <c r="H600">
        <v>362.7</v>
      </c>
      <c r="I600">
        <v>362.6</v>
      </c>
      <c r="J600">
        <v>1068</v>
      </c>
    </row>
    <row r="601" spans="1:10">
      <c r="A601">
        <v>1184</v>
      </c>
      <c r="B601">
        <v>364.3</v>
      </c>
      <c r="C601">
        <v>364.2</v>
      </c>
      <c r="D601">
        <v>364.1</v>
      </c>
      <c r="E601">
        <v>364</v>
      </c>
      <c r="F601">
        <v>363.8</v>
      </c>
      <c r="G601">
        <v>363.7</v>
      </c>
      <c r="H601">
        <v>363.6</v>
      </c>
      <c r="I601">
        <v>363.5</v>
      </c>
      <c r="J601">
        <v>1066</v>
      </c>
    </row>
    <row r="602" spans="1:10">
      <c r="A602">
        <v>1186</v>
      </c>
      <c r="B602">
        <v>365.2</v>
      </c>
      <c r="C602">
        <v>365.1</v>
      </c>
      <c r="D602">
        <v>365</v>
      </c>
      <c r="E602">
        <v>364.9</v>
      </c>
      <c r="F602">
        <v>364.7</v>
      </c>
      <c r="G602">
        <v>364.6</v>
      </c>
      <c r="H602">
        <v>364.5</v>
      </c>
      <c r="I602">
        <v>364.4</v>
      </c>
      <c r="J602">
        <v>1064</v>
      </c>
    </row>
    <row r="603" spans="1:10">
      <c r="A603">
        <v>1188</v>
      </c>
      <c r="B603">
        <v>366.1</v>
      </c>
      <c r="C603">
        <v>366</v>
      </c>
      <c r="D603">
        <v>365.9</v>
      </c>
      <c r="E603">
        <v>365.8</v>
      </c>
      <c r="F603">
        <v>365.6</v>
      </c>
      <c r="G603">
        <v>365.5</v>
      </c>
      <c r="H603">
        <v>365.4</v>
      </c>
      <c r="I603">
        <v>365.3</v>
      </c>
      <c r="J603">
        <v>1062</v>
      </c>
    </row>
    <row r="604" spans="1:10">
      <c r="A604">
        <v>1190</v>
      </c>
      <c r="B604">
        <v>367</v>
      </c>
      <c r="C604">
        <v>366.9</v>
      </c>
      <c r="D604">
        <v>366.8</v>
      </c>
      <c r="E604">
        <v>366.7</v>
      </c>
      <c r="F604">
        <v>366.5</v>
      </c>
      <c r="G604">
        <v>366.4</v>
      </c>
      <c r="H604">
        <v>366.3</v>
      </c>
      <c r="I604">
        <v>366.2</v>
      </c>
      <c r="J604">
        <v>1060</v>
      </c>
    </row>
    <row r="605" spans="1:10">
      <c r="A605">
        <v>1192</v>
      </c>
      <c r="B605">
        <v>368</v>
      </c>
      <c r="C605">
        <v>367.8</v>
      </c>
      <c r="D605">
        <v>367.7</v>
      </c>
      <c r="E605">
        <v>367.6</v>
      </c>
      <c r="F605">
        <v>367.4</v>
      </c>
      <c r="G605">
        <v>367.3</v>
      </c>
      <c r="H605">
        <v>367.2</v>
      </c>
      <c r="I605">
        <v>367.1</v>
      </c>
      <c r="J605">
        <v>1058</v>
      </c>
    </row>
    <row r="606" spans="1:10">
      <c r="A606">
        <v>1194</v>
      </c>
      <c r="B606">
        <v>368.9</v>
      </c>
      <c r="C606">
        <v>368.7</v>
      </c>
      <c r="D606">
        <v>368.6</v>
      </c>
      <c r="E606">
        <v>368.5</v>
      </c>
      <c r="F606">
        <v>368.3</v>
      </c>
      <c r="G606">
        <v>368.2</v>
      </c>
      <c r="H606">
        <v>368.1</v>
      </c>
      <c r="I606">
        <v>368</v>
      </c>
      <c r="J606">
        <v>1056</v>
      </c>
    </row>
    <row r="607" spans="1:10">
      <c r="A607">
        <v>1196</v>
      </c>
      <c r="B607">
        <v>369.8</v>
      </c>
      <c r="C607">
        <v>369.6</v>
      </c>
      <c r="D607">
        <v>369.5</v>
      </c>
      <c r="E607">
        <v>369.4</v>
      </c>
      <c r="F607">
        <v>369.3</v>
      </c>
      <c r="G607">
        <v>369.1</v>
      </c>
      <c r="H607">
        <v>369</v>
      </c>
      <c r="I607">
        <v>368.9</v>
      </c>
      <c r="J607">
        <v>1054</v>
      </c>
    </row>
    <row r="608" spans="1:10">
      <c r="A608">
        <v>1198</v>
      </c>
      <c r="B608">
        <v>370.7</v>
      </c>
      <c r="C608">
        <v>370.5</v>
      </c>
      <c r="D608">
        <v>370.4</v>
      </c>
      <c r="E608">
        <v>370.3</v>
      </c>
      <c r="F608">
        <v>370.2</v>
      </c>
      <c r="G608">
        <v>370</v>
      </c>
      <c r="H608">
        <v>369.9</v>
      </c>
      <c r="I608">
        <v>369.8</v>
      </c>
      <c r="J608">
        <v>1052</v>
      </c>
    </row>
    <row r="609" spans="1:10">
      <c r="A609">
        <v>1200</v>
      </c>
      <c r="B609">
        <v>371.6</v>
      </c>
      <c r="C609">
        <v>371.4</v>
      </c>
      <c r="D609">
        <v>371.3</v>
      </c>
      <c r="E609">
        <v>371.2</v>
      </c>
      <c r="F609">
        <v>371.1</v>
      </c>
      <c r="G609">
        <v>370.9</v>
      </c>
      <c r="H609">
        <v>370.8</v>
      </c>
      <c r="I609">
        <v>370.7</v>
      </c>
      <c r="J609">
        <v>1050</v>
      </c>
    </row>
    <row r="610" spans="1:10">
      <c r="A610">
        <v>1202</v>
      </c>
      <c r="B610">
        <v>372.5</v>
      </c>
      <c r="C610">
        <v>372.4</v>
      </c>
      <c r="D610">
        <v>372.2</v>
      </c>
      <c r="E610">
        <v>372.1</v>
      </c>
      <c r="F610">
        <v>372</v>
      </c>
      <c r="G610">
        <v>371.8</v>
      </c>
      <c r="H610">
        <v>371.7</v>
      </c>
      <c r="I610">
        <v>371.6</v>
      </c>
      <c r="J610">
        <v>1048</v>
      </c>
    </row>
    <row r="611" spans="1:10">
      <c r="A611">
        <v>1204</v>
      </c>
      <c r="B611">
        <v>373.4</v>
      </c>
      <c r="C611">
        <v>373.3</v>
      </c>
      <c r="D611">
        <v>373.1</v>
      </c>
      <c r="E611">
        <v>373</v>
      </c>
      <c r="F611">
        <v>372.9</v>
      </c>
      <c r="G611">
        <v>372.8</v>
      </c>
      <c r="H611">
        <v>372.6</v>
      </c>
      <c r="I611">
        <v>372.5</v>
      </c>
      <c r="J611">
        <v>1046</v>
      </c>
    </row>
    <row r="612" spans="1:10">
      <c r="A612">
        <v>1206</v>
      </c>
      <c r="B612">
        <v>374.3</v>
      </c>
      <c r="C612">
        <v>374.2</v>
      </c>
      <c r="D612">
        <v>374</v>
      </c>
      <c r="E612">
        <v>373.9</v>
      </c>
      <c r="F612">
        <v>373.8</v>
      </c>
      <c r="G612">
        <v>373.7</v>
      </c>
      <c r="H612">
        <v>373.5</v>
      </c>
      <c r="I612">
        <v>373.4</v>
      </c>
      <c r="J612">
        <v>1044</v>
      </c>
    </row>
    <row r="613" spans="1:10">
      <c r="A613">
        <v>1208</v>
      </c>
      <c r="B613">
        <v>375.2</v>
      </c>
      <c r="C613">
        <v>375.1</v>
      </c>
      <c r="D613">
        <v>375</v>
      </c>
      <c r="E613">
        <v>374.8</v>
      </c>
      <c r="F613">
        <v>374.7</v>
      </c>
      <c r="G613">
        <v>374.6</v>
      </c>
      <c r="H613">
        <v>374.4</v>
      </c>
      <c r="I613">
        <v>374.3</v>
      </c>
      <c r="J613">
        <v>1042</v>
      </c>
    </row>
    <row r="614" spans="1:10">
      <c r="A614">
        <v>1210</v>
      </c>
      <c r="B614">
        <v>376.1</v>
      </c>
      <c r="C614">
        <v>376</v>
      </c>
      <c r="D614">
        <v>375.9</v>
      </c>
      <c r="E614">
        <v>375.7</v>
      </c>
      <c r="F614">
        <v>375.6</v>
      </c>
      <c r="G614">
        <v>375.5</v>
      </c>
      <c r="H614">
        <v>375.4</v>
      </c>
      <c r="I614">
        <v>375.2</v>
      </c>
      <c r="J614">
        <v>1040</v>
      </c>
    </row>
    <row r="615" spans="1:10">
      <c r="A615">
        <v>1212</v>
      </c>
      <c r="B615">
        <v>377</v>
      </c>
      <c r="C615">
        <v>376.9</v>
      </c>
      <c r="D615">
        <v>376.8</v>
      </c>
      <c r="E615">
        <v>376.7</v>
      </c>
      <c r="F615">
        <v>376.5</v>
      </c>
      <c r="G615">
        <v>376.4</v>
      </c>
      <c r="H615">
        <v>376.3</v>
      </c>
      <c r="I615">
        <v>376.1</v>
      </c>
      <c r="J615">
        <v>1038</v>
      </c>
    </row>
    <row r="616" spans="1:10">
      <c r="A616">
        <v>1214</v>
      </c>
      <c r="B616">
        <v>378</v>
      </c>
      <c r="C616">
        <v>377.8</v>
      </c>
      <c r="D616">
        <v>377.7</v>
      </c>
      <c r="E616">
        <v>377.6</v>
      </c>
      <c r="F616">
        <v>377.4</v>
      </c>
      <c r="G616">
        <v>377.3</v>
      </c>
      <c r="H616">
        <v>377.2</v>
      </c>
      <c r="I616">
        <v>377.1</v>
      </c>
      <c r="J616">
        <v>1036</v>
      </c>
    </row>
    <row r="617" spans="1:10">
      <c r="A617">
        <v>1216</v>
      </c>
      <c r="B617">
        <v>378.9</v>
      </c>
      <c r="C617">
        <v>378.7</v>
      </c>
      <c r="D617">
        <v>378.6</v>
      </c>
      <c r="E617">
        <v>378.5</v>
      </c>
      <c r="F617">
        <v>378.4</v>
      </c>
      <c r="G617">
        <v>378.2</v>
      </c>
      <c r="H617">
        <v>378.1</v>
      </c>
      <c r="I617">
        <v>378</v>
      </c>
      <c r="J617">
        <v>1034</v>
      </c>
    </row>
    <row r="618" spans="1:10">
      <c r="A618">
        <v>1218</v>
      </c>
      <c r="B618">
        <v>379.8</v>
      </c>
      <c r="C618">
        <v>379.7</v>
      </c>
      <c r="D618">
        <v>379.5</v>
      </c>
      <c r="E618">
        <v>379.4</v>
      </c>
      <c r="F618">
        <v>379.3</v>
      </c>
      <c r="G618">
        <v>379.1</v>
      </c>
      <c r="H618">
        <v>379</v>
      </c>
      <c r="I618">
        <v>378.9</v>
      </c>
      <c r="J618">
        <v>1032</v>
      </c>
    </row>
    <row r="619" spans="1:10">
      <c r="A619">
        <v>1220</v>
      </c>
      <c r="B619">
        <v>380.7</v>
      </c>
      <c r="C619">
        <v>380.6</v>
      </c>
      <c r="D619">
        <v>380.4</v>
      </c>
      <c r="E619">
        <v>380.3</v>
      </c>
      <c r="F619">
        <v>380.2</v>
      </c>
      <c r="G619">
        <v>380.1</v>
      </c>
      <c r="H619">
        <v>379.9</v>
      </c>
      <c r="I619">
        <v>379.8</v>
      </c>
      <c r="J619">
        <v>1030</v>
      </c>
    </row>
    <row r="620" spans="1:10">
      <c r="A620">
        <v>1222</v>
      </c>
      <c r="B620">
        <v>381.6</v>
      </c>
      <c r="C620">
        <v>381.5</v>
      </c>
      <c r="D620">
        <v>381.4</v>
      </c>
      <c r="E620">
        <v>381.2</v>
      </c>
      <c r="F620">
        <v>381.1</v>
      </c>
      <c r="G620">
        <v>381</v>
      </c>
      <c r="H620">
        <v>380.8</v>
      </c>
      <c r="I620">
        <v>380.7</v>
      </c>
      <c r="J620">
        <v>1028</v>
      </c>
    </row>
    <row r="621" spans="1:10">
      <c r="A621">
        <v>1224</v>
      </c>
      <c r="B621">
        <v>382.5</v>
      </c>
      <c r="C621">
        <v>382.4</v>
      </c>
      <c r="D621">
        <v>382.3</v>
      </c>
      <c r="E621">
        <v>382.2</v>
      </c>
      <c r="F621">
        <v>382</v>
      </c>
      <c r="G621">
        <v>381.9</v>
      </c>
      <c r="H621">
        <v>381.8</v>
      </c>
      <c r="I621">
        <v>381.6</v>
      </c>
      <c r="J621">
        <v>1026</v>
      </c>
    </row>
    <row r="622" spans="1:10">
      <c r="A622">
        <v>1226</v>
      </c>
      <c r="B622">
        <v>383.5</v>
      </c>
      <c r="C622">
        <v>383.3</v>
      </c>
      <c r="D622">
        <v>383.2</v>
      </c>
      <c r="E622">
        <v>383.1</v>
      </c>
      <c r="F622">
        <v>382.9</v>
      </c>
      <c r="G622">
        <v>382.8</v>
      </c>
      <c r="H622">
        <v>382.7</v>
      </c>
      <c r="I622">
        <v>382.6</v>
      </c>
      <c r="J622">
        <v>1024</v>
      </c>
    </row>
    <row r="623" spans="1:10">
      <c r="A623">
        <v>1228</v>
      </c>
      <c r="B623">
        <v>384.4</v>
      </c>
      <c r="C623">
        <v>384.3</v>
      </c>
      <c r="D623">
        <v>384.1</v>
      </c>
      <c r="E623">
        <v>384</v>
      </c>
      <c r="F623">
        <v>383.9</v>
      </c>
      <c r="G623">
        <v>383.7</v>
      </c>
      <c r="H623">
        <v>383.6</v>
      </c>
      <c r="I623">
        <v>383.5</v>
      </c>
      <c r="J623">
        <v>1022</v>
      </c>
    </row>
    <row r="624" spans="1:10">
      <c r="A624">
        <v>1230</v>
      </c>
      <c r="B624">
        <v>385.3</v>
      </c>
      <c r="C624">
        <v>385.2</v>
      </c>
      <c r="D624">
        <v>385</v>
      </c>
      <c r="E624">
        <v>384.9</v>
      </c>
      <c r="F624">
        <v>384.8</v>
      </c>
      <c r="G624">
        <v>384.7</v>
      </c>
      <c r="H624">
        <v>384.5</v>
      </c>
      <c r="I624">
        <v>384.4</v>
      </c>
      <c r="J624">
        <v>1020</v>
      </c>
    </row>
    <row r="625" spans="1:10">
      <c r="A625">
        <v>1232</v>
      </c>
      <c r="B625">
        <v>386.2</v>
      </c>
      <c r="C625">
        <v>386.1</v>
      </c>
      <c r="D625">
        <v>386</v>
      </c>
      <c r="E625">
        <v>385.8</v>
      </c>
      <c r="F625">
        <v>385.7</v>
      </c>
      <c r="G625">
        <v>385.6</v>
      </c>
      <c r="H625">
        <v>385.5</v>
      </c>
      <c r="I625">
        <v>385.3</v>
      </c>
      <c r="J625">
        <v>1018</v>
      </c>
    </row>
    <row r="626" spans="1:10">
      <c r="A626">
        <v>1234</v>
      </c>
      <c r="B626">
        <v>387.2</v>
      </c>
      <c r="C626">
        <v>387</v>
      </c>
      <c r="D626">
        <v>386.9</v>
      </c>
      <c r="E626">
        <v>386.8</v>
      </c>
      <c r="F626">
        <v>386.6</v>
      </c>
      <c r="G626">
        <v>386.5</v>
      </c>
      <c r="H626">
        <v>386.4</v>
      </c>
      <c r="I626">
        <v>386.2</v>
      </c>
      <c r="J626">
        <v>1016</v>
      </c>
    </row>
    <row r="627" spans="1:10">
      <c r="A627">
        <v>1236</v>
      </c>
      <c r="B627">
        <v>388.1</v>
      </c>
      <c r="C627">
        <v>388</v>
      </c>
      <c r="D627">
        <v>387.8</v>
      </c>
      <c r="E627">
        <v>387.7</v>
      </c>
      <c r="F627">
        <v>387.6</v>
      </c>
      <c r="G627">
        <v>387.4</v>
      </c>
      <c r="H627">
        <v>387.3</v>
      </c>
      <c r="I627">
        <v>387.2</v>
      </c>
      <c r="J627">
        <v>1014</v>
      </c>
    </row>
    <row r="628" spans="1:10">
      <c r="A628">
        <v>1238</v>
      </c>
      <c r="B628">
        <v>389</v>
      </c>
      <c r="C628">
        <v>388.9</v>
      </c>
      <c r="D628">
        <v>388.7</v>
      </c>
      <c r="E628">
        <v>388.6</v>
      </c>
      <c r="F628">
        <v>388.5</v>
      </c>
      <c r="G628">
        <v>388.4</v>
      </c>
      <c r="H628">
        <v>388.2</v>
      </c>
      <c r="I628">
        <v>388.1</v>
      </c>
      <c r="J628">
        <v>1012</v>
      </c>
    </row>
    <row r="629" spans="1:10">
      <c r="A629">
        <v>1240</v>
      </c>
      <c r="B629">
        <v>389.9</v>
      </c>
      <c r="C629">
        <v>389.8</v>
      </c>
      <c r="D629">
        <v>389.7</v>
      </c>
      <c r="E629">
        <v>389.5</v>
      </c>
      <c r="F629">
        <v>389.4</v>
      </c>
      <c r="G629">
        <v>389.3</v>
      </c>
      <c r="H629">
        <v>389.2</v>
      </c>
      <c r="I629">
        <v>389</v>
      </c>
      <c r="J629">
        <v>1010</v>
      </c>
    </row>
    <row r="630" spans="1:10">
      <c r="A630">
        <v>1242</v>
      </c>
      <c r="B630">
        <v>390.9</v>
      </c>
      <c r="C630">
        <v>390.7</v>
      </c>
      <c r="D630">
        <v>390.6</v>
      </c>
      <c r="E630">
        <v>390.5</v>
      </c>
      <c r="F630">
        <v>390.3</v>
      </c>
      <c r="G630">
        <v>390.2</v>
      </c>
      <c r="H630">
        <v>390.1</v>
      </c>
      <c r="I630">
        <v>389.9</v>
      </c>
      <c r="J630">
        <v>1008</v>
      </c>
    </row>
    <row r="631" spans="1:10">
      <c r="A631">
        <v>1244</v>
      </c>
      <c r="B631">
        <v>391.8</v>
      </c>
      <c r="C631">
        <v>391.7</v>
      </c>
      <c r="D631">
        <v>391.5</v>
      </c>
      <c r="E631">
        <v>391.4</v>
      </c>
      <c r="F631">
        <v>391.3</v>
      </c>
      <c r="G631">
        <v>391.1</v>
      </c>
      <c r="H631">
        <v>391</v>
      </c>
      <c r="I631">
        <v>390.9</v>
      </c>
      <c r="J631">
        <v>1006</v>
      </c>
    </row>
    <row r="632" spans="1:10">
      <c r="A632">
        <v>1246</v>
      </c>
      <c r="B632">
        <v>392.7</v>
      </c>
      <c r="C632">
        <v>392.6</v>
      </c>
      <c r="D632">
        <v>392.5</v>
      </c>
      <c r="E632">
        <v>392.3</v>
      </c>
      <c r="F632">
        <v>392.2</v>
      </c>
      <c r="G632">
        <v>392.1</v>
      </c>
      <c r="H632">
        <v>391.9</v>
      </c>
      <c r="I632">
        <v>391.8</v>
      </c>
      <c r="J632">
        <v>1004</v>
      </c>
    </row>
    <row r="633" spans="1:10">
      <c r="A633">
        <v>1248</v>
      </c>
      <c r="B633">
        <v>393.7</v>
      </c>
      <c r="C633">
        <v>393.5</v>
      </c>
      <c r="D633">
        <v>393.4</v>
      </c>
      <c r="E633">
        <v>393.3</v>
      </c>
      <c r="F633">
        <v>393.1</v>
      </c>
      <c r="G633">
        <v>393</v>
      </c>
      <c r="H633">
        <v>392.9</v>
      </c>
      <c r="I633">
        <v>392.7</v>
      </c>
      <c r="J633">
        <v>1002</v>
      </c>
    </row>
    <row r="634" spans="1:10">
      <c r="A634">
        <v>1250</v>
      </c>
      <c r="B634">
        <v>394.6</v>
      </c>
      <c r="C634">
        <v>394.5</v>
      </c>
      <c r="D634">
        <v>394.3</v>
      </c>
      <c r="E634">
        <v>394.2</v>
      </c>
      <c r="F634">
        <v>394.1</v>
      </c>
      <c r="G634">
        <v>393.9</v>
      </c>
      <c r="H634">
        <v>393.8</v>
      </c>
      <c r="I634">
        <v>393.7</v>
      </c>
      <c r="J634">
        <v>1000</v>
      </c>
    </row>
    <row r="635" spans="1:10">
      <c r="A635">
        <v>1252</v>
      </c>
      <c r="B635">
        <v>395.5</v>
      </c>
      <c r="C635">
        <v>395.4</v>
      </c>
      <c r="D635">
        <v>395.3</v>
      </c>
      <c r="E635">
        <v>395.1</v>
      </c>
      <c r="F635">
        <v>395</v>
      </c>
      <c r="G635">
        <v>394.9</v>
      </c>
      <c r="H635">
        <v>394.7</v>
      </c>
      <c r="I635">
        <v>394.6</v>
      </c>
      <c r="J635">
        <v>998</v>
      </c>
    </row>
    <row r="636" spans="1:10">
      <c r="A636">
        <v>1254</v>
      </c>
      <c r="B636">
        <v>396.5</v>
      </c>
      <c r="C636">
        <v>396.3</v>
      </c>
      <c r="D636">
        <v>396.2</v>
      </c>
      <c r="E636">
        <v>396.1</v>
      </c>
      <c r="F636">
        <v>395.9</v>
      </c>
      <c r="G636">
        <v>395.8</v>
      </c>
      <c r="H636">
        <v>395.7</v>
      </c>
      <c r="I636">
        <v>395.5</v>
      </c>
      <c r="J636">
        <v>996</v>
      </c>
    </row>
    <row r="637" spans="1:10">
      <c r="A637">
        <v>1256</v>
      </c>
      <c r="B637">
        <v>397.4</v>
      </c>
      <c r="C637">
        <v>397.3</v>
      </c>
      <c r="D637">
        <v>397.1</v>
      </c>
      <c r="E637">
        <v>397</v>
      </c>
      <c r="F637">
        <v>396.9</v>
      </c>
      <c r="G637">
        <v>396.7</v>
      </c>
      <c r="H637">
        <v>396.6</v>
      </c>
      <c r="I637">
        <v>396.5</v>
      </c>
      <c r="J637">
        <v>994</v>
      </c>
    </row>
    <row r="638" spans="1:10">
      <c r="A638">
        <v>1258</v>
      </c>
      <c r="B638">
        <v>398.3</v>
      </c>
      <c r="C638">
        <v>398.2</v>
      </c>
      <c r="D638">
        <v>398.1</v>
      </c>
      <c r="E638">
        <v>397.9</v>
      </c>
      <c r="F638">
        <v>397.8</v>
      </c>
      <c r="G638">
        <v>397.7</v>
      </c>
      <c r="H638">
        <v>397.5</v>
      </c>
      <c r="I638">
        <v>397.4</v>
      </c>
      <c r="J638">
        <v>992</v>
      </c>
    </row>
    <row r="639" spans="1:10">
      <c r="A639">
        <v>1260</v>
      </c>
      <c r="B639">
        <v>399.3</v>
      </c>
      <c r="C639">
        <v>399.1</v>
      </c>
      <c r="D639">
        <v>399</v>
      </c>
      <c r="E639">
        <v>398.9</v>
      </c>
      <c r="F639">
        <v>398.7</v>
      </c>
      <c r="G639">
        <v>398.6</v>
      </c>
      <c r="H639">
        <v>398.5</v>
      </c>
      <c r="I639">
        <v>398.3</v>
      </c>
      <c r="J639">
        <v>990</v>
      </c>
    </row>
    <row r="640" spans="1:10">
      <c r="A640">
        <v>1262</v>
      </c>
      <c r="B640">
        <v>400.2</v>
      </c>
      <c r="C640">
        <v>400.1</v>
      </c>
      <c r="D640">
        <v>399.9</v>
      </c>
      <c r="E640">
        <v>399.8</v>
      </c>
      <c r="F640">
        <v>399.7</v>
      </c>
      <c r="G640">
        <v>399.5</v>
      </c>
      <c r="H640">
        <v>399.4</v>
      </c>
      <c r="I640">
        <v>399.3</v>
      </c>
      <c r="J640">
        <v>988</v>
      </c>
    </row>
    <row r="641" spans="1:10">
      <c r="A641">
        <v>1264</v>
      </c>
      <c r="B641">
        <v>401.1</v>
      </c>
      <c r="C641">
        <v>401</v>
      </c>
      <c r="D641">
        <v>400.9</v>
      </c>
      <c r="E641">
        <v>400.7</v>
      </c>
      <c r="F641">
        <v>400.6</v>
      </c>
      <c r="G641">
        <v>400.5</v>
      </c>
      <c r="H641">
        <v>400.3</v>
      </c>
      <c r="I641">
        <v>400.2</v>
      </c>
      <c r="J641">
        <v>986</v>
      </c>
    </row>
    <row r="642" spans="1:10">
      <c r="A642">
        <v>1266</v>
      </c>
      <c r="B642">
        <v>402.1</v>
      </c>
      <c r="C642">
        <v>401.9</v>
      </c>
      <c r="D642">
        <v>401.8</v>
      </c>
      <c r="E642">
        <v>401.7</v>
      </c>
      <c r="F642">
        <v>401.5</v>
      </c>
      <c r="G642">
        <v>401.4</v>
      </c>
      <c r="H642">
        <v>401.3</v>
      </c>
      <c r="I642">
        <v>401.1</v>
      </c>
      <c r="J642">
        <v>984</v>
      </c>
    </row>
    <row r="643" spans="1:10">
      <c r="A643">
        <v>1268</v>
      </c>
      <c r="B643">
        <v>403</v>
      </c>
      <c r="C643">
        <v>402.9</v>
      </c>
      <c r="D643">
        <v>402.7</v>
      </c>
      <c r="E643">
        <v>402.6</v>
      </c>
      <c r="F643">
        <v>402.5</v>
      </c>
      <c r="G643">
        <v>402.3</v>
      </c>
      <c r="H643">
        <v>402.2</v>
      </c>
      <c r="I643">
        <v>402.1</v>
      </c>
      <c r="J643">
        <v>982</v>
      </c>
    </row>
    <row r="644" spans="1:10">
      <c r="A644">
        <v>1270</v>
      </c>
      <c r="B644">
        <v>403.9</v>
      </c>
      <c r="C644">
        <v>403.8</v>
      </c>
      <c r="D644">
        <v>403.7</v>
      </c>
      <c r="E644">
        <v>403.5</v>
      </c>
      <c r="F644">
        <v>403.4</v>
      </c>
      <c r="G644">
        <v>403.3</v>
      </c>
      <c r="H644">
        <v>403.1</v>
      </c>
      <c r="I644">
        <v>403</v>
      </c>
      <c r="J644">
        <v>980</v>
      </c>
    </row>
    <row r="645" spans="1:10">
      <c r="A645">
        <v>1272</v>
      </c>
      <c r="B645">
        <v>404.9</v>
      </c>
      <c r="C645">
        <v>404.7</v>
      </c>
      <c r="D645">
        <v>404.6</v>
      </c>
      <c r="E645">
        <v>404.5</v>
      </c>
      <c r="F645">
        <v>404.3</v>
      </c>
      <c r="G645">
        <v>404.2</v>
      </c>
      <c r="H645">
        <v>404.1</v>
      </c>
      <c r="I645">
        <v>403.9</v>
      </c>
      <c r="J645">
        <v>978</v>
      </c>
    </row>
    <row r="646" spans="1:10">
      <c r="A646">
        <v>1274</v>
      </c>
      <c r="B646">
        <v>405.8</v>
      </c>
      <c r="C646">
        <v>405.7</v>
      </c>
      <c r="D646">
        <v>405.5</v>
      </c>
      <c r="E646">
        <v>405.4</v>
      </c>
      <c r="F646">
        <v>405.3</v>
      </c>
      <c r="G646">
        <v>405.1</v>
      </c>
      <c r="H646">
        <v>405</v>
      </c>
      <c r="I646">
        <v>404.9</v>
      </c>
      <c r="J646">
        <v>976</v>
      </c>
    </row>
    <row r="647" spans="1:10">
      <c r="A647">
        <v>1276</v>
      </c>
      <c r="B647">
        <v>406.7</v>
      </c>
      <c r="C647">
        <v>406.6</v>
      </c>
      <c r="D647">
        <v>406.5</v>
      </c>
      <c r="E647">
        <v>406.3</v>
      </c>
      <c r="F647">
        <v>406.2</v>
      </c>
      <c r="G647">
        <v>406.1</v>
      </c>
      <c r="H647">
        <v>406</v>
      </c>
      <c r="I647">
        <v>405.8</v>
      </c>
      <c r="J647">
        <v>974</v>
      </c>
    </row>
    <row r="648" spans="1:10">
      <c r="A648">
        <v>1278</v>
      </c>
      <c r="B648">
        <v>407.7</v>
      </c>
      <c r="C648">
        <v>407.5</v>
      </c>
      <c r="D648">
        <v>407.4</v>
      </c>
      <c r="E648">
        <v>407.3</v>
      </c>
      <c r="F648">
        <v>407.2</v>
      </c>
      <c r="G648">
        <v>407</v>
      </c>
      <c r="H648">
        <v>406.9</v>
      </c>
      <c r="I648">
        <v>406.8</v>
      </c>
      <c r="J648">
        <v>972</v>
      </c>
    </row>
    <row r="649" spans="1:10">
      <c r="A649">
        <v>1280</v>
      </c>
      <c r="B649">
        <v>408.6</v>
      </c>
      <c r="C649">
        <v>408.5</v>
      </c>
      <c r="D649">
        <v>408.3</v>
      </c>
      <c r="E649">
        <v>408.2</v>
      </c>
      <c r="F649">
        <v>408.1</v>
      </c>
      <c r="G649">
        <v>408</v>
      </c>
      <c r="H649">
        <v>407.8</v>
      </c>
      <c r="I649">
        <v>407.7</v>
      </c>
      <c r="J649">
        <v>970</v>
      </c>
    </row>
    <row r="650" spans="1:10">
      <c r="A650">
        <v>1282</v>
      </c>
      <c r="B650">
        <v>409.5</v>
      </c>
      <c r="C650">
        <v>409.4</v>
      </c>
      <c r="D650">
        <v>409.3</v>
      </c>
      <c r="E650">
        <v>409.2</v>
      </c>
      <c r="F650">
        <v>409</v>
      </c>
      <c r="G650">
        <v>408.9</v>
      </c>
      <c r="H650">
        <v>408.8</v>
      </c>
      <c r="I650">
        <v>408.6</v>
      </c>
      <c r="J650">
        <v>968</v>
      </c>
    </row>
    <row r="651" spans="1:10">
      <c r="A651">
        <v>1284</v>
      </c>
      <c r="B651">
        <v>410.5</v>
      </c>
      <c r="C651">
        <v>410.4</v>
      </c>
      <c r="D651">
        <v>410.2</v>
      </c>
      <c r="E651">
        <v>410.1</v>
      </c>
      <c r="F651">
        <v>410</v>
      </c>
      <c r="G651">
        <v>409.8</v>
      </c>
      <c r="H651">
        <v>409.7</v>
      </c>
      <c r="I651">
        <v>409.6</v>
      </c>
      <c r="J651">
        <v>966</v>
      </c>
    </row>
    <row r="652" spans="1:10">
      <c r="A652">
        <v>1286</v>
      </c>
      <c r="B652">
        <v>411.4</v>
      </c>
      <c r="C652">
        <v>411.3</v>
      </c>
      <c r="D652">
        <v>411.2</v>
      </c>
      <c r="E652">
        <v>411</v>
      </c>
      <c r="F652">
        <v>410.9</v>
      </c>
      <c r="G652">
        <v>410.8</v>
      </c>
      <c r="H652">
        <v>410.6</v>
      </c>
      <c r="I652">
        <v>410.5</v>
      </c>
      <c r="J652">
        <v>964</v>
      </c>
    </row>
    <row r="653" spans="1:10">
      <c r="A653">
        <v>1288</v>
      </c>
      <c r="B653">
        <v>412.4</v>
      </c>
      <c r="C653">
        <v>412.2</v>
      </c>
      <c r="D653">
        <v>412.1</v>
      </c>
      <c r="E653">
        <v>412</v>
      </c>
      <c r="F653">
        <v>411.8</v>
      </c>
      <c r="G653">
        <v>411.7</v>
      </c>
      <c r="H653">
        <v>411.6</v>
      </c>
      <c r="I653">
        <v>411.4</v>
      </c>
      <c r="J653">
        <v>962</v>
      </c>
    </row>
    <row r="654" spans="1:10">
      <c r="A654">
        <v>1290</v>
      </c>
      <c r="B654">
        <v>413.3</v>
      </c>
      <c r="C654">
        <v>413.2</v>
      </c>
      <c r="D654">
        <v>413</v>
      </c>
      <c r="E654">
        <v>412.9</v>
      </c>
      <c r="F654">
        <v>412.8</v>
      </c>
      <c r="G654">
        <v>412.6</v>
      </c>
      <c r="H654">
        <v>412.5</v>
      </c>
      <c r="I654">
        <v>412.4</v>
      </c>
      <c r="J654">
        <v>960</v>
      </c>
    </row>
    <row r="655" spans="1:10">
      <c r="A655">
        <v>1292</v>
      </c>
      <c r="B655">
        <v>414.2</v>
      </c>
      <c r="C655">
        <v>414.1</v>
      </c>
      <c r="D655">
        <v>414</v>
      </c>
      <c r="E655">
        <v>413.8</v>
      </c>
      <c r="F655">
        <v>413.7</v>
      </c>
      <c r="G655">
        <v>413.6</v>
      </c>
      <c r="H655">
        <v>413.4</v>
      </c>
      <c r="I655">
        <v>413.3</v>
      </c>
      <c r="J655">
        <v>958</v>
      </c>
    </row>
    <row r="656" spans="1:10">
      <c r="A656">
        <v>1294</v>
      </c>
      <c r="B656">
        <v>415.2</v>
      </c>
      <c r="C656">
        <v>415</v>
      </c>
      <c r="D656">
        <v>414.9</v>
      </c>
      <c r="E656">
        <v>414.8</v>
      </c>
      <c r="F656">
        <v>414.6</v>
      </c>
      <c r="G656">
        <v>414.5</v>
      </c>
      <c r="H656">
        <v>414.4</v>
      </c>
      <c r="I656">
        <v>414.2</v>
      </c>
      <c r="J656">
        <v>956</v>
      </c>
    </row>
    <row r="657" spans="1:10">
      <c r="A657">
        <v>1296</v>
      </c>
      <c r="B657">
        <v>416.1</v>
      </c>
      <c r="C657">
        <v>416</v>
      </c>
      <c r="D657">
        <v>415.8</v>
      </c>
      <c r="E657">
        <v>415.7</v>
      </c>
      <c r="F657">
        <v>415.6</v>
      </c>
      <c r="G657">
        <v>415.4</v>
      </c>
      <c r="H657">
        <v>415.3</v>
      </c>
      <c r="I657">
        <v>415.2</v>
      </c>
      <c r="J657">
        <v>954</v>
      </c>
    </row>
    <row r="658" spans="1:10">
      <c r="A658">
        <v>1298</v>
      </c>
      <c r="B658">
        <v>417</v>
      </c>
      <c r="C658">
        <v>416.9</v>
      </c>
      <c r="D658">
        <v>416.8</v>
      </c>
      <c r="E658">
        <v>416.6</v>
      </c>
      <c r="F658">
        <v>416.5</v>
      </c>
      <c r="G658">
        <v>416.4</v>
      </c>
      <c r="H658">
        <v>416.2</v>
      </c>
      <c r="I658">
        <v>416.1</v>
      </c>
      <c r="J658">
        <v>952</v>
      </c>
    </row>
    <row r="659" spans="1:10">
      <c r="A659">
        <v>1300</v>
      </c>
      <c r="B659">
        <v>418</v>
      </c>
      <c r="C659">
        <v>417.8</v>
      </c>
      <c r="D659">
        <v>417.7</v>
      </c>
      <c r="E659">
        <v>417.6</v>
      </c>
      <c r="F659">
        <v>417.4</v>
      </c>
      <c r="G659">
        <v>417.3</v>
      </c>
      <c r="H659">
        <v>417.2</v>
      </c>
      <c r="I659">
        <v>417.1</v>
      </c>
      <c r="J659">
        <v>950</v>
      </c>
    </row>
    <row r="660" spans="1:10">
      <c r="A660">
        <v>1302</v>
      </c>
      <c r="B660">
        <v>418.9</v>
      </c>
      <c r="C660">
        <v>418.8</v>
      </c>
      <c r="D660">
        <v>418.6</v>
      </c>
      <c r="E660">
        <v>418.5</v>
      </c>
      <c r="F660">
        <v>418.4</v>
      </c>
      <c r="G660">
        <v>418.3</v>
      </c>
      <c r="H660">
        <v>418.1</v>
      </c>
      <c r="I660">
        <v>418</v>
      </c>
      <c r="J660">
        <v>948</v>
      </c>
    </row>
    <row r="661" spans="1:10">
      <c r="A661">
        <v>1304</v>
      </c>
      <c r="B661">
        <v>419.8</v>
      </c>
      <c r="C661">
        <v>419.7</v>
      </c>
      <c r="D661">
        <v>419.6</v>
      </c>
      <c r="E661">
        <v>419.4</v>
      </c>
      <c r="F661">
        <v>419.3</v>
      </c>
      <c r="G661">
        <v>419.2</v>
      </c>
      <c r="H661">
        <v>419.1</v>
      </c>
      <c r="I661">
        <v>418.9</v>
      </c>
      <c r="J661">
        <v>946</v>
      </c>
    </row>
    <row r="662" spans="1:10">
      <c r="A662">
        <v>1306</v>
      </c>
      <c r="B662">
        <v>420.8</v>
      </c>
      <c r="C662">
        <v>420.6</v>
      </c>
      <c r="D662">
        <v>420.5</v>
      </c>
      <c r="E662">
        <v>420.4</v>
      </c>
      <c r="F662">
        <v>420.3</v>
      </c>
      <c r="G662">
        <v>420.1</v>
      </c>
      <c r="H662">
        <v>420</v>
      </c>
      <c r="I662">
        <v>419.9</v>
      </c>
      <c r="J662">
        <v>944</v>
      </c>
    </row>
    <row r="663" spans="1:10">
      <c r="A663">
        <v>1308</v>
      </c>
      <c r="B663">
        <v>421.7</v>
      </c>
      <c r="C663">
        <v>421.6</v>
      </c>
      <c r="D663">
        <v>421.5</v>
      </c>
      <c r="E663">
        <v>421.3</v>
      </c>
      <c r="F663">
        <v>421.2</v>
      </c>
      <c r="G663">
        <v>421.1</v>
      </c>
      <c r="H663">
        <v>420.9</v>
      </c>
      <c r="I663">
        <v>420.8</v>
      </c>
      <c r="J663">
        <v>942</v>
      </c>
    </row>
    <row r="664" spans="1:10">
      <c r="A664">
        <v>1310</v>
      </c>
      <c r="B664">
        <v>422.7</v>
      </c>
      <c r="C664">
        <v>422.5</v>
      </c>
      <c r="D664">
        <v>422.4</v>
      </c>
      <c r="E664">
        <v>422.3</v>
      </c>
      <c r="F664">
        <v>422.1</v>
      </c>
      <c r="G664">
        <v>422</v>
      </c>
      <c r="H664">
        <v>421.9</v>
      </c>
      <c r="I664">
        <v>421.7</v>
      </c>
      <c r="J664">
        <v>940</v>
      </c>
    </row>
    <row r="665" spans="1:10">
      <c r="A665">
        <v>1312</v>
      </c>
      <c r="B665">
        <v>423.6</v>
      </c>
      <c r="C665">
        <v>423.5</v>
      </c>
      <c r="D665">
        <v>423.3</v>
      </c>
      <c r="E665">
        <v>423.2</v>
      </c>
      <c r="F665">
        <v>423.1</v>
      </c>
      <c r="G665">
        <v>422.9</v>
      </c>
      <c r="H665">
        <v>422.8</v>
      </c>
      <c r="I665">
        <v>422.7</v>
      </c>
      <c r="J665">
        <v>938</v>
      </c>
    </row>
    <row r="666" spans="1:10">
      <c r="A666">
        <v>1314</v>
      </c>
      <c r="B666">
        <v>424.5</v>
      </c>
      <c r="C666">
        <v>424.4</v>
      </c>
      <c r="D666">
        <v>424.3</v>
      </c>
      <c r="E666">
        <v>424.1</v>
      </c>
      <c r="F666">
        <v>424</v>
      </c>
      <c r="G666">
        <v>423.9</v>
      </c>
      <c r="H666">
        <v>423.7</v>
      </c>
      <c r="I666">
        <v>423.6</v>
      </c>
      <c r="J666">
        <v>936</v>
      </c>
    </row>
    <row r="667" spans="1:10">
      <c r="A667">
        <v>1316</v>
      </c>
      <c r="B667">
        <v>425.5</v>
      </c>
      <c r="C667">
        <v>425.3</v>
      </c>
      <c r="D667">
        <v>425.2</v>
      </c>
      <c r="E667">
        <v>425.1</v>
      </c>
      <c r="F667">
        <v>424.9</v>
      </c>
      <c r="G667">
        <v>424.8</v>
      </c>
      <c r="H667">
        <v>424.7</v>
      </c>
      <c r="I667">
        <v>424.5</v>
      </c>
      <c r="J667">
        <v>934</v>
      </c>
    </row>
    <row r="668" spans="1:10">
      <c r="A668">
        <v>1318</v>
      </c>
      <c r="B668">
        <v>426.4</v>
      </c>
      <c r="C668">
        <v>426.3</v>
      </c>
      <c r="D668">
        <v>426.1</v>
      </c>
      <c r="E668">
        <v>426</v>
      </c>
      <c r="F668">
        <v>425.9</v>
      </c>
      <c r="G668">
        <v>425.7</v>
      </c>
      <c r="H668">
        <v>425.6</v>
      </c>
      <c r="I668">
        <v>425.5</v>
      </c>
      <c r="J668">
        <v>932</v>
      </c>
    </row>
    <row r="669" spans="1:10">
      <c r="A669">
        <v>1320</v>
      </c>
      <c r="B669">
        <v>427.3</v>
      </c>
      <c r="C669">
        <v>427.2</v>
      </c>
      <c r="D669">
        <v>427.1</v>
      </c>
      <c r="E669">
        <v>426.9</v>
      </c>
      <c r="F669">
        <v>426.8</v>
      </c>
      <c r="G669">
        <v>426.7</v>
      </c>
      <c r="H669">
        <v>426.5</v>
      </c>
      <c r="I669">
        <v>426.4</v>
      </c>
      <c r="J669">
        <v>930</v>
      </c>
    </row>
    <row r="670" spans="1:10">
      <c r="A670">
        <v>1322</v>
      </c>
      <c r="B670">
        <v>428.3</v>
      </c>
      <c r="C670">
        <v>428.1</v>
      </c>
      <c r="D670">
        <v>428</v>
      </c>
      <c r="E670">
        <v>427.9</v>
      </c>
      <c r="F670">
        <v>427.7</v>
      </c>
      <c r="G670">
        <v>427.6</v>
      </c>
      <c r="H670">
        <v>427.5</v>
      </c>
      <c r="I670">
        <v>427.3</v>
      </c>
      <c r="J670">
        <v>928</v>
      </c>
    </row>
    <row r="671" spans="1:10">
      <c r="A671">
        <v>1324</v>
      </c>
      <c r="B671">
        <v>429.2</v>
      </c>
      <c r="C671">
        <v>429.1</v>
      </c>
      <c r="D671">
        <v>428.9</v>
      </c>
      <c r="E671">
        <v>428.8</v>
      </c>
      <c r="F671">
        <v>428.7</v>
      </c>
      <c r="G671">
        <v>428.5</v>
      </c>
      <c r="H671">
        <v>428.4</v>
      </c>
      <c r="I671">
        <v>428.3</v>
      </c>
      <c r="J671">
        <v>926</v>
      </c>
    </row>
    <row r="672" spans="1:10">
      <c r="A672">
        <v>1326</v>
      </c>
      <c r="B672">
        <v>430.1</v>
      </c>
      <c r="C672">
        <v>430</v>
      </c>
      <c r="D672">
        <v>429.9</v>
      </c>
      <c r="E672">
        <v>429.7</v>
      </c>
      <c r="F672">
        <v>429.6</v>
      </c>
      <c r="G672">
        <v>429.5</v>
      </c>
      <c r="H672">
        <v>429.3</v>
      </c>
      <c r="I672">
        <v>429.2</v>
      </c>
      <c r="J672">
        <v>924</v>
      </c>
    </row>
    <row r="673" spans="1:10">
      <c r="A673">
        <v>1328</v>
      </c>
      <c r="B673">
        <v>431.1</v>
      </c>
      <c r="C673">
        <v>430.9</v>
      </c>
      <c r="D673">
        <v>430.8</v>
      </c>
      <c r="E673">
        <v>430.7</v>
      </c>
      <c r="F673">
        <v>430.5</v>
      </c>
      <c r="G673">
        <v>430.4</v>
      </c>
      <c r="H673">
        <v>430.3</v>
      </c>
      <c r="I673">
        <v>430.2</v>
      </c>
      <c r="J673">
        <v>922</v>
      </c>
    </row>
    <row r="674" spans="1:10">
      <c r="A674">
        <v>1330</v>
      </c>
      <c r="B674">
        <v>432</v>
      </c>
      <c r="C674">
        <v>431.9</v>
      </c>
      <c r="D674">
        <v>431.7</v>
      </c>
      <c r="E674">
        <v>431.6</v>
      </c>
      <c r="F674">
        <v>431.5</v>
      </c>
      <c r="G674">
        <v>431.4</v>
      </c>
      <c r="H674">
        <v>431.2</v>
      </c>
      <c r="I674">
        <v>431.1</v>
      </c>
      <c r="J674">
        <v>920</v>
      </c>
    </row>
    <row r="675" spans="1:10">
      <c r="A675">
        <v>1332</v>
      </c>
      <c r="B675">
        <v>432.9</v>
      </c>
      <c r="C675">
        <v>432.8</v>
      </c>
      <c r="D675">
        <v>432.7</v>
      </c>
      <c r="E675">
        <v>432.6</v>
      </c>
      <c r="F675">
        <v>432.4</v>
      </c>
      <c r="G675">
        <v>432.3</v>
      </c>
      <c r="H675">
        <v>432.2</v>
      </c>
      <c r="I675">
        <v>432</v>
      </c>
      <c r="J675">
        <v>918</v>
      </c>
    </row>
    <row r="676" spans="1:10">
      <c r="A676">
        <v>1334</v>
      </c>
      <c r="B676">
        <v>433.9</v>
      </c>
      <c r="C676">
        <v>433.7</v>
      </c>
      <c r="D676">
        <v>433.6</v>
      </c>
      <c r="E676">
        <v>433.5</v>
      </c>
      <c r="F676">
        <v>433.4</v>
      </c>
      <c r="G676">
        <v>433.2</v>
      </c>
      <c r="H676">
        <v>433.1</v>
      </c>
      <c r="I676">
        <v>433</v>
      </c>
      <c r="J676">
        <v>916</v>
      </c>
    </row>
    <row r="677" spans="1:10">
      <c r="A677">
        <v>1336</v>
      </c>
      <c r="B677">
        <v>434.8</v>
      </c>
      <c r="C677">
        <v>434.7</v>
      </c>
      <c r="D677">
        <v>434.6</v>
      </c>
      <c r="E677">
        <v>434.4</v>
      </c>
      <c r="F677">
        <v>434.3</v>
      </c>
      <c r="G677">
        <v>434.2</v>
      </c>
      <c r="H677">
        <v>434</v>
      </c>
      <c r="I677">
        <v>433.9</v>
      </c>
      <c r="J677">
        <v>914</v>
      </c>
    </row>
    <row r="678" spans="1:10">
      <c r="A678">
        <v>1338</v>
      </c>
      <c r="B678">
        <v>435.8</v>
      </c>
      <c r="C678">
        <v>435.6</v>
      </c>
      <c r="D678">
        <v>435.5</v>
      </c>
      <c r="E678">
        <v>435.4</v>
      </c>
      <c r="F678">
        <v>435.2</v>
      </c>
      <c r="G678">
        <v>435.1</v>
      </c>
      <c r="H678">
        <v>435</v>
      </c>
      <c r="I678">
        <v>434.8</v>
      </c>
      <c r="J678">
        <v>912</v>
      </c>
    </row>
    <row r="679" spans="1:10">
      <c r="A679">
        <v>1340</v>
      </c>
      <c r="B679">
        <v>436.7</v>
      </c>
      <c r="C679">
        <v>436.6</v>
      </c>
      <c r="D679">
        <v>436.4</v>
      </c>
      <c r="E679">
        <v>436.3</v>
      </c>
      <c r="F679">
        <v>436.2</v>
      </c>
      <c r="G679">
        <v>436</v>
      </c>
      <c r="H679">
        <v>435.9</v>
      </c>
      <c r="I679">
        <v>435.8</v>
      </c>
      <c r="J679">
        <v>910</v>
      </c>
    </row>
    <row r="680" spans="1:10">
      <c r="A680">
        <v>1342</v>
      </c>
      <c r="B680">
        <v>437.6</v>
      </c>
      <c r="C680">
        <v>437.5</v>
      </c>
      <c r="D680">
        <v>437.4</v>
      </c>
      <c r="E680">
        <v>437.2</v>
      </c>
      <c r="F680">
        <v>437.1</v>
      </c>
      <c r="G680">
        <v>437</v>
      </c>
      <c r="H680">
        <v>436.8</v>
      </c>
      <c r="I680">
        <v>436.7</v>
      </c>
      <c r="J680">
        <v>908</v>
      </c>
    </row>
    <row r="681" spans="1:10">
      <c r="A681">
        <v>1344</v>
      </c>
      <c r="B681">
        <v>438.6</v>
      </c>
      <c r="C681">
        <v>438.4</v>
      </c>
      <c r="D681">
        <v>438.3</v>
      </c>
      <c r="E681">
        <v>438.2</v>
      </c>
      <c r="F681">
        <v>438</v>
      </c>
      <c r="G681">
        <v>437.9</v>
      </c>
      <c r="H681">
        <v>437.8</v>
      </c>
      <c r="I681">
        <v>437.6</v>
      </c>
      <c r="J681">
        <v>906</v>
      </c>
    </row>
    <row r="682" spans="1:10">
      <c r="A682">
        <v>1346</v>
      </c>
      <c r="B682">
        <v>439.5</v>
      </c>
      <c r="C682">
        <v>439.4</v>
      </c>
      <c r="D682">
        <v>439.2</v>
      </c>
      <c r="E682">
        <v>439.1</v>
      </c>
      <c r="F682">
        <v>439</v>
      </c>
      <c r="G682">
        <v>438.8</v>
      </c>
      <c r="H682">
        <v>438.7</v>
      </c>
      <c r="I682">
        <v>438.6</v>
      </c>
      <c r="J682">
        <v>904</v>
      </c>
    </row>
    <row r="683" spans="1:10">
      <c r="A683">
        <v>1348</v>
      </c>
      <c r="B683">
        <v>440.4</v>
      </c>
      <c r="C683">
        <v>440.3</v>
      </c>
      <c r="D683">
        <v>440.2</v>
      </c>
      <c r="E683">
        <v>440</v>
      </c>
      <c r="F683">
        <v>439.9</v>
      </c>
      <c r="G683">
        <v>439.8</v>
      </c>
      <c r="H683">
        <v>439.6</v>
      </c>
      <c r="I683">
        <v>439.5</v>
      </c>
      <c r="J683">
        <v>902</v>
      </c>
    </row>
    <row r="684" spans="1:10">
      <c r="A684">
        <v>1350</v>
      </c>
      <c r="B684">
        <v>441.4</v>
      </c>
      <c r="C684">
        <v>441.2</v>
      </c>
      <c r="D684">
        <v>441.1</v>
      </c>
      <c r="E684">
        <v>441</v>
      </c>
      <c r="F684">
        <v>440.8</v>
      </c>
      <c r="G684">
        <v>440.7</v>
      </c>
      <c r="H684">
        <v>440.6</v>
      </c>
      <c r="I684">
        <v>440.4</v>
      </c>
      <c r="J684">
        <v>900</v>
      </c>
    </row>
    <row r="685" spans="1:10">
      <c r="A685">
        <v>1352</v>
      </c>
      <c r="B685">
        <v>442.3</v>
      </c>
      <c r="C685">
        <v>442.2</v>
      </c>
      <c r="D685">
        <v>442</v>
      </c>
      <c r="E685">
        <v>441.9</v>
      </c>
      <c r="F685">
        <v>441.8</v>
      </c>
      <c r="G685">
        <v>441.6</v>
      </c>
      <c r="H685">
        <v>441.5</v>
      </c>
      <c r="I685">
        <v>441.4</v>
      </c>
      <c r="J685">
        <v>898</v>
      </c>
    </row>
    <row r="686" spans="1:10">
      <c r="A686">
        <v>1354</v>
      </c>
      <c r="B686">
        <v>443.2</v>
      </c>
      <c r="C686">
        <v>443.1</v>
      </c>
      <c r="D686">
        <v>443</v>
      </c>
      <c r="E686">
        <v>442.8</v>
      </c>
      <c r="F686">
        <v>442.7</v>
      </c>
      <c r="G686">
        <v>442.6</v>
      </c>
      <c r="H686">
        <v>442.5</v>
      </c>
      <c r="I686">
        <v>442.3</v>
      </c>
      <c r="J686">
        <v>896</v>
      </c>
    </row>
    <row r="687" spans="1:10">
      <c r="A687">
        <v>1356</v>
      </c>
      <c r="B687">
        <v>444.2</v>
      </c>
      <c r="C687">
        <v>444</v>
      </c>
      <c r="D687">
        <v>443.9</v>
      </c>
      <c r="E687">
        <v>443.8</v>
      </c>
      <c r="F687">
        <v>443.6</v>
      </c>
      <c r="G687">
        <v>443.5</v>
      </c>
      <c r="H687">
        <v>443.4</v>
      </c>
      <c r="I687">
        <v>443.3</v>
      </c>
      <c r="J687">
        <v>894</v>
      </c>
    </row>
    <row r="688" spans="1:10">
      <c r="A688">
        <v>1358</v>
      </c>
      <c r="B688">
        <v>445.1</v>
      </c>
      <c r="C688">
        <v>445</v>
      </c>
      <c r="D688">
        <v>444.8</v>
      </c>
      <c r="E688">
        <v>444.7</v>
      </c>
      <c r="F688">
        <v>444.6</v>
      </c>
      <c r="G688">
        <v>444.5</v>
      </c>
      <c r="H688">
        <v>444.3</v>
      </c>
      <c r="I688">
        <v>444.2</v>
      </c>
      <c r="J688">
        <v>892</v>
      </c>
    </row>
    <row r="689" spans="1:10">
      <c r="A689">
        <v>1360</v>
      </c>
      <c r="B689">
        <v>446</v>
      </c>
      <c r="C689">
        <v>445.9</v>
      </c>
      <c r="D689">
        <v>445.8</v>
      </c>
      <c r="E689">
        <v>445.7</v>
      </c>
      <c r="F689">
        <v>445.5</v>
      </c>
      <c r="G689">
        <v>445.4</v>
      </c>
      <c r="H689">
        <v>445.3</v>
      </c>
      <c r="I689">
        <v>445.1</v>
      </c>
      <c r="J689">
        <v>890</v>
      </c>
    </row>
    <row r="690" spans="1:10">
      <c r="A690">
        <v>1362</v>
      </c>
      <c r="B690">
        <v>447</v>
      </c>
      <c r="C690">
        <v>446.9</v>
      </c>
      <c r="D690">
        <v>446.7</v>
      </c>
      <c r="E690">
        <v>446.6</v>
      </c>
      <c r="F690">
        <v>446.5</v>
      </c>
      <c r="G690">
        <v>446.3</v>
      </c>
      <c r="H690">
        <v>446.2</v>
      </c>
      <c r="I690">
        <v>446.1</v>
      </c>
      <c r="J690">
        <v>888</v>
      </c>
    </row>
    <row r="691" spans="1:10">
      <c r="A691">
        <v>1364</v>
      </c>
      <c r="B691">
        <v>447.9</v>
      </c>
      <c r="C691">
        <v>447.8</v>
      </c>
      <c r="D691">
        <v>447.7</v>
      </c>
      <c r="E691">
        <v>447.5</v>
      </c>
      <c r="F691">
        <v>447.4</v>
      </c>
      <c r="G691">
        <v>447.3</v>
      </c>
      <c r="H691">
        <v>447.1</v>
      </c>
      <c r="I691">
        <v>447</v>
      </c>
      <c r="J691">
        <v>886</v>
      </c>
    </row>
    <row r="692" spans="1:10">
      <c r="A692">
        <v>1366</v>
      </c>
      <c r="B692">
        <v>448.9</v>
      </c>
      <c r="C692">
        <v>448.7</v>
      </c>
      <c r="D692">
        <v>448.6</v>
      </c>
      <c r="E692">
        <v>448.5</v>
      </c>
      <c r="F692">
        <v>448.3</v>
      </c>
      <c r="G692">
        <v>448.2</v>
      </c>
      <c r="H692">
        <v>448.1</v>
      </c>
      <c r="I692">
        <v>447.9</v>
      </c>
      <c r="J692">
        <v>884</v>
      </c>
    </row>
    <row r="693" spans="1:10">
      <c r="A693">
        <v>1368</v>
      </c>
      <c r="B693">
        <v>449.8</v>
      </c>
      <c r="C693">
        <v>449.7</v>
      </c>
      <c r="D693">
        <v>449.5</v>
      </c>
      <c r="E693">
        <v>449.4</v>
      </c>
      <c r="F693">
        <v>449.3</v>
      </c>
      <c r="G693">
        <v>449.1</v>
      </c>
      <c r="H693">
        <v>449</v>
      </c>
      <c r="I693">
        <v>448.9</v>
      </c>
      <c r="J693">
        <v>882</v>
      </c>
    </row>
    <row r="694" spans="1:10">
      <c r="A694">
        <v>1370</v>
      </c>
      <c r="B694">
        <v>450.7</v>
      </c>
      <c r="C694">
        <v>450.6</v>
      </c>
      <c r="D694">
        <v>450.5</v>
      </c>
      <c r="E694">
        <v>450.3</v>
      </c>
      <c r="F694">
        <v>450.2</v>
      </c>
      <c r="G694">
        <v>450.1</v>
      </c>
      <c r="H694">
        <v>449.9</v>
      </c>
      <c r="I694">
        <v>449.8</v>
      </c>
      <c r="J694">
        <v>880</v>
      </c>
    </row>
    <row r="695" spans="1:10">
      <c r="A695">
        <v>1372</v>
      </c>
      <c r="B695">
        <v>451.7</v>
      </c>
      <c r="C695">
        <v>451.5</v>
      </c>
      <c r="D695">
        <v>451.4</v>
      </c>
      <c r="E695">
        <v>451.3</v>
      </c>
      <c r="F695">
        <v>451.1</v>
      </c>
      <c r="G695">
        <v>451</v>
      </c>
      <c r="H695">
        <v>450.9</v>
      </c>
      <c r="I695">
        <v>450.7</v>
      </c>
      <c r="J695">
        <v>878</v>
      </c>
    </row>
    <row r="696" spans="1:10">
      <c r="A696">
        <v>1374</v>
      </c>
      <c r="B696">
        <v>452.6</v>
      </c>
      <c r="C696">
        <v>452.5</v>
      </c>
      <c r="D696">
        <v>452.3</v>
      </c>
      <c r="E696">
        <v>452.2</v>
      </c>
      <c r="F696">
        <v>452.1</v>
      </c>
      <c r="G696">
        <v>451.9</v>
      </c>
      <c r="H696">
        <v>451.8</v>
      </c>
      <c r="I696">
        <v>451.7</v>
      </c>
      <c r="J696">
        <v>876</v>
      </c>
    </row>
    <row r="697" spans="1:10">
      <c r="A697">
        <v>1376</v>
      </c>
      <c r="B697">
        <v>453.5</v>
      </c>
      <c r="C697">
        <v>453.4</v>
      </c>
      <c r="D697">
        <v>453.3</v>
      </c>
      <c r="E697">
        <v>453.1</v>
      </c>
      <c r="F697">
        <v>453</v>
      </c>
      <c r="G697">
        <v>452.9</v>
      </c>
      <c r="H697">
        <v>452.7</v>
      </c>
      <c r="I697">
        <v>452.6</v>
      </c>
      <c r="J697">
        <v>874</v>
      </c>
    </row>
    <row r="698" spans="1:10">
      <c r="A698">
        <v>1378</v>
      </c>
      <c r="B698">
        <v>454.5</v>
      </c>
      <c r="C698">
        <v>454.3</v>
      </c>
      <c r="D698">
        <v>454.2</v>
      </c>
      <c r="E698">
        <v>454.1</v>
      </c>
      <c r="F698">
        <v>453.9</v>
      </c>
      <c r="G698">
        <v>453.8</v>
      </c>
      <c r="H698">
        <v>453.7</v>
      </c>
      <c r="I698">
        <v>453.6</v>
      </c>
      <c r="J698">
        <v>872</v>
      </c>
    </row>
    <row r="699" spans="1:10">
      <c r="A699">
        <v>1380</v>
      </c>
      <c r="B699">
        <v>455.4</v>
      </c>
      <c r="C699">
        <v>455.3</v>
      </c>
      <c r="D699">
        <v>455.1</v>
      </c>
      <c r="E699">
        <v>455</v>
      </c>
      <c r="F699">
        <v>454.9</v>
      </c>
      <c r="G699">
        <v>454.7</v>
      </c>
      <c r="H699">
        <v>454.6</v>
      </c>
      <c r="I699">
        <v>454.5</v>
      </c>
      <c r="J699">
        <v>870</v>
      </c>
    </row>
    <row r="700" spans="1:10">
      <c r="A700">
        <v>1382</v>
      </c>
      <c r="B700">
        <v>456.3</v>
      </c>
      <c r="C700">
        <v>456.2</v>
      </c>
      <c r="D700">
        <v>456.1</v>
      </c>
      <c r="E700">
        <v>455.9</v>
      </c>
      <c r="F700">
        <v>455.8</v>
      </c>
      <c r="G700">
        <v>455.7</v>
      </c>
      <c r="H700">
        <v>455.6</v>
      </c>
      <c r="I700">
        <v>455.4</v>
      </c>
      <c r="J700">
        <v>868</v>
      </c>
    </row>
    <row r="701" spans="1:10">
      <c r="A701">
        <v>1384</v>
      </c>
      <c r="B701">
        <v>457.3</v>
      </c>
      <c r="C701">
        <v>457.1</v>
      </c>
      <c r="D701">
        <v>457</v>
      </c>
      <c r="E701">
        <v>456.9</v>
      </c>
      <c r="F701">
        <v>456.8</v>
      </c>
      <c r="G701">
        <v>456.6</v>
      </c>
      <c r="H701">
        <v>456.5</v>
      </c>
      <c r="I701">
        <v>456.4</v>
      </c>
      <c r="J701">
        <v>866</v>
      </c>
    </row>
    <row r="702" spans="1:10">
      <c r="A702">
        <v>1386</v>
      </c>
      <c r="B702">
        <v>458.2</v>
      </c>
      <c r="C702">
        <v>458.1</v>
      </c>
      <c r="D702">
        <v>458</v>
      </c>
      <c r="E702">
        <v>457.8</v>
      </c>
      <c r="F702">
        <v>457.7</v>
      </c>
      <c r="G702">
        <v>457.6</v>
      </c>
      <c r="H702">
        <v>457.4</v>
      </c>
      <c r="I702">
        <v>457.3</v>
      </c>
      <c r="J702">
        <v>864</v>
      </c>
    </row>
    <row r="703" spans="1:10">
      <c r="A703">
        <v>1388</v>
      </c>
      <c r="B703">
        <v>459.1</v>
      </c>
      <c r="C703">
        <v>459</v>
      </c>
      <c r="D703">
        <v>458.9</v>
      </c>
      <c r="E703">
        <v>458.8</v>
      </c>
      <c r="F703">
        <v>458.6</v>
      </c>
      <c r="G703">
        <v>458.5</v>
      </c>
      <c r="H703">
        <v>458.4</v>
      </c>
      <c r="I703">
        <v>458.2</v>
      </c>
      <c r="J703">
        <v>862</v>
      </c>
    </row>
    <row r="704" spans="1:10">
      <c r="A704">
        <v>1390</v>
      </c>
      <c r="B704">
        <v>460.1</v>
      </c>
      <c r="C704">
        <v>460</v>
      </c>
      <c r="D704">
        <v>459.8</v>
      </c>
      <c r="E704">
        <v>459.7</v>
      </c>
      <c r="F704">
        <v>459.6</v>
      </c>
      <c r="G704">
        <v>459.4</v>
      </c>
      <c r="H704">
        <v>459.3</v>
      </c>
      <c r="I704">
        <v>459.2</v>
      </c>
      <c r="J704">
        <v>860</v>
      </c>
    </row>
    <row r="705" spans="1:10">
      <c r="A705">
        <v>1392</v>
      </c>
      <c r="B705">
        <v>461</v>
      </c>
      <c r="C705">
        <v>460.9</v>
      </c>
      <c r="D705">
        <v>460.8</v>
      </c>
      <c r="E705">
        <v>460.6</v>
      </c>
      <c r="F705">
        <v>460.5</v>
      </c>
      <c r="G705">
        <v>460.4</v>
      </c>
      <c r="H705">
        <v>460.2</v>
      </c>
      <c r="I705">
        <v>460.1</v>
      </c>
      <c r="J705">
        <v>858</v>
      </c>
    </row>
    <row r="706" spans="1:10">
      <c r="A706">
        <v>1394</v>
      </c>
      <c r="B706">
        <v>462</v>
      </c>
      <c r="C706">
        <v>461.8</v>
      </c>
      <c r="D706">
        <v>461.7</v>
      </c>
      <c r="E706">
        <v>461.6</v>
      </c>
      <c r="F706">
        <v>461.4</v>
      </c>
      <c r="G706">
        <v>461.3</v>
      </c>
      <c r="H706">
        <v>461.2</v>
      </c>
      <c r="I706">
        <v>461</v>
      </c>
      <c r="J706">
        <v>856</v>
      </c>
    </row>
    <row r="707" spans="1:10">
      <c r="A707">
        <v>1396</v>
      </c>
      <c r="B707">
        <v>462.9</v>
      </c>
      <c r="C707">
        <v>462.8</v>
      </c>
      <c r="D707">
        <v>462.6</v>
      </c>
      <c r="E707">
        <v>462.5</v>
      </c>
      <c r="F707">
        <v>462.4</v>
      </c>
      <c r="G707">
        <v>462.2</v>
      </c>
      <c r="H707">
        <v>462.1</v>
      </c>
      <c r="I707">
        <v>462</v>
      </c>
      <c r="J707">
        <v>854</v>
      </c>
    </row>
    <row r="708" spans="1:10">
      <c r="A708">
        <v>1398</v>
      </c>
      <c r="B708">
        <v>463.8</v>
      </c>
      <c r="C708">
        <v>463.7</v>
      </c>
      <c r="D708">
        <v>463.6</v>
      </c>
      <c r="E708">
        <v>463.4</v>
      </c>
      <c r="F708">
        <v>463.3</v>
      </c>
      <c r="G708">
        <v>463.2</v>
      </c>
      <c r="H708">
        <v>463</v>
      </c>
      <c r="I708">
        <v>462.9</v>
      </c>
      <c r="J708">
        <v>852</v>
      </c>
    </row>
    <row r="709" spans="1:10">
      <c r="A709">
        <v>1400</v>
      </c>
      <c r="B709">
        <v>464.8</v>
      </c>
      <c r="C709">
        <v>464.6</v>
      </c>
      <c r="D709">
        <v>464.5</v>
      </c>
      <c r="E709">
        <v>464.4</v>
      </c>
      <c r="F709">
        <v>464.2</v>
      </c>
      <c r="G709">
        <v>464.1</v>
      </c>
      <c r="H709">
        <v>464</v>
      </c>
      <c r="I709">
        <v>463.8</v>
      </c>
      <c r="J709">
        <v>850</v>
      </c>
    </row>
    <row r="710" spans="1:10">
      <c r="A710">
        <v>1402</v>
      </c>
      <c r="B710">
        <v>465.7</v>
      </c>
      <c r="C710">
        <v>465.6</v>
      </c>
      <c r="D710">
        <v>465.4</v>
      </c>
      <c r="E710">
        <v>465.3</v>
      </c>
      <c r="F710">
        <v>465.2</v>
      </c>
      <c r="G710">
        <v>465</v>
      </c>
      <c r="H710">
        <v>464.9</v>
      </c>
      <c r="I710">
        <v>464.8</v>
      </c>
      <c r="J710">
        <v>848</v>
      </c>
    </row>
    <row r="711" spans="1:10">
      <c r="A711">
        <v>1404</v>
      </c>
      <c r="B711">
        <v>466.6</v>
      </c>
      <c r="C711">
        <v>466.5</v>
      </c>
      <c r="D711">
        <v>466.4</v>
      </c>
      <c r="E711">
        <v>466.2</v>
      </c>
      <c r="F711">
        <v>466.1</v>
      </c>
      <c r="G711">
        <v>466</v>
      </c>
      <c r="H711">
        <v>465.8</v>
      </c>
      <c r="I711">
        <v>465.7</v>
      </c>
      <c r="J711">
        <v>846</v>
      </c>
    </row>
    <row r="712" spans="1:10">
      <c r="A712">
        <v>1406</v>
      </c>
      <c r="B712">
        <v>467.6</v>
      </c>
      <c r="C712">
        <v>467.4</v>
      </c>
      <c r="D712">
        <v>467.3</v>
      </c>
      <c r="E712">
        <v>467.2</v>
      </c>
      <c r="F712">
        <v>467</v>
      </c>
      <c r="G712">
        <v>466.9</v>
      </c>
      <c r="H712">
        <v>466.8</v>
      </c>
      <c r="I712">
        <v>466.7</v>
      </c>
      <c r="J712">
        <v>844</v>
      </c>
    </row>
    <row r="713" spans="1:10">
      <c r="A713">
        <v>1408</v>
      </c>
      <c r="B713">
        <v>468.5</v>
      </c>
      <c r="C713">
        <v>468.4</v>
      </c>
      <c r="D713">
        <v>468.2</v>
      </c>
      <c r="E713">
        <v>468.1</v>
      </c>
      <c r="F713">
        <v>468</v>
      </c>
      <c r="G713">
        <v>467.9</v>
      </c>
      <c r="H713">
        <v>467.7</v>
      </c>
      <c r="I713">
        <v>467.6</v>
      </c>
      <c r="J713">
        <v>842</v>
      </c>
    </row>
    <row r="714" spans="1:10">
      <c r="A714">
        <v>1410</v>
      </c>
      <c r="B714">
        <v>469.4</v>
      </c>
      <c r="C714">
        <v>469.3</v>
      </c>
      <c r="D714">
        <v>469.2</v>
      </c>
      <c r="E714">
        <v>469</v>
      </c>
      <c r="F714">
        <v>468.9</v>
      </c>
      <c r="G714">
        <v>468.8</v>
      </c>
      <c r="H714">
        <v>468.7</v>
      </c>
      <c r="I714">
        <v>468.5</v>
      </c>
      <c r="J714">
        <v>840</v>
      </c>
    </row>
    <row r="715" spans="1:10">
      <c r="A715">
        <v>1412</v>
      </c>
      <c r="B715">
        <v>470.4</v>
      </c>
      <c r="C715">
        <v>470.2</v>
      </c>
      <c r="D715">
        <v>470.1</v>
      </c>
      <c r="E715">
        <v>470</v>
      </c>
      <c r="F715">
        <v>469.9</v>
      </c>
      <c r="G715">
        <v>469.7</v>
      </c>
      <c r="H715">
        <v>469.6</v>
      </c>
      <c r="I715">
        <v>469.5</v>
      </c>
      <c r="J715">
        <v>838</v>
      </c>
    </row>
    <row r="716" spans="1:10">
      <c r="A716">
        <v>1414</v>
      </c>
      <c r="B716">
        <v>471.3</v>
      </c>
      <c r="C716">
        <v>471.2</v>
      </c>
      <c r="D716">
        <v>471.1</v>
      </c>
      <c r="E716">
        <v>470.9</v>
      </c>
      <c r="F716">
        <v>470.8</v>
      </c>
      <c r="G716">
        <v>470.7</v>
      </c>
      <c r="H716">
        <v>470.5</v>
      </c>
      <c r="I716">
        <v>470.4</v>
      </c>
      <c r="J716">
        <v>836</v>
      </c>
    </row>
    <row r="717" spans="1:10">
      <c r="A717">
        <v>1416</v>
      </c>
      <c r="B717">
        <v>472.3</v>
      </c>
      <c r="C717">
        <v>472.1</v>
      </c>
      <c r="D717">
        <v>472</v>
      </c>
      <c r="E717">
        <v>471.9</v>
      </c>
      <c r="F717">
        <v>471.7</v>
      </c>
      <c r="G717">
        <v>471.6</v>
      </c>
      <c r="H717">
        <v>471.5</v>
      </c>
      <c r="I717">
        <v>471.3</v>
      </c>
      <c r="J717">
        <v>834</v>
      </c>
    </row>
    <row r="718" spans="1:10">
      <c r="A718">
        <v>1418</v>
      </c>
      <c r="B718">
        <v>473.2</v>
      </c>
      <c r="C718">
        <v>473.1</v>
      </c>
      <c r="D718">
        <v>472.9</v>
      </c>
      <c r="E718">
        <v>472.8</v>
      </c>
      <c r="F718">
        <v>472.7</v>
      </c>
      <c r="G718">
        <v>472.5</v>
      </c>
      <c r="H718">
        <v>472.4</v>
      </c>
      <c r="I718">
        <v>472.3</v>
      </c>
      <c r="J718">
        <v>832</v>
      </c>
    </row>
    <row r="719" spans="1:10">
      <c r="A719">
        <v>1420</v>
      </c>
      <c r="B719">
        <v>474.1</v>
      </c>
      <c r="C719">
        <v>474</v>
      </c>
      <c r="D719">
        <v>473.9</v>
      </c>
      <c r="E719">
        <v>473.7</v>
      </c>
      <c r="F719">
        <v>473.6</v>
      </c>
      <c r="G719">
        <v>473.5</v>
      </c>
      <c r="H719">
        <v>473.3</v>
      </c>
      <c r="I719">
        <v>473.2</v>
      </c>
      <c r="J719">
        <v>830</v>
      </c>
    </row>
    <row r="720" spans="1:10">
      <c r="A720">
        <v>1422</v>
      </c>
      <c r="B720">
        <v>475.1</v>
      </c>
      <c r="C720">
        <v>474.9</v>
      </c>
      <c r="D720">
        <v>474.8</v>
      </c>
      <c r="E720">
        <v>474.7</v>
      </c>
      <c r="F720">
        <v>474.5</v>
      </c>
      <c r="G720">
        <v>474.4</v>
      </c>
      <c r="H720">
        <v>474.3</v>
      </c>
      <c r="I720">
        <v>474.1</v>
      </c>
      <c r="J720">
        <v>828</v>
      </c>
    </row>
    <row r="721" spans="1:10">
      <c r="A721">
        <v>1424</v>
      </c>
      <c r="B721">
        <v>476</v>
      </c>
      <c r="C721">
        <v>475.9</v>
      </c>
      <c r="D721">
        <v>475.7</v>
      </c>
      <c r="E721">
        <v>475.6</v>
      </c>
      <c r="F721">
        <v>475.5</v>
      </c>
      <c r="G721">
        <v>475.3</v>
      </c>
      <c r="H721">
        <v>475.2</v>
      </c>
      <c r="I721">
        <v>475.1</v>
      </c>
      <c r="J721">
        <v>826</v>
      </c>
    </row>
    <row r="722" spans="1:10">
      <c r="A722">
        <v>1426</v>
      </c>
      <c r="B722">
        <v>476.9</v>
      </c>
      <c r="C722">
        <v>476.8</v>
      </c>
      <c r="D722">
        <v>476.7</v>
      </c>
      <c r="E722">
        <v>476.5</v>
      </c>
      <c r="F722">
        <v>476.4</v>
      </c>
      <c r="G722">
        <v>476.3</v>
      </c>
      <c r="H722">
        <v>476.1</v>
      </c>
      <c r="I722">
        <v>476</v>
      </c>
      <c r="J722">
        <v>824</v>
      </c>
    </row>
    <row r="723" spans="1:10">
      <c r="A723">
        <v>1428</v>
      </c>
      <c r="B723">
        <v>477.9</v>
      </c>
      <c r="C723">
        <v>477.7</v>
      </c>
      <c r="D723">
        <v>477.6</v>
      </c>
      <c r="E723">
        <v>477.5</v>
      </c>
      <c r="F723">
        <v>477.3</v>
      </c>
      <c r="G723">
        <v>477.2</v>
      </c>
      <c r="H723">
        <v>477.1</v>
      </c>
      <c r="I723">
        <v>476.9</v>
      </c>
      <c r="J723">
        <v>822</v>
      </c>
    </row>
    <row r="724" spans="1:10">
      <c r="A724">
        <v>1430</v>
      </c>
      <c r="B724">
        <v>478.8</v>
      </c>
      <c r="C724">
        <v>478.7</v>
      </c>
      <c r="D724">
        <v>478.5</v>
      </c>
      <c r="E724">
        <v>478.4</v>
      </c>
      <c r="F724">
        <v>478.3</v>
      </c>
      <c r="G724">
        <v>478.1</v>
      </c>
      <c r="H724">
        <v>478</v>
      </c>
      <c r="I724">
        <v>477.9</v>
      </c>
      <c r="J724">
        <v>820</v>
      </c>
    </row>
    <row r="725" spans="1:10">
      <c r="A725">
        <v>1432</v>
      </c>
      <c r="B725">
        <v>479.7</v>
      </c>
      <c r="C725">
        <v>479.6</v>
      </c>
      <c r="D725">
        <v>479.5</v>
      </c>
      <c r="E725">
        <v>479.3</v>
      </c>
      <c r="F725">
        <v>479.2</v>
      </c>
      <c r="G725">
        <v>479.1</v>
      </c>
      <c r="H725">
        <v>478.9</v>
      </c>
      <c r="I725">
        <v>478.8</v>
      </c>
      <c r="J725">
        <v>818</v>
      </c>
    </row>
    <row r="726" spans="1:10">
      <c r="A726">
        <v>1434</v>
      </c>
      <c r="B726">
        <v>480.7</v>
      </c>
      <c r="C726">
        <v>480.5</v>
      </c>
      <c r="D726">
        <v>480.4</v>
      </c>
      <c r="E726">
        <v>480.3</v>
      </c>
      <c r="F726">
        <v>480.1</v>
      </c>
      <c r="G726">
        <v>480</v>
      </c>
      <c r="H726">
        <v>479.9</v>
      </c>
      <c r="I726">
        <v>479.8</v>
      </c>
      <c r="J726">
        <v>816</v>
      </c>
    </row>
    <row r="727" spans="1:10">
      <c r="A727">
        <v>1436</v>
      </c>
      <c r="B727">
        <v>481.6</v>
      </c>
      <c r="C727">
        <v>481.5</v>
      </c>
      <c r="D727">
        <v>481.3</v>
      </c>
      <c r="E727">
        <v>481.2</v>
      </c>
      <c r="F727">
        <v>481.1</v>
      </c>
      <c r="G727">
        <v>481</v>
      </c>
      <c r="H727">
        <v>480.8</v>
      </c>
      <c r="I727">
        <v>480.7</v>
      </c>
      <c r="J727">
        <v>814</v>
      </c>
    </row>
    <row r="728" spans="1:10">
      <c r="A728">
        <v>1438</v>
      </c>
      <c r="B728">
        <v>482.5</v>
      </c>
      <c r="C728">
        <v>482.4</v>
      </c>
      <c r="D728">
        <v>482.3</v>
      </c>
      <c r="E728">
        <v>482.2</v>
      </c>
      <c r="F728">
        <v>482</v>
      </c>
      <c r="G728">
        <v>481.9</v>
      </c>
      <c r="H728">
        <v>481.8</v>
      </c>
      <c r="I728">
        <v>481.6</v>
      </c>
      <c r="J728">
        <v>812</v>
      </c>
    </row>
    <row r="729" spans="1:10">
      <c r="A729">
        <v>1440</v>
      </c>
      <c r="B729">
        <v>483.5</v>
      </c>
      <c r="C729">
        <v>483.3</v>
      </c>
      <c r="D729">
        <v>483.2</v>
      </c>
      <c r="E729">
        <v>483.1</v>
      </c>
      <c r="F729">
        <v>483</v>
      </c>
      <c r="G729">
        <v>482.8</v>
      </c>
      <c r="H729">
        <v>482.7</v>
      </c>
      <c r="I729">
        <v>482.6</v>
      </c>
      <c r="J729">
        <v>810</v>
      </c>
    </row>
    <row r="730" spans="1:10">
      <c r="A730">
        <v>1442</v>
      </c>
      <c r="B730">
        <v>484.4</v>
      </c>
      <c r="C730">
        <v>484.3</v>
      </c>
      <c r="D730">
        <v>484.2</v>
      </c>
      <c r="E730">
        <v>484</v>
      </c>
      <c r="F730">
        <v>483.9</v>
      </c>
      <c r="G730">
        <v>483.8</v>
      </c>
      <c r="H730">
        <v>483.6</v>
      </c>
      <c r="I730">
        <v>483.5</v>
      </c>
      <c r="J730">
        <v>808</v>
      </c>
    </row>
    <row r="731" spans="1:10">
      <c r="A731">
        <v>1444</v>
      </c>
      <c r="B731">
        <v>485.4</v>
      </c>
      <c r="C731">
        <v>485.2</v>
      </c>
      <c r="D731">
        <v>485.1</v>
      </c>
      <c r="E731">
        <v>485</v>
      </c>
      <c r="F731">
        <v>484.8</v>
      </c>
      <c r="G731">
        <v>484.7</v>
      </c>
      <c r="H731">
        <v>484.6</v>
      </c>
      <c r="I731">
        <v>484.4</v>
      </c>
      <c r="J731">
        <v>806</v>
      </c>
    </row>
    <row r="732" spans="1:10">
      <c r="A732">
        <v>1446</v>
      </c>
      <c r="B732">
        <v>486.3</v>
      </c>
      <c r="C732">
        <v>486.2</v>
      </c>
      <c r="D732">
        <v>486</v>
      </c>
      <c r="E732">
        <v>485.9</v>
      </c>
      <c r="F732">
        <v>485.8</v>
      </c>
      <c r="G732">
        <v>485.6</v>
      </c>
      <c r="H732">
        <v>485.5</v>
      </c>
      <c r="I732">
        <v>485.4</v>
      </c>
      <c r="J732">
        <v>804</v>
      </c>
    </row>
    <row r="733" spans="1:10">
      <c r="A733">
        <v>1448</v>
      </c>
      <c r="B733">
        <v>487.2</v>
      </c>
      <c r="C733">
        <v>487.1</v>
      </c>
      <c r="D733">
        <v>487</v>
      </c>
      <c r="E733">
        <v>486.8</v>
      </c>
      <c r="F733">
        <v>486.7</v>
      </c>
      <c r="G733">
        <v>486.6</v>
      </c>
      <c r="H733">
        <v>486.4</v>
      </c>
      <c r="I733">
        <v>486.3</v>
      </c>
      <c r="J733">
        <v>802</v>
      </c>
    </row>
    <row r="734" spans="1:10">
      <c r="A734">
        <v>1450</v>
      </c>
      <c r="B734">
        <v>488.2</v>
      </c>
      <c r="C734">
        <v>488</v>
      </c>
      <c r="D734">
        <v>487.9</v>
      </c>
      <c r="E734">
        <v>487.8</v>
      </c>
      <c r="F734">
        <v>487.6</v>
      </c>
      <c r="G734">
        <v>487.5</v>
      </c>
      <c r="H734">
        <v>487.4</v>
      </c>
      <c r="I734">
        <v>487.2</v>
      </c>
      <c r="J734">
        <v>800</v>
      </c>
    </row>
    <row r="735" spans="1:10">
      <c r="A735">
        <v>1452</v>
      </c>
      <c r="B735">
        <v>489.1</v>
      </c>
      <c r="C735">
        <v>489</v>
      </c>
      <c r="D735">
        <v>488.8</v>
      </c>
      <c r="E735">
        <v>488.7</v>
      </c>
      <c r="F735">
        <v>488.6</v>
      </c>
      <c r="G735">
        <v>488.4</v>
      </c>
      <c r="H735">
        <v>488.3</v>
      </c>
      <c r="I735">
        <v>488.2</v>
      </c>
      <c r="J735">
        <v>798</v>
      </c>
    </row>
    <row r="736" spans="1:10">
      <c r="A736">
        <v>1454</v>
      </c>
      <c r="B736">
        <v>490</v>
      </c>
      <c r="C736">
        <v>489.9</v>
      </c>
      <c r="D736">
        <v>489.8</v>
      </c>
      <c r="E736">
        <v>489.6</v>
      </c>
      <c r="F736">
        <v>489.5</v>
      </c>
      <c r="G736">
        <v>489.4</v>
      </c>
      <c r="H736">
        <v>489.2</v>
      </c>
      <c r="I736">
        <v>489.1</v>
      </c>
      <c r="J736">
        <v>796</v>
      </c>
    </row>
    <row r="737" spans="1:10">
      <c r="A737">
        <v>1456</v>
      </c>
      <c r="B737">
        <v>491</v>
      </c>
      <c r="C737">
        <v>490.8</v>
      </c>
      <c r="D737">
        <v>490.7</v>
      </c>
      <c r="E737">
        <v>490.6</v>
      </c>
      <c r="F737">
        <v>490.4</v>
      </c>
      <c r="G737">
        <v>490.3</v>
      </c>
      <c r="H737">
        <v>490.2</v>
      </c>
      <c r="I737">
        <v>490</v>
      </c>
      <c r="J737">
        <v>794</v>
      </c>
    </row>
    <row r="738" spans="1:10">
      <c r="A738">
        <v>1458</v>
      </c>
      <c r="B738">
        <v>491.9</v>
      </c>
      <c r="C738">
        <v>491.8</v>
      </c>
      <c r="D738">
        <v>491.6</v>
      </c>
      <c r="E738">
        <v>491.5</v>
      </c>
      <c r="F738">
        <v>491.4</v>
      </c>
      <c r="G738">
        <v>491.2</v>
      </c>
      <c r="H738">
        <v>491.1</v>
      </c>
      <c r="I738">
        <v>491</v>
      </c>
      <c r="J738">
        <v>792</v>
      </c>
    </row>
    <row r="739" spans="1:10">
      <c r="A739">
        <v>1460</v>
      </c>
      <c r="B739">
        <v>492.8</v>
      </c>
      <c r="C739">
        <v>492.7</v>
      </c>
      <c r="D739">
        <v>492.6</v>
      </c>
      <c r="E739">
        <v>492.4</v>
      </c>
      <c r="F739">
        <v>492.3</v>
      </c>
      <c r="G739">
        <v>492.2</v>
      </c>
      <c r="H739">
        <v>492.1</v>
      </c>
      <c r="I739">
        <v>491.9</v>
      </c>
      <c r="J739">
        <v>790</v>
      </c>
    </row>
    <row r="740" spans="1:10">
      <c r="A740">
        <v>1462</v>
      </c>
      <c r="B740">
        <v>493.8</v>
      </c>
      <c r="C740">
        <v>493.6</v>
      </c>
      <c r="D740">
        <v>493.5</v>
      </c>
      <c r="E740">
        <v>493.4</v>
      </c>
      <c r="F740">
        <v>493.2</v>
      </c>
      <c r="G740">
        <v>493.1</v>
      </c>
      <c r="H740">
        <v>493</v>
      </c>
      <c r="I740">
        <v>492.9</v>
      </c>
      <c r="J740">
        <v>788</v>
      </c>
    </row>
    <row r="741" spans="1:10">
      <c r="A741">
        <v>1464</v>
      </c>
      <c r="B741">
        <v>494.7</v>
      </c>
      <c r="C741">
        <v>494.6</v>
      </c>
      <c r="D741">
        <v>494.4</v>
      </c>
      <c r="E741">
        <v>494.3</v>
      </c>
      <c r="F741">
        <v>494.2</v>
      </c>
      <c r="G741">
        <v>494.1</v>
      </c>
      <c r="H741">
        <v>493.9</v>
      </c>
      <c r="I741">
        <v>493.8</v>
      </c>
      <c r="J741">
        <v>786</v>
      </c>
    </row>
    <row r="742" spans="1:10">
      <c r="A742">
        <v>1466</v>
      </c>
      <c r="B742">
        <v>495.6</v>
      </c>
      <c r="C742">
        <v>495.5</v>
      </c>
      <c r="D742">
        <v>495.4</v>
      </c>
      <c r="E742">
        <v>495.3</v>
      </c>
      <c r="F742">
        <v>495.1</v>
      </c>
      <c r="G742">
        <v>495</v>
      </c>
      <c r="H742">
        <v>494.9</v>
      </c>
      <c r="I742">
        <v>494.7</v>
      </c>
      <c r="J742">
        <v>784</v>
      </c>
    </row>
    <row r="743" spans="1:10">
      <c r="A743">
        <v>1468</v>
      </c>
      <c r="B743">
        <v>496.6</v>
      </c>
      <c r="C743">
        <v>496.5</v>
      </c>
      <c r="D743">
        <v>496.3</v>
      </c>
      <c r="E743">
        <v>496.2</v>
      </c>
      <c r="F743">
        <v>496.1</v>
      </c>
      <c r="G743">
        <v>495.9</v>
      </c>
      <c r="H743">
        <v>495.8</v>
      </c>
      <c r="I743">
        <v>495.7</v>
      </c>
      <c r="J743">
        <v>782</v>
      </c>
    </row>
    <row r="744" spans="1:10">
      <c r="A744">
        <v>1470</v>
      </c>
      <c r="B744">
        <v>497.5</v>
      </c>
      <c r="C744">
        <v>497.4</v>
      </c>
      <c r="D744">
        <v>497.3</v>
      </c>
      <c r="E744">
        <v>497.1</v>
      </c>
      <c r="F744">
        <v>497</v>
      </c>
      <c r="G744">
        <v>496.9</v>
      </c>
      <c r="H744">
        <v>496.7</v>
      </c>
      <c r="I744">
        <v>496.6</v>
      </c>
      <c r="J744">
        <v>780</v>
      </c>
    </row>
    <row r="745" spans="1:10">
      <c r="A745">
        <v>1472</v>
      </c>
      <c r="B745">
        <v>498.5</v>
      </c>
      <c r="C745">
        <v>498.3</v>
      </c>
      <c r="D745">
        <v>498.2</v>
      </c>
      <c r="E745">
        <v>498.1</v>
      </c>
      <c r="F745">
        <v>497.9</v>
      </c>
      <c r="G745">
        <v>497.8</v>
      </c>
      <c r="H745">
        <v>497.7</v>
      </c>
      <c r="I745">
        <v>497.5</v>
      </c>
      <c r="J745">
        <v>778</v>
      </c>
    </row>
    <row r="746" spans="1:10">
      <c r="A746">
        <v>1474</v>
      </c>
      <c r="B746">
        <v>499.4</v>
      </c>
      <c r="C746">
        <v>499.3</v>
      </c>
      <c r="D746">
        <v>499.1</v>
      </c>
      <c r="E746">
        <v>499</v>
      </c>
      <c r="F746">
        <v>498.9</v>
      </c>
      <c r="G746">
        <v>498.7</v>
      </c>
      <c r="H746">
        <v>498.6</v>
      </c>
      <c r="I746">
        <v>498.5</v>
      </c>
      <c r="J746">
        <v>776</v>
      </c>
    </row>
    <row r="747" spans="1:10">
      <c r="A747">
        <v>1476</v>
      </c>
      <c r="B747">
        <v>500.3</v>
      </c>
      <c r="C747">
        <v>500.2</v>
      </c>
      <c r="D747">
        <v>500.1</v>
      </c>
      <c r="E747">
        <v>499.9</v>
      </c>
      <c r="F747">
        <v>499.8</v>
      </c>
      <c r="G747">
        <v>499.7</v>
      </c>
      <c r="H747">
        <v>499.5</v>
      </c>
      <c r="I747">
        <v>499.4</v>
      </c>
      <c r="J747">
        <v>774</v>
      </c>
    </row>
    <row r="748" spans="1:10">
      <c r="A748">
        <v>1478</v>
      </c>
      <c r="B748">
        <v>501.3</v>
      </c>
      <c r="C748">
        <v>501.1</v>
      </c>
      <c r="D748">
        <v>501</v>
      </c>
      <c r="E748">
        <v>500.9</v>
      </c>
      <c r="F748">
        <v>500.7</v>
      </c>
      <c r="G748">
        <v>500.6</v>
      </c>
      <c r="H748">
        <v>500.5</v>
      </c>
      <c r="I748">
        <v>500.3</v>
      </c>
      <c r="J748">
        <v>772</v>
      </c>
    </row>
    <row r="749" spans="1:10">
      <c r="A749">
        <v>1480</v>
      </c>
      <c r="B749">
        <v>502.2</v>
      </c>
      <c r="C749">
        <v>502.1</v>
      </c>
      <c r="D749">
        <v>501.9</v>
      </c>
      <c r="E749">
        <v>501.8</v>
      </c>
      <c r="F749">
        <v>501.7</v>
      </c>
      <c r="G749">
        <v>501.5</v>
      </c>
      <c r="H749">
        <v>501.4</v>
      </c>
      <c r="I749">
        <v>501.3</v>
      </c>
      <c r="J749">
        <v>770</v>
      </c>
    </row>
    <row r="750" spans="1:10">
      <c r="A750">
        <v>1482</v>
      </c>
      <c r="B750">
        <v>503.1</v>
      </c>
      <c r="C750">
        <v>503</v>
      </c>
      <c r="D750">
        <v>502.9</v>
      </c>
      <c r="E750">
        <v>502.7</v>
      </c>
      <c r="F750">
        <v>502.6</v>
      </c>
      <c r="G750">
        <v>502.5</v>
      </c>
      <c r="H750">
        <v>502.3</v>
      </c>
      <c r="I750">
        <v>502.2</v>
      </c>
      <c r="J750">
        <v>768</v>
      </c>
    </row>
    <row r="751" spans="1:10">
      <c r="A751">
        <v>1484</v>
      </c>
      <c r="B751">
        <v>504.1</v>
      </c>
      <c r="C751">
        <v>503.9</v>
      </c>
      <c r="D751">
        <v>503.8</v>
      </c>
      <c r="E751">
        <v>503.7</v>
      </c>
      <c r="F751">
        <v>503.5</v>
      </c>
      <c r="G751">
        <v>503.4</v>
      </c>
      <c r="H751">
        <v>503.3</v>
      </c>
      <c r="I751">
        <v>503.2</v>
      </c>
      <c r="J751">
        <v>766</v>
      </c>
    </row>
    <row r="752" spans="1:10">
      <c r="A752">
        <v>1486</v>
      </c>
      <c r="B752">
        <v>505</v>
      </c>
      <c r="C752">
        <v>504.9</v>
      </c>
      <c r="D752">
        <v>504.7</v>
      </c>
      <c r="E752">
        <v>504.6</v>
      </c>
      <c r="F752">
        <v>504.5</v>
      </c>
      <c r="G752">
        <v>504.3</v>
      </c>
      <c r="H752">
        <v>504.2</v>
      </c>
      <c r="I752">
        <v>504.1</v>
      </c>
      <c r="J752">
        <v>764</v>
      </c>
    </row>
    <row r="753" spans="1:10">
      <c r="A753">
        <v>1488</v>
      </c>
      <c r="B753">
        <v>505.9</v>
      </c>
      <c r="C753">
        <v>505.8</v>
      </c>
      <c r="D753">
        <v>505.7</v>
      </c>
      <c r="E753">
        <v>505.5</v>
      </c>
      <c r="F753">
        <v>505.4</v>
      </c>
      <c r="G753">
        <v>505.3</v>
      </c>
      <c r="H753">
        <v>505.2</v>
      </c>
      <c r="I753">
        <v>505</v>
      </c>
      <c r="J753">
        <v>762</v>
      </c>
    </row>
    <row r="754" spans="1:10">
      <c r="A754">
        <v>1490</v>
      </c>
      <c r="B754">
        <v>506.9</v>
      </c>
      <c r="C754">
        <v>506.7</v>
      </c>
      <c r="D754">
        <v>506.6</v>
      </c>
      <c r="E754">
        <v>506.5</v>
      </c>
      <c r="F754">
        <v>506.4</v>
      </c>
      <c r="G754">
        <v>506.2</v>
      </c>
      <c r="H754">
        <v>506.1</v>
      </c>
      <c r="I754">
        <v>506</v>
      </c>
      <c r="J754">
        <v>760</v>
      </c>
    </row>
    <row r="755" spans="1:10">
      <c r="A755">
        <v>1492</v>
      </c>
      <c r="B755">
        <v>507.8</v>
      </c>
      <c r="C755">
        <v>507.7</v>
      </c>
      <c r="D755">
        <v>507.6</v>
      </c>
      <c r="E755">
        <v>507.4</v>
      </c>
      <c r="F755">
        <v>507.3</v>
      </c>
      <c r="G755">
        <v>507.2</v>
      </c>
      <c r="H755">
        <v>507</v>
      </c>
      <c r="I755">
        <v>506.9</v>
      </c>
      <c r="J755">
        <v>758</v>
      </c>
    </row>
    <row r="756" spans="1:10">
      <c r="A756">
        <v>1494</v>
      </c>
      <c r="B756">
        <v>508.7</v>
      </c>
      <c r="C756">
        <v>508.6</v>
      </c>
      <c r="D756">
        <v>508.5</v>
      </c>
      <c r="E756">
        <v>508.4</v>
      </c>
      <c r="F756">
        <v>508.2</v>
      </c>
      <c r="G756">
        <v>508.1</v>
      </c>
      <c r="H756">
        <v>508</v>
      </c>
      <c r="I756">
        <v>507.8</v>
      </c>
      <c r="J756">
        <v>756</v>
      </c>
    </row>
    <row r="757" spans="1:10">
      <c r="A757">
        <v>1496</v>
      </c>
      <c r="B757">
        <v>509.7</v>
      </c>
      <c r="C757">
        <v>509.6</v>
      </c>
      <c r="D757">
        <v>509.4</v>
      </c>
      <c r="E757">
        <v>509.3</v>
      </c>
      <c r="F757">
        <v>509.2</v>
      </c>
      <c r="G757">
        <v>509</v>
      </c>
      <c r="H757">
        <v>508.9</v>
      </c>
      <c r="I757">
        <v>508.8</v>
      </c>
      <c r="J757">
        <v>754</v>
      </c>
    </row>
    <row r="758" spans="1:10">
      <c r="A758">
        <v>1498</v>
      </c>
      <c r="B758">
        <v>510.6</v>
      </c>
      <c r="C758">
        <v>510.5</v>
      </c>
      <c r="D758">
        <v>510.4</v>
      </c>
      <c r="E758">
        <v>510.2</v>
      </c>
      <c r="F758">
        <v>510.1</v>
      </c>
      <c r="G758">
        <v>510</v>
      </c>
      <c r="H758">
        <v>509.8</v>
      </c>
      <c r="I758">
        <v>509.7</v>
      </c>
      <c r="J758">
        <v>752</v>
      </c>
    </row>
    <row r="759" spans="1:10">
      <c r="A759">
        <v>1500</v>
      </c>
      <c r="B759">
        <v>511.6</v>
      </c>
      <c r="C759">
        <v>511.4</v>
      </c>
      <c r="D759">
        <v>511.3</v>
      </c>
      <c r="E759">
        <v>511.2</v>
      </c>
      <c r="F759">
        <v>511</v>
      </c>
      <c r="G759">
        <v>510.9</v>
      </c>
      <c r="H759">
        <v>510.8</v>
      </c>
      <c r="I759">
        <v>510.6</v>
      </c>
      <c r="J759">
        <v>750</v>
      </c>
    </row>
    <row r="760" spans="1:10">
      <c r="A760">
        <v>1502</v>
      </c>
      <c r="B760">
        <v>512.5</v>
      </c>
      <c r="C760">
        <v>512.4</v>
      </c>
      <c r="D760">
        <v>512.20000000000005</v>
      </c>
      <c r="E760">
        <v>512.1</v>
      </c>
      <c r="F760">
        <v>512</v>
      </c>
      <c r="G760">
        <v>511.8</v>
      </c>
      <c r="H760">
        <v>511.7</v>
      </c>
      <c r="I760">
        <v>511.6</v>
      </c>
      <c r="J760">
        <v>748</v>
      </c>
    </row>
    <row r="761" spans="1:10">
      <c r="A761">
        <v>1504</v>
      </c>
      <c r="B761">
        <v>513.4</v>
      </c>
      <c r="C761">
        <v>513.29999999999995</v>
      </c>
      <c r="D761">
        <v>513.20000000000005</v>
      </c>
      <c r="E761">
        <v>513</v>
      </c>
      <c r="F761">
        <v>512.9</v>
      </c>
      <c r="G761">
        <v>512.79999999999995</v>
      </c>
      <c r="H761">
        <v>512.6</v>
      </c>
      <c r="I761">
        <v>512.5</v>
      </c>
      <c r="J761">
        <v>746</v>
      </c>
    </row>
    <row r="762" spans="1:10">
      <c r="A762">
        <v>1506</v>
      </c>
      <c r="B762">
        <v>514.4</v>
      </c>
      <c r="C762">
        <v>514.20000000000005</v>
      </c>
      <c r="D762">
        <v>514.1</v>
      </c>
      <c r="E762">
        <v>514</v>
      </c>
      <c r="F762">
        <v>513.79999999999995</v>
      </c>
      <c r="G762">
        <v>513.70000000000005</v>
      </c>
      <c r="H762">
        <v>513.6</v>
      </c>
      <c r="I762">
        <v>513.4</v>
      </c>
      <c r="J762">
        <v>744</v>
      </c>
    </row>
    <row r="763" spans="1:10">
      <c r="A763">
        <v>1508</v>
      </c>
      <c r="B763">
        <v>515.29999999999995</v>
      </c>
      <c r="C763">
        <v>515.20000000000005</v>
      </c>
      <c r="D763">
        <v>515</v>
      </c>
      <c r="E763">
        <v>514.9</v>
      </c>
      <c r="F763">
        <v>514.79999999999995</v>
      </c>
      <c r="G763">
        <v>514.6</v>
      </c>
      <c r="H763">
        <v>514.5</v>
      </c>
      <c r="I763">
        <v>514.4</v>
      </c>
      <c r="J763">
        <v>742</v>
      </c>
    </row>
    <row r="764" spans="1:10">
      <c r="A764">
        <v>1510</v>
      </c>
      <c r="B764">
        <v>516.20000000000005</v>
      </c>
      <c r="C764">
        <v>516.1</v>
      </c>
      <c r="D764">
        <v>516</v>
      </c>
      <c r="E764">
        <v>515.79999999999995</v>
      </c>
      <c r="F764">
        <v>515.70000000000005</v>
      </c>
      <c r="G764">
        <v>515.6</v>
      </c>
      <c r="H764">
        <v>515.4</v>
      </c>
      <c r="I764">
        <v>515.29999999999995</v>
      </c>
      <c r="J764">
        <v>740</v>
      </c>
    </row>
    <row r="765" spans="1:10">
      <c r="A765">
        <v>1512</v>
      </c>
      <c r="B765">
        <v>517.20000000000005</v>
      </c>
      <c r="C765">
        <v>517</v>
      </c>
      <c r="D765">
        <v>516.9</v>
      </c>
      <c r="E765">
        <v>516.79999999999995</v>
      </c>
      <c r="F765">
        <v>516.6</v>
      </c>
      <c r="G765">
        <v>516.5</v>
      </c>
      <c r="H765">
        <v>516.4</v>
      </c>
      <c r="I765">
        <v>516.29999999999995</v>
      </c>
      <c r="J765">
        <v>738</v>
      </c>
    </row>
    <row r="766" spans="1:10">
      <c r="A766">
        <v>1514</v>
      </c>
      <c r="B766">
        <v>518.1</v>
      </c>
      <c r="C766">
        <v>518</v>
      </c>
      <c r="D766">
        <v>517.79999999999995</v>
      </c>
      <c r="E766">
        <v>517.70000000000005</v>
      </c>
      <c r="F766">
        <v>517.6</v>
      </c>
      <c r="G766">
        <v>517.5</v>
      </c>
      <c r="H766">
        <v>517.29999999999995</v>
      </c>
      <c r="I766">
        <v>517.20000000000005</v>
      </c>
      <c r="J766">
        <v>736</v>
      </c>
    </row>
    <row r="767" spans="1:10">
      <c r="A767">
        <v>1516</v>
      </c>
      <c r="B767">
        <v>519</v>
      </c>
      <c r="C767">
        <v>518.9</v>
      </c>
      <c r="D767">
        <v>518.79999999999995</v>
      </c>
      <c r="E767">
        <v>518.6</v>
      </c>
      <c r="F767">
        <v>518.5</v>
      </c>
      <c r="G767">
        <v>518.4</v>
      </c>
      <c r="H767">
        <v>518.29999999999995</v>
      </c>
      <c r="I767">
        <v>518.1</v>
      </c>
      <c r="J767">
        <v>734</v>
      </c>
    </row>
    <row r="768" spans="1:10">
      <c r="A768">
        <v>1518</v>
      </c>
      <c r="B768">
        <v>520</v>
      </c>
      <c r="C768">
        <v>519.79999999999995</v>
      </c>
      <c r="D768">
        <v>519.70000000000005</v>
      </c>
      <c r="E768">
        <v>519.6</v>
      </c>
      <c r="F768">
        <v>519.5</v>
      </c>
      <c r="G768">
        <v>519.29999999999995</v>
      </c>
      <c r="H768">
        <v>519.20000000000005</v>
      </c>
      <c r="I768">
        <v>519.1</v>
      </c>
      <c r="J768">
        <v>732</v>
      </c>
    </row>
    <row r="769" spans="1:10">
      <c r="A769">
        <v>1520</v>
      </c>
      <c r="B769">
        <v>520.9</v>
      </c>
      <c r="C769">
        <v>520.79999999999995</v>
      </c>
      <c r="D769">
        <v>520.70000000000005</v>
      </c>
      <c r="E769">
        <v>520.5</v>
      </c>
      <c r="F769">
        <v>520.4</v>
      </c>
      <c r="G769">
        <v>520.29999999999995</v>
      </c>
      <c r="H769">
        <v>520.1</v>
      </c>
      <c r="I769">
        <v>520</v>
      </c>
      <c r="J769">
        <v>730</v>
      </c>
    </row>
    <row r="770" spans="1:10">
      <c r="A770">
        <v>1522</v>
      </c>
      <c r="B770">
        <v>521.9</v>
      </c>
      <c r="C770">
        <v>521.70000000000005</v>
      </c>
      <c r="D770">
        <v>521.6</v>
      </c>
      <c r="E770">
        <v>521.5</v>
      </c>
      <c r="F770">
        <v>521.29999999999995</v>
      </c>
      <c r="G770">
        <v>521.20000000000005</v>
      </c>
      <c r="H770">
        <v>521.1</v>
      </c>
      <c r="I770">
        <v>520.9</v>
      </c>
      <c r="J770">
        <v>728</v>
      </c>
    </row>
    <row r="771" spans="1:10">
      <c r="A771">
        <v>1524</v>
      </c>
      <c r="B771">
        <v>522.79999999999995</v>
      </c>
      <c r="C771">
        <v>522.70000000000005</v>
      </c>
      <c r="D771">
        <v>522.5</v>
      </c>
      <c r="E771">
        <v>522.4</v>
      </c>
      <c r="F771">
        <v>522.29999999999995</v>
      </c>
      <c r="G771">
        <v>522.1</v>
      </c>
      <c r="H771">
        <v>522</v>
      </c>
      <c r="I771">
        <v>521.9</v>
      </c>
      <c r="J771">
        <v>726</v>
      </c>
    </row>
    <row r="772" spans="1:10">
      <c r="A772">
        <v>1526</v>
      </c>
      <c r="B772">
        <v>523.70000000000005</v>
      </c>
      <c r="C772">
        <v>523.6</v>
      </c>
      <c r="D772">
        <v>523.5</v>
      </c>
      <c r="E772">
        <v>523.29999999999995</v>
      </c>
      <c r="F772">
        <v>523.20000000000005</v>
      </c>
      <c r="G772">
        <v>523.1</v>
      </c>
      <c r="H772">
        <v>522.9</v>
      </c>
      <c r="I772">
        <v>522.79999999999995</v>
      </c>
      <c r="J772">
        <v>724</v>
      </c>
    </row>
    <row r="773" spans="1:10">
      <c r="A773">
        <v>1528</v>
      </c>
      <c r="B773">
        <v>524.70000000000005</v>
      </c>
      <c r="C773">
        <v>524.5</v>
      </c>
      <c r="D773">
        <v>524.4</v>
      </c>
      <c r="E773">
        <v>524.29999999999995</v>
      </c>
      <c r="F773">
        <v>524.1</v>
      </c>
      <c r="G773">
        <v>524</v>
      </c>
      <c r="H773">
        <v>523.9</v>
      </c>
      <c r="I773">
        <v>523.70000000000005</v>
      </c>
      <c r="J773">
        <v>722</v>
      </c>
    </row>
    <row r="774" spans="1:10">
      <c r="A774">
        <v>1530</v>
      </c>
      <c r="B774">
        <v>525.6</v>
      </c>
      <c r="C774">
        <v>525.5</v>
      </c>
      <c r="D774">
        <v>525.29999999999995</v>
      </c>
      <c r="E774">
        <v>525.20000000000005</v>
      </c>
      <c r="F774">
        <v>525.1</v>
      </c>
      <c r="G774">
        <v>524.9</v>
      </c>
      <c r="H774">
        <v>524.79999999999995</v>
      </c>
      <c r="I774">
        <v>524.70000000000005</v>
      </c>
      <c r="J774">
        <v>720</v>
      </c>
    </row>
    <row r="775" spans="1:10">
      <c r="A775">
        <v>1532</v>
      </c>
      <c r="B775">
        <v>526.5</v>
      </c>
      <c r="C775">
        <v>526.4</v>
      </c>
      <c r="D775">
        <v>526.29999999999995</v>
      </c>
      <c r="E775">
        <v>526.1</v>
      </c>
      <c r="F775">
        <v>526</v>
      </c>
      <c r="G775">
        <v>525.9</v>
      </c>
      <c r="H775">
        <v>525.70000000000005</v>
      </c>
      <c r="I775">
        <v>525.6</v>
      </c>
      <c r="J775">
        <v>718</v>
      </c>
    </row>
    <row r="776" spans="1:10">
      <c r="A776">
        <v>1534</v>
      </c>
      <c r="B776">
        <v>527.5</v>
      </c>
      <c r="C776">
        <v>527.29999999999995</v>
      </c>
      <c r="D776">
        <v>527.20000000000005</v>
      </c>
      <c r="E776">
        <v>527.1</v>
      </c>
      <c r="F776">
        <v>526.9</v>
      </c>
      <c r="G776">
        <v>526.79999999999995</v>
      </c>
      <c r="H776">
        <v>526.70000000000005</v>
      </c>
      <c r="I776">
        <v>526.5</v>
      </c>
      <c r="J776">
        <v>716</v>
      </c>
    </row>
    <row r="777" spans="1:10">
      <c r="A777">
        <v>1536</v>
      </c>
      <c r="B777">
        <v>528.4</v>
      </c>
      <c r="C777">
        <v>528.29999999999995</v>
      </c>
      <c r="D777">
        <v>528.1</v>
      </c>
      <c r="E777">
        <v>528</v>
      </c>
      <c r="F777">
        <v>527.9</v>
      </c>
      <c r="G777">
        <v>527.70000000000005</v>
      </c>
      <c r="H777">
        <v>527.6</v>
      </c>
      <c r="I777">
        <v>527.5</v>
      </c>
      <c r="J777">
        <v>714</v>
      </c>
    </row>
    <row r="778" spans="1:10">
      <c r="A778">
        <v>1538</v>
      </c>
      <c r="B778">
        <v>529.29999999999995</v>
      </c>
      <c r="C778">
        <v>529.20000000000005</v>
      </c>
      <c r="D778">
        <v>529.1</v>
      </c>
      <c r="E778">
        <v>528.9</v>
      </c>
      <c r="F778">
        <v>528.79999999999995</v>
      </c>
      <c r="G778">
        <v>528.70000000000005</v>
      </c>
      <c r="H778">
        <v>528.5</v>
      </c>
      <c r="I778">
        <v>528.4</v>
      </c>
      <c r="J778">
        <v>712</v>
      </c>
    </row>
    <row r="779" spans="1:10">
      <c r="A779">
        <v>1540</v>
      </c>
      <c r="B779">
        <v>530.29999999999995</v>
      </c>
      <c r="C779">
        <v>530.1</v>
      </c>
      <c r="D779">
        <v>530</v>
      </c>
      <c r="E779">
        <v>529.9</v>
      </c>
      <c r="F779">
        <v>529.70000000000005</v>
      </c>
      <c r="G779">
        <v>529.6</v>
      </c>
      <c r="H779">
        <v>529.5</v>
      </c>
      <c r="I779">
        <v>529.4</v>
      </c>
      <c r="J779">
        <v>710</v>
      </c>
    </row>
    <row r="780" spans="1:10">
      <c r="A780">
        <v>1542</v>
      </c>
      <c r="B780">
        <v>531.20000000000005</v>
      </c>
      <c r="C780">
        <v>531.1</v>
      </c>
      <c r="D780">
        <v>530.9</v>
      </c>
      <c r="E780">
        <v>530.79999999999995</v>
      </c>
      <c r="F780">
        <v>530.70000000000005</v>
      </c>
      <c r="G780">
        <v>530.6</v>
      </c>
      <c r="H780">
        <v>530.4</v>
      </c>
      <c r="I780">
        <v>530.29999999999995</v>
      </c>
      <c r="J780">
        <v>708</v>
      </c>
    </row>
    <row r="781" spans="1:10">
      <c r="A781">
        <v>1544</v>
      </c>
      <c r="B781">
        <v>532.1</v>
      </c>
      <c r="C781">
        <v>532</v>
      </c>
      <c r="D781">
        <v>531.9</v>
      </c>
      <c r="E781">
        <v>531.79999999999995</v>
      </c>
      <c r="F781">
        <v>531.6</v>
      </c>
      <c r="G781">
        <v>531.5</v>
      </c>
      <c r="H781">
        <v>531.4</v>
      </c>
      <c r="I781">
        <v>531.20000000000005</v>
      </c>
      <c r="J781">
        <v>706</v>
      </c>
    </row>
    <row r="782" spans="1:10">
      <c r="A782">
        <v>1546</v>
      </c>
      <c r="B782">
        <v>533.1</v>
      </c>
      <c r="C782">
        <v>532.9</v>
      </c>
      <c r="D782">
        <v>532.79999999999995</v>
      </c>
      <c r="E782">
        <v>532.70000000000005</v>
      </c>
      <c r="F782">
        <v>532.6</v>
      </c>
      <c r="G782">
        <v>532.4</v>
      </c>
      <c r="H782">
        <v>532.29999999999995</v>
      </c>
      <c r="I782">
        <v>532.20000000000005</v>
      </c>
      <c r="J782">
        <v>704</v>
      </c>
    </row>
    <row r="783" spans="1:10">
      <c r="A783">
        <v>1548</v>
      </c>
      <c r="B783">
        <v>534</v>
      </c>
      <c r="C783">
        <v>533.9</v>
      </c>
      <c r="D783">
        <v>533.79999999999995</v>
      </c>
      <c r="E783">
        <v>533.6</v>
      </c>
      <c r="F783">
        <v>533.5</v>
      </c>
      <c r="G783">
        <v>533.4</v>
      </c>
      <c r="H783">
        <v>533.20000000000005</v>
      </c>
      <c r="I783">
        <v>533.1</v>
      </c>
      <c r="J783">
        <v>702</v>
      </c>
    </row>
    <row r="784" spans="1:10">
      <c r="A784">
        <v>1550</v>
      </c>
      <c r="B784">
        <v>535</v>
      </c>
      <c r="C784">
        <v>534.79999999999995</v>
      </c>
      <c r="D784">
        <v>534.70000000000005</v>
      </c>
      <c r="E784">
        <v>534.6</v>
      </c>
      <c r="F784">
        <v>534.4</v>
      </c>
      <c r="G784">
        <v>534.29999999999995</v>
      </c>
      <c r="H784">
        <v>534.20000000000005</v>
      </c>
      <c r="I784">
        <v>534</v>
      </c>
      <c r="J784">
        <v>700</v>
      </c>
    </row>
    <row r="785" spans="1:10">
      <c r="A785">
        <v>1552</v>
      </c>
      <c r="B785">
        <v>535.9</v>
      </c>
      <c r="C785">
        <v>535.79999999999995</v>
      </c>
      <c r="D785">
        <v>535.6</v>
      </c>
      <c r="E785">
        <v>535.5</v>
      </c>
      <c r="F785">
        <v>535.4</v>
      </c>
      <c r="G785">
        <v>535.20000000000005</v>
      </c>
      <c r="H785">
        <v>535.1</v>
      </c>
      <c r="I785">
        <v>535</v>
      </c>
      <c r="J785">
        <v>698</v>
      </c>
    </row>
    <row r="786" spans="1:10">
      <c r="A786">
        <v>1554</v>
      </c>
      <c r="B786">
        <v>536.79999999999995</v>
      </c>
      <c r="C786">
        <v>536.70000000000005</v>
      </c>
      <c r="D786">
        <v>536.6</v>
      </c>
      <c r="E786">
        <v>536.4</v>
      </c>
      <c r="F786">
        <v>536.29999999999995</v>
      </c>
      <c r="G786">
        <v>536.20000000000005</v>
      </c>
      <c r="H786">
        <v>536</v>
      </c>
      <c r="I786">
        <v>535.9</v>
      </c>
      <c r="J786">
        <v>696</v>
      </c>
    </row>
    <row r="787" spans="1:10">
      <c r="A787">
        <v>1556</v>
      </c>
      <c r="B787">
        <v>537.79999999999995</v>
      </c>
      <c r="C787">
        <v>537.6</v>
      </c>
      <c r="D787">
        <v>537.5</v>
      </c>
      <c r="E787">
        <v>537.4</v>
      </c>
      <c r="F787">
        <v>537.20000000000005</v>
      </c>
      <c r="G787">
        <v>537.1</v>
      </c>
      <c r="H787">
        <v>537</v>
      </c>
      <c r="I787">
        <v>536.79999999999995</v>
      </c>
      <c r="J787">
        <v>694</v>
      </c>
    </row>
    <row r="788" spans="1:10">
      <c r="A788">
        <v>1558</v>
      </c>
      <c r="B788">
        <v>538.70000000000005</v>
      </c>
      <c r="C788">
        <v>538.6</v>
      </c>
      <c r="D788">
        <v>538.4</v>
      </c>
      <c r="E788">
        <v>538.29999999999995</v>
      </c>
      <c r="F788">
        <v>538.20000000000005</v>
      </c>
      <c r="G788">
        <v>538</v>
      </c>
      <c r="H788">
        <v>537.9</v>
      </c>
      <c r="I788">
        <v>537.79999999999995</v>
      </c>
      <c r="J788">
        <v>692</v>
      </c>
    </row>
    <row r="789" spans="1:10">
      <c r="A789">
        <v>1560</v>
      </c>
      <c r="B789">
        <v>539.6</v>
      </c>
      <c r="C789">
        <v>539.5</v>
      </c>
      <c r="D789">
        <v>539.4</v>
      </c>
      <c r="E789">
        <v>539.20000000000005</v>
      </c>
      <c r="F789">
        <v>539.1</v>
      </c>
      <c r="G789">
        <v>539</v>
      </c>
      <c r="H789">
        <v>538.79999999999995</v>
      </c>
      <c r="I789">
        <v>538.70000000000005</v>
      </c>
      <c r="J789">
        <v>690</v>
      </c>
    </row>
    <row r="790" spans="1:10">
      <c r="A790">
        <v>1562</v>
      </c>
      <c r="B790">
        <v>540.6</v>
      </c>
      <c r="C790">
        <v>540.4</v>
      </c>
      <c r="D790">
        <v>540.29999999999995</v>
      </c>
      <c r="E790">
        <v>540.20000000000005</v>
      </c>
      <c r="F790">
        <v>540</v>
      </c>
      <c r="G790">
        <v>539.9</v>
      </c>
      <c r="H790">
        <v>539.79999999999995</v>
      </c>
      <c r="I790">
        <v>539.6</v>
      </c>
      <c r="J790">
        <v>688</v>
      </c>
    </row>
    <row r="791" spans="1:10">
      <c r="A791">
        <v>1564</v>
      </c>
      <c r="B791">
        <v>541.5</v>
      </c>
      <c r="C791">
        <v>541.4</v>
      </c>
      <c r="D791">
        <v>541.20000000000005</v>
      </c>
      <c r="E791">
        <v>541.1</v>
      </c>
      <c r="F791">
        <v>541</v>
      </c>
      <c r="G791">
        <v>540.79999999999995</v>
      </c>
      <c r="H791">
        <v>540.70000000000005</v>
      </c>
      <c r="I791">
        <v>540.6</v>
      </c>
      <c r="J791">
        <v>686</v>
      </c>
    </row>
    <row r="792" spans="1:10">
      <c r="A792">
        <v>1566</v>
      </c>
      <c r="B792">
        <v>542.4</v>
      </c>
      <c r="C792">
        <v>542.29999999999995</v>
      </c>
      <c r="D792">
        <v>542.20000000000005</v>
      </c>
      <c r="E792">
        <v>542</v>
      </c>
      <c r="F792">
        <v>541.9</v>
      </c>
      <c r="G792">
        <v>541.79999999999995</v>
      </c>
      <c r="H792">
        <v>541.70000000000005</v>
      </c>
      <c r="I792">
        <v>541.5</v>
      </c>
      <c r="J792">
        <v>684</v>
      </c>
    </row>
    <row r="793" spans="1:10">
      <c r="A793">
        <v>1568</v>
      </c>
      <c r="B793">
        <v>543.4</v>
      </c>
      <c r="C793">
        <v>543.20000000000005</v>
      </c>
      <c r="D793">
        <v>543.1</v>
      </c>
      <c r="E793">
        <v>543</v>
      </c>
      <c r="F793">
        <v>542.9</v>
      </c>
      <c r="G793">
        <v>542.70000000000005</v>
      </c>
      <c r="H793">
        <v>542.6</v>
      </c>
      <c r="I793">
        <v>542.5</v>
      </c>
      <c r="J793">
        <v>682</v>
      </c>
    </row>
    <row r="794" spans="1:10">
      <c r="A794">
        <v>1570</v>
      </c>
      <c r="B794">
        <v>544.29999999999995</v>
      </c>
      <c r="C794">
        <v>544.20000000000005</v>
      </c>
      <c r="D794">
        <v>544</v>
      </c>
      <c r="E794">
        <v>543.9</v>
      </c>
      <c r="F794">
        <v>543.79999999999995</v>
      </c>
      <c r="G794">
        <v>543.70000000000005</v>
      </c>
      <c r="H794">
        <v>543.5</v>
      </c>
      <c r="I794">
        <v>543.4</v>
      </c>
      <c r="J794">
        <v>680</v>
      </c>
    </row>
    <row r="795" spans="1:10">
      <c r="A795">
        <v>1572</v>
      </c>
      <c r="B795">
        <v>545.20000000000005</v>
      </c>
      <c r="C795">
        <v>545.1</v>
      </c>
      <c r="D795">
        <v>545</v>
      </c>
      <c r="E795">
        <v>544.9</v>
      </c>
      <c r="F795">
        <v>544.70000000000005</v>
      </c>
      <c r="G795">
        <v>544.6</v>
      </c>
      <c r="H795">
        <v>544.5</v>
      </c>
      <c r="I795">
        <v>544.29999999999995</v>
      </c>
      <c r="J795">
        <v>678</v>
      </c>
    </row>
    <row r="796" spans="1:10">
      <c r="A796">
        <v>1574</v>
      </c>
      <c r="B796">
        <v>546.20000000000005</v>
      </c>
      <c r="C796">
        <v>546.1</v>
      </c>
      <c r="D796">
        <v>545.9</v>
      </c>
      <c r="E796">
        <v>545.79999999999995</v>
      </c>
      <c r="F796">
        <v>545.70000000000005</v>
      </c>
      <c r="G796">
        <v>545.5</v>
      </c>
      <c r="H796">
        <v>545.4</v>
      </c>
      <c r="I796">
        <v>545.29999999999995</v>
      </c>
      <c r="J796">
        <v>676</v>
      </c>
    </row>
    <row r="797" spans="1:10">
      <c r="A797">
        <v>1576</v>
      </c>
      <c r="B797">
        <v>547.1</v>
      </c>
      <c r="C797">
        <v>547</v>
      </c>
      <c r="D797">
        <v>546.9</v>
      </c>
      <c r="E797">
        <v>546.70000000000005</v>
      </c>
      <c r="F797">
        <v>546.6</v>
      </c>
      <c r="G797">
        <v>546.5</v>
      </c>
      <c r="H797">
        <v>546.29999999999995</v>
      </c>
      <c r="I797">
        <v>546.20000000000005</v>
      </c>
      <c r="J797">
        <v>674</v>
      </c>
    </row>
    <row r="798" spans="1:10">
      <c r="A798">
        <v>1578</v>
      </c>
      <c r="B798">
        <v>548.1</v>
      </c>
      <c r="C798">
        <v>547.9</v>
      </c>
      <c r="D798">
        <v>547.79999999999995</v>
      </c>
      <c r="E798">
        <v>547.70000000000005</v>
      </c>
      <c r="F798">
        <v>547.5</v>
      </c>
      <c r="G798">
        <v>547.4</v>
      </c>
      <c r="H798">
        <v>547.29999999999995</v>
      </c>
      <c r="I798">
        <v>547.1</v>
      </c>
      <c r="J798">
        <v>672</v>
      </c>
    </row>
    <row r="799" spans="1:10">
      <c r="A799">
        <v>1580</v>
      </c>
      <c r="B799">
        <v>549</v>
      </c>
      <c r="C799">
        <v>548.9</v>
      </c>
      <c r="D799">
        <v>548.70000000000005</v>
      </c>
      <c r="E799">
        <v>548.6</v>
      </c>
      <c r="F799">
        <v>548.5</v>
      </c>
      <c r="G799">
        <v>548.29999999999995</v>
      </c>
      <c r="H799">
        <v>548.20000000000005</v>
      </c>
      <c r="I799">
        <v>548.1</v>
      </c>
      <c r="J799">
        <v>670</v>
      </c>
    </row>
    <row r="800" spans="1:10">
      <c r="A800">
        <v>1582</v>
      </c>
      <c r="B800">
        <v>549.9</v>
      </c>
      <c r="C800">
        <v>549.79999999999995</v>
      </c>
      <c r="D800">
        <v>549.70000000000005</v>
      </c>
      <c r="E800">
        <v>549.5</v>
      </c>
      <c r="F800">
        <v>549.4</v>
      </c>
      <c r="G800">
        <v>549.29999999999995</v>
      </c>
      <c r="H800">
        <v>549.1</v>
      </c>
      <c r="I800">
        <v>549</v>
      </c>
      <c r="J800">
        <v>668</v>
      </c>
    </row>
    <row r="801" spans="1:10">
      <c r="A801">
        <v>1584</v>
      </c>
      <c r="B801">
        <v>550.9</v>
      </c>
      <c r="C801">
        <v>550.70000000000005</v>
      </c>
      <c r="D801">
        <v>550.6</v>
      </c>
      <c r="E801">
        <v>550.5</v>
      </c>
      <c r="F801">
        <v>550.29999999999995</v>
      </c>
      <c r="G801">
        <v>550.20000000000005</v>
      </c>
      <c r="H801">
        <v>550.1</v>
      </c>
      <c r="I801">
        <v>549.9</v>
      </c>
      <c r="J801">
        <v>666</v>
      </c>
    </row>
    <row r="802" spans="1:10">
      <c r="A802">
        <v>1586</v>
      </c>
      <c r="B802">
        <v>551.79999999999995</v>
      </c>
      <c r="C802">
        <v>551.70000000000005</v>
      </c>
      <c r="D802">
        <v>551.5</v>
      </c>
      <c r="E802">
        <v>551.4</v>
      </c>
      <c r="F802">
        <v>551.29999999999995</v>
      </c>
      <c r="G802">
        <v>551.1</v>
      </c>
      <c r="H802">
        <v>551</v>
      </c>
      <c r="I802">
        <v>550.9</v>
      </c>
      <c r="J802">
        <v>664</v>
      </c>
    </row>
    <row r="803" spans="1:10">
      <c r="A803">
        <v>1588</v>
      </c>
      <c r="B803">
        <v>552.70000000000005</v>
      </c>
      <c r="C803">
        <v>552.6</v>
      </c>
      <c r="D803">
        <v>552.5</v>
      </c>
      <c r="E803">
        <v>552.29999999999995</v>
      </c>
      <c r="F803">
        <v>552.20000000000005</v>
      </c>
      <c r="G803">
        <v>552.1</v>
      </c>
      <c r="H803">
        <v>551.9</v>
      </c>
      <c r="I803">
        <v>551.79999999999995</v>
      </c>
      <c r="J803">
        <v>662</v>
      </c>
    </row>
    <row r="804" spans="1:10">
      <c r="A804">
        <v>1590</v>
      </c>
      <c r="B804">
        <v>553.70000000000005</v>
      </c>
      <c r="C804">
        <v>553.5</v>
      </c>
      <c r="D804">
        <v>553.4</v>
      </c>
      <c r="E804">
        <v>553.29999999999995</v>
      </c>
      <c r="F804">
        <v>553.1</v>
      </c>
      <c r="G804">
        <v>553</v>
      </c>
      <c r="H804">
        <v>552.9</v>
      </c>
      <c r="I804">
        <v>552.79999999999995</v>
      </c>
      <c r="J804">
        <v>660</v>
      </c>
    </row>
    <row r="805" spans="1:10">
      <c r="A805">
        <v>1592</v>
      </c>
      <c r="B805">
        <v>554.6</v>
      </c>
      <c r="C805">
        <v>554.5</v>
      </c>
      <c r="D805">
        <v>554.29999999999995</v>
      </c>
      <c r="E805">
        <v>554.20000000000005</v>
      </c>
      <c r="F805">
        <v>554.1</v>
      </c>
      <c r="G805">
        <v>553.9</v>
      </c>
      <c r="H805">
        <v>553.79999999999995</v>
      </c>
      <c r="I805">
        <v>553.70000000000005</v>
      </c>
      <c r="J805">
        <v>658</v>
      </c>
    </row>
    <row r="806" spans="1:10">
      <c r="A806">
        <v>1594</v>
      </c>
      <c r="B806">
        <v>555.5</v>
      </c>
      <c r="C806">
        <v>555.4</v>
      </c>
      <c r="D806">
        <v>555.29999999999995</v>
      </c>
      <c r="E806">
        <v>555.1</v>
      </c>
      <c r="F806">
        <v>555</v>
      </c>
      <c r="G806">
        <v>554.9</v>
      </c>
      <c r="H806">
        <v>554.79999999999995</v>
      </c>
      <c r="I806">
        <v>554.6</v>
      </c>
      <c r="J806">
        <v>656</v>
      </c>
    </row>
    <row r="807" spans="1:10">
      <c r="A807">
        <v>1596</v>
      </c>
      <c r="B807">
        <v>556.5</v>
      </c>
      <c r="C807">
        <v>556.29999999999995</v>
      </c>
      <c r="D807">
        <v>556.20000000000005</v>
      </c>
      <c r="E807">
        <v>556.1</v>
      </c>
      <c r="F807">
        <v>556</v>
      </c>
      <c r="G807">
        <v>555.79999999999995</v>
      </c>
      <c r="H807">
        <v>555.70000000000005</v>
      </c>
      <c r="I807">
        <v>555.6</v>
      </c>
      <c r="J807">
        <v>654</v>
      </c>
    </row>
    <row r="808" spans="1:10">
      <c r="A808">
        <v>1598</v>
      </c>
      <c r="B808">
        <v>557.4</v>
      </c>
      <c r="C808">
        <v>557.29999999999995</v>
      </c>
      <c r="D808">
        <v>557.20000000000005</v>
      </c>
      <c r="E808">
        <v>557</v>
      </c>
      <c r="F808">
        <v>556.9</v>
      </c>
      <c r="G808">
        <v>556.79999999999995</v>
      </c>
      <c r="H808">
        <v>556.6</v>
      </c>
      <c r="I808">
        <v>556.5</v>
      </c>
      <c r="J808">
        <v>652</v>
      </c>
    </row>
    <row r="809" spans="1:10">
      <c r="A809">
        <v>1600</v>
      </c>
      <c r="B809">
        <v>558.29999999999995</v>
      </c>
      <c r="C809">
        <v>558.20000000000005</v>
      </c>
      <c r="D809">
        <v>558.1</v>
      </c>
      <c r="E809">
        <v>558</v>
      </c>
      <c r="F809">
        <v>557.79999999999995</v>
      </c>
      <c r="G809">
        <v>557.70000000000005</v>
      </c>
      <c r="H809">
        <v>557.6</v>
      </c>
      <c r="I809">
        <v>557.4</v>
      </c>
      <c r="J809">
        <v>650</v>
      </c>
    </row>
    <row r="810" spans="1:10">
      <c r="A810">
        <v>1602</v>
      </c>
      <c r="B810">
        <v>559.29999999999995</v>
      </c>
      <c r="C810">
        <v>559.20000000000005</v>
      </c>
      <c r="D810">
        <v>559</v>
      </c>
      <c r="E810">
        <v>558.9</v>
      </c>
      <c r="F810">
        <v>558.79999999999995</v>
      </c>
      <c r="G810">
        <v>558.6</v>
      </c>
      <c r="H810">
        <v>558.5</v>
      </c>
      <c r="I810">
        <v>558.4</v>
      </c>
      <c r="J810">
        <v>648</v>
      </c>
    </row>
    <row r="811" spans="1:10">
      <c r="A811">
        <v>1604</v>
      </c>
      <c r="B811">
        <v>560.20000000000005</v>
      </c>
      <c r="C811">
        <v>560.1</v>
      </c>
      <c r="D811">
        <v>560</v>
      </c>
      <c r="E811">
        <v>559.79999999999995</v>
      </c>
      <c r="F811">
        <v>559.70000000000005</v>
      </c>
      <c r="G811">
        <v>559.6</v>
      </c>
      <c r="H811">
        <v>559.4</v>
      </c>
      <c r="I811">
        <v>559.29999999999995</v>
      </c>
      <c r="J811">
        <v>646</v>
      </c>
    </row>
    <row r="812" spans="1:10">
      <c r="A812">
        <v>1606</v>
      </c>
      <c r="B812">
        <v>561.20000000000005</v>
      </c>
      <c r="C812">
        <v>561</v>
      </c>
      <c r="D812">
        <v>560.9</v>
      </c>
      <c r="E812">
        <v>560.79999999999995</v>
      </c>
      <c r="F812">
        <v>560.6</v>
      </c>
      <c r="G812">
        <v>560.5</v>
      </c>
      <c r="H812">
        <v>560.4</v>
      </c>
      <c r="I812">
        <v>560.20000000000005</v>
      </c>
      <c r="J812">
        <v>644</v>
      </c>
    </row>
    <row r="813" spans="1:10">
      <c r="A813">
        <v>1608</v>
      </c>
      <c r="B813">
        <v>562.1</v>
      </c>
      <c r="C813">
        <v>562</v>
      </c>
      <c r="D813">
        <v>561.79999999999995</v>
      </c>
      <c r="E813">
        <v>561.70000000000005</v>
      </c>
      <c r="F813">
        <v>561.6</v>
      </c>
      <c r="G813">
        <v>561.4</v>
      </c>
      <c r="H813">
        <v>561.29999999999995</v>
      </c>
      <c r="I813">
        <v>561.20000000000005</v>
      </c>
      <c r="J813">
        <v>642</v>
      </c>
    </row>
    <row r="814" spans="1:10">
      <c r="A814">
        <v>1610</v>
      </c>
      <c r="B814">
        <v>563</v>
      </c>
      <c r="C814">
        <v>562.9</v>
      </c>
      <c r="D814">
        <v>562.79999999999995</v>
      </c>
      <c r="E814">
        <v>562.6</v>
      </c>
      <c r="F814">
        <v>562.5</v>
      </c>
      <c r="G814">
        <v>562.4</v>
      </c>
      <c r="H814">
        <v>562.20000000000005</v>
      </c>
      <c r="I814">
        <v>562.1</v>
      </c>
      <c r="J814">
        <v>640</v>
      </c>
    </row>
    <row r="815" spans="1:10">
      <c r="A815">
        <v>1612</v>
      </c>
      <c r="B815">
        <v>564</v>
      </c>
      <c r="C815">
        <v>563.79999999999995</v>
      </c>
      <c r="D815">
        <v>563.70000000000005</v>
      </c>
      <c r="E815">
        <v>563.6</v>
      </c>
      <c r="F815">
        <v>563.4</v>
      </c>
      <c r="G815">
        <v>563.29999999999995</v>
      </c>
      <c r="H815">
        <v>563.20000000000005</v>
      </c>
      <c r="I815">
        <v>563</v>
      </c>
      <c r="J815">
        <v>638</v>
      </c>
    </row>
    <row r="816" spans="1:10">
      <c r="A816">
        <v>1614</v>
      </c>
      <c r="B816">
        <v>564.9</v>
      </c>
      <c r="C816">
        <v>564.79999999999995</v>
      </c>
      <c r="D816">
        <v>564.6</v>
      </c>
      <c r="E816">
        <v>564.5</v>
      </c>
      <c r="F816">
        <v>564.4</v>
      </c>
      <c r="G816">
        <v>564.20000000000005</v>
      </c>
      <c r="H816">
        <v>564.1</v>
      </c>
      <c r="I816">
        <v>564</v>
      </c>
      <c r="J816">
        <v>636</v>
      </c>
    </row>
    <row r="817" spans="1:10">
      <c r="A817">
        <v>1616</v>
      </c>
      <c r="B817">
        <v>565.79999999999995</v>
      </c>
      <c r="C817">
        <v>565.70000000000005</v>
      </c>
      <c r="D817">
        <v>565.6</v>
      </c>
      <c r="E817">
        <v>565.4</v>
      </c>
      <c r="F817">
        <v>565.29999999999995</v>
      </c>
      <c r="G817">
        <v>565.20000000000005</v>
      </c>
      <c r="H817">
        <v>565</v>
      </c>
      <c r="I817">
        <v>564.9</v>
      </c>
      <c r="J817">
        <v>634</v>
      </c>
    </row>
    <row r="818" spans="1:10">
      <c r="A818">
        <v>1618</v>
      </c>
      <c r="B818">
        <v>566.79999999999995</v>
      </c>
      <c r="C818">
        <v>566.6</v>
      </c>
      <c r="D818">
        <v>566.5</v>
      </c>
      <c r="E818">
        <v>566.4</v>
      </c>
      <c r="F818">
        <v>566.20000000000005</v>
      </c>
      <c r="G818">
        <v>566.1</v>
      </c>
      <c r="H818">
        <v>566</v>
      </c>
      <c r="I818">
        <v>565.9</v>
      </c>
      <c r="J818">
        <v>632</v>
      </c>
    </row>
    <row r="819" spans="1:10">
      <c r="A819">
        <v>1620</v>
      </c>
      <c r="B819">
        <v>567.70000000000005</v>
      </c>
      <c r="C819">
        <v>567.6</v>
      </c>
      <c r="D819">
        <v>567.4</v>
      </c>
      <c r="E819">
        <v>567.29999999999995</v>
      </c>
      <c r="F819">
        <v>567.20000000000005</v>
      </c>
      <c r="G819">
        <v>567.1</v>
      </c>
      <c r="H819">
        <v>566.9</v>
      </c>
      <c r="I819">
        <v>566.79999999999995</v>
      </c>
      <c r="J819">
        <v>630</v>
      </c>
    </row>
    <row r="820" spans="1:10">
      <c r="A820">
        <v>1622</v>
      </c>
      <c r="B820">
        <v>568.6</v>
      </c>
      <c r="C820">
        <v>568.5</v>
      </c>
      <c r="D820">
        <v>568.4</v>
      </c>
      <c r="E820">
        <v>568.20000000000005</v>
      </c>
      <c r="F820">
        <v>568.1</v>
      </c>
      <c r="G820">
        <v>568</v>
      </c>
      <c r="H820">
        <v>567.9</v>
      </c>
      <c r="I820">
        <v>567.70000000000005</v>
      </c>
      <c r="J820">
        <v>628</v>
      </c>
    </row>
    <row r="821" spans="1:10">
      <c r="A821">
        <v>1624</v>
      </c>
      <c r="B821">
        <v>569.6</v>
      </c>
      <c r="C821">
        <v>569.4</v>
      </c>
      <c r="D821">
        <v>569.29999999999995</v>
      </c>
      <c r="E821">
        <v>569.20000000000005</v>
      </c>
      <c r="F821">
        <v>569.1</v>
      </c>
      <c r="G821">
        <v>568.9</v>
      </c>
      <c r="H821">
        <v>568.79999999999995</v>
      </c>
      <c r="I821">
        <v>568.70000000000005</v>
      </c>
      <c r="J821">
        <v>626</v>
      </c>
    </row>
    <row r="822" spans="1:10">
      <c r="A822">
        <v>1626</v>
      </c>
      <c r="B822">
        <v>570.5</v>
      </c>
      <c r="C822">
        <v>570.4</v>
      </c>
      <c r="D822">
        <v>570.29999999999995</v>
      </c>
      <c r="E822">
        <v>570.1</v>
      </c>
      <c r="F822">
        <v>570</v>
      </c>
      <c r="G822">
        <v>569.9</v>
      </c>
      <c r="H822">
        <v>569.70000000000005</v>
      </c>
      <c r="I822">
        <v>569.6</v>
      </c>
      <c r="J822">
        <v>624</v>
      </c>
    </row>
    <row r="823" spans="1:10">
      <c r="A823">
        <v>1628</v>
      </c>
      <c r="B823">
        <v>571.5</v>
      </c>
      <c r="C823">
        <v>571.29999999999995</v>
      </c>
      <c r="D823">
        <v>571.20000000000005</v>
      </c>
      <c r="E823">
        <v>571.1</v>
      </c>
      <c r="F823">
        <v>570.9</v>
      </c>
      <c r="G823">
        <v>570.79999999999995</v>
      </c>
      <c r="H823">
        <v>570.70000000000005</v>
      </c>
      <c r="I823">
        <v>570.5</v>
      </c>
      <c r="J823">
        <v>622</v>
      </c>
    </row>
    <row r="824" spans="1:10">
      <c r="A824">
        <v>1630</v>
      </c>
      <c r="B824">
        <v>572.4</v>
      </c>
      <c r="C824">
        <v>572.29999999999995</v>
      </c>
      <c r="D824">
        <v>572.1</v>
      </c>
      <c r="E824">
        <v>572</v>
      </c>
      <c r="F824">
        <v>571.9</v>
      </c>
      <c r="G824">
        <v>571.70000000000005</v>
      </c>
      <c r="H824">
        <v>571.6</v>
      </c>
      <c r="I824">
        <v>571.5</v>
      </c>
      <c r="J824">
        <v>620</v>
      </c>
    </row>
    <row r="825" spans="1:10">
      <c r="A825">
        <v>1632</v>
      </c>
      <c r="B825">
        <v>573.29999999999995</v>
      </c>
      <c r="C825">
        <v>573.20000000000005</v>
      </c>
      <c r="D825">
        <v>573.1</v>
      </c>
      <c r="E825">
        <v>572.9</v>
      </c>
      <c r="F825">
        <v>572.79999999999995</v>
      </c>
      <c r="G825">
        <v>572.70000000000005</v>
      </c>
      <c r="H825">
        <v>572.5</v>
      </c>
      <c r="I825">
        <v>572.4</v>
      </c>
      <c r="J825">
        <v>618</v>
      </c>
    </row>
    <row r="826" spans="1:10">
      <c r="A826">
        <v>1634</v>
      </c>
      <c r="B826">
        <v>574.29999999999995</v>
      </c>
      <c r="C826">
        <v>574.1</v>
      </c>
      <c r="D826">
        <v>574</v>
      </c>
      <c r="E826">
        <v>573.9</v>
      </c>
      <c r="F826">
        <v>573.70000000000005</v>
      </c>
      <c r="G826">
        <v>573.6</v>
      </c>
      <c r="H826">
        <v>573.5</v>
      </c>
      <c r="I826">
        <v>573.29999999999995</v>
      </c>
      <c r="J826">
        <v>616</v>
      </c>
    </row>
    <row r="827" spans="1:10">
      <c r="A827">
        <v>1636</v>
      </c>
      <c r="B827">
        <v>575.20000000000005</v>
      </c>
      <c r="C827">
        <v>575.1</v>
      </c>
      <c r="D827">
        <v>574.9</v>
      </c>
      <c r="E827">
        <v>574.79999999999995</v>
      </c>
      <c r="F827">
        <v>574.70000000000005</v>
      </c>
      <c r="G827">
        <v>574.5</v>
      </c>
      <c r="H827">
        <v>574.4</v>
      </c>
      <c r="I827">
        <v>574.29999999999995</v>
      </c>
      <c r="J827">
        <v>614</v>
      </c>
    </row>
    <row r="828" spans="1:10">
      <c r="A828">
        <v>1638</v>
      </c>
      <c r="B828">
        <v>576.1</v>
      </c>
      <c r="C828">
        <v>576</v>
      </c>
      <c r="D828">
        <v>575.9</v>
      </c>
      <c r="E828">
        <v>575.70000000000005</v>
      </c>
      <c r="F828">
        <v>575.6</v>
      </c>
      <c r="G828">
        <v>575.5</v>
      </c>
      <c r="H828">
        <v>575.29999999999995</v>
      </c>
      <c r="I828">
        <v>575.20000000000005</v>
      </c>
      <c r="J828">
        <v>612</v>
      </c>
    </row>
    <row r="829" spans="1:10">
      <c r="A829">
        <v>1640</v>
      </c>
      <c r="B829">
        <v>577.1</v>
      </c>
      <c r="C829">
        <v>576.9</v>
      </c>
      <c r="D829">
        <v>576.79999999999995</v>
      </c>
      <c r="E829">
        <v>576.70000000000005</v>
      </c>
      <c r="F829">
        <v>576.5</v>
      </c>
      <c r="G829">
        <v>576.4</v>
      </c>
      <c r="H829">
        <v>576.29999999999995</v>
      </c>
      <c r="I829">
        <v>576.1</v>
      </c>
      <c r="J829">
        <v>610</v>
      </c>
    </row>
    <row r="830" spans="1:10">
      <c r="A830">
        <v>1642</v>
      </c>
      <c r="B830">
        <v>578</v>
      </c>
      <c r="C830">
        <v>577.9</v>
      </c>
      <c r="D830">
        <v>577.70000000000005</v>
      </c>
      <c r="E830">
        <v>577.6</v>
      </c>
      <c r="F830">
        <v>577.5</v>
      </c>
      <c r="G830">
        <v>577.29999999999995</v>
      </c>
      <c r="H830">
        <v>577.20000000000005</v>
      </c>
      <c r="I830">
        <v>577.1</v>
      </c>
      <c r="J830">
        <v>608</v>
      </c>
    </row>
    <row r="831" spans="1:10">
      <c r="A831">
        <v>1644</v>
      </c>
      <c r="B831">
        <v>578.9</v>
      </c>
      <c r="C831">
        <v>578.79999999999995</v>
      </c>
      <c r="D831">
        <v>578.70000000000005</v>
      </c>
      <c r="E831">
        <v>578.5</v>
      </c>
      <c r="F831">
        <v>578.4</v>
      </c>
      <c r="G831">
        <v>578.29999999999995</v>
      </c>
      <c r="H831">
        <v>578.1</v>
      </c>
      <c r="I831">
        <v>578</v>
      </c>
      <c r="J831">
        <v>606</v>
      </c>
    </row>
    <row r="832" spans="1:10">
      <c r="A832">
        <v>1646</v>
      </c>
      <c r="B832">
        <v>579.9</v>
      </c>
      <c r="C832">
        <v>579.70000000000005</v>
      </c>
      <c r="D832">
        <v>579.6</v>
      </c>
      <c r="E832">
        <v>579.5</v>
      </c>
      <c r="F832">
        <v>579.29999999999995</v>
      </c>
      <c r="G832">
        <v>579.20000000000005</v>
      </c>
      <c r="H832">
        <v>579.1</v>
      </c>
      <c r="I832">
        <v>579</v>
      </c>
      <c r="J832">
        <v>604</v>
      </c>
    </row>
    <row r="833" spans="1:10">
      <c r="A833">
        <v>1648</v>
      </c>
      <c r="B833">
        <v>580.79999999999995</v>
      </c>
      <c r="C833">
        <v>580.70000000000005</v>
      </c>
      <c r="D833">
        <v>580.5</v>
      </c>
      <c r="E833">
        <v>580.4</v>
      </c>
      <c r="F833">
        <v>580.29999999999995</v>
      </c>
      <c r="G833">
        <v>580.20000000000005</v>
      </c>
      <c r="H833">
        <v>580</v>
      </c>
      <c r="I833">
        <v>579.9</v>
      </c>
      <c r="J833">
        <v>602</v>
      </c>
    </row>
    <row r="834" spans="1:10">
      <c r="A834">
        <v>1650</v>
      </c>
      <c r="B834">
        <v>581.70000000000005</v>
      </c>
      <c r="C834">
        <v>581.6</v>
      </c>
      <c r="D834">
        <v>581.5</v>
      </c>
      <c r="E834">
        <v>581.4</v>
      </c>
      <c r="F834">
        <v>581.20000000000005</v>
      </c>
      <c r="G834">
        <v>581.1</v>
      </c>
      <c r="H834">
        <v>581</v>
      </c>
      <c r="I834">
        <v>580.79999999999995</v>
      </c>
      <c r="J834">
        <v>600</v>
      </c>
    </row>
    <row r="835" spans="1:10">
      <c r="A835">
        <v>1652</v>
      </c>
      <c r="B835">
        <v>582.70000000000005</v>
      </c>
      <c r="C835">
        <v>582.5</v>
      </c>
      <c r="D835">
        <v>582.4</v>
      </c>
      <c r="E835">
        <v>582.29999999999995</v>
      </c>
      <c r="F835">
        <v>582.20000000000005</v>
      </c>
      <c r="G835">
        <v>582</v>
      </c>
      <c r="H835">
        <v>581.9</v>
      </c>
      <c r="I835">
        <v>581.79999999999995</v>
      </c>
      <c r="J835">
        <v>598</v>
      </c>
    </row>
    <row r="836" spans="1:10">
      <c r="A836">
        <v>1654</v>
      </c>
      <c r="B836">
        <v>583.6</v>
      </c>
      <c r="C836">
        <v>583.5</v>
      </c>
      <c r="D836">
        <v>583.4</v>
      </c>
      <c r="E836">
        <v>583.20000000000005</v>
      </c>
      <c r="F836">
        <v>583.1</v>
      </c>
      <c r="G836">
        <v>583</v>
      </c>
      <c r="H836">
        <v>582.79999999999995</v>
      </c>
      <c r="I836">
        <v>582.70000000000005</v>
      </c>
      <c r="J836">
        <v>596</v>
      </c>
    </row>
    <row r="837" spans="1:10">
      <c r="A837">
        <v>1656</v>
      </c>
      <c r="B837">
        <v>584.6</v>
      </c>
      <c r="C837">
        <v>584.4</v>
      </c>
      <c r="D837">
        <v>584.29999999999995</v>
      </c>
      <c r="E837">
        <v>584.20000000000005</v>
      </c>
      <c r="F837">
        <v>584</v>
      </c>
      <c r="G837">
        <v>583.9</v>
      </c>
      <c r="H837">
        <v>583.79999999999995</v>
      </c>
      <c r="I837">
        <v>583.6</v>
      </c>
      <c r="J837">
        <v>594</v>
      </c>
    </row>
    <row r="838" spans="1:10">
      <c r="A838">
        <v>1658</v>
      </c>
      <c r="B838">
        <v>585.5</v>
      </c>
      <c r="C838">
        <v>585.4</v>
      </c>
      <c r="D838">
        <v>585.20000000000005</v>
      </c>
      <c r="E838">
        <v>585.1</v>
      </c>
      <c r="F838">
        <v>585</v>
      </c>
      <c r="G838">
        <v>584.79999999999995</v>
      </c>
      <c r="H838">
        <v>584.70000000000005</v>
      </c>
      <c r="I838">
        <v>584.6</v>
      </c>
      <c r="J838">
        <v>592</v>
      </c>
    </row>
    <row r="839" spans="1:10">
      <c r="A839">
        <v>1660</v>
      </c>
      <c r="B839">
        <v>586.4</v>
      </c>
      <c r="C839">
        <v>586.29999999999995</v>
      </c>
      <c r="D839">
        <v>586.20000000000005</v>
      </c>
      <c r="E839">
        <v>586</v>
      </c>
      <c r="F839">
        <v>585.9</v>
      </c>
      <c r="G839">
        <v>585.79999999999995</v>
      </c>
      <c r="H839">
        <v>585.6</v>
      </c>
      <c r="I839">
        <v>585.5</v>
      </c>
      <c r="J839">
        <v>590</v>
      </c>
    </row>
    <row r="840" spans="1:10">
      <c r="A840">
        <v>1662</v>
      </c>
      <c r="B840">
        <v>587.4</v>
      </c>
      <c r="C840">
        <v>587.20000000000005</v>
      </c>
      <c r="D840">
        <v>587.1</v>
      </c>
      <c r="E840">
        <v>587</v>
      </c>
      <c r="F840">
        <v>586.79999999999995</v>
      </c>
      <c r="G840">
        <v>586.70000000000005</v>
      </c>
      <c r="H840">
        <v>586.6</v>
      </c>
      <c r="I840">
        <v>586.4</v>
      </c>
      <c r="J840">
        <v>588</v>
      </c>
    </row>
    <row r="841" spans="1:10">
      <c r="A841">
        <v>1664</v>
      </c>
      <c r="B841">
        <v>588.29999999999995</v>
      </c>
      <c r="C841">
        <v>588.20000000000005</v>
      </c>
      <c r="D841">
        <v>588</v>
      </c>
      <c r="E841">
        <v>587.9</v>
      </c>
      <c r="F841">
        <v>587.79999999999995</v>
      </c>
      <c r="G841">
        <v>587.6</v>
      </c>
      <c r="H841">
        <v>587.5</v>
      </c>
      <c r="I841">
        <v>587.4</v>
      </c>
      <c r="J841">
        <v>586</v>
      </c>
    </row>
    <row r="842" spans="1:10">
      <c r="A842">
        <v>1666</v>
      </c>
      <c r="B842">
        <v>589.20000000000005</v>
      </c>
      <c r="C842">
        <v>589.1</v>
      </c>
      <c r="D842">
        <v>589</v>
      </c>
      <c r="E842">
        <v>588.79999999999995</v>
      </c>
      <c r="F842">
        <v>588.70000000000005</v>
      </c>
      <c r="G842">
        <v>588.6</v>
      </c>
      <c r="H842">
        <v>588.4</v>
      </c>
      <c r="I842">
        <v>588.29999999999995</v>
      </c>
      <c r="J842">
        <v>584</v>
      </c>
    </row>
    <row r="843" spans="1:10">
      <c r="A843">
        <v>1668</v>
      </c>
      <c r="B843">
        <v>590.20000000000005</v>
      </c>
      <c r="C843">
        <v>590</v>
      </c>
      <c r="D843">
        <v>589.9</v>
      </c>
      <c r="E843">
        <v>589.79999999999995</v>
      </c>
      <c r="F843">
        <v>589.6</v>
      </c>
      <c r="G843">
        <v>589.5</v>
      </c>
      <c r="H843">
        <v>589.4</v>
      </c>
      <c r="I843">
        <v>589.20000000000005</v>
      </c>
      <c r="J843">
        <v>582</v>
      </c>
    </row>
    <row r="844" spans="1:10">
      <c r="A844">
        <v>1670</v>
      </c>
      <c r="B844">
        <v>591.1</v>
      </c>
      <c r="C844">
        <v>591</v>
      </c>
      <c r="D844">
        <v>590.79999999999995</v>
      </c>
      <c r="E844">
        <v>590.70000000000005</v>
      </c>
      <c r="F844">
        <v>590.6</v>
      </c>
      <c r="G844">
        <v>590.4</v>
      </c>
      <c r="H844">
        <v>590.29999999999995</v>
      </c>
      <c r="I844">
        <v>590.20000000000005</v>
      </c>
      <c r="J844">
        <v>580</v>
      </c>
    </row>
    <row r="845" spans="1:10">
      <c r="A845">
        <v>1672</v>
      </c>
      <c r="B845">
        <v>592</v>
      </c>
      <c r="C845">
        <v>591.9</v>
      </c>
      <c r="D845">
        <v>591.79999999999995</v>
      </c>
      <c r="E845">
        <v>591.6</v>
      </c>
      <c r="F845">
        <v>591.5</v>
      </c>
      <c r="G845">
        <v>591.4</v>
      </c>
      <c r="H845">
        <v>591.29999999999995</v>
      </c>
      <c r="I845">
        <v>591.1</v>
      </c>
      <c r="J845">
        <v>578</v>
      </c>
    </row>
    <row r="846" spans="1:10">
      <c r="A846">
        <v>1674</v>
      </c>
      <c r="B846">
        <v>593</v>
      </c>
      <c r="C846">
        <v>592.79999999999995</v>
      </c>
      <c r="D846">
        <v>592.70000000000005</v>
      </c>
      <c r="E846">
        <v>592.6</v>
      </c>
      <c r="F846">
        <v>592.5</v>
      </c>
      <c r="G846">
        <v>592.29999999999995</v>
      </c>
      <c r="H846">
        <v>592.20000000000005</v>
      </c>
      <c r="I846">
        <v>592.1</v>
      </c>
      <c r="J846">
        <v>576</v>
      </c>
    </row>
    <row r="847" spans="1:10">
      <c r="A847">
        <v>1676</v>
      </c>
      <c r="B847">
        <v>593.9</v>
      </c>
      <c r="C847">
        <v>593.79999999999995</v>
      </c>
      <c r="D847">
        <v>593.6</v>
      </c>
      <c r="E847">
        <v>593.5</v>
      </c>
      <c r="F847">
        <v>593.4</v>
      </c>
      <c r="G847">
        <v>593.29999999999995</v>
      </c>
      <c r="H847">
        <v>593.1</v>
      </c>
      <c r="I847">
        <v>593</v>
      </c>
      <c r="J847">
        <v>574</v>
      </c>
    </row>
    <row r="848" spans="1:10">
      <c r="A848">
        <v>1678</v>
      </c>
      <c r="B848">
        <v>594.79999999999995</v>
      </c>
      <c r="C848">
        <v>594.70000000000005</v>
      </c>
      <c r="D848">
        <v>594.6</v>
      </c>
      <c r="E848">
        <v>594.5</v>
      </c>
      <c r="F848">
        <v>594.29999999999995</v>
      </c>
      <c r="G848">
        <v>594.20000000000005</v>
      </c>
      <c r="H848">
        <v>594.1</v>
      </c>
      <c r="I848">
        <v>593.9</v>
      </c>
      <c r="J848">
        <v>572</v>
      </c>
    </row>
    <row r="849" spans="1:10">
      <c r="A849">
        <v>1680</v>
      </c>
      <c r="B849">
        <v>595.79999999999995</v>
      </c>
      <c r="C849">
        <v>595.70000000000005</v>
      </c>
      <c r="D849">
        <v>595.5</v>
      </c>
      <c r="E849">
        <v>595.4</v>
      </c>
      <c r="F849">
        <v>595.29999999999995</v>
      </c>
      <c r="G849">
        <v>595.1</v>
      </c>
      <c r="H849">
        <v>595</v>
      </c>
      <c r="I849">
        <v>594.9</v>
      </c>
      <c r="J849">
        <v>570</v>
      </c>
    </row>
    <row r="850" spans="1:10">
      <c r="A850">
        <v>1682</v>
      </c>
      <c r="B850">
        <v>596.70000000000005</v>
      </c>
      <c r="C850">
        <v>596.6</v>
      </c>
      <c r="D850">
        <v>596.5</v>
      </c>
      <c r="E850">
        <v>596.29999999999995</v>
      </c>
      <c r="F850">
        <v>596.20000000000005</v>
      </c>
      <c r="G850">
        <v>596.1</v>
      </c>
      <c r="H850">
        <v>595.9</v>
      </c>
      <c r="I850">
        <v>595.79999999999995</v>
      </c>
      <c r="J850">
        <v>568</v>
      </c>
    </row>
    <row r="851" spans="1:10">
      <c r="A851">
        <v>1684</v>
      </c>
      <c r="B851">
        <v>597.70000000000005</v>
      </c>
      <c r="C851">
        <v>597.5</v>
      </c>
      <c r="D851">
        <v>597.4</v>
      </c>
      <c r="E851">
        <v>597.29999999999995</v>
      </c>
      <c r="F851">
        <v>597.1</v>
      </c>
      <c r="G851">
        <v>597</v>
      </c>
      <c r="H851">
        <v>596.9</v>
      </c>
      <c r="I851">
        <v>596.70000000000005</v>
      </c>
      <c r="J851">
        <v>566</v>
      </c>
    </row>
    <row r="852" spans="1:10">
      <c r="A852">
        <v>1686</v>
      </c>
      <c r="B852">
        <v>598.6</v>
      </c>
      <c r="C852">
        <v>598.5</v>
      </c>
      <c r="D852">
        <v>598.29999999999995</v>
      </c>
      <c r="E852">
        <v>598.20000000000005</v>
      </c>
      <c r="F852">
        <v>598.1</v>
      </c>
      <c r="G852">
        <v>597.9</v>
      </c>
      <c r="H852">
        <v>597.79999999999995</v>
      </c>
      <c r="I852">
        <v>597.70000000000005</v>
      </c>
      <c r="J852">
        <v>564</v>
      </c>
    </row>
    <row r="853" spans="1:10">
      <c r="A853">
        <v>1688</v>
      </c>
      <c r="B853">
        <v>599.5</v>
      </c>
      <c r="C853">
        <v>599.4</v>
      </c>
      <c r="D853">
        <v>599.29999999999995</v>
      </c>
      <c r="E853">
        <v>599.1</v>
      </c>
      <c r="F853">
        <v>599</v>
      </c>
      <c r="G853">
        <v>598.9</v>
      </c>
      <c r="H853">
        <v>598.70000000000005</v>
      </c>
      <c r="I853">
        <v>598.6</v>
      </c>
      <c r="J853">
        <v>562</v>
      </c>
    </row>
    <row r="854" spans="1:10">
      <c r="A854">
        <v>1690</v>
      </c>
      <c r="B854">
        <v>600.5</v>
      </c>
      <c r="C854">
        <v>600.29999999999995</v>
      </c>
      <c r="D854">
        <v>600.20000000000005</v>
      </c>
      <c r="E854">
        <v>600.1</v>
      </c>
      <c r="F854">
        <v>599.9</v>
      </c>
      <c r="G854">
        <v>599.79999999999995</v>
      </c>
      <c r="H854">
        <v>599.70000000000005</v>
      </c>
      <c r="I854">
        <v>599.5</v>
      </c>
      <c r="J854">
        <v>560</v>
      </c>
    </row>
    <row r="855" spans="1:10">
      <c r="A855">
        <v>1692</v>
      </c>
      <c r="B855">
        <v>601.4</v>
      </c>
      <c r="C855">
        <v>601.29999999999995</v>
      </c>
      <c r="D855">
        <v>601.1</v>
      </c>
      <c r="E855">
        <v>601</v>
      </c>
      <c r="F855">
        <v>600.9</v>
      </c>
      <c r="G855">
        <v>600.70000000000005</v>
      </c>
      <c r="H855">
        <v>600.6</v>
      </c>
      <c r="I855">
        <v>600.5</v>
      </c>
      <c r="J855">
        <v>558</v>
      </c>
    </row>
    <row r="856" spans="1:10">
      <c r="A856">
        <v>1694</v>
      </c>
      <c r="B856">
        <v>602.29999999999995</v>
      </c>
      <c r="C856">
        <v>602.20000000000005</v>
      </c>
      <c r="D856">
        <v>602.1</v>
      </c>
      <c r="E856">
        <v>601.9</v>
      </c>
      <c r="F856">
        <v>601.79999999999995</v>
      </c>
      <c r="G856">
        <v>601.70000000000005</v>
      </c>
      <c r="H856">
        <v>601.5</v>
      </c>
      <c r="I856">
        <v>601.4</v>
      </c>
      <c r="J856">
        <v>556</v>
      </c>
    </row>
    <row r="857" spans="1:10">
      <c r="A857">
        <v>1696</v>
      </c>
      <c r="B857">
        <v>603.29999999999995</v>
      </c>
      <c r="C857">
        <v>603.1</v>
      </c>
      <c r="D857">
        <v>603</v>
      </c>
      <c r="E857">
        <v>602.9</v>
      </c>
      <c r="F857">
        <v>602.70000000000005</v>
      </c>
      <c r="G857">
        <v>602.6</v>
      </c>
      <c r="H857">
        <v>602.5</v>
      </c>
      <c r="I857">
        <v>602.4</v>
      </c>
      <c r="J857">
        <v>554</v>
      </c>
    </row>
    <row r="858" spans="1:10">
      <c r="A858">
        <v>1698</v>
      </c>
      <c r="B858">
        <v>604.20000000000005</v>
      </c>
      <c r="C858">
        <v>604.1</v>
      </c>
      <c r="D858">
        <v>603.9</v>
      </c>
      <c r="E858">
        <v>603.79999999999995</v>
      </c>
      <c r="F858">
        <v>603.70000000000005</v>
      </c>
      <c r="G858">
        <v>603.5</v>
      </c>
      <c r="H858">
        <v>603.4</v>
      </c>
      <c r="I858">
        <v>603.29999999999995</v>
      </c>
      <c r="J858">
        <v>552</v>
      </c>
    </row>
    <row r="859" spans="1:10">
      <c r="A859">
        <v>1700</v>
      </c>
      <c r="B859">
        <v>605.1</v>
      </c>
      <c r="C859">
        <v>605</v>
      </c>
      <c r="D859">
        <v>604.9</v>
      </c>
      <c r="E859">
        <v>604.70000000000005</v>
      </c>
      <c r="F859">
        <v>604.6</v>
      </c>
      <c r="G859">
        <v>604.5</v>
      </c>
      <c r="H859">
        <v>604.4</v>
      </c>
      <c r="I859">
        <v>604.20000000000005</v>
      </c>
      <c r="J859">
        <v>550</v>
      </c>
    </row>
    <row r="860" spans="1:10">
      <c r="A860">
        <v>1702</v>
      </c>
      <c r="B860">
        <v>606.1</v>
      </c>
      <c r="C860">
        <v>605.9</v>
      </c>
      <c r="D860">
        <v>605.79999999999995</v>
      </c>
      <c r="E860">
        <v>605.70000000000005</v>
      </c>
      <c r="F860">
        <v>605.6</v>
      </c>
      <c r="G860">
        <v>605.4</v>
      </c>
      <c r="H860">
        <v>605.29999999999995</v>
      </c>
      <c r="I860">
        <v>605.20000000000005</v>
      </c>
      <c r="J860">
        <v>548</v>
      </c>
    </row>
    <row r="861" spans="1:10">
      <c r="A861">
        <v>1704</v>
      </c>
      <c r="B861">
        <v>607</v>
      </c>
      <c r="C861">
        <v>606.9</v>
      </c>
      <c r="D861">
        <v>606.79999999999995</v>
      </c>
      <c r="E861">
        <v>606.6</v>
      </c>
      <c r="F861">
        <v>606.5</v>
      </c>
      <c r="G861">
        <v>606.4</v>
      </c>
      <c r="H861">
        <v>606.20000000000005</v>
      </c>
      <c r="I861">
        <v>606.1</v>
      </c>
      <c r="J861">
        <v>546</v>
      </c>
    </row>
    <row r="862" spans="1:10">
      <c r="A862">
        <v>1706</v>
      </c>
      <c r="B862">
        <v>607.9</v>
      </c>
      <c r="C862">
        <v>607.79999999999995</v>
      </c>
      <c r="D862">
        <v>607.70000000000005</v>
      </c>
      <c r="E862">
        <v>607.6</v>
      </c>
      <c r="F862">
        <v>607.4</v>
      </c>
      <c r="G862">
        <v>607.29999999999995</v>
      </c>
      <c r="H862">
        <v>607.20000000000005</v>
      </c>
      <c r="I862">
        <v>607</v>
      </c>
      <c r="J862">
        <v>544</v>
      </c>
    </row>
    <row r="863" spans="1:10">
      <c r="A863">
        <v>1708</v>
      </c>
      <c r="B863">
        <v>608.9</v>
      </c>
      <c r="C863">
        <v>608.79999999999995</v>
      </c>
      <c r="D863">
        <v>608.6</v>
      </c>
      <c r="E863">
        <v>608.5</v>
      </c>
      <c r="F863">
        <v>608.4</v>
      </c>
      <c r="G863">
        <v>608.20000000000005</v>
      </c>
      <c r="H863">
        <v>608.1</v>
      </c>
      <c r="I863">
        <v>608</v>
      </c>
      <c r="J863">
        <v>542</v>
      </c>
    </row>
    <row r="864" spans="1:10">
      <c r="A864">
        <v>1710</v>
      </c>
      <c r="B864">
        <v>609.79999999999995</v>
      </c>
      <c r="C864">
        <v>609.70000000000005</v>
      </c>
      <c r="D864">
        <v>609.6</v>
      </c>
      <c r="E864">
        <v>609.4</v>
      </c>
      <c r="F864">
        <v>609.29999999999995</v>
      </c>
      <c r="G864">
        <v>609.20000000000005</v>
      </c>
      <c r="H864">
        <v>609</v>
      </c>
      <c r="I864">
        <v>608.9</v>
      </c>
      <c r="J864">
        <v>540</v>
      </c>
    </row>
    <row r="865" spans="1:10">
      <c r="A865">
        <v>1712</v>
      </c>
      <c r="B865">
        <v>610.79999999999995</v>
      </c>
      <c r="C865">
        <v>610.6</v>
      </c>
      <c r="D865">
        <v>610.5</v>
      </c>
      <c r="E865">
        <v>610.4</v>
      </c>
      <c r="F865">
        <v>610.20000000000005</v>
      </c>
      <c r="G865">
        <v>610.1</v>
      </c>
      <c r="H865">
        <v>610</v>
      </c>
      <c r="I865">
        <v>609.79999999999995</v>
      </c>
      <c r="J865">
        <v>538</v>
      </c>
    </row>
    <row r="866" spans="1:10">
      <c r="A866">
        <v>1714</v>
      </c>
      <c r="B866">
        <v>611.70000000000005</v>
      </c>
      <c r="C866">
        <v>611.6</v>
      </c>
      <c r="D866">
        <v>611.4</v>
      </c>
      <c r="E866">
        <v>611.29999999999995</v>
      </c>
      <c r="F866">
        <v>611.20000000000005</v>
      </c>
      <c r="G866">
        <v>611</v>
      </c>
      <c r="H866">
        <v>610.9</v>
      </c>
      <c r="I866">
        <v>610.79999999999995</v>
      </c>
      <c r="J866">
        <v>536</v>
      </c>
    </row>
    <row r="867" spans="1:10">
      <c r="A867">
        <v>1716</v>
      </c>
      <c r="B867">
        <v>612.6</v>
      </c>
      <c r="C867">
        <v>612.5</v>
      </c>
      <c r="D867">
        <v>612.4</v>
      </c>
      <c r="E867">
        <v>612.20000000000005</v>
      </c>
      <c r="F867">
        <v>612.1</v>
      </c>
      <c r="G867">
        <v>612</v>
      </c>
      <c r="H867">
        <v>611.79999999999995</v>
      </c>
      <c r="I867">
        <v>611.70000000000005</v>
      </c>
      <c r="J867">
        <v>534</v>
      </c>
    </row>
    <row r="868" spans="1:10">
      <c r="A868">
        <v>1718</v>
      </c>
      <c r="B868">
        <v>613.6</v>
      </c>
      <c r="C868">
        <v>613.4</v>
      </c>
      <c r="D868">
        <v>613.29999999999995</v>
      </c>
      <c r="E868">
        <v>613.20000000000005</v>
      </c>
      <c r="F868">
        <v>613</v>
      </c>
      <c r="G868">
        <v>612.9</v>
      </c>
      <c r="H868">
        <v>612.79999999999995</v>
      </c>
      <c r="I868">
        <v>612.6</v>
      </c>
      <c r="J868">
        <v>532</v>
      </c>
    </row>
    <row r="869" spans="1:10">
      <c r="A869">
        <v>1720</v>
      </c>
      <c r="B869">
        <v>614.5</v>
      </c>
      <c r="C869">
        <v>614.4</v>
      </c>
      <c r="D869">
        <v>614.20000000000005</v>
      </c>
      <c r="E869">
        <v>614.1</v>
      </c>
      <c r="F869">
        <v>614</v>
      </c>
      <c r="G869">
        <v>613.79999999999995</v>
      </c>
      <c r="H869">
        <v>613.70000000000005</v>
      </c>
      <c r="I869">
        <v>613.6</v>
      </c>
      <c r="J869">
        <v>530</v>
      </c>
    </row>
    <row r="870" spans="1:10">
      <c r="A870">
        <v>1722</v>
      </c>
      <c r="B870">
        <v>615.4</v>
      </c>
      <c r="C870">
        <v>615.29999999999995</v>
      </c>
      <c r="D870">
        <v>615.20000000000005</v>
      </c>
      <c r="E870">
        <v>615</v>
      </c>
      <c r="F870">
        <v>614.9</v>
      </c>
      <c r="G870">
        <v>614.79999999999995</v>
      </c>
      <c r="H870">
        <v>614.6</v>
      </c>
      <c r="I870">
        <v>614.5</v>
      </c>
      <c r="J870">
        <v>528</v>
      </c>
    </row>
    <row r="871" spans="1:10">
      <c r="A871">
        <v>1724</v>
      </c>
      <c r="B871">
        <v>616.4</v>
      </c>
      <c r="C871">
        <v>616.20000000000005</v>
      </c>
      <c r="D871">
        <v>616.1</v>
      </c>
      <c r="E871">
        <v>616</v>
      </c>
      <c r="F871">
        <v>615.79999999999995</v>
      </c>
      <c r="G871">
        <v>615.70000000000005</v>
      </c>
      <c r="H871">
        <v>615.6</v>
      </c>
      <c r="I871">
        <v>615.5</v>
      </c>
      <c r="J871">
        <v>526</v>
      </c>
    </row>
    <row r="872" spans="1:10">
      <c r="A872">
        <v>1726</v>
      </c>
      <c r="B872">
        <v>617.29999999999995</v>
      </c>
      <c r="C872">
        <v>617.20000000000005</v>
      </c>
      <c r="D872">
        <v>617</v>
      </c>
      <c r="E872">
        <v>616.9</v>
      </c>
      <c r="F872">
        <v>616.79999999999995</v>
      </c>
      <c r="G872">
        <v>616.70000000000005</v>
      </c>
      <c r="H872">
        <v>616.5</v>
      </c>
      <c r="I872">
        <v>616.4</v>
      </c>
      <c r="J872">
        <v>524</v>
      </c>
    </row>
    <row r="873" spans="1:10">
      <c r="A873">
        <v>1728</v>
      </c>
      <c r="B873">
        <v>618.20000000000005</v>
      </c>
      <c r="C873">
        <v>618.1</v>
      </c>
      <c r="D873">
        <v>618</v>
      </c>
      <c r="E873">
        <v>617.79999999999995</v>
      </c>
      <c r="F873">
        <v>617.70000000000005</v>
      </c>
      <c r="G873">
        <v>617.6</v>
      </c>
      <c r="H873">
        <v>617.5</v>
      </c>
      <c r="I873">
        <v>617.29999999999995</v>
      </c>
      <c r="J873">
        <v>522</v>
      </c>
    </row>
    <row r="874" spans="1:10">
      <c r="A874">
        <v>1730</v>
      </c>
      <c r="B874">
        <v>619.20000000000005</v>
      </c>
      <c r="C874">
        <v>619</v>
      </c>
      <c r="D874">
        <v>618.9</v>
      </c>
      <c r="E874">
        <v>618.79999999999995</v>
      </c>
      <c r="F874">
        <v>618.70000000000005</v>
      </c>
      <c r="G874">
        <v>618.5</v>
      </c>
      <c r="H874">
        <v>618.4</v>
      </c>
      <c r="I874">
        <v>618.29999999999995</v>
      </c>
      <c r="J874">
        <v>520</v>
      </c>
    </row>
    <row r="875" spans="1:10">
      <c r="A875">
        <v>1732</v>
      </c>
      <c r="B875">
        <v>620.1</v>
      </c>
      <c r="C875">
        <v>620</v>
      </c>
      <c r="D875">
        <v>619.9</v>
      </c>
      <c r="E875">
        <v>619.70000000000005</v>
      </c>
      <c r="F875">
        <v>619.6</v>
      </c>
      <c r="G875">
        <v>619.5</v>
      </c>
      <c r="H875">
        <v>619.29999999999995</v>
      </c>
      <c r="I875">
        <v>619.20000000000005</v>
      </c>
      <c r="J875">
        <v>518</v>
      </c>
    </row>
    <row r="876" spans="1:10">
      <c r="A876">
        <v>1734</v>
      </c>
      <c r="B876">
        <v>621.1</v>
      </c>
      <c r="C876">
        <v>620.9</v>
      </c>
      <c r="D876">
        <v>620.79999999999995</v>
      </c>
      <c r="E876">
        <v>620.70000000000005</v>
      </c>
      <c r="F876">
        <v>620.5</v>
      </c>
      <c r="G876">
        <v>620.4</v>
      </c>
      <c r="H876">
        <v>620.29999999999995</v>
      </c>
      <c r="I876">
        <v>620.1</v>
      </c>
      <c r="J876">
        <v>516</v>
      </c>
    </row>
    <row r="877" spans="1:10">
      <c r="A877">
        <v>1736</v>
      </c>
      <c r="B877">
        <v>622</v>
      </c>
      <c r="C877">
        <v>621.9</v>
      </c>
      <c r="D877">
        <v>621.70000000000005</v>
      </c>
      <c r="E877">
        <v>621.6</v>
      </c>
      <c r="F877">
        <v>621.5</v>
      </c>
      <c r="G877">
        <v>621.29999999999995</v>
      </c>
      <c r="H877">
        <v>621.20000000000005</v>
      </c>
      <c r="I877">
        <v>621.1</v>
      </c>
      <c r="J877">
        <v>514</v>
      </c>
    </row>
    <row r="878" spans="1:10">
      <c r="A878">
        <v>1738</v>
      </c>
      <c r="B878">
        <v>622.9</v>
      </c>
      <c r="C878">
        <v>622.79999999999995</v>
      </c>
      <c r="D878">
        <v>622.70000000000005</v>
      </c>
      <c r="E878">
        <v>622.5</v>
      </c>
      <c r="F878">
        <v>622.4</v>
      </c>
      <c r="G878">
        <v>622.29999999999995</v>
      </c>
      <c r="H878">
        <v>622.1</v>
      </c>
      <c r="I878">
        <v>622</v>
      </c>
      <c r="J878">
        <v>512</v>
      </c>
    </row>
    <row r="879" spans="1:10">
      <c r="A879">
        <v>1740</v>
      </c>
      <c r="B879">
        <v>623.9</v>
      </c>
      <c r="C879">
        <v>623.70000000000005</v>
      </c>
      <c r="D879">
        <v>623.6</v>
      </c>
      <c r="E879">
        <v>623.5</v>
      </c>
      <c r="F879">
        <v>623.29999999999995</v>
      </c>
      <c r="G879">
        <v>623.20000000000005</v>
      </c>
      <c r="H879">
        <v>623.1</v>
      </c>
      <c r="I879">
        <v>622.9</v>
      </c>
      <c r="J879">
        <v>510</v>
      </c>
    </row>
    <row r="880" spans="1:10">
      <c r="A880">
        <v>1742</v>
      </c>
      <c r="B880">
        <v>624.79999999999995</v>
      </c>
      <c r="C880">
        <v>624.70000000000005</v>
      </c>
      <c r="D880">
        <v>624.5</v>
      </c>
      <c r="E880">
        <v>624.4</v>
      </c>
      <c r="F880">
        <v>624.29999999999995</v>
      </c>
      <c r="G880">
        <v>624.1</v>
      </c>
      <c r="H880">
        <v>624</v>
      </c>
      <c r="I880">
        <v>623.9</v>
      </c>
      <c r="J880">
        <v>508</v>
      </c>
    </row>
    <row r="881" spans="1:10">
      <c r="A881">
        <v>1744</v>
      </c>
      <c r="B881">
        <v>625.70000000000005</v>
      </c>
      <c r="C881">
        <v>625.6</v>
      </c>
      <c r="D881">
        <v>625.5</v>
      </c>
      <c r="E881">
        <v>625.29999999999995</v>
      </c>
      <c r="F881">
        <v>625.20000000000005</v>
      </c>
      <c r="G881">
        <v>625.1</v>
      </c>
      <c r="H881">
        <v>624.9</v>
      </c>
      <c r="I881">
        <v>624.79999999999995</v>
      </c>
      <c r="J881">
        <v>506</v>
      </c>
    </row>
    <row r="882" spans="1:10">
      <c r="A882">
        <v>1746</v>
      </c>
      <c r="B882">
        <v>626.70000000000005</v>
      </c>
      <c r="C882">
        <v>626.5</v>
      </c>
      <c r="D882">
        <v>626.4</v>
      </c>
      <c r="E882">
        <v>626.29999999999995</v>
      </c>
      <c r="F882">
        <v>626.1</v>
      </c>
      <c r="G882">
        <v>626</v>
      </c>
      <c r="H882">
        <v>625.9</v>
      </c>
      <c r="I882">
        <v>625.70000000000005</v>
      </c>
      <c r="J882">
        <v>504</v>
      </c>
    </row>
    <row r="883" spans="1:10">
      <c r="A883">
        <v>1748</v>
      </c>
      <c r="B883">
        <v>627.6</v>
      </c>
      <c r="C883">
        <v>627.5</v>
      </c>
      <c r="D883">
        <v>627.29999999999995</v>
      </c>
      <c r="E883">
        <v>627.20000000000005</v>
      </c>
      <c r="F883">
        <v>627.1</v>
      </c>
      <c r="G883">
        <v>626.9</v>
      </c>
      <c r="H883">
        <v>626.79999999999995</v>
      </c>
      <c r="I883">
        <v>626.70000000000005</v>
      </c>
      <c r="J883">
        <v>502</v>
      </c>
    </row>
    <row r="884" spans="1:10">
      <c r="A884">
        <v>1750</v>
      </c>
      <c r="B884">
        <v>628.5</v>
      </c>
      <c r="C884">
        <v>628.4</v>
      </c>
      <c r="D884">
        <v>628.29999999999995</v>
      </c>
      <c r="E884">
        <v>628.1</v>
      </c>
      <c r="F884">
        <v>628</v>
      </c>
      <c r="G884">
        <v>627.9</v>
      </c>
      <c r="H884">
        <v>627.79999999999995</v>
      </c>
      <c r="I884">
        <v>627.6</v>
      </c>
      <c r="J884">
        <v>500</v>
      </c>
    </row>
    <row r="885" spans="1:10">
      <c r="A885">
        <v>1752</v>
      </c>
      <c r="B885">
        <v>629.5</v>
      </c>
      <c r="C885">
        <v>629.29999999999995</v>
      </c>
      <c r="D885">
        <v>629.20000000000005</v>
      </c>
      <c r="E885">
        <v>629.1</v>
      </c>
      <c r="F885">
        <v>628.9</v>
      </c>
      <c r="G885">
        <v>628.79999999999995</v>
      </c>
      <c r="H885">
        <v>628.70000000000005</v>
      </c>
      <c r="I885">
        <v>628.6</v>
      </c>
      <c r="J885">
        <v>498</v>
      </c>
    </row>
    <row r="886" spans="1:10">
      <c r="A886">
        <v>1754</v>
      </c>
      <c r="B886">
        <v>630.4</v>
      </c>
      <c r="C886">
        <v>630.29999999999995</v>
      </c>
      <c r="D886">
        <v>630.1</v>
      </c>
      <c r="E886">
        <v>630</v>
      </c>
      <c r="F886">
        <v>629.9</v>
      </c>
      <c r="G886">
        <v>629.79999999999995</v>
      </c>
      <c r="H886">
        <v>629.6</v>
      </c>
      <c r="I886">
        <v>629.5</v>
      </c>
      <c r="J886">
        <v>496</v>
      </c>
    </row>
    <row r="887" spans="1:10">
      <c r="A887">
        <v>1756</v>
      </c>
      <c r="B887">
        <v>631.29999999999995</v>
      </c>
      <c r="C887">
        <v>631.20000000000005</v>
      </c>
      <c r="D887">
        <v>631.1</v>
      </c>
      <c r="E887">
        <v>631</v>
      </c>
      <c r="F887">
        <v>630.79999999999995</v>
      </c>
      <c r="G887">
        <v>630.70000000000005</v>
      </c>
      <c r="H887">
        <v>630.6</v>
      </c>
      <c r="I887">
        <v>630.4</v>
      </c>
      <c r="J887">
        <v>494</v>
      </c>
    </row>
    <row r="888" spans="1:10">
      <c r="A888">
        <v>1758</v>
      </c>
      <c r="B888">
        <v>632.29999999999995</v>
      </c>
      <c r="C888">
        <v>632.20000000000005</v>
      </c>
      <c r="D888">
        <v>632</v>
      </c>
      <c r="E888">
        <v>631.9</v>
      </c>
      <c r="F888">
        <v>631.79999999999995</v>
      </c>
      <c r="G888">
        <v>631.6</v>
      </c>
      <c r="H888">
        <v>631.5</v>
      </c>
      <c r="I888">
        <v>631.4</v>
      </c>
      <c r="J888">
        <v>492</v>
      </c>
    </row>
    <row r="889" spans="1:10">
      <c r="A889">
        <v>1760</v>
      </c>
      <c r="B889">
        <v>633.20000000000005</v>
      </c>
      <c r="C889">
        <v>633.1</v>
      </c>
      <c r="D889">
        <v>633</v>
      </c>
      <c r="E889">
        <v>632.79999999999995</v>
      </c>
      <c r="F889">
        <v>632.70000000000005</v>
      </c>
      <c r="G889">
        <v>632.6</v>
      </c>
      <c r="H889">
        <v>632.4</v>
      </c>
      <c r="I889">
        <v>632.29999999999995</v>
      </c>
      <c r="J889">
        <v>490</v>
      </c>
    </row>
    <row r="890" spans="1:10">
      <c r="A890">
        <v>1762</v>
      </c>
      <c r="B890">
        <v>634.20000000000005</v>
      </c>
      <c r="C890">
        <v>634</v>
      </c>
      <c r="D890">
        <v>633.9</v>
      </c>
      <c r="E890">
        <v>633.79999999999995</v>
      </c>
      <c r="F890">
        <v>633.6</v>
      </c>
      <c r="G890">
        <v>633.5</v>
      </c>
      <c r="H890">
        <v>633.4</v>
      </c>
      <c r="I890">
        <v>633.20000000000005</v>
      </c>
      <c r="J890">
        <v>488</v>
      </c>
    </row>
    <row r="891" spans="1:10">
      <c r="A891">
        <v>1764</v>
      </c>
      <c r="B891">
        <v>635.1</v>
      </c>
      <c r="C891">
        <v>635</v>
      </c>
      <c r="D891">
        <v>634.79999999999995</v>
      </c>
      <c r="E891">
        <v>634.70000000000005</v>
      </c>
      <c r="F891">
        <v>634.6</v>
      </c>
      <c r="G891">
        <v>634.4</v>
      </c>
      <c r="H891">
        <v>634.29999999999995</v>
      </c>
      <c r="I891">
        <v>634.20000000000005</v>
      </c>
      <c r="J891">
        <v>486</v>
      </c>
    </row>
    <row r="892" spans="1:10">
      <c r="A892">
        <v>1766</v>
      </c>
      <c r="B892">
        <v>636</v>
      </c>
      <c r="C892">
        <v>635.9</v>
      </c>
      <c r="D892">
        <v>635.79999999999995</v>
      </c>
      <c r="E892">
        <v>635.6</v>
      </c>
      <c r="F892">
        <v>635.5</v>
      </c>
      <c r="G892">
        <v>635.4</v>
      </c>
      <c r="H892">
        <v>635.20000000000005</v>
      </c>
      <c r="I892">
        <v>635.1</v>
      </c>
      <c r="J892">
        <v>484</v>
      </c>
    </row>
    <row r="893" spans="1:10">
      <c r="A893">
        <v>1768</v>
      </c>
      <c r="B893">
        <v>637</v>
      </c>
      <c r="C893">
        <v>636.79999999999995</v>
      </c>
      <c r="D893">
        <v>636.70000000000005</v>
      </c>
      <c r="E893">
        <v>636.6</v>
      </c>
      <c r="F893">
        <v>636.4</v>
      </c>
      <c r="G893">
        <v>636.29999999999995</v>
      </c>
      <c r="H893">
        <v>636.20000000000005</v>
      </c>
      <c r="I893">
        <v>636</v>
      </c>
      <c r="J893">
        <v>482</v>
      </c>
    </row>
    <row r="894" spans="1:10">
      <c r="A894">
        <v>1770</v>
      </c>
      <c r="B894">
        <v>637.9</v>
      </c>
      <c r="C894">
        <v>637.79999999999995</v>
      </c>
      <c r="D894">
        <v>637.6</v>
      </c>
      <c r="E894">
        <v>637.5</v>
      </c>
      <c r="F894">
        <v>637.4</v>
      </c>
      <c r="G894">
        <v>637.20000000000005</v>
      </c>
      <c r="H894">
        <v>637.1</v>
      </c>
      <c r="I894">
        <v>637</v>
      </c>
      <c r="J894">
        <v>480</v>
      </c>
    </row>
    <row r="895" spans="1:10">
      <c r="A895">
        <v>1772</v>
      </c>
      <c r="B895">
        <v>638.79999999999995</v>
      </c>
      <c r="C895">
        <v>638.70000000000005</v>
      </c>
      <c r="D895">
        <v>638.6</v>
      </c>
      <c r="E895">
        <v>638.4</v>
      </c>
      <c r="F895">
        <v>638.29999999999995</v>
      </c>
      <c r="G895">
        <v>638.20000000000005</v>
      </c>
      <c r="H895">
        <v>638</v>
      </c>
      <c r="I895">
        <v>637.9</v>
      </c>
      <c r="J895">
        <v>478</v>
      </c>
    </row>
    <row r="896" spans="1:10">
      <c r="A896">
        <v>1774</v>
      </c>
      <c r="B896">
        <v>639.79999999999995</v>
      </c>
      <c r="C896">
        <v>639.6</v>
      </c>
      <c r="D896">
        <v>639.5</v>
      </c>
      <c r="E896">
        <v>639.4</v>
      </c>
      <c r="F896">
        <v>639.20000000000005</v>
      </c>
      <c r="G896">
        <v>639.1</v>
      </c>
      <c r="H896">
        <v>639</v>
      </c>
      <c r="I896">
        <v>638.79999999999995</v>
      </c>
      <c r="J896">
        <v>476</v>
      </c>
    </row>
    <row r="897" spans="1:10">
      <c r="A897">
        <v>1776</v>
      </c>
      <c r="B897">
        <v>640.70000000000005</v>
      </c>
      <c r="C897">
        <v>640.6</v>
      </c>
      <c r="D897">
        <v>640.4</v>
      </c>
      <c r="E897">
        <v>640.29999999999995</v>
      </c>
      <c r="F897">
        <v>640.20000000000005</v>
      </c>
      <c r="G897">
        <v>640</v>
      </c>
      <c r="H897">
        <v>639.9</v>
      </c>
      <c r="I897">
        <v>639.79999999999995</v>
      </c>
      <c r="J897">
        <v>474</v>
      </c>
    </row>
    <row r="898" spans="1:10">
      <c r="A898">
        <v>1778</v>
      </c>
      <c r="B898">
        <v>641.6</v>
      </c>
      <c r="C898">
        <v>641.5</v>
      </c>
      <c r="D898">
        <v>641.4</v>
      </c>
      <c r="E898">
        <v>641.20000000000005</v>
      </c>
      <c r="F898">
        <v>641.1</v>
      </c>
      <c r="G898">
        <v>641</v>
      </c>
      <c r="H898">
        <v>640.9</v>
      </c>
      <c r="I898">
        <v>640.70000000000005</v>
      </c>
      <c r="J898">
        <v>472</v>
      </c>
    </row>
    <row r="899" spans="1:10">
      <c r="A899">
        <v>1780</v>
      </c>
      <c r="B899">
        <v>642.6</v>
      </c>
      <c r="C899">
        <v>642.4</v>
      </c>
      <c r="D899">
        <v>642.29999999999995</v>
      </c>
      <c r="E899">
        <v>642.20000000000005</v>
      </c>
      <c r="F899">
        <v>642.1</v>
      </c>
      <c r="G899">
        <v>641.9</v>
      </c>
      <c r="H899">
        <v>641.79999999999995</v>
      </c>
      <c r="I899">
        <v>641.70000000000005</v>
      </c>
      <c r="J899">
        <v>470</v>
      </c>
    </row>
    <row r="900" spans="1:10">
      <c r="A900">
        <v>1782</v>
      </c>
      <c r="B900">
        <v>643.5</v>
      </c>
      <c r="C900">
        <v>643.4</v>
      </c>
      <c r="D900">
        <v>643.20000000000005</v>
      </c>
      <c r="E900">
        <v>643.1</v>
      </c>
      <c r="F900">
        <v>643</v>
      </c>
      <c r="G900">
        <v>642.9</v>
      </c>
      <c r="H900">
        <v>642.70000000000005</v>
      </c>
      <c r="I900">
        <v>642.6</v>
      </c>
      <c r="J900">
        <v>468</v>
      </c>
    </row>
    <row r="901" spans="1:10">
      <c r="A901">
        <v>1784</v>
      </c>
      <c r="B901">
        <v>644.4</v>
      </c>
      <c r="C901">
        <v>644.29999999999995</v>
      </c>
      <c r="D901">
        <v>644.20000000000005</v>
      </c>
      <c r="E901">
        <v>644.1</v>
      </c>
      <c r="F901">
        <v>643.9</v>
      </c>
      <c r="G901">
        <v>643.79999999999995</v>
      </c>
      <c r="H901">
        <v>643.70000000000005</v>
      </c>
      <c r="I901">
        <v>643.5</v>
      </c>
      <c r="J901">
        <v>466</v>
      </c>
    </row>
    <row r="902" spans="1:10">
      <c r="A902">
        <v>1786</v>
      </c>
      <c r="B902">
        <v>645.4</v>
      </c>
      <c r="C902">
        <v>645.29999999999995</v>
      </c>
      <c r="D902">
        <v>645.1</v>
      </c>
      <c r="E902">
        <v>645</v>
      </c>
      <c r="F902">
        <v>644.9</v>
      </c>
      <c r="G902">
        <v>644.70000000000005</v>
      </c>
      <c r="H902">
        <v>644.6</v>
      </c>
      <c r="I902">
        <v>644.5</v>
      </c>
      <c r="J902">
        <v>464</v>
      </c>
    </row>
    <row r="903" spans="1:10">
      <c r="A903">
        <v>1788</v>
      </c>
      <c r="B903">
        <v>646.29999999999995</v>
      </c>
      <c r="C903">
        <v>646.20000000000005</v>
      </c>
      <c r="D903">
        <v>646.1</v>
      </c>
      <c r="E903">
        <v>645.9</v>
      </c>
      <c r="F903">
        <v>645.79999999999995</v>
      </c>
      <c r="G903">
        <v>645.70000000000005</v>
      </c>
      <c r="H903">
        <v>645.5</v>
      </c>
      <c r="I903">
        <v>645.4</v>
      </c>
      <c r="J903">
        <v>462</v>
      </c>
    </row>
    <row r="904" spans="1:10">
      <c r="A904">
        <v>1790</v>
      </c>
      <c r="B904">
        <v>647.29999999999995</v>
      </c>
      <c r="C904">
        <v>647.1</v>
      </c>
      <c r="D904">
        <v>647</v>
      </c>
      <c r="E904">
        <v>646.9</v>
      </c>
      <c r="F904">
        <v>646.70000000000005</v>
      </c>
      <c r="G904">
        <v>646.6</v>
      </c>
      <c r="H904">
        <v>646.5</v>
      </c>
      <c r="I904">
        <v>646.29999999999995</v>
      </c>
      <c r="J904">
        <v>460</v>
      </c>
    </row>
    <row r="905" spans="1:10">
      <c r="A905">
        <v>1792</v>
      </c>
      <c r="B905">
        <v>648.20000000000005</v>
      </c>
      <c r="C905">
        <v>648.1</v>
      </c>
      <c r="D905">
        <v>647.9</v>
      </c>
      <c r="E905">
        <v>647.79999999999995</v>
      </c>
      <c r="F905">
        <v>647.70000000000005</v>
      </c>
      <c r="G905">
        <v>647.5</v>
      </c>
      <c r="H905">
        <v>647.4</v>
      </c>
      <c r="I905">
        <v>647.29999999999995</v>
      </c>
      <c r="J905">
        <v>458</v>
      </c>
    </row>
    <row r="906" spans="1:10">
      <c r="A906">
        <v>1794</v>
      </c>
      <c r="B906">
        <v>649.1</v>
      </c>
      <c r="C906">
        <v>649</v>
      </c>
      <c r="D906">
        <v>648.9</v>
      </c>
      <c r="E906">
        <v>648.70000000000005</v>
      </c>
      <c r="F906">
        <v>648.6</v>
      </c>
      <c r="G906">
        <v>648.5</v>
      </c>
      <c r="H906">
        <v>648.29999999999995</v>
      </c>
      <c r="I906">
        <v>648.20000000000005</v>
      </c>
      <c r="J906">
        <v>456</v>
      </c>
    </row>
    <row r="907" spans="1:10">
      <c r="A907">
        <v>1796</v>
      </c>
      <c r="B907">
        <v>650.1</v>
      </c>
      <c r="C907">
        <v>649.9</v>
      </c>
      <c r="D907">
        <v>649.79999999999995</v>
      </c>
      <c r="E907">
        <v>649.70000000000005</v>
      </c>
      <c r="F907">
        <v>649.5</v>
      </c>
      <c r="G907">
        <v>649.4</v>
      </c>
      <c r="H907">
        <v>649.29999999999995</v>
      </c>
      <c r="I907">
        <v>649.1</v>
      </c>
      <c r="J907">
        <v>454</v>
      </c>
    </row>
    <row r="908" spans="1:10">
      <c r="A908">
        <v>1798</v>
      </c>
      <c r="B908">
        <v>651</v>
      </c>
      <c r="C908">
        <v>650.9</v>
      </c>
      <c r="D908">
        <v>650.70000000000005</v>
      </c>
      <c r="E908">
        <v>650.6</v>
      </c>
      <c r="F908">
        <v>650.5</v>
      </c>
      <c r="G908">
        <v>650.29999999999995</v>
      </c>
      <c r="H908">
        <v>650.20000000000005</v>
      </c>
      <c r="I908">
        <v>650.1</v>
      </c>
      <c r="J908">
        <v>452</v>
      </c>
    </row>
    <row r="909" spans="1:10">
      <c r="A909">
        <v>1800</v>
      </c>
      <c r="B909">
        <v>651.9</v>
      </c>
      <c r="C909">
        <v>651.79999999999995</v>
      </c>
      <c r="D909">
        <v>651.70000000000005</v>
      </c>
      <c r="E909">
        <v>651.5</v>
      </c>
      <c r="F909">
        <v>651.4</v>
      </c>
      <c r="G909">
        <v>651.29999999999995</v>
      </c>
      <c r="H909">
        <v>651.1</v>
      </c>
      <c r="I909">
        <v>651</v>
      </c>
      <c r="J909">
        <v>450</v>
      </c>
    </row>
    <row r="910" spans="1:10">
      <c r="A910">
        <v>1802</v>
      </c>
      <c r="B910">
        <v>652.9</v>
      </c>
      <c r="C910">
        <v>652.70000000000005</v>
      </c>
      <c r="D910">
        <v>652.6</v>
      </c>
      <c r="E910">
        <v>652.5</v>
      </c>
      <c r="F910">
        <v>652.29999999999995</v>
      </c>
      <c r="G910">
        <v>652.20000000000005</v>
      </c>
      <c r="H910">
        <v>652.1</v>
      </c>
      <c r="I910">
        <v>652</v>
      </c>
      <c r="J910">
        <v>448</v>
      </c>
    </row>
    <row r="911" spans="1:10">
      <c r="A911">
        <v>1804</v>
      </c>
      <c r="B911">
        <v>653.79999999999995</v>
      </c>
      <c r="C911">
        <v>653.70000000000005</v>
      </c>
      <c r="D911">
        <v>653.5</v>
      </c>
      <c r="E911">
        <v>653.4</v>
      </c>
      <c r="F911">
        <v>653.29999999999995</v>
      </c>
      <c r="G911">
        <v>653.1</v>
      </c>
      <c r="H911">
        <v>653</v>
      </c>
      <c r="I911">
        <v>652.9</v>
      </c>
      <c r="J911">
        <v>446</v>
      </c>
    </row>
    <row r="912" spans="1:10">
      <c r="A912">
        <v>1806</v>
      </c>
      <c r="B912">
        <v>654.70000000000005</v>
      </c>
      <c r="C912">
        <v>654.6</v>
      </c>
      <c r="D912">
        <v>654.5</v>
      </c>
      <c r="E912">
        <v>654.29999999999995</v>
      </c>
      <c r="F912">
        <v>654.20000000000005</v>
      </c>
      <c r="G912">
        <v>654.1</v>
      </c>
      <c r="H912">
        <v>654</v>
      </c>
      <c r="I912">
        <v>653.79999999999995</v>
      </c>
      <c r="J912">
        <v>444</v>
      </c>
    </row>
    <row r="913" spans="1:10">
      <c r="A913">
        <v>1808</v>
      </c>
      <c r="B913">
        <v>655.7</v>
      </c>
      <c r="C913">
        <v>655.5</v>
      </c>
      <c r="D913">
        <v>655.4</v>
      </c>
      <c r="E913">
        <v>655.29999999999995</v>
      </c>
      <c r="F913">
        <v>655.20000000000005</v>
      </c>
      <c r="G913">
        <v>655</v>
      </c>
      <c r="H913">
        <v>654.9</v>
      </c>
      <c r="I913">
        <v>654.79999999999995</v>
      </c>
      <c r="J913">
        <v>442</v>
      </c>
    </row>
    <row r="914" spans="1:10">
      <c r="A914">
        <v>1810</v>
      </c>
      <c r="B914">
        <v>656.6</v>
      </c>
      <c r="C914">
        <v>656.5</v>
      </c>
      <c r="D914">
        <v>656.4</v>
      </c>
      <c r="E914">
        <v>656.2</v>
      </c>
      <c r="F914">
        <v>656.1</v>
      </c>
      <c r="G914">
        <v>656</v>
      </c>
      <c r="H914">
        <v>655.8</v>
      </c>
      <c r="I914">
        <v>655.7</v>
      </c>
      <c r="J914">
        <v>440</v>
      </c>
    </row>
    <row r="915" spans="1:10">
      <c r="A915">
        <v>1812</v>
      </c>
      <c r="B915">
        <v>657.5</v>
      </c>
      <c r="C915">
        <v>657.4</v>
      </c>
      <c r="D915">
        <v>657.3</v>
      </c>
      <c r="E915">
        <v>657.2</v>
      </c>
      <c r="F915">
        <v>657</v>
      </c>
      <c r="G915">
        <v>656.9</v>
      </c>
      <c r="H915">
        <v>656.8</v>
      </c>
      <c r="I915">
        <v>656.6</v>
      </c>
      <c r="J915">
        <v>438</v>
      </c>
    </row>
    <row r="916" spans="1:10">
      <c r="A916">
        <v>1814</v>
      </c>
      <c r="B916">
        <v>658.5</v>
      </c>
      <c r="C916">
        <v>658.4</v>
      </c>
      <c r="D916">
        <v>658.2</v>
      </c>
      <c r="E916">
        <v>658.1</v>
      </c>
      <c r="F916">
        <v>658</v>
      </c>
      <c r="G916">
        <v>657.8</v>
      </c>
      <c r="H916">
        <v>657.7</v>
      </c>
      <c r="I916">
        <v>657.6</v>
      </c>
      <c r="J916">
        <v>436</v>
      </c>
    </row>
    <row r="917" spans="1:10">
      <c r="A917">
        <v>1816</v>
      </c>
      <c r="B917">
        <v>659.4</v>
      </c>
      <c r="C917">
        <v>659.3</v>
      </c>
      <c r="D917">
        <v>659.2</v>
      </c>
      <c r="E917">
        <v>659</v>
      </c>
      <c r="F917">
        <v>658.9</v>
      </c>
      <c r="G917">
        <v>658.8</v>
      </c>
      <c r="H917">
        <v>658.6</v>
      </c>
      <c r="I917">
        <v>658.5</v>
      </c>
      <c r="J917">
        <v>434</v>
      </c>
    </row>
    <row r="918" spans="1:10">
      <c r="A918">
        <v>1818</v>
      </c>
      <c r="B918">
        <v>660.4</v>
      </c>
      <c r="C918">
        <v>660.2</v>
      </c>
      <c r="D918">
        <v>660.1</v>
      </c>
      <c r="E918">
        <v>660</v>
      </c>
      <c r="F918">
        <v>659.8</v>
      </c>
      <c r="G918">
        <v>659.7</v>
      </c>
      <c r="H918">
        <v>659.6</v>
      </c>
      <c r="I918">
        <v>659.4</v>
      </c>
      <c r="J918">
        <v>432</v>
      </c>
    </row>
    <row r="919" spans="1:10">
      <c r="A919">
        <v>1820</v>
      </c>
      <c r="B919">
        <v>661.3</v>
      </c>
      <c r="C919">
        <v>661.2</v>
      </c>
      <c r="D919">
        <v>661</v>
      </c>
      <c r="E919">
        <v>660.9</v>
      </c>
      <c r="F919">
        <v>660.8</v>
      </c>
      <c r="G919">
        <v>660.6</v>
      </c>
      <c r="H919">
        <v>660.5</v>
      </c>
      <c r="I919">
        <v>660.4</v>
      </c>
      <c r="J919">
        <v>430</v>
      </c>
    </row>
    <row r="920" spans="1:10">
      <c r="A920">
        <v>1822</v>
      </c>
      <c r="B920">
        <v>662.2</v>
      </c>
      <c r="C920">
        <v>662.1</v>
      </c>
      <c r="D920">
        <v>662</v>
      </c>
      <c r="E920">
        <v>661.8</v>
      </c>
      <c r="F920">
        <v>661.7</v>
      </c>
      <c r="G920">
        <v>661.6</v>
      </c>
      <c r="H920">
        <v>661.4</v>
      </c>
      <c r="I920">
        <v>661.3</v>
      </c>
      <c r="J920">
        <v>428</v>
      </c>
    </row>
    <row r="921" spans="1:10">
      <c r="A921">
        <v>1824</v>
      </c>
      <c r="B921">
        <v>663.2</v>
      </c>
      <c r="C921">
        <v>663</v>
      </c>
      <c r="D921">
        <v>662.9</v>
      </c>
      <c r="E921">
        <v>662.8</v>
      </c>
      <c r="F921">
        <v>662.6</v>
      </c>
      <c r="G921">
        <v>662.5</v>
      </c>
      <c r="H921">
        <v>662.4</v>
      </c>
      <c r="I921">
        <v>662.2</v>
      </c>
      <c r="J921">
        <v>426</v>
      </c>
    </row>
    <row r="922" spans="1:10">
      <c r="A922">
        <v>1826</v>
      </c>
      <c r="B922">
        <v>664.1</v>
      </c>
      <c r="C922">
        <v>664</v>
      </c>
      <c r="D922">
        <v>663.8</v>
      </c>
      <c r="E922">
        <v>663.7</v>
      </c>
      <c r="F922">
        <v>663.6</v>
      </c>
      <c r="G922">
        <v>663.4</v>
      </c>
      <c r="H922">
        <v>663.3</v>
      </c>
      <c r="I922">
        <v>663.2</v>
      </c>
      <c r="J922">
        <v>424</v>
      </c>
    </row>
    <row r="923" spans="1:10">
      <c r="A923">
        <v>1828</v>
      </c>
      <c r="B923">
        <v>665</v>
      </c>
      <c r="C923">
        <v>664.9</v>
      </c>
      <c r="D923">
        <v>664.8</v>
      </c>
      <c r="E923">
        <v>664.6</v>
      </c>
      <c r="F923">
        <v>664.5</v>
      </c>
      <c r="G923">
        <v>664.4</v>
      </c>
      <c r="H923">
        <v>664.2</v>
      </c>
      <c r="I923">
        <v>664.1</v>
      </c>
      <c r="J923">
        <v>422</v>
      </c>
    </row>
    <row r="924" spans="1:10">
      <c r="A924">
        <v>1830</v>
      </c>
      <c r="B924">
        <v>666</v>
      </c>
      <c r="C924">
        <v>665.8</v>
      </c>
      <c r="D924">
        <v>665.7</v>
      </c>
      <c r="E924">
        <v>665.6</v>
      </c>
      <c r="F924">
        <v>665.4</v>
      </c>
      <c r="G924">
        <v>665.3</v>
      </c>
      <c r="H924">
        <v>665.2</v>
      </c>
      <c r="I924">
        <v>665.1</v>
      </c>
      <c r="J924">
        <v>420</v>
      </c>
    </row>
    <row r="925" spans="1:10">
      <c r="A925">
        <v>1832</v>
      </c>
      <c r="B925">
        <v>666.9</v>
      </c>
      <c r="C925">
        <v>666.8</v>
      </c>
      <c r="D925">
        <v>666.6</v>
      </c>
      <c r="E925">
        <v>666.5</v>
      </c>
      <c r="F925">
        <v>666.4</v>
      </c>
      <c r="G925">
        <v>666.3</v>
      </c>
      <c r="H925">
        <v>666.1</v>
      </c>
      <c r="I925">
        <v>666</v>
      </c>
      <c r="J925">
        <v>418</v>
      </c>
    </row>
    <row r="926" spans="1:10">
      <c r="A926">
        <v>1834</v>
      </c>
      <c r="B926">
        <v>667.8</v>
      </c>
      <c r="C926">
        <v>667.7</v>
      </c>
      <c r="D926">
        <v>667.6</v>
      </c>
      <c r="E926">
        <v>667.4</v>
      </c>
      <c r="F926">
        <v>667.3</v>
      </c>
      <c r="G926">
        <v>667.2</v>
      </c>
      <c r="H926">
        <v>667.1</v>
      </c>
      <c r="I926">
        <v>666.9</v>
      </c>
      <c r="J926">
        <v>416</v>
      </c>
    </row>
    <row r="927" spans="1:10">
      <c r="A927">
        <v>1836</v>
      </c>
      <c r="B927">
        <v>668.8</v>
      </c>
      <c r="C927">
        <v>668.6</v>
      </c>
      <c r="D927">
        <v>668.5</v>
      </c>
      <c r="E927">
        <v>668.4</v>
      </c>
      <c r="F927">
        <v>668.3</v>
      </c>
      <c r="G927">
        <v>668.1</v>
      </c>
      <c r="H927">
        <v>668</v>
      </c>
      <c r="I927">
        <v>667.9</v>
      </c>
      <c r="J927">
        <v>414</v>
      </c>
    </row>
    <row r="928" spans="1:10">
      <c r="A928">
        <v>1838</v>
      </c>
      <c r="B928">
        <v>669.7</v>
      </c>
      <c r="C928">
        <v>669.6</v>
      </c>
      <c r="D928">
        <v>669.5</v>
      </c>
      <c r="E928">
        <v>669.3</v>
      </c>
      <c r="F928">
        <v>669.2</v>
      </c>
      <c r="G928">
        <v>669.1</v>
      </c>
      <c r="H928">
        <v>668.9</v>
      </c>
      <c r="I928">
        <v>668.8</v>
      </c>
      <c r="J928">
        <v>412</v>
      </c>
    </row>
    <row r="929" spans="1:10">
      <c r="A929">
        <v>1840</v>
      </c>
      <c r="B929">
        <v>670.7</v>
      </c>
      <c r="C929">
        <v>670.5</v>
      </c>
      <c r="D929">
        <v>670.4</v>
      </c>
      <c r="E929">
        <v>670.3</v>
      </c>
      <c r="F929">
        <v>670.1</v>
      </c>
      <c r="G929">
        <v>670</v>
      </c>
      <c r="H929">
        <v>669.9</v>
      </c>
      <c r="I929">
        <v>669.7</v>
      </c>
      <c r="J929">
        <v>410</v>
      </c>
    </row>
    <row r="930" spans="1:10">
      <c r="A930">
        <v>1842</v>
      </c>
      <c r="B930">
        <v>671.6</v>
      </c>
      <c r="C930">
        <v>671.5</v>
      </c>
      <c r="D930">
        <v>671.3</v>
      </c>
      <c r="E930">
        <v>671.2</v>
      </c>
      <c r="F930">
        <v>671.1</v>
      </c>
      <c r="G930">
        <v>670.9</v>
      </c>
      <c r="H930">
        <v>670.8</v>
      </c>
      <c r="I930">
        <v>670.7</v>
      </c>
      <c r="J930">
        <v>408</v>
      </c>
    </row>
    <row r="931" spans="1:10">
      <c r="A931">
        <v>1844</v>
      </c>
      <c r="B931">
        <v>672.5</v>
      </c>
      <c r="C931">
        <v>672.4</v>
      </c>
      <c r="D931">
        <v>672.3</v>
      </c>
      <c r="E931">
        <v>672.1</v>
      </c>
      <c r="F931">
        <v>672</v>
      </c>
      <c r="G931">
        <v>671.9</v>
      </c>
      <c r="H931">
        <v>671.7</v>
      </c>
      <c r="I931">
        <v>671.6</v>
      </c>
      <c r="J931">
        <v>406</v>
      </c>
    </row>
    <row r="932" spans="1:10">
      <c r="A932">
        <v>1846</v>
      </c>
      <c r="B932">
        <v>673.5</v>
      </c>
      <c r="C932">
        <v>673.3</v>
      </c>
      <c r="D932">
        <v>673.2</v>
      </c>
      <c r="E932">
        <v>673.1</v>
      </c>
      <c r="F932">
        <v>672.9</v>
      </c>
      <c r="G932">
        <v>672.8</v>
      </c>
      <c r="H932">
        <v>672.7</v>
      </c>
      <c r="I932">
        <v>672.5</v>
      </c>
      <c r="J932">
        <v>404</v>
      </c>
    </row>
    <row r="933" spans="1:10">
      <c r="A933">
        <v>1848</v>
      </c>
      <c r="B933">
        <v>674.4</v>
      </c>
      <c r="C933">
        <v>674.3</v>
      </c>
      <c r="D933">
        <v>674.1</v>
      </c>
      <c r="E933">
        <v>674</v>
      </c>
      <c r="F933">
        <v>673.9</v>
      </c>
      <c r="G933">
        <v>673.7</v>
      </c>
      <c r="H933">
        <v>673.6</v>
      </c>
      <c r="I933">
        <v>673.5</v>
      </c>
      <c r="J933">
        <v>402</v>
      </c>
    </row>
    <row r="934" spans="1:10">
      <c r="A934">
        <v>1850</v>
      </c>
      <c r="B934">
        <v>675.3</v>
      </c>
      <c r="C934">
        <v>675.2</v>
      </c>
      <c r="D934">
        <v>675.1</v>
      </c>
      <c r="E934">
        <v>674.9</v>
      </c>
      <c r="F934">
        <v>674.8</v>
      </c>
      <c r="G934">
        <v>674.7</v>
      </c>
      <c r="H934">
        <v>674.5</v>
      </c>
      <c r="I934">
        <v>674.4</v>
      </c>
      <c r="J934">
        <v>400</v>
      </c>
    </row>
    <row r="935" spans="1:10">
      <c r="A935">
        <v>1852</v>
      </c>
      <c r="B935">
        <v>676.3</v>
      </c>
      <c r="C935">
        <v>676.1</v>
      </c>
      <c r="D935">
        <v>676</v>
      </c>
      <c r="E935">
        <v>675.9</v>
      </c>
      <c r="F935">
        <v>675.7</v>
      </c>
      <c r="G935">
        <v>675.6</v>
      </c>
      <c r="H935">
        <v>675.5</v>
      </c>
      <c r="I935">
        <v>675.3</v>
      </c>
      <c r="J935">
        <v>398</v>
      </c>
    </row>
    <row r="936" spans="1:10">
      <c r="A936">
        <v>1854</v>
      </c>
      <c r="B936">
        <v>677.2</v>
      </c>
      <c r="C936">
        <v>677.1</v>
      </c>
      <c r="D936">
        <v>676.9</v>
      </c>
      <c r="E936">
        <v>676.8</v>
      </c>
      <c r="F936">
        <v>676.7</v>
      </c>
      <c r="G936">
        <v>676.5</v>
      </c>
      <c r="H936">
        <v>676.4</v>
      </c>
      <c r="I936">
        <v>676.3</v>
      </c>
      <c r="J936">
        <v>396</v>
      </c>
    </row>
    <row r="937" spans="1:10">
      <c r="A937">
        <v>1856</v>
      </c>
      <c r="B937">
        <v>678.1</v>
      </c>
      <c r="C937">
        <v>678</v>
      </c>
      <c r="D937">
        <v>677.9</v>
      </c>
      <c r="E937">
        <v>677.7</v>
      </c>
      <c r="F937">
        <v>677.6</v>
      </c>
      <c r="G937">
        <v>677.5</v>
      </c>
      <c r="H937">
        <v>677.4</v>
      </c>
      <c r="I937">
        <v>677.2</v>
      </c>
      <c r="J937">
        <v>394</v>
      </c>
    </row>
    <row r="938" spans="1:10">
      <c r="A938">
        <v>1858</v>
      </c>
      <c r="B938">
        <v>679.1</v>
      </c>
      <c r="C938">
        <v>678.9</v>
      </c>
      <c r="D938">
        <v>678.8</v>
      </c>
      <c r="E938">
        <v>678.7</v>
      </c>
      <c r="F938">
        <v>678.5</v>
      </c>
      <c r="G938">
        <v>678.4</v>
      </c>
      <c r="H938">
        <v>678.3</v>
      </c>
      <c r="I938">
        <v>678.2</v>
      </c>
      <c r="J938">
        <v>392</v>
      </c>
    </row>
    <row r="939" spans="1:10">
      <c r="A939">
        <v>1860</v>
      </c>
      <c r="B939">
        <v>680</v>
      </c>
      <c r="C939">
        <v>679.9</v>
      </c>
      <c r="D939">
        <v>679.7</v>
      </c>
      <c r="E939">
        <v>679.6</v>
      </c>
      <c r="F939">
        <v>679.5</v>
      </c>
      <c r="G939">
        <v>679.4</v>
      </c>
      <c r="H939">
        <v>679.2</v>
      </c>
      <c r="I939">
        <v>679.1</v>
      </c>
      <c r="J939">
        <v>390</v>
      </c>
    </row>
    <row r="940" spans="1:10">
      <c r="A940">
        <v>1862</v>
      </c>
      <c r="B940">
        <v>680.9</v>
      </c>
      <c r="C940">
        <v>680.8</v>
      </c>
      <c r="D940">
        <v>680.7</v>
      </c>
      <c r="E940">
        <v>680.6</v>
      </c>
      <c r="F940">
        <v>680.4</v>
      </c>
      <c r="G940">
        <v>680.3</v>
      </c>
      <c r="H940">
        <v>680.2</v>
      </c>
      <c r="I940">
        <v>680</v>
      </c>
      <c r="J940">
        <v>388</v>
      </c>
    </row>
    <row r="941" spans="1:10">
      <c r="A941">
        <v>1864</v>
      </c>
      <c r="B941">
        <v>681.9</v>
      </c>
      <c r="C941">
        <v>681.8</v>
      </c>
      <c r="D941">
        <v>681.6</v>
      </c>
      <c r="E941">
        <v>681.5</v>
      </c>
      <c r="F941">
        <v>681.4</v>
      </c>
      <c r="G941">
        <v>681.2</v>
      </c>
      <c r="H941">
        <v>681.1</v>
      </c>
      <c r="I941">
        <v>681</v>
      </c>
      <c r="J941">
        <v>386</v>
      </c>
    </row>
    <row r="942" spans="1:10">
      <c r="A942">
        <v>1866</v>
      </c>
      <c r="B942">
        <v>682.8</v>
      </c>
      <c r="C942">
        <v>682.7</v>
      </c>
      <c r="D942">
        <v>682.6</v>
      </c>
      <c r="E942">
        <v>682.4</v>
      </c>
      <c r="F942">
        <v>682.3</v>
      </c>
      <c r="G942">
        <v>682.2</v>
      </c>
      <c r="H942">
        <v>682</v>
      </c>
      <c r="I942">
        <v>681.9</v>
      </c>
      <c r="J942">
        <v>384</v>
      </c>
    </row>
    <row r="943" spans="1:10">
      <c r="A943">
        <v>1868</v>
      </c>
      <c r="B943">
        <v>683.8</v>
      </c>
      <c r="C943">
        <v>683.6</v>
      </c>
      <c r="D943">
        <v>683.5</v>
      </c>
      <c r="E943">
        <v>683.4</v>
      </c>
      <c r="F943">
        <v>683.2</v>
      </c>
      <c r="G943">
        <v>683.1</v>
      </c>
      <c r="H943">
        <v>683</v>
      </c>
      <c r="I943">
        <v>682.8</v>
      </c>
      <c r="J943">
        <v>382</v>
      </c>
    </row>
    <row r="944" spans="1:10">
      <c r="A944">
        <v>1870</v>
      </c>
      <c r="B944">
        <v>684.7</v>
      </c>
      <c r="C944">
        <v>684.6</v>
      </c>
      <c r="D944">
        <v>684.4</v>
      </c>
      <c r="E944">
        <v>684.3</v>
      </c>
      <c r="F944">
        <v>684.2</v>
      </c>
      <c r="G944">
        <v>684</v>
      </c>
      <c r="H944">
        <v>683.9</v>
      </c>
      <c r="I944">
        <v>683.8</v>
      </c>
      <c r="J944">
        <v>380</v>
      </c>
    </row>
    <row r="945" spans="1:10">
      <c r="A945">
        <v>1872</v>
      </c>
      <c r="B945">
        <v>685.6</v>
      </c>
      <c r="C945">
        <v>685.5</v>
      </c>
      <c r="D945">
        <v>685.4</v>
      </c>
      <c r="E945">
        <v>685.2</v>
      </c>
      <c r="F945">
        <v>685.1</v>
      </c>
      <c r="G945">
        <v>685</v>
      </c>
      <c r="H945">
        <v>684.8</v>
      </c>
      <c r="I945">
        <v>684.7</v>
      </c>
      <c r="J945">
        <v>378</v>
      </c>
    </row>
    <row r="946" spans="1:10">
      <c r="A946">
        <v>1874</v>
      </c>
      <c r="B946">
        <v>686.6</v>
      </c>
      <c r="C946">
        <v>686.4</v>
      </c>
      <c r="D946">
        <v>686.3</v>
      </c>
      <c r="E946">
        <v>686.2</v>
      </c>
      <c r="F946">
        <v>686</v>
      </c>
      <c r="G946">
        <v>685.9</v>
      </c>
      <c r="H946">
        <v>685.8</v>
      </c>
      <c r="I946">
        <v>685.6</v>
      </c>
      <c r="J946">
        <v>376</v>
      </c>
    </row>
    <row r="947" spans="1:10">
      <c r="A947">
        <v>1876</v>
      </c>
      <c r="B947">
        <v>687.5</v>
      </c>
      <c r="C947">
        <v>687.4</v>
      </c>
      <c r="D947">
        <v>687.2</v>
      </c>
      <c r="E947">
        <v>687.1</v>
      </c>
      <c r="F947">
        <v>687</v>
      </c>
      <c r="G947">
        <v>686.8</v>
      </c>
      <c r="H947">
        <v>686.7</v>
      </c>
      <c r="I947">
        <v>686.6</v>
      </c>
      <c r="J947">
        <v>374</v>
      </c>
    </row>
    <row r="948" spans="1:10">
      <c r="A948">
        <v>1878</v>
      </c>
      <c r="B948">
        <v>688.4</v>
      </c>
      <c r="C948">
        <v>688.3</v>
      </c>
      <c r="D948">
        <v>688.2</v>
      </c>
      <c r="E948">
        <v>688</v>
      </c>
      <c r="F948">
        <v>687.9</v>
      </c>
      <c r="G948">
        <v>687.8</v>
      </c>
      <c r="H948">
        <v>687.6</v>
      </c>
      <c r="I948">
        <v>687.5</v>
      </c>
      <c r="J948">
        <v>372</v>
      </c>
    </row>
    <row r="949" spans="1:10">
      <c r="A949">
        <v>1880</v>
      </c>
      <c r="B949">
        <v>689.4</v>
      </c>
      <c r="C949">
        <v>689.2</v>
      </c>
      <c r="D949">
        <v>689.1</v>
      </c>
      <c r="E949">
        <v>689</v>
      </c>
      <c r="F949">
        <v>688.8</v>
      </c>
      <c r="G949">
        <v>688.7</v>
      </c>
      <c r="H949">
        <v>688.6</v>
      </c>
      <c r="I949">
        <v>688.4</v>
      </c>
      <c r="J949">
        <v>370</v>
      </c>
    </row>
    <row r="950" spans="1:10">
      <c r="A950">
        <v>1882</v>
      </c>
      <c r="B950">
        <v>690.3</v>
      </c>
      <c r="C950">
        <v>690.2</v>
      </c>
      <c r="D950">
        <v>690</v>
      </c>
      <c r="E950">
        <v>689.9</v>
      </c>
      <c r="F950">
        <v>689.8</v>
      </c>
      <c r="G950">
        <v>689.6</v>
      </c>
      <c r="H950">
        <v>689.5</v>
      </c>
      <c r="I950">
        <v>689.4</v>
      </c>
      <c r="J950">
        <v>368</v>
      </c>
    </row>
    <row r="951" spans="1:10">
      <c r="A951">
        <v>1884</v>
      </c>
      <c r="B951">
        <v>691.2</v>
      </c>
      <c r="C951">
        <v>691.1</v>
      </c>
      <c r="D951">
        <v>691</v>
      </c>
      <c r="E951">
        <v>690.8</v>
      </c>
      <c r="F951">
        <v>690.7</v>
      </c>
      <c r="G951">
        <v>690.6</v>
      </c>
      <c r="H951">
        <v>690.5</v>
      </c>
      <c r="I951">
        <v>690.3</v>
      </c>
      <c r="J951">
        <v>366</v>
      </c>
    </row>
    <row r="952" spans="1:10">
      <c r="A952">
        <v>1886</v>
      </c>
      <c r="B952">
        <v>692.2</v>
      </c>
      <c r="C952">
        <v>692</v>
      </c>
      <c r="D952">
        <v>691.9</v>
      </c>
      <c r="E952">
        <v>691.8</v>
      </c>
      <c r="F952">
        <v>691.7</v>
      </c>
      <c r="G952">
        <v>691.5</v>
      </c>
      <c r="H952">
        <v>691.4</v>
      </c>
      <c r="I952">
        <v>691.3</v>
      </c>
      <c r="J952">
        <v>364</v>
      </c>
    </row>
    <row r="953" spans="1:10">
      <c r="A953">
        <v>1888</v>
      </c>
      <c r="B953">
        <v>693.1</v>
      </c>
      <c r="C953">
        <v>693</v>
      </c>
      <c r="D953">
        <v>692.8</v>
      </c>
      <c r="E953">
        <v>692.7</v>
      </c>
      <c r="F953">
        <v>692.6</v>
      </c>
      <c r="G953">
        <v>692.5</v>
      </c>
      <c r="H953">
        <v>692.3</v>
      </c>
      <c r="I953">
        <v>692.2</v>
      </c>
      <c r="J953">
        <v>362</v>
      </c>
    </row>
    <row r="954" spans="1:10">
      <c r="A954">
        <v>1890</v>
      </c>
      <c r="B954">
        <v>694</v>
      </c>
      <c r="C954">
        <v>693.9</v>
      </c>
      <c r="D954">
        <v>693.8</v>
      </c>
      <c r="E954">
        <v>693.7</v>
      </c>
      <c r="F954">
        <v>693.5</v>
      </c>
      <c r="G954">
        <v>693.4</v>
      </c>
      <c r="H954">
        <v>693.3</v>
      </c>
      <c r="I954">
        <v>693.1</v>
      </c>
      <c r="J954">
        <v>360</v>
      </c>
    </row>
    <row r="955" spans="1:10">
      <c r="A955">
        <v>1892</v>
      </c>
      <c r="B955">
        <v>695</v>
      </c>
      <c r="C955">
        <v>694.9</v>
      </c>
      <c r="D955">
        <v>694.7</v>
      </c>
      <c r="E955">
        <v>694.6</v>
      </c>
      <c r="F955">
        <v>694.5</v>
      </c>
      <c r="G955">
        <v>694.3</v>
      </c>
      <c r="H955">
        <v>694.2</v>
      </c>
      <c r="I955">
        <v>694.1</v>
      </c>
      <c r="J955">
        <v>358</v>
      </c>
    </row>
    <row r="956" spans="1:10">
      <c r="A956">
        <v>1894</v>
      </c>
      <c r="B956">
        <v>695.9</v>
      </c>
      <c r="C956">
        <v>695.8</v>
      </c>
      <c r="D956">
        <v>695.7</v>
      </c>
      <c r="E956">
        <v>695.5</v>
      </c>
      <c r="F956">
        <v>695.4</v>
      </c>
      <c r="G956">
        <v>695.3</v>
      </c>
      <c r="H956">
        <v>695.1</v>
      </c>
      <c r="I956">
        <v>695</v>
      </c>
      <c r="J956">
        <v>356</v>
      </c>
    </row>
    <row r="957" spans="1:10">
      <c r="A957">
        <v>1896</v>
      </c>
      <c r="B957">
        <v>696.9</v>
      </c>
      <c r="C957">
        <v>696.7</v>
      </c>
      <c r="D957">
        <v>696.6</v>
      </c>
      <c r="E957">
        <v>696.5</v>
      </c>
      <c r="F957">
        <v>696.3</v>
      </c>
      <c r="G957">
        <v>696.2</v>
      </c>
      <c r="H957">
        <v>696.1</v>
      </c>
      <c r="I957">
        <v>695.9</v>
      </c>
      <c r="J957">
        <v>354</v>
      </c>
    </row>
    <row r="958" spans="1:10">
      <c r="A958">
        <v>1898</v>
      </c>
      <c r="B958">
        <v>697.8</v>
      </c>
      <c r="C958">
        <v>697.7</v>
      </c>
      <c r="D958">
        <v>697.5</v>
      </c>
      <c r="E958">
        <v>697.4</v>
      </c>
      <c r="F958">
        <v>697.3</v>
      </c>
      <c r="G958">
        <v>697.1</v>
      </c>
      <c r="H958">
        <v>697</v>
      </c>
      <c r="I958">
        <v>696.9</v>
      </c>
      <c r="J958">
        <v>352</v>
      </c>
    </row>
    <row r="959" spans="1:10">
      <c r="A959">
        <v>1900</v>
      </c>
      <c r="B959">
        <v>698.7</v>
      </c>
      <c r="C959">
        <v>698.6</v>
      </c>
      <c r="D959">
        <v>698.5</v>
      </c>
      <c r="E959">
        <v>698.3</v>
      </c>
      <c r="F959">
        <v>698.2</v>
      </c>
      <c r="G959">
        <v>698.1</v>
      </c>
      <c r="H959">
        <v>697.9</v>
      </c>
      <c r="I959">
        <v>697.8</v>
      </c>
      <c r="J959">
        <v>350</v>
      </c>
    </row>
    <row r="960" spans="1:10">
      <c r="A960">
        <v>1902</v>
      </c>
      <c r="B960">
        <v>699.7</v>
      </c>
      <c r="C960">
        <v>699.5</v>
      </c>
      <c r="D960">
        <v>699.4</v>
      </c>
      <c r="E960">
        <v>699.3</v>
      </c>
      <c r="F960">
        <v>699.1</v>
      </c>
      <c r="G960">
        <v>699</v>
      </c>
      <c r="H960">
        <v>698.9</v>
      </c>
      <c r="I960">
        <v>698.7</v>
      </c>
      <c r="J960">
        <v>348</v>
      </c>
    </row>
    <row r="961" spans="1:10">
      <c r="A961">
        <v>1904</v>
      </c>
      <c r="B961">
        <v>700.6</v>
      </c>
      <c r="C961">
        <v>700.5</v>
      </c>
      <c r="D961">
        <v>700.3</v>
      </c>
      <c r="E961">
        <v>700.2</v>
      </c>
      <c r="F961">
        <v>700.1</v>
      </c>
      <c r="G961">
        <v>699.9</v>
      </c>
      <c r="H961">
        <v>699.8</v>
      </c>
      <c r="I961">
        <v>699.7</v>
      </c>
      <c r="J961">
        <v>346</v>
      </c>
    </row>
    <row r="962" spans="1:10">
      <c r="A962">
        <v>1906</v>
      </c>
      <c r="B962">
        <v>701.5</v>
      </c>
      <c r="C962">
        <v>701.4</v>
      </c>
      <c r="D962">
        <v>701.3</v>
      </c>
      <c r="E962">
        <v>701.1</v>
      </c>
      <c r="F962">
        <v>701</v>
      </c>
      <c r="G962">
        <v>700.9</v>
      </c>
      <c r="H962">
        <v>700.7</v>
      </c>
      <c r="I962">
        <v>700.6</v>
      </c>
      <c r="J962">
        <v>344</v>
      </c>
    </row>
    <row r="963" spans="1:10">
      <c r="A963">
        <v>1908</v>
      </c>
      <c r="B963">
        <v>702.5</v>
      </c>
      <c r="C963">
        <v>702.3</v>
      </c>
      <c r="D963">
        <v>702.2</v>
      </c>
      <c r="E963">
        <v>702.1</v>
      </c>
      <c r="F963">
        <v>701.9</v>
      </c>
      <c r="G963">
        <v>701.8</v>
      </c>
      <c r="H963">
        <v>701.7</v>
      </c>
      <c r="I963">
        <v>701.6</v>
      </c>
      <c r="J963">
        <v>342</v>
      </c>
    </row>
    <row r="964" spans="1:10">
      <c r="A964">
        <v>1910</v>
      </c>
      <c r="B964">
        <v>703.4</v>
      </c>
      <c r="C964">
        <v>703.3</v>
      </c>
      <c r="D964">
        <v>703.1</v>
      </c>
      <c r="E964">
        <v>703</v>
      </c>
      <c r="F964">
        <v>702.9</v>
      </c>
      <c r="G964">
        <v>702.7</v>
      </c>
      <c r="H964">
        <v>702.6</v>
      </c>
      <c r="I964">
        <v>702.5</v>
      </c>
      <c r="J964">
        <v>340</v>
      </c>
    </row>
    <row r="965" spans="1:10">
      <c r="A965">
        <v>1912</v>
      </c>
      <c r="B965">
        <v>704.3</v>
      </c>
      <c r="C965">
        <v>704.2</v>
      </c>
      <c r="D965">
        <v>704.1</v>
      </c>
      <c r="E965">
        <v>703.9</v>
      </c>
      <c r="F965">
        <v>703.8</v>
      </c>
      <c r="G965">
        <v>703.7</v>
      </c>
      <c r="H965">
        <v>703.6</v>
      </c>
      <c r="I965">
        <v>703.4</v>
      </c>
      <c r="J965">
        <v>338</v>
      </c>
    </row>
    <row r="966" spans="1:10">
      <c r="A966">
        <v>1914</v>
      </c>
      <c r="B966">
        <v>705.3</v>
      </c>
      <c r="C966">
        <v>705.1</v>
      </c>
      <c r="D966">
        <v>705</v>
      </c>
      <c r="E966">
        <v>704.9</v>
      </c>
      <c r="F966">
        <v>704.8</v>
      </c>
      <c r="G966">
        <v>704.6</v>
      </c>
      <c r="H966">
        <v>704.5</v>
      </c>
      <c r="I966">
        <v>704.4</v>
      </c>
      <c r="J966">
        <v>336</v>
      </c>
    </row>
    <row r="967" spans="1:10">
      <c r="A967">
        <v>1916</v>
      </c>
      <c r="B967">
        <v>706.2</v>
      </c>
      <c r="C967">
        <v>706.1</v>
      </c>
      <c r="D967">
        <v>706</v>
      </c>
      <c r="E967">
        <v>705.8</v>
      </c>
      <c r="F967">
        <v>705.7</v>
      </c>
      <c r="G967">
        <v>705.6</v>
      </c>
      <c r="H967">
        <v>705.4</v>
      </c>
      <c r="I967">
        <v>705.3</v>
      </c>
      <c r="J967">
        <v>334</v>
      </c>
    </row>
    <row r="968" spans="1:10">
      <c r="A968">
        <v>1918</v>
      </c>
      <c r="B968">
        <v>707.1</v>
      </c>
      <c r="C968">
        <v>707</v>
      </c>
      <c r="D968">
        <v>706.9</v>
      </c>
      <c r="E968">
        <v>706.8</v>
      </c>
      <c r="F968">
        <v>706.6</v>
      </c>
      <c r="G968">
        <v>706.5</v>
      </c>
      <c r="H968">
        <v>706.4</v>
      </c>
      <c r="I968">
        <v>706.2</v>
      </c>
      <c r="J968">
        <v>332</v>
      </c>
    </row>
    <row r="969" spans="1:10">
      <c r="A969">
        <v>1920</v>
      </c>
      <c r="B969">
        <v>708.1</v>
      </c>
      <c r="C969">
        <v>708</v>
      </c>
      <c r="D969">
        <v>707.8</v>
      </c>
      <c r="E969">
        <v>707.7</v>
      </c>
      <c r="F969">
        <v>707.6</v>
      </c>
      <c r="G969">
        <v>707.4</v>
      </c>
      <c r="H969">
        <v>707.3</v>
      </c>
      <c r="I969">
        <v>707.2</v>
      </c>
      <c r="J969">
        <v>330</v>
      </c>
    </row>
    <row r="970" spans="1:10">
      <c r="A970">
        <v>1922</v>
      </c>
      <c r="B970">
        <v>709</v>
      </c>
      <c r="C970">
        <v>708.9</v>
      </c>
      <c r="D970">
        <v>708.8</v>
      </c>
      <c r="E970">
        <v>708.6</v>
      </c>
      <c r="F970">
        <v>708.5</v>
      </c>
      <c r="G970">
        <v>708.4</v>
      </c>
      <c r="H970">
        <v>708.2</v>
      </c>
      <c r="I970">
        <v>708.1</v>
      </c>
      <c r="J970">
        <v>328</v>
      </c>
    </row>
    <row r="971" spans="1:10">
      <c r="A971">
        <v>1924</v>
      </c>
      <c r="B971">
        <v>710</v>
      </c>
      <c r="C971">
        <v>709.8</v>
      </c>
      <c r="D971">
        <v>709.7</v>
      </c>
      <c r="E971">
        <v>709.6</v>
      </c>
      <c r="F971">
        <v>709.4</v>
      </c>
      <c r="G971">
        <v>709.3</v>
      </c>
      <c r="H971">
        <v>709.2</v>
      </c>
      <c r="I971">
        <v>709</v>
      </c>
      <c r="J971">
        <v>326</v>
      </c>
    </row>
    <row r="972" spans="1:10">
      <c r="A972">
        <v>1926</v>
      </c>
      <c r="B972">
        <v>710.9</v>
      </c>
      <c r="C972">
        <v>710.8</v>
      </c>
      <c r="D972">
        <v>710.6</v>
      </c>
      <c r="E972">
        <v>710.5</v>
      </c>
      <c r="F972">
        <v>710.4</v>
      </c>
      <c r="G972">
        <v>710.2</v>
      </c>
      <c r="H972">
        <v>710.1</v>
      </c>
      <c r="I972">
        <v>710</v>
      </c>
      <c r="J972">
        <v>324</v>
      </c>
    </row>
    <row r="973" spans="1:10">
      <c r="A973">
        <v>1928</v>
      </c>
      <c r="B973">
        <v>711.8</v>
      </c>
      <c r="C973">
        <v>711.7</v>
      </c>
      <c r="D973">
        <v>711.6</v>
      </c>
      <c r="E973">
        <v>711.4</v>
      </c>
      <c r="F973">
        <v>711.3</v>
      </c>
      <c r="G973">
        <v>711.2</v>
      </c>
      <c r="H973">
        <v>711</v>
      </c>
      <c r="I973">
        <v>710.9</v>
      </c>
      <c r="J973">
        <v>322</v>
      </c>
    </row>
    <row r="974" spans="1:10">
      <c r="A974">
        <v>1930</v>
      </c>
      <c r="B974">
        <v>712.8</v>
      </c>
      <c r="C974">
        <v>712.6</v>
      </c>
      <c r="D974">
        <v>712.5</v>
      </c>
      <c r="E974">
        <v>712.4</v>
      </c>
      <c r="F974">
        <v>712.2</v>
      </c>
      <c r="G974">
        <v>712.1</v>
      </c>
      <c r="H974">
        <v>712</v>
      </c>
      <c r="I974">
        <v>711.8</v>
      </c>
      <c r="J974">
        <v>320</v>
      </c>
    </row>
    <row r="975" spans="1:10">
      <c r="A975">
        <v>1932</v>
      </c>
      <c r="B975">
        <v>713.7</v>
      </c>
      <c r="C975">
        <v>713.6</v>
      </c>
      <c r="D975">
        <v>713.4</v>
      </c>
      <c r="E975">
        <v>713.3</v>
      </c>
      <c r="F975">
        <v>713.2</v>
      </c>
      <c r="G975">
        <v>713</v>
      </c>
      <c r="H975">
        <v>712.9</v>
      </c>
      <c r="I975">
        <v>712.8</v>
      </c>
      <c r="J975">
        <v>318</v>
      </c>
    </row>
    <row r="976" spans="1:10">
      <c r="A976">
        <v>1934</v>
      </c>
      <c r="B976">
        <v>714.6</v>
      </c>
      <c r="C976">
        <v>714.5</v>
      </c>
      <c r="D976">
        <v>714.4</v>
      </c>
      <c r="E976">
        <v>714.2</v>
      </c>
      <c r="F976">
        <v>714.1</v>
      </c>
      <c r="G976">
        <v>714</v>
      </c>
      <c r="H976">
        <v>713.8</v>
      </c>
      <c r="I976">
        <v>713.7</v>
      </c>
      <c r="J976">
        <v>316</v>
      </c>
    </row>
    <row r="977" spans="1:10">
      <c r="A977">
        <v>1936</v>
      </c>
      <c r="B977">
        <v>715.6</v>
      </c>
      <c r="C977">
        <v>715.4</v>
      </c>
      <c r="D977">
        <v>715.3</v>
      </c>
      <c r="E977">
        <v>715.2</v>
      </c>
      <c r="F977">
        <v>715</v>
      </c>
      <c r="G977">
        <v>714.9</v>
      </c>
      <c r="H977">
        <v>714.8</v>
      </c>
      <c r="I977">
        <v>714.7</v>
      </c>
      <c r="J977">
        <v>314</v>
      </c>
    </row>
    <row r="978" spans="1:10">
      <c r="A978">
        <v>1938</v>
      </c>
      <c r="B978">
        <v>716.5</v>
      </c>
      <c r="C978">
        <v>716.4</v>
      </c>
      <c r="D978">
        <v>716.2</v>
      </c>
      <c r="E978">
        <v>716.1</v>
      </c>
      <c r="F978">
        <v>716</v>
      </c>
      <c r="G978">
        <v>715.9</v>
      </c>
      <c r="H978">
        <v>715.7</v>
      </c>
      <c r="I978">
        <v>715.6</v>
      </c>
      <c r="J978">
        <v>312</v>
      </c>
    </row>
    <row r="979" spans="1:10">
      <c r="A979">
        <v>1940</v>
      </c>
      <c r="B979">
        <v>717.4</v>
      </c>
      <c r="C979">
        <v>717.3</v>
      </c>
      <c r="D979">
        <v>717.2</v>
      </c>
      <c r="E979">
        <v>717</v>
      </c>
      <c r="F979">
        <v>716.9</v>
      </c>
      <c r="G979">
        <v>716.8</v>
      </c>
      <c r="H979">
        <v>716.7</v>
      </c>
      <c r="I979">
        <v>716.5</v>
      </c>
      <c r="J979">
        <v>310</v>
      </c>
    </row>
    <row r="980" spans="1:10">
      <c r="A980">
        <v>1942</v>
      </c>
      <c r="B980">
        <v>718.4</v>
      </c>
      <c r="C980">
        <v>718.2</v>
      </c>
      <c r="D980">
        <v>718.1</v>
      </c>
      <c r="E980">
        <v>718</v>
      </c>
      <c r="F980">
        <v>717.9</v>
      </c>
      <c r="G980">
        <v>717.7</v>
      </c>
      <c r="H980">
        <v>717.6</v>
      </c>
      <c r="I980">
        <v>717.5</v>
      </c>
      <c r="J980">
        <v>308</v>
      </c>
    </row>
    <row r="981" spans="1:10">
      <c r="A981">
        <v>1944</v>
      </c>
      <c r="B981">
        <v>719.3</v>
      </c>
      <c r="C981">
        <v>719.2</v>
      </c>
      <c r="D981">
        <v>719.1</v>
      </c>
      <c r="E981">
        <v>718.9</v>
      </c>
      <c r="F981">
        <v>718.8</v>
      </c>
      <c r="G981">
        <v>718.7</v>
      </c>
      <c r="H981">
        <v>718.5</v>
      </c>
      <c r="I981">
        <v>718.4</v>
      </c>
      <c r="J981">
        <v>306</v>
      </c>
    </row>
    <row r="982" spans="1:10">
      <c r="A982">
        <v>1946</v>
      </c>
      <c r="B982">
        <v>720.3</v>
      </c>
      <c r="C982">
        <v>720.1</v>
      </c>
      <c r="D982">
        <v>720</v>
      </c>
      <c r="E982">
        <v>719.9</v>
      </c>
      <c r="F982">
        <v>719.7</v>
      </c>
      <c r="G982">
        <v>719.6</v>
      </c>
      <c r="H982">
        <v>719.5</v>
      </c>
      <c r="I982">
        <v>719.3</v>
      </c>
      <c r="J982">
        <v>304</v>
      </c>
    </row>
    <row r="983" spans="1:10">
      <c r="A983">
        <v>1948</v>
      </c>
      <c r="B983">
        <v>721.2</v>
      </c>
      <c r="C983">
        <v>721.1</v>
      </c>
      <c r="D983">
        <v>720.9</v>
      </c>
      <c r="E983">
        <v>720.8</v>
      </c>
      <c r="F983">
        <v>720.7</v>
      </c>
      <c r="G983">
        <v>720.5</v>
      </c>
      <c r="H983">
        <v>720.4</v>
      </c>
      <c r="I983">
        <v>720.3</v>
      </c>
      <c r="J983">
        <v>302</v>
      </c>
    </row>
    <row r="984" spans="1:10">
      <c r="A984">
        <v>1950</v>
      </c>
      <c r="B984">
        <v>722.1</v>
      </c>
      <c r="C984">
        <v>722</v>
      </c>
      <c r="D984">
        <v>721.9</v>
      </c>
      <c r="E984">
        <v>721.7</v>
      </c>
      <c r="F984">
        <v>721.6</v>
      </c>
      <c r="G984">
        <v>721.5</v>
      </c>
      <c r="H984">
        <v>721.3</v>
      </c>
      <c r="I984">
        <v>721.2</v>
      </c>
      <c r="J984">
        <v>300</v>
      </c>
    </row>
    <row r="985" spans="1:10">
      <c r="A985">
        <v>1952</v>
      </c>
      <c r="B985">
        <v>723.1</v>
      </c>
      <c r="C985">
        <v>722.9</v>
      </c>
      <c r="D985">
        <v>722.8</v>
      </c>
      <c r="E985">
        <v>722.7</v>
      </c>
      <c r="F985">
        <v>722.5</v>
      </c>
      <c r="G985">
        <v>722.4</v>
      </c>
      <c r="H985">
        <v>722.3</v>
      </c>
      <c r="I985">
        <v>722.1</v>
      </c>
      <c r="J985">
        <v>298</v>
      </c>
    </row>
    <row r="986" spans="1:10">
      <c r="A986">
        <v>1954</v>
      </c>
      <c r="B986">
        <v>724</v>
      </c>
      <c r="C986">
        <v>723.9</v>
      </c>
      <c r="D986">
        <v>723.7</v>
      </c>
      <c r="E986">
        <v>723.6</v>
      </c>
      <c r="F986">
        <v>723.5</v>
      </c>
      <c r="G986">
        <v>723.3</v>
      </c>
      <c r="H986">
        <v>723.2</v>
      </c>
      <c r="I986">
        <v>723.1</v>
      </c>
      <c r="J986">
        <v>296</v>
      </c>
    </row>
    <row r="987" spans="1:10">
      <c r="A987">
        <v>1956</v>
      </c>
      <c r="B987">
        <v>724.9</v>
      </c>
      <c r="C987">
        <v>724.8</v>
      </c>
      <c r="D987">
        <v>724.7</v>
      </c>
      <c r="E987">
        <v>724.5</v>
      </c>
      <c r="F987">
        <v>724.4</v>
      </c>
      <c r="G987">
        <v>724.3</v>
      </c>
      <c r="H987">
        <v>724.1</v>
      </c>
      <c r="I987">
        <v>724</v>
      </c>
      <c r="J987">
        <v>294</v>
      </c>
    </row>
    <row r="988" spans="1:10">
      <c r="A988">
        <v>1958</v>
      </c>
      <c r="B988">
        <v>725.9</v>
      </c>
      <c r="C988">
        <v>725.7</v>
      </c>
      <c r="D988">
        <v>725.6</v>
      </c>
      <c r="E988">
        <v>725.5</v>
      </c>
      <c r="F988">
        <v>725.3</v>
      </c>
      <c r="G988">
        <v>725.2</v>
      </c>
      <c r="H988">
        <v>725.1</v>
      </c>
      <c r="I988">
        <v>724.9</v>
      </c>
      <c r="J988">
        <v>292</v>
      </c>
    </row>
    <row r="989" spans="1:10">
      <c r="A989">
        <v>1960</v>
      </c>
      <c r="B989">
        <v>726.8</v>
      </c>
      <c r="C989">
        <v>726.7</v>
      </c>
      <c r="D989">
        <v>726.5</v>
      </c>
      <c r="E989">
        <v>726.4</v>
      </c>
      <c r="F989">
        <v>726.3</v>
      </c>
      <c r="G989">
        <v>726.1</v>
      </c>
      <c r="H989">
        <v>726</v>
      </c>
      <c r="I989">
        <v>725.9</v>
      </c>
      <c r="J989">
        <v>290</v>
      </c>
    </row>
    <row r="990" spans="1:10">
      <c r="A990">
        <v>1962</v>
      </c>
      <c r="B990">
        <v>727.7</v>
      </c>
      <c r="C990">
        <v>727.6</v>
      </c>
      <c r="D990">
        <v>727.5</v>
      </c>
      <c r="E990">
        <v>727.3</v>
      </c>
      <c r="F990">
        <v>727.2</v>
      </c>
      <c r="G990">
        <v>727.1</v>
      </c>
      <c r="H990">
        <v>727</v>
      </c>
      <c r="I990">
        <v>726.8</v>
      </c>
      <c r="J990">
        <v>288</v>
      </c>
    </row>
    <row r="991" spans="1:10">
      <c r="A991">
        <v>1964</v>
      </c>
      <c r="B991">
        <v>728.7</v>
      </c>
      <c r="C991">
        <v>728.5</v>
      </c>
      <c r="D991">
        <v>728.4</v>
      </c>
      <c r="E991">
        <v>728.3</v>
      </c>
      <c r="F991">
        <v>728.1</v>
      </c>
      <c r="G991">
        <v>728</v>
      </c>
      <c r="H991">
        <v>727.9</v>
      </c>
      <c r="I991">
        <v>727.8</v>
      </c>
      <c r="J991">
        <v>286</v>
      </c>
    </row>
    <row r="992" spans="1:10">
      <c r="A992">
        <v>1966</v>
      </c>
      <c r="B992">
        <v>729.6</v>
      </c>
      <c r="C992">
        <v>729.5</v>
      </c>
      <c r="D992">
        <v>729.3</v>
      </c>
      <c r="E992">
        <v>729.2</v>
      </c>
      <c r="F992">
        <v>729.1</v>
      </c>
      <c r="G992">
        <v>729</v>
      </c>
      <c r="H992">
        <v>728.8</v>
      </c>
      <c r="I992">
        <v>728.7</v>
      </c>
      <c r="J992">
        <v>284</v>
      </c>
    </row>
    <row r="993" spans="1:10">
      <c r="A993">
        <v>1968</v>
      </c>
      <c r="B993">
        <v>730.5</v>
      </c>
      <c r="C993">
        <v>730.4</v>
      </c>
      <c r="D993">
        <v>730.3</v>
      </c>
      <c r="E993">
        <v>730.2</v>
      </c>
      <c r="F993">
        <v>730</v>
      </c>
      <c r="G993">
        <v>729.9</v>
      </c>
      <c r="H993">
        <v>729.8</v>
      </c>
      <c r="I993">
        <v>729.6</v>
      </c>
      <c r="J993">
        <v>282</v>
      </c>
    </row>
    <row r="994" spans="1:10">
      <c r="A994">
        <v>1970</v>
      </c>
      <c r="B994">
        <v>731.5</v>
      </c>
      <c r="C994">
        <v>731.4</v>
      </c>
      <c r="D994">
        <v>731.2</v>
      </c>
      <c r="E994">
        <v>731.1</v>
      </c>
      <c r="F994">
        <v>731</v>
      </c>
      <c r="G994">
        <v>730.8</v>
      </c>
      <c r="H994">
        <v>730.7</v>
      </c>
      <c r="I994">
        <v>730.6</v>
      </c>
      <c r="J994">
        <v>280</v>
      </c>
    </row>
    <row r="995" spans="1:10">
      <c r="A995">
        <v>1972</v>
      </c>
      <c r="B995">
        <v>732.4</v>
      </c>
      <c r="C995">
        <v>732.3</v>
      </c>
      <c r="D995">
        <v>732.2</v>
      </c>
      <c r="E995">
        <v>732</v>
      </c>
      <c r="F995">
        <v>731.9</v>
      </c>
      <c r="G995">
        <v>731.8</v>
      </c>
      <c r="H995">
        <v>731.6</v>
      </c>
      <c r="I995">
        <v>731.5</v>
      </c>
      <c r="J995">
        <v>278</v>
      </c>
    </row>
    <row r="996" spans="1:10">
      <c r="A996">
        <v>1974</v>
      </c>
      <c r="B996">
        <v>733.4</v>
      </c>
      <c r="C996">
        <v>733.2</v>
      </c>
      <c r="D996">
        <v>733.1</v>
      </c>
      <c r="E996">
        <v>733</v>
      </c>
      <c r="F996">
        <v>732.8</v>
      </c>
      <c r="G996">
        <v>732.7</v>
      </c>
      <c r="H996">
        <v>732.6</v>
      </c>
      <c r="I996">
        <v>732.4</v>
      </c>
      <c r="J996">
        <v>276</v>
      </c>
    </row>
    <row r="997" spans="1:10">
      <c r="A997">
        <v>1976</v>
      </c>
      <c r="B997">
        <v>734.3</v>
      </c>
      <c r="C997">
        <v>734.2</v>
      </c>
      <c r="D997">
        <v>734</v>
      </c>
      <c r="E997">
        <v>733.9</v>
      </c>
      <c r="F997">
        <v>733.8</v>
      </c>
      <c r="G997">
        <v>733.6</v>
      </c>
      <c r="H997">
        <v>733.5</v>
      </c>
      <c r="I997">
        <v>733.4</v>
      </c>
      <c r="J997">
        <v>274</v>
      </c>
    </row>
    <row r="998" spans="1:10">
      <c r="A998">
        <v>1978</v>
      </c>
      <c r="B998">
        <v>735.2</v>
      </c>
      <c r="C998">
        <v>735.1</v>
      </c>
      <c r="D998">
        <v>735</v>
      </c>
      <c r="E998">
        <v>734.8</v>
      </c>
      <c r="F998">
        <v>734.7</v>
      </c>
      <c r="G998">
        <v>734.6</v>
      </c>
      <c r="H998">
        <v>734.4</v>
      </c>
      <c r="I998">
        <v>734.3</v>
      </c>
      <c r="J998">
        <v>272</v>
      </c>
    </row>
    <row r="999" spans="1:10">
      <c r="A999">
        <v>1980</v>
      </c>
      <c r="B999">
        <v>736.2</v>
      </c>
      <c r="C999">
        <v>736</v>
      </c>
      <c r="D999">
        <v>735.9</v>
      </c>
      <c r="E999">
        <v>735.8</v>
      </c>
      <c r="F999">
        <v>735.6</v>
      </c>
      <c r="G999">
        <v>735.5</v>
      </c>
      <c r="H999">
        <v>735.4</v>
      </c>
      <c r="I999">
        <v>735.2</v>
      </c>
      <c r="J999">
        <v>270</v>
      </c>
    </row>
    <row r="1000" spans="1:10">
      <c r="A1000">
        <v>1982</v>
      </c>
      <c r="B1000">
        <v>737.1</v>
      </c>
      <c r="C1000">
        <v>737</v>
      </c>
      <c r="D1000">
        <v>736.8</v>
      </c>
      <c r="E1000">
        <v>736.7</v>
      </c>
      <c r="F1000">
        <v>736.6</v>
      </c>
      <c r="G1000">
        <v>736.4</v>
      </c>
      <c r="H1000">
        <v>736.3</v>
      </c>
      <c r="I1000">
        <v>736.2</v>
      </c>
      <c r="J1000">
        <v>268</v>
      </c>
    </row>
    <row r="1001" spans="1:10">
      <c r="A1001">
        <v>1984</v>
      </c>
      <c r="B1001">
        <v>738</v>
      </c>
      <c r="C1001">
        <v>737.9</v>
      </c>
      <c r="D1001">
        <v>737.8</v>
      </c>
      <c r="E1001">
        <v>737.6</v>
      </c>
      <c r="F1001">
        <v>737.5</v>
      </c>
      <c r="G1001">
        <v>737.4</v>
      </c>
      <c r="H1001">
        <v>737.2</v>
      </c>
      <c r="I1001">
        <v>737.1</v>
      </c>
      <c r="J1001">
        <v>266</v>
      </c>
    </row>
    <row r="1002" spans="1:10">
      <c r="A1002">
        <v>1986</v>
      </c>
      <c r="B1002">
        <v>739</v>
      </c>
      <c r="C1002">
        <v>738.8</v>
      </c>
      <c r="D1002">
        <v>738.7</v>
      </c>
      <c r="E1002">
        <v>738.6</v>
      </c>
      <c r="F1002">
        <v>738.4</v>
      </c>
      <c r="G1002">
        <v>738.3</v>
      </c>
      <c r="H1002">
        <v>738.2</v>
      </c>
      <c r="I1002">
        <v>738</v>
      </c>
      <c r="J1002">
        <v>264</v>
      </c>
    </row>
    <row r="1003" spans="1:10">
      <c r="A1003">
        <v>1988</v>
      </c>
      <c r="B1003">
        <v>739.9</v>
      </c>
      <c r="C1003">
        <v>739.8</v>
      </c>
      <c r="D1003">
        <v>739.6</v>
      </c>
      <c r="E1003">
        <v>739.5</v>
      </c>
      <c r="F1003">
        <v>739.4</v>
      </c>
      <c r="G1003">
        <v>739.2</v>
      </c>
      <c r="H1003">
        <v>739.1</v>
      </c>
      <c r="I1003">
        <v>739</v>
      </c>
      <c r="J1003">
        <v>262</v>
      </c>
    </row>
    <row r="1004" spans="1:10">
      <c r="A1004">
        <v>1990</v>
      </c>
      <c r="B1004">
        <v>740.8</v>
      </c>
      <c r="C1004">
        <v>740.7</v>
      </c>
      <c r="D1004">
        <v>740.6</v>
      </c>
      <c r="E1004">
        <v>740.4</v>
      </c>
      <c r="F1004">
        <v>740.3</v>
      </c>
      <c r="G1004">
        <v>740.2</v>
      </c>
      <c r="H1004">
        <v>740.1</v>
      </c>
      <c r="I1004">
        <v>739.9</v>
      </c>
      <c r="J1004">
        <v>260</v>
      </c>
    </row>
    <row r="1005" spans="1:10">
      <c r="A1005">
        <v>1992</v>
      </c>
      <c r="B1005">
        <v>741.8</v>
      </c>
      <c r="C1005">
        <v>741.6</v>
      </c>
      <c r="D1005">
        <v>741.5</v>
      </c>
      <c r="E1005">
        <v>741.4</v>
      </c>
      <c r="F1005">
        <v>741.3</v>
      </c>
      <c r="G1005">
        <v>741.1</v>
      </c>
      <c r="H1005">
        <v>741</v>
      </c>
      <c r="I1005">
        <v>740.9</v>
      </c>
      <c r="J1005">
        <v>258</v>
      </c>
    </row>
    <row r="1006" spans="1:10">
      <c r="A1006">
        <v>1994</v>
      </c>
      <c r="B1006">
        <v>742.7</v>
      </c>
      <c r="C1006">
        <v>742.6</v>
      </c>
      <c r="D1006">
        <v>742.4</v>
      </c>
      <c r="E1006">
        <v>742.3</v>
      </c>
      <c r="F1006">
        <v>742.2</v>
      </c>
      <c r="G1006">
        <v>742.1</v>
      </c>
      <c r="H1006">
        <v>741.9</v>
      </c>
      <c r="I1006">
        <v>741.8</v>
      </c>
      <c r="J1006">
        <v>256</v>
      </c>
    </row>
    <row r="1007" spans="1:10">
      <c r="A1007">
        <v>1996</v>
      </c>
      <c r="B1007">
        <v>743.6</v>
      </c>
      <c r="C1007">
        <v>743.5</v>
      </c>
      <c r="D1007">
        <v>743.4</v>
      </c>
      <c r="E1007">
        <v>743.3</v>
      </c>
      <c r="F1007">
        <v>743.1</v>
      </c>
      <c r="G1007">
        <v>743</v>
      </c>
      <c r="H1007">
        <v>742.9</v>
      </c>
      <c r="I1007">
        <v>742.7</v>
      </c>
      <c r="J1007">
        <v>254</v>
      </c>
    </row>
    <row r="1008" spans="1:10">
      <c r="A1008">
        <v>1998</v>
      </c>
      <c r="B1008">
        <v>744.6</v>
      </c>
      <c r="C1008">
        <v>744.5</v>
      </c>
      <c r="D1008">
        <v>744.3</v>
      </c>
      <c r="E1008">
        <v>744.2</v>
      </c>
      <c r="F1008">
        <v>744.1</v>
      </c>
      <c r="G1008">
        <v>743.9</v>
      </c>
      <c r="H1008">
        <v>743.8</v>
      </c>
      <c r="I1008">
        <v>743.7</v>
      </c>
      <c r="J1008">
        <v>252</v>
      </c>
    </row>
    <row r="1009" spans="1:10">
      <c r="A1009">
        <v>2000</v>
      </c>
      <c r="B1009">
        <v>745.5</v>
      </c>
      <c r="C1009">
        <v>745.4</v>
      </c>
      <c r="D1009">
        <v>745.3</v>
      </c>
      <c r="E1009">
        <v>745.1</v>
      </c>
      <c r="F1009">
        <v>745</v>
      </c>
      <c r="G1009">
        <v>744.9</v>
      </c>
      <c r="H1009">
        <v>744.7</v>
      </c>
      <c r="I1009">
        <v>744.6</v>
      </c>
      <c r="J1009">
        <v>250</v>
      </c>
    </row>
    <row r="1010" spans="1:10">
      <c r="A1010">
        <v>2002</v>
      </c>
      <c r="B1010">
        <v>746.5</v>
      </c>
      <c r="C1010">
        <v>746.3</v>
      </c>
      <c r="D1010">
        <v>746.2</v>
      </c>
      <c r="E1010">
        <v>746.1</v>
      </c>
      <c r="F1010">
        <v>745.9</v>
      </c>
      <c r="G1010">
        <v>745.8</v>
      </c>
      <c r="H1010">
        <v>745.7</v>
      </c>
      <c r="I1010">
        <v>745.5</v>
      </c>
      <c r="J1010">
        <v>248</v>
      </c>
    </row>
    <row r="1011" spans="1:10">
      <c r="A1011">
        <v>2004</v>
      </c>
      <c r="B1011">
        <v>747.4</v>
      </c>
      <c r="C1011">
        <v>747.3</v>
      </c>
      <c r="D1011">
        <v>747.1</v>
      </c>
      <c r="E1011">
        <v>747</v>
      </c>
      <c r="F1011">
        <v>746.9</v>
      </c>
      <c r="G1011">
        <v>746.7</v>
      </c>
      <c r="H1011">
        <v>746.6</v>
      </c>
      <c r="I1011">
        <v>746.5</v>
      </c>
      <c r="J1011">
        <v>246</v>
      </c>
    </row>
    <row r="1012" spans="1:10">
      <c r="A1012">
        <v>2006</v>
      </c>
      <c r="B1012">
        <v>748.3</v>
      </c>
      <c r="C1012">
        <v>748.2</v>
      </c>
      <c r="D1012">
        <v>748.1</v>
      </c>
      <c r="E1012">
        <v>747.9</v>
      </c>
      <c r="F1012">
        <v>747.8</v>
      </c>
      <c r="G1012">
        <v>747.7</v>
      </c>
      <c r="H1012">
        <v>747.5</v>
      </c>
      <c r="I1012">
        <v>747.4</v>
      </c>
      <c r="J1012">
        <v>244</v>
      </c>
    </row>
    <row r="1013" spans="1:10">
      <c r="A1013">
        <v>2008</v>
      </c>
      <c r="B1013">
        <v>749.3</v>
      </c>
      <c r="C1013">
        <v>749.1</v>
      </c>
      <c r="D1013">
        <v>749</v>
      </c>
      <c r="E1013">
        <v>748.9</v>
      </c>
      <c r="F1013">
        <v>748.7</v>
      </c>
      <c r="G1013">
        <v>748.6</v>
      </c>
      <c r="H1013">
        <v>748.5</v>
      </c>
      <c r="I1013">
        <v>748.3</v>
      </c>
      <c r="J1013">
        <v>242</v>
      </c>
    </row>
    <row r="1014" spans="1:10">
      <c r="A1014">
        <v>2010</v>
      </c>
      <c r="B1014">
        <v>750.2</v>
      </c>
      <c r="C1014">
        <v>750.1</v>
      </c>
      <c r="D1014">
        <v>749.9</v>
      </c>
      <c r="E1014">
        <v>749.8</v>
      </c>
      <c r="F1014">
        <v>749.7</v>
      </c>
      <c r="G1014">
        <v>749.5</v>
      </c>
      <c r="H1014">
        <v>749.4</v>
      </c>
      <c r="I1014">
        <v>749.3</v>
      </c>
      <c r="J1014">
        <v>240</v>
      </c>
    </row>
    <row r="1015" spans="1:10">
      <c r="A1015">
        <v>2012</v>
      </c>
      <c r="B1015">
        <v>751.1</v>
      </c>
      <c r="C1015">
        <v>751</v>
      </c>
      <c r="D1015">
        <v>750.9</v>
      </c>
      <c r="E1015">
        <v>750.7</v>
      </c>
      <c r="F1015">
        <v>750.6</v>
      </c>
      <c r="G1015">
        <v>750.5</v>
      </c>
      <c r="H1015">
        <v>750.3</v>
      </c>
      <c r="I1015">
        <v>750.2</v>
      </c>
      <c r="J1015">
        <v>238</v>
      </c>
    </row>
    <row r="1016" spans="1:10">
      <c r="A1016">
        <v>2014</v>
      </c>
      <c r="B1016">
        <v>752.1</v>
      </c>
      <c r="C1016">
        <v>751.9</v>
      </c>
      <c r="D1016">
        <v>751.8</v>
      </c>
      <c r="E1016">
        <v>751.7</v>
      </c>
      <c r="F1016">
        <v>751.5</v>
      </c>
      <c r="G1016">
        <v>751.4</v>
      </c>
      <c r="H1016">
        <v>751.3</v>
      </c>
      <c r="I1016">
        <v>751.2</v>
      </c>
      <c r="J1016">
        <v>236</v>
      </c>
    </row>
    <row r="1017" spans="1:10">
      <c r="A1017">
        <v>2016</v>
      </c>
      <c r="B1017">
        <v>753</v>
      </c>
      <c r="C1017">
        <v>752.9</v>
      </c>
      <c r="D1017">
        <v>752.7</v>
      </c>
      <c r="E1017">
        <v>752.6</v>
      </c>
      <c r="F1017">
        <v>752.5</v>
      </c>
      <c r="G1017">
        <v>752.3</v>
      </c>
      <c r="H1017">
        <v>752.2</v>
      </c>
      <c r="I1017">
        <v>752.1</v>
      </c>
      <c r="J1017">
        <v>234</v>
      </c>
    </row>
    <row r="1018" spans="1:10">
      <c r="A1018">
        <v>2018</v>
      </c>
      <c r="B1018">
        <v>753.9</v>
      </c>
      <c r="C1018">
        <v>753.8</v>
      </c>
      <c r="D1018">
        <v>753.7</v>
      </c>
      <c r="E1018">
        <v>753.5</v>
      </c>
      <c r="F1018">
        <v>753.4</v>
      </c>
      <c r="G1018">
        <v>753.3</v>
      </c>
      <c r="H1018">
        <v>753.2</v>
      </c>
      <c r="I1018">
        <v>753</v>
      </c>
      <c r="J1018">
        <v>232</v>
      </c>
    </row>
    <row r="1019" spans="1:10">
      <c r="A1019">
        <v>2020</v>
      </c>
      <c r="B1019">
        <v>754.9</v>
      </c>
      <c r="C1019">
        <v>754.7</v>
      </c>
      <c r="D1019">
        <v>754.6</v>
      </c>
      <c r="E1019">
        <v>754.5</v>
      </c>
      <c r="F1019">
        <v>754.4</v>
      </c>
      <c r="G1019">
        <v>754.2</v>
      </c>
      <c r="H1019">
        <v>754.1</v>
      </c>
      <c r="I1019">
        <v>754</v>
      </c>
      <c r="J1019">
        <v>230</v>
      </c>
    </row>
    <row r="1020" spans="1:10">
      <c r="A1020">
        <v>2022</v>
      </c>
      <c r="B1020">
        <v>755.8</v>
      </c>
      <c r="C1020">
        <v>755.7</v>
      </c>
      <c r="D1020">
        <v>755.6</v>
      </c>
      <c r="E1020">
        <v>755.4</v>
      </c>
      <c r="F1020">
        <v>755.3</v>
      </c>
      <c r="G1020">
        <v>755.2</v>
      </c>
      <c r="H1020">
        <v>755</v>
      </c>
      <c r="I1020">
        <v>754.9</v>
      </c>
      <c r="J1020">
        <v>228</v>
      </c>
    </row>
    <row r="1021" spans="1:10">
      <c r="A1021">
        <v>2024</v>
      </c>
      <c r="B1021">
        <v>756.7</v>
      </c>
      <c r="C1021">
        <v>756.6</v>
      </c>
      <c r="D1021">
        <v>756.5</v>
      </c>
      <c r="E1021">
        <v>756.4</v>
      </c>
      <c r="F1021">
        <v>756.2</v>
      </c>
      <c r="G1021">
        <v>756.1</v>
      </c>
      <c r="H1021">
        <v>756</v>
      </c>
      <c r="I1021">
        <v>755.8</v>
      </c>
      <c r="J1021">
        <v>226</v>
      </c>
    </row>
    <row r="1022" spans="1:10">
      <c r="A1022">
        <v>2026</v>
      </c>
      <c r="B1022">
        <v>757.7</v>
      </c>
      <c r="C1022">
        <v>757.6</v>
      </c>
      <c r="D1022">
        <v>757.4</v>
      </c>
      <c r="E1022">
        <v>757.3</v>
      </c>
      <c r="F1022">
        <v>757.2</v>
      </c>
      <c r="G1022">
        <v>757</v>
      </c>
      <c r="H1022">
        <v>756.9</v>
      </c>
      <c r="I1022">
        <v>756.8</v>
      </c>
      <c r="J1022">
        <v>224</v>
      </c>
    </row>
    <row r="1023" spans="1:10">
      <c r="A1023">
        <v>2028</v>
      </c>
      <c r="B1023">
        <v>758.6</v>
      </c>
      <c r="C1023">
        <v>758.5</v>
      </c>
      <c r="D1023">
        <v>758.4</v>
      </c>
      <c r="E1023">
        <v>758.2</v>
      </c>
      <c r="F1023">
        <v>758.1</v>
      </c>
      <c r="G1023">
        <v>758</v>
      </c>
      <c r="H1023">
        <v>757.8</v>
      </c>
      <c r="I1023">
        <v>757.7</v>
      </c>
      <c r="J1023">
        <v>222</v>
      </c>
    </row>
    <row r="1024" spans="1:10">
      <c r="A1024">
        <v>2030</v>
      </c>
      <c r="B1024">
        <v>759.6</v>
      </c>
      <c r="C1024">
        <v>759.4</v>
      </c>
      <c r="D1024">
        <v>759.3</v>
      </c>
      <c r="E1024">
        <v>759.2</v>
      </c>
      <c r="F1024">
        <v>759</v>
      </c>
      <c r="G1024">
        <v>758.9</v>
      </c>
      <c r="H1024">
        <v>758.8</v>
      </c>
      <c r="I1024">
        <v>758.6</v>
      </c>
      <c r="J1024">
        <v>220</v>
      </c>
    </row>
    <row r="1025" spans="1:10">
      <c r="A1025">
        <v>2032</v>
      </c>
      <c r="B1025">
        <v>760.5</v>
      </c>
      <c r="C1025">
        <v>760.4</v>
      </c>
      <c r="D1025">
        <v>760.2</v>
      </c>
      <c r="E1025">
        <v>760.1</v>
      </c>
      <c r="F1025">
        <v>760</v>
      </c>
      <c r="G1025">
        <v>759.8</v>
      </c>
      <c r="H1025">
        <v>759.7</v>
      </c>
      <c r="I1025">
        <v>759.6</v>
      </c>
      <c r="J1025">
        <v>218</v>
      </c>
    </row>
    <row r="1026" spans="1:10">
      <c r="A1026">
        <v>2034</v>
      </c>
      <c r="B1026">
        <v>761.4</v>
      </c>
      <c r="C1026">
        <v>761.3</v>
      </c>
      <c r="D1026">
        <v>761.2</v>
      </c>
      <c r="E1026">
        <v>761</v>
      </c>
      <c r="F1026">
        <v>760.9</v>
      </c>
      <c r="G1026">
        <v>760.8</v>
      </c>
      <c r="H1026">
        <v>760.6</v>
      </c>
      <c r="I1026">
        <v>760.5</v>
      </c>
      <c r="J1026">
        <v>216</v>
      </c>
    </row>
    <row r="1027" spans="1:10">
      <c r="A1027">
        <v>2036</v>
      </c>
      <c r="B1027">
        <v>762.4</v>
      </c>
      <c r="C1027">
        <v>762.2</v>
      </c>
      <c r="D1027">
        <v>762.1</v>
      </c>
      <c r="E1027">
        <v>762</v>
      </c>
      <c r="F1027">
        <v>761.8</v>
      </c>
      <c r="G1027">
        <v>761.7</v>
      </c>
      <c r="H1027">
        <v>761.6</v>
      </c>
      <c r="I1027">
        <v>761.4</v>
      </c>
      <c r="J1027">
        <v>214</v>
      </c>
    </row>
    <row r="1028" spans="1:10">
      <c r="A1028">
        <v>2038</v>
      </c>
      <c r="B1028">
        <v>763.3</v>
      </c>
      <c r="C1028">
        <v>763.2</v>
      </c>
      <c r="D1028">
        <v>763</v>
      </c>
      <c r="E1028">
        <v>762.9</v>
      </c>
      <c r="F1028">
        <v>762.8</v>
      </c>
      <c r="G1028">
        <v>762.6</v>
      </c>
      <c r="H1028">
        <v>762.5</v>
      </c>
      <c r="I1028">
        <v>762.4</v>
      </c>
      <c r="J1028">
        <v>212</v>
      </c>
    </row>
    <row r="1029" spans="1:10">
      <c r="A1029">
        <v>2040</v>
      </c>
      <c r="B1029">
        <v>764.2</v>
      </c>
      <c r="C1029">
        <v>764.1</v>
      </c>
      <c r="D1029">
        <v>764</v>
      </c>
      <c r="E1029">
        <v>763.8</v>
      </c>
      <c r="F1029">
        <v>763.7</v>
      </c>
      <c r="G1029">
        <v>763.6</v>
      </c>
      <c r="H1029">
        <v>763.4</v>
      </c>
      <c r="I1029">
        <v>763.3</v>
      </c>
      <c r="J1029">
        <v>210</v>
      </c>
    </row>
    <row r="1030" spans="1:10">
      <c r="A1030">
        <v>2042</v>
      </c>
      <c r="B1030">
        <v>765.2</v>
      </c>
      <c r="C1030">
        <v>765</v>
      </c>
      <c r="D1030">
        <v>764.9</v>
      </c>
      <c r="E1030">
        <v>764.8</v>
      </c>
      <c r="F1030">
        <v>764.6</v>
      </c>
      <c r="G1030">
        <v>764.5</v>
      </c>
      <c r="H1030">
        <v>764.4</v>
      </c>
      <c r="I1030">
        <v>764.3</v>
      </c>
      <c r="J1030">
        <v>208</v>
      </c>
    </row>
    <row r="1031" spans="1:10">
      <c r="A1031">
        <v>2044</v>
      </c>
      <c r="B1031">
        <v>766.1</v>
      </c>
      <c r="C1031">
        <v>766</v>
      </c>
      <c r="D1031">
        <v>765.8</v>
      </c>
      <c r="E1031">
        <v>765.7</v>
      </c>
      <c r="F1031">
        <v>765.6</v>
      </c>
      <c r="G1031">
        <v>765.5</v>
      </c>
      <c r="H1031">
        <v>765.3</v>
      </c>
      <c r="I1031">
        <v>765.2</v>
      </c>
      <c r="J1031">
        <v>206</v>
      </c>
    </row>
    <row r="1032" spans="1:10">
      <c r="A1032">
        <v>2046</v>
      </c>
      <c r="B1032">
        <v>767</v>
      </c>
      <c r="C1032">
        <v>766.9</v>
      </c>
      <c r="D1032">
        <v>766.8</v>
      </c>
      <c r="E1032">
        <v>766.7</v>
      </c>
      <c r="F1032">
        <v>766.5</v>
      </c>
      <c r="G1032">
        <v>766.4</v>
      </c>
      <c r="H1032">
        <v>766.3</v>
      </c>
      <c r="I1032">
        <v>766.1</v>
      </c>
      <c r="J1032">
        <v>204</v>
      </c>
    </row>
    <row r="1033" spans="1:10">
      <c r="A1033">
        <v>2048</v>
      </c>
      <c r="B1033">
        <v>768</v>
      </c>
      <c r="C1033">
        <v>767.8</v>
      </c>
      <c r="D1033">
        <v>767.7</v>
      </c>
      <c r="E1033">
        <v>767.6</v>
      </c>
      <c r="F1033">
        <v>767.5</v>
      </c>
      <c r="G1033">
        <v>767.3</v>
      </c>
      <c r="H1033">
        <v>767.2</v>
      </c>
      <c r="I1033">
        <v>767.1</v>
      </c>
      <c r="J1033">
        <v>202</v>
      </c>
    </row>
    <row r="1034" spans="1:10">
      <c r="A1034">
        <v>2050</v>
      </c>
      <c r="B1034">
        <v>768.9</v>
      </c>
      <c r="C1034">
        <v>768.8</v>
      </c>
      <c r="D1034">
        <v>768.7</v>
      </c>
      <c r="E1034">
        <v>768.5</v>
      </c>
      <c r="F1034">
        <v>768.4</v>
      </c>
      <c r="G1034">
        <v>768.3</v>
      </c>
      <c r="H1034">
        <v>768.1</v>
      </c>
      <c r="I1034">
        <v>768</v>
      </c>
      <c r="J1034">
        <v>200</v>
      </c>
    </row>
    <row r="1035" spans="1:10">
      <c r="A1035">
        <v>2052</v>
      </c>
      <c r="B1035">
        <v>769.9</v>
      </c>
      <c r="C1035">
        <v>769.7</v>
      </c>
      <c r="D1035">
        <v>769.6</v>
      </c>
      <c r="E1035">
        <v>769.5</v>
      </c>
      <c r="F1035">
        <v>769.3</v>
      </c>
      <c r="G1035">
        <v>769.2</v>
      </c>
      <c r="H1035">
        <v>769.1</v>
      </c>
      <c r="I1035">
        <v>768.9</v>
      </c>
      <c r="J1035">
        <v>198</v>
      </c>
    </row>
    <row r="1036" spans="1:10">
      <c r="A1036">
        <v>2054</v>
      </c>
      <c r="B1036">
        <v>770.8</v>
      </c>
      <c r="C1036">
        <v>770.7</v>
      </c>
      <c r="D1036">
        <v>770.5</v>
      </c>
      <c r="E1036">
        <v>770.4</v>
      </c>
      <c r="F1036">
        <v>770.3</v>
      </c>
      <c r="G1036">
        <v>770.1</v>
      </c>
      <c r="H1036">
        <v>770</v>
      </c>
      <c r="I1036">
        <v>769.9</v>
      </c>
      <c r="J1036">
        <v>196</v>
      </c>
    </row>
    <row r="1037" spans="1:10">
      <c r="A1037">
        <v>2056</v>
      </c>
      <c r="B1037">
        <v>771.7</v>
      </c>
      <c r="C1037">
        <v>771.6</v>
      </c>
      <c r="D1037">
        <v>771.5</v>
      </c>
      <c r="E1037">
        <v>771.3</v>
      </c>
      <c r="F1037">
        <v>771.2</v>
      </c>
      <c r="G1037">
        <v>771.1</v>
      </c>
      <c r="H1037">
        <v>770.9</v>
      </c>
      <c r="I1037">
        <v>770.8</v>
      </c>
      <c r="J1037">
        <v>194</v>
      </c>
    </row>
    <row r="1038" spans="1:10">
      <c r="A1038">
        <v>2058</v>
      </c>
      <c r="B1038">
        <v>772.7</v>
      </c>
      <c r="C1038">
        <v>772.5</v>
      </c>
      <c r="D1038">
        <v>772.4</v>
      </c>
      <c r="E1038">
        <v>772.3</v>
      </c>
      <c r="F1038">
        <v>772.1</v>
      </c>
      <c r="G1038">
        <v>772</v>
      </c>
      <c r="H1038">
        <v>771.9</v>
      </c>
      <c r="I1038">
        <v>771.7</v>
      </c>
      <c r="J1038">
        <v>192</v>
      </c>
    </row>
    <row r="1039" spans="1:10">
      <c r="A1039">
        <v>2060</v>
      </c>
      <c r="B1039">
        <v>773.6</v>
      </c>
      <c r="C1039">
        <v>773.5</v>
      </c>
      <c r="D1039">
        <v>773.3</v>
      </c>
      <c r="E1039">
        <v>773.2</v>
      </c>
      <c r="F1039">
        <v>773.1</v>
      </c>
      <c r="G1039">
        <v>772.9</v>
      </c>
      <c r="H1039">
        <v>772.8</v>
      </c>
      <c r="I1039">
        <v>772.7</v>
      </c>
      <c r="J1039">
        <v>190</v>
      </c>
    </row>
    <row r="1040" spans="1:10">
      <c r="A1040">
        <v>2062</v>
      </c>
      <c r="B1040">
        <v>774.5</v>
      </c>
      <c r="C1040">
        <v>774.4</v>
      </c>
      <c r="D1040">
        <v>774.3</v>
      </c>
      <c r="E1040">
        <v>774.1</v>
      </c>
      <c r="F1040">
        <v>774</v>
      </c>
      <c r="G1040">
        <v>773.9</v>
      </c>
      <c r="H1040">
        <v>773.7</v>
      </c>
      <c r="I1040">
        <v>773.6</v>
      </c>
      <c r="J1040">
        <v>188</v>
      </c>
    </row>
    <row r="1041" spans="1:10">
      <c r="A1041">
        <v>2064</v>
      </c>
      <c r="B1041">
        <v>775.5</v>
      </c>
      <c r="C1041">
        <v>775.3</v>
      </c>
      <c r="D1041">
        <v>775.2</v>
      </c>
      <c r="E1041">
        <v>775.1</v>
      </c>
      <c r="F1041">
        <v>774.9</v>
      </c>
      <c r="G1041">
        <v>774.8</v>
      </c>
      <c r="H1041">
        <v>774.7</v>
      </c>
      <c r="I1041">
        <v>774.5</v>
      </c>
      <c r="J1041">
        <v>186</v>
      </c>
    </row>
    <row r="1042" spans="1:10">
      <c r="A1042">
        <v>2066</v>
      </c>
      <c r="B1042">
        <v>776.4</v>
      </c>
      <c r="C1042">
        <v>776.3</v>
      </c>
      <c r="D1042">
        <v>776.1</v>
      </c>
      <c r="E1042">
        <v>776</v>
      </c>
      <c r="F1042">
        <v>775.9</v>
      </c>
      <c r="G1042">
        <v>775.7</v>
      </c>
      <c r="H1042">
        <v>775.6</v>
      </c>
      <c r="I1042">
        <v>775.5</v>
      </c>
      <c r="J1042">
        <v>184</v>
      </c>
    </row>
    <row r="1043" spans="1:10">
      <c r="A1043">
        <v>2068</v>
      </c>
      <c r="B1043">
        <v>777.3</v>
      </c>
      <c r="C1043">
        <v>777.2</v>
      </c>
      <c r="D1043">
        <v>777.1</v>
      </c>
      <c r="E1043">
        <v>776.9</v>
      </c>
      <c r="F1043">
        <v>776.8</v>
      </c>
      <c r="G1043">
        <v>776.7</v>
      </c>
      <c r="H1043">
        <v>776.6</v>
      </c>
      <c r="I1043">
        <v>776.4</v>
      </c>
      <c r="J1043">
        <v>182</v>
      </c>
    </row>
    <row r="1044" spans="1:10">
      <c r="A1044">
        <v>2070</v>
      </c>
      <c r="B1044">
        <v>778.3</v>
      </c>
      <c r="C1044">
        <v>778.1</v>
      </c>
      <c r="D1044">
        <v>778</v>
      </c>
      <c r="E1044">
        <v>777.9</v>
      </c>
      <c r="F1044">
        <v>777.7</v>
      </c>
      <c r="G1044">
        <v>777.6</v>
      </c>
      <c r="H1044">
        <v>777.5</v>
      </c>
      <c r="I1044">
        <v>777.4</v>
      </c>
      <c r="J1044">
        <v>180</v>
      </c>
    </row>
    <row r="1045" spans="1:10">
      <c r="A1045">
        <v>2072</v>
      </c>
      <c r="B1045">
        <v>779.2</v>
      </c>
      <c r="C1045">
        <v>779.1</v>
      </c>
      <c r="D1045">
        <v>778.9</v>
      </c>
      <c r="E1045">
        <v>778.8</v>
      </c>
      <c r="F1045">
        <v>778.7</v>
      </c>
      <c r="G1045">
        <v>778.6</v>
      </c>
      <c r="H1045">
        <v>778.4</v>
      </c>
      <c r="I1045">
        <v>778.3</v>
      </c>
      <c r="J1045">
        <v>178</v>
      </c>
    </row>
    <row r="1046" spans="1:10">
      <c r="A1046">
        <v>2074</v>
      </c>
      <c r="B1046">
        <v>780.1</v>
      </c>
      <c r="C1046">
        <v>780</v>
      </c>
      <c r="D1046">
        <v>779.9</v>
      </c>
      <c r="E1046">
        <v>779.8</v>
      </c>
      <c r="F1046">
        <v>779.6</v>
      </c>
      <c r="G1046">
        <v>779.5</v>
      </c>
      <c r="H1046">
        <v>779.4</v>
      </c>
      <c r="I1046">
        <v>779.2</v>
      </c>
      <c r="J1046">
        <v>176</v>
      </c>
    </row>
    <row r="1047" spans="1:10">
      <c r="A1047">
        <v>2076</v>
      </c>
      <c r="B1047">
        <v>781.1</v>
      </c>
      <c r="C1047">
        <v>781</v>
      </c>
      <c r="D1047">
        <v>780.8</v>
      </c>
      <c r="E1047">
        <v>780.7</v>
      </c>
      <c r="F1047">
        <v>780.6</v>
      </c>
      <c r="G1047">
        <v>780.4</v>
      </c>
      <c r="H1047">
        <v>780.3</v>
      </c>
      <c r="I1047">
        <v>780.2</v>
      </c>
      <c r="J1047">
        <v>174</v>
      </c>
    </row>
    <row r="1048" spans="1:10">
      <c r="A1048">
        <v>2078</v>
      </c>
      <c r="B1048">
        <v>782</v>
      </c>
      <c r="C1048">
        <v>781.9</v>
      </c>
      <c r="D1048">
        <v>781.8</v>
      </c>
      <c r="E1048">
        <v>781.6</v>
      </c>
      <c r="F1048">
        <v>781.5</v>
      </c>
      <c r="G1048">
        <v>781.4</v>
      </c>
      <c r="H1048">
        <v>781.2</v>
      </c>
      <c r="I1048">
        <v>781.1</v>
      </c>
      <c r="J1048">
        <v>172</v>
      </c>
    </row>
    <row r="1049" spans="1:10">
      <c r="A1049">
        <v>2080</v>
      </c>
      <c r="B1049">
        <v>783</v>
      </c>
      <c r="C1049">
        <v>782.8</v>
      </c>
      <c r="D1049">
        <v>782.7</v>
      </c>
      <c r="E1049">
        <v>782.6</v>
      </c>
      <c r="F1049">
        <v>782.4</v>
      </c>
      <c r="G1049">
        <v>782.3</v>
      </c>
      <c r="H1049">
        <v>782.2</v>
      </c>
      <c r="I1049">
        <v>782</v>
      </c>
      <c r="J1049">
        <v>170</v>
      </c>
    </row>
    <row r="1050" spans="1:10">
      <c r="A1050">
        <v>2082</v>
      </c>
      <c r="B1050">
        <v>783.9</v>
      </c>
      <c r="C1050">
        <v>783.8</v>
      </c>
      <c r="D1050">
        <v>783.6</v>
      </c>
      <c r="E1050">
        <v>783.5</v>
      </c>
      <c r="F1050">
        <v>783.4</v>
      </c>
      <c r="G1050">
        <v>783.2</v>
      </c>
      <c r="H1050">
        <v>783.1</v>
      </c>
      <c r="I1050">
        <v>783</v>
      </c>
      <c r="J1050">
        <v>168</v>
      </c>
    </row>
    <row r="1051" spans="1:10">
      <c r="A1051">
        <v>2084</v>
      </c>
      <c r="B1051">
        <v>784.8</v>
      </c>
      <c r="C1051">
        <v>784.7</v>
      </c>
      <c r="D1051">
        <v>784.6</v>
      </c>
      <c r="E1051">
        <v>784.4</v>
      </c>
      <c r="F1051">
        <v>784.3</v>
      </c>
      <c r="G1051">
        <v>784.2</v>
      </c>
      <c r="H1051">
        <v>784</v>
      </c>
      <c r="I1051">
        <v>783.9</v>
      </c>
      <c r="J1051">
        <v>166</v>
      </c>
    </row>
    <row r="1052" spans="1:10">
      <c r="A1052">
        <v>2086</v>
      </c>
      <c r="B1052">
        <v>785.8</v>
      </c>
      <c r="C1052">
        <v>785.6</v>
      </c>
      <c r="D1052">
        <v>785.5</v>
      </c>
      <c r="E1052">
        <v>785.4</v>
      </c>
      <c r="F1052">
        <v>785.2</v>
      </c>
      <c r="G1052">
        <v>785.1</v>
      </c>
      <c r="H1052">
        <v>785</v>
      </c>
      <c r="I1052">
        <v>784.8</v>
      </c>
      <c r="J1052">
        <v>164</v>
      </c>
    </row>
    <row r="1053" spans="1:10">
      <c r="A1053">
        <v>2088</v>
      </c>
      <c r="B1053">
        <v>786.7</v>
      </c>
      <c r="C1053">
        <v>786.6</v>
      </c>
      <c r="D1053">
        <v>786.4</v>
      </c>
      <c r="E1053">
        <v>786.3</v>
      </c>
      <c r="F1053">
        <v>786.2</v>
      </c>
      <c r="G1053">
        <v>786</v>
      </c>
      <c r="H1053">
        <v>785.9</v>
      </c>
      <c r="I1053">
        <v>785.8</v>
      </c>
      <c r="J1053">
        <v>162</v>
      </c>
    </row>
    <row r="1054" spans="1:10">
      <c r="A1054">
        <v>2090</v>
      </c>
      <c r="B1054">
        <v>787.6</v>
      </c>
      <c r="C1054">
        <v>787.5</v>
      </c>
      <c r="D1054">
        <v>787.4</v>
      </c>
      <c r="E1054">
        <v>787.2</v>
      </c>
      <c r="F1054">
        <v>787.1</v>
      </c>
      <c r="G1054">
        <v>787</v>
      </c>
      <c r="H1054">
        <v>786.8</v>
      </c>
      <c r="I1054">
        <v>786.7</v>
      </c>
      <c r="J1054">
        <v>160</v>
      </c>
    </row>
    <row r="1055" spans="1:10">
      <c r="A1055">
        <v>2092</v>
      </c>
      <c r="B1055">
        <v>788.6</v>
      </c>
      <c r="C1055">
        <v>788.4</v>
      </c>
      <c r="D1055">
        <v>788.3</v>
      </c>
      <c r="E1055">
        <v>788.2</v>
      </c>
      <c r="F1055">
        <v>788</v>
      </c>
      <c r="G1055">
        <v>787.9</v>
      </c>
      <c r="H1055">
        <v>787.8</v>
      </c>
      <c r="I1055">
        <v>787.6</v>
      </c>
      <c r="J1055">
        <v>158</v>
      </c>
    </row>
    <row r="1056" spans="1:10">
      <c r="A1056">
        <v>2094</v>
      </c>
      <c r="B1056">
        <v>789.5</v>
      </c>
      <c r="C1056">
        <v>789.4</v>
      </c>
      <c r="D1056">
        <v>789.2</v>
      </c>
      <c r="E1056">
        <v>789.1</v>
      </c>
      <c r="F1056">
        <v>789</v>
      </c>
      <c r="G1056">
        <v>788.8</v>
      </c>
      <c r="H1056">
        <v>788.7</v>
      </c>
      <c r="I1056">
        <v>788.6</v>
      </c>
      <c r="J1056">
        <v>156</v>
      </c>
    </row>
    <row r="1057" spans="1:10">
      <c r="A1057">
        <v>2096</v>
      </c>
      <c r="B1057">
        <v>790.4</v>
      </c>
      <c r="C1057">
        <v>790.3</v>
      </c>
      <c r="D1057">
        <v>790.2</v>
      </c>
      <c r="E1057">
        <v>790</v>
      </c>
      <c r="F1057">
        <v>789.9</v>
      </c>
      <c r="G1057">
        <v>789.8</v>
      </c>
      <c r="H1057">
        <v>789.7</v>
      </c>
      <c r="I1057">
        <v>789.5</v>
      </c>
      <c r="J1057">
        <v>154</v>
      </c>
    </row>
    <row r="1058" spans="1:10">
      <c r="A1058">
        <v>2098</v>
      </c>
      <c r="B1058">
        <v>791.4</v>
      </c>
      <c r="C1058">
        <v>791.2</v>
      </c>
      <c r="D1058">
        <v>791.1</v>
      </c>
      <c r="E1058">
        <v>791</v>
      </c>
      <c r="F1058">
        <v>790.9</v>
      </c>
      <c r="G1058">
        <v>790.7</v>
      </c>
      <c r="H1058">
        <v>790.6</v>
      </c>
      <c r="I1058">
        <v>790.5</v>
      </c>
      <c r="J1058">
        <v>152</v>
      </c>
    </row>
    <row r="1059" spans="1:10">
      <c r="A1059">
        <v>2100</v>
      </c>
      <c r="B1059">
        <v>792.3</v>
      </c>
      <c r="C1059">
        <v>792.2</v>
      </c>
      <c r="D1059">
        <v>792</v>
      </c>
      <c r="E1059">
        <v>791.9</v>
      </c>
      <c r="F1059">
        <v>791.8</v>
      </c>
      <c r="G1059">
        <v>791.7</v>
      </c>
      <c r="H1059">
        <v>791.5</v>
      </c>
      <c r="I1059">
        <v>791.4</v>
      </c>
      <c r="J1059">
        <v>150</v>
      </c>
    </row>
    <row r="1060" spans="1:10">
      <c r="A1060">
        <v>2102</v>
      </c>
      <c r="B1060">
        <v>793.2</v>
      </c>
      <c r="C1060">
        <v>793.1</v>
      </c>
      <c r="D1060">
        <v>793</v>
      </c>
      <c r="E1060">
        <v>792.9</v>
      </c>
      <c r="F1060">
        <v>792.7</v>
      </c>
      <c r="G1060">
        <v>792.6</v>
      </c>
      <c r="H1060">
        <v>792.5</v>
      </c>
      <c r="I1060">
        <v>792.3</v>
      </c>
      <c r="J1060">
        <v>148</v>
      </c>
    </row>
    <row r="1061" spans="1:10">
      <c r="A1061">
        <v>2104</v>
      </c>
      <c r="B1061">
        <v>794.2</v>
      </c>
      <c r="C1061">
        <v>794.1</v>
      </c>
      <c r="D1061">
        <v>793.9</v>
      </c>
      <c r="E1061">
        <v>793.8</v>
      </c>
      <c r="F1061">
        <v>793.7</v>
      </c>
      <c r="G1061">
        <v>793.5</v>
      </c>
      <c r="H1061">
        <v>793.4</v>
      </c>
      <c r="I1061">
        <v>793.3</v>
      </c>
      <c r="J1061">
        <v>146</v>
      </c>
    </row>
    <row r="1062" spans="1:10">
      <c r="A1062">
        <v>2106</v>
      </c>
      <c r="B1062">
        <v>795.1</v>
      </c>
      <c r="C1062">
        <v>795</v>
      </c>
      <c r="D1062">
        <v>794.9</v>
      </c>
      <c r="E1062">
        <v>794.7</v>
      </c>
      <c r="F1062">
        <v>794.6</v>
      </c>
      <c r="G1062">
        <v>794.5</v>
      </c>
      <c r="H1062">
        <v>794.3</v>
      </c>
      <c r="I1062">
        <v>794.2</v>
      </c>
      <c r="J1062">
        <v>144</v>
      </c>
    </row>
    <row r="1063" spans="1:10">
      <c r="A1063">
        <v>2108</v>
      </c>
      <c r="B1063">
        <v>796.1</v>
      </c>
      <c r="C1063">
        <v>795.9</v>
      </c>
      <c r="D1063">
        <v>795.8</v>
      </c>
      <c r="E1063">
        <v>795.7</v>
      </c>
      <c r="F1063">
        <v>795.5</v>
      </c>
      <c r="G1063">
        <v>795.4</v>
      </c>
      <c r="H1063">
        <v>795.3</v>
      </c>
      <c r="I1063">
        <v>795.1</v>
      </c>
      <c r="J1063">
        <v>142</v>
      </c>
    </row>
    <row r="1064" spans="1:10">
      <c r="A1064">
        <v>2110</v>
      </c>
      <c r="B1064">
        <v>797</v>
      </c>
      <c r="C1064">
        <v>796.9</v>
      </c>
      <c r="D1064">
        <v>796.7</v>
      </c>
      <c r="E1064">
        <v>796.6</v>
      </c>
      <c r="F1064">
        <v>796.5</v>
      </c>
      <c r="G1064">
        <v>796.3</v>
      </c>
      <c r="H1064">
        <v>796.2</v>
      </c>
      <c r="I1064">
        <v>796.1</v>
      </c>
      <c r="J1064">
        <v>140</v>
      </c>
    </row>
    <row r="1065" spans="1:10">
      <c r="A1065">
        <v>2112</v>
      </c>
      <c r="B1065">
        <v>797.9</v>
      </c>
      <c r="C1065">
        <v>797.8</v>
      </c>
      <c r="D1065">
        <v>797.7</v>
      </c>
      <c r="E1065">
        <v>797.5</v>
      </c>
      <c r="F1065">
        <v>797.4</v>
      </c>
      <c r="G1065">
        <v>797.3</v>
      </c>
      <c r="H1065">
        <v>797.1</v>
      </c>
      <c r="I1065">
        <v>797</v>
      </c>
      <c r="J1065">
        <v>138</v>
      </c>
    </row>
    <row r="1066" spans="1:10">
      <c r="A1066">
        <v>2114</v>
      </c>
      <c r="B1066">
        <v>798.9</v>
      </c>
      <c r="C1066">
        <v>798.7</v>
      </c>
      <c r="D1066">
        <v>798.6</v>
      </c>
      <c r="E1066">
        <v>798.5</v>
      </c>
      <c r="F1066">
        <v>798.3</v>
      </c>
      <c r="G1066">
        <v>798.2</v>
      </c>
      <c r="H1066">
        <v>798.1</v>
      </c>
      <c r="I1066">
        <v>797.9</v>
      </c>
      <c r="J1066">
        <v>136</v>
      </c>
    </row>
    <row r="1067" spans="1:10">
      <c r="A1067">
        <v>2116</v>
      </c>
      <c r="B1067">
        <v>799.8</v>
      </c>
      <c r="C1067">
        <v>799.7</v>
      </c>
      <c r="D1067">
        <v>799.5</v>
      </c>
      <c r="E1067">
        <v>799.4</v>
      </c>
      <c r="F1067">
        <v>799.3</v>
      </c>
      <c r="G1067">
        <v>799.1</v>
      </c>
      <c r="H1067">
        <v>799</v>
      </c>
      <c r="I1067">
        <v>798.9</v>
      </c>
      <c r="J1067">
        <v>134</v>
      </c>
    </row>
    <row r="1068" spans="1:10">
      <c r="A1068">
        <v>2118</v>
      </c>
      <c r="B1068">
        <v>800.7</v>
      </c>
      <c r="C1068">
        <v>800.6</v>
      </c>
      <c r="D1068">
        <v>800.5</v>
      </c>
      <c r="E1068">
        <v>800.3</v>
      </c>
      <c r="F1068">
        <v>800.2</v>
      </c>
      <c r="G1068">
        <v>800.1</v>
      </c>
      <c r="H1068">
        <v>799.9</v>
      </c>
      <c r="I1068">
        <v>799.8</v>
      </c>
      <c r="J1068">
        <v>132</v>
      </c>
    </row>
    <row r="1069" spans="1:10">
      <c r="A1069">
        <v>2120</v>
      </c>
      <c r="B1069">
        <v>801.7</v>
      </c>
      <c r="C1069">
        <v>801.5</v>
      </c>
      <c r="D1069">
        <v>801.4</v>
      </c>
      <c r="E1069">
        <v>801.3</v>
      </c>
      <c r="F1069">
        <v>801.1</v>
      </c>
      <c r="G1069">
        <v>801</v>
      </c>
      <c r="H1069">
        <v>800.9</v>
      </c>
      <c r="I1069">
        <v>800.8</v>
      </c>
      <c r="J1069">
        <v>130</v>
      </c>
    </row>
    <row r="1070" spans="1:10">
      <c r="A1070">
        <v>2122</v>
      </c>
      <c r="B1070">
        <v>802.6</v>
      </c>
      <c r="C1070">
        <v>802.5</v>
      </c>
      <c r="D1070">
        <v>802.3</v>
      </c>
      <c r="E1070">
        <v>802.2</v>
      </c>
      <c r="F1070">
        <v>802.1</v>
      </c>
      <c r="G1070">
        <v>801.9</v>
      </c>
      <c r="H1070">
        <v>801.8</v>
      </c>
      <c r="I1070">
        <v>801.7</v>
      </c>
      <c r="J1070">
        <v>128</v>
      </c>
    </row>
    <row r="1071" spans="1:10">
      <c r="A1071">
        <v>2124</v>
      </c>
      <c r="B1071">
        <v>803.5</v>
      </c>
      <c r="C1071">
        <v>803.4</v>
      </c>
      <c r="D1071">
        <v>803.3</v>
      </c>
      <c r="E1071">
        <v>803.1</v>
      </c>
      <c r="F1071">
        <v>803</v>
      </c>
      <c r="G1071">
        <v>802.9</v>
      </c>
      <c r="H1071">
        <v>802.8</v>
      </c>
      <c r="I1071">
        <v>802.6</v>
      </c>
      <c r="J1071">
        <v>126</v>
      </c>
    </row>
    <row r="1072" spans="1:10">
      <c r="A1072">
        <v>2126</v>
      </c>
      <c r="B1072">
        <v>804.5</v>
      </c>
      <c r="C1072">
        <v>804.3</v>
      </c>
      <c r="D1072">
        <v>804.2</v>
      </c>
      <c r="E1072">
        <v>804.1</v>
      </c>
      <c r="F1072">
        <v>804</v>
      </c>
      <c r="G1072">
        <v>803.8</v>
      </c>
      <c r="H1072">
        <v>803.7</v>
      </c>
      <c r="I1072">
        <v>803.6</v>
      </c>
      <c r="J1072">
        <v>124</v>
      </c>
    </row>
    <row r="1073" spans="1:10">
      <c r="A1073">
        <v>2128</v>
      </c>
      <c r="B1073">
        <v>805.4</v>
      </c>
      <c r="C1073">
        <v>805.3</v>
      </c>
      <c r="D1073">
        <v>805.2</v>
      </c>
      <c r="E1073">
        <v>805</v>
      </c>
      <c r="F1073">
        <v>804.9</v>
      </c>
      <c r="G1073">
        <v>804.8</v>
      </c>
      <c r="H1073">
        <v>804.6</v>
      </c>
      <c r="I1073">
        <v>804.5</v>
      </c>
      <c r="J1073">
        <v>122</v>
      </c>
    </row>
    <row r="1074" spans="1:10">
      <c r="A1074">
        <v>2130</v>
      </c>
      <c r="B1074">
        <v>806.3</v>
      </c>
      <c r="C1074">
        <v>806.2</v>
      </c>
      <c r="D1074">
        <v>806.1</v>
      </c>
      <c r="E1074">
        <v>806</v>
      </c>
      <c r="F1074">
        <v>805.8</v>
      </c>
      <c r="G1074">
        <v>805.7</v>
      </c>
      <c r="H1074">
        <v>805.6</v>
      </c>
      <c r="I1074">
        <v>805.4</v>
      </c>
      <c r="J1074">
        <v>120</v>
      </c>
    </row>
    <row r="1075" spans="1:10">
      <c r="A1075">
        <v>2132</v>
      </c>
      <c r="B1075">
        <v>807.3</v>
      </c>
      <c r="C1075">
        <v>807.2</v>
      </c>
      <c r="D1075">
        <v>807</v>
      </c>
      <c r="E1075">
        <v>806.9</v>
      </c>
      <c r="F1075">
        <v>806.8</v>
      </c>
      <c r="G1075">
        <v>806.6</v>
      </c>
      <c r="H1075">
        <v>806.5</v>
      </c>
      <c r="I1075">
        <v>806.4</v>
      </c>
      <c r="J1075">
        <v>118</v>
      </c>
    </row>
    <row r="1076" spans="1:10">
      <c r="A1076">
        <v>2134</v>
      </c>
      <c r="B1076">
        <v>808.2</v>
      </c>
      <c r="C1076">
        <v>808.1</v>
      </c>
      <c r="D1076">
        <v>808</v>
      </c>
      <c r="E1076">
        <v>807.8</v>
      </c>
      <c r="F1076">
        <v>807.7</v>
      </c>
      <c r="G1076">
        <v>807.6</v>
      </c>
      <c r="H1076">
        <v>807.4</v>
      </c>
      <c r="I1076">
        <v>807.3</v>
      </c>
      <c r="J1076">
        <v>116</v>
      </c>
    </row>
    <row r="1077" spans="1:10">
      <c r="A1077">
        <v>2136</v>
      </c>
      <c r="B1077">
        <v>809.1</v>
      </c>
      <c r="C1077">
        <v>809</v>
      </c>
      <c r="D1077">
        <v>808.9</v>
      </c>
      <c r="E1077">
        <v>808.8</v>
      </c>
      <c r="F1077">
        <v>808.6</v>
      </c>
      <c r="G1077">
        <v>808.5</v>
      </c>
      <c r="H1077">
        <v>808.4</v>
      </c>
      <c r="I1077">
        <v>808.2</v>
      </c>
      <c r="J1077">
        <v>114</v>
      </c>
    </row>
    <row r="1078" spans="1:10">
      <c r="A1078">
        <v>2138</v>
      </c>
      <c r="B1078">
        <v>810</v>
      </c>
      <c r="C1078">
        <v>809.9</v>
      </c>
      <c r="D1078">
        <v>809.8</v>
      </c>
      <c r="E1078">
        <v>809.7</v>
      </c>
      <c r="F1078">
        <v>809.5</v>
      </c>
      <c r="G1078">
        <v>809.4</v>
      </c>
      <c r="H1078">
        <v>809.3</v>
      </c>
      <c r="I1078">
        <v>809.2</v>
      </c>
      <c r="J1078">
        <v>112</v>
      </c>
    </row>
    <row r="1079" spans="1:10">
      <c r="A1079">
        <v>2140</v>
      </c>
      <c r="B1079">
        <v>810.9</v>
      </c>
      <c r="C1079">
        <v>810.8</v>
      </c>
      <c r="D1079">
        <v>810.7</v>
      </c>
      <c r="E1079">
        <v>810.5</v>
      </c>
      <c r="F1079">
        <v>810.4</v>
      </c>
      <c r="G1079">
        <v>810.3</v>
      </c>
      <c r="H1079">
        <v>810.2</v>
      </c>
      <c r="I1079">
        <v>810</v>
      </c>
      <c r="J1079">
        <v>110</v>
      </c>
    </row>
    <row r="1080" spans="1:10">
      <c r="A1080">
        <v>2142</v>
      </c>
      <c r="B1080">
        <v>811.8</v>
      </c>
      <c r="C1080">
        <v>811.6</v>
      </c>
      <c r="D1080">
        <v>811.5</v>
      </c>
      <c r="E1080">
        <v>811.4</v>
      </c>
      <c r="F1080">
        <v>811.3</v>
      </c>
      <c r="G1080">
        <v>811.2</v>
      </c>
      <c r="H1080">
        <v>811</v>
      </c>
      <c r="I1080">
        <v>810.9</v>
      </c>
      <c r="J1080">
        <v>108</v>
      </c>
    </row>
    <row r="1081" spans="1:10">
      <c r="A1081">
        <v>2144</v>
      </c>
      <c r="B1081">
        <v>812.6</v>
      </c>
      <c r="C1081">
        <v>812.5</v>
      </c>
      <c r="D1081">
        <v>812.4</v>
      </c>
      <c r="E1081">
        <v>812.3</v>
      </c>
      <c r="F1081">
        <v>812.1</v>
      </c>
      <c r="G1081">
        <v>812</v>
      </c>
      <c r="H1081">
        <v>811.9</v>
      </c>
      <c r="I1081">
        <v>811.8</v>
      </c>
      <c r="J1081">
        <v>106</v>
      </c>
    </row>
    <row r="1082" spans="1:10">
      <c r="A1082">
        <v>2146</v>
      </c>
      <c r="B1082">
        <v>813.4</v>
      </c>
      <c r="C1082">
        <v>813.3</v>
      </c>
      <c r="D1082">
        <v>813.2</v>
      </c>
      <c r="E1082">
        <v>813.1</v>
      </c>
      <c r="F1082">
        <v>813</v>
      </c>
      <c r="G1082">
        <v>812.8</v>
      </c>
      <c r="H1082">
        <v>812.7</v>
      </c>
      <c r="I1082">
        <v>812.6</v>
      </c>
      <c r="J1082">
        <v>104</v>
      </c>
    </row>
    <row r="1083" spans="1:10">
      <c r="A1083">
        <v>2148</v>
      </c>
      <c r="B1083">
        <v>814.2</v>
      </c>
      <c r="C1083">
        <v>814.1</v>
      </c>
      <c r="D1083">
        <v>814</v>
      </c>
      <c r="E1083">
        <v>813.9</v>
      </c>
      <c r="F1083">
        <v>813.8</v>
      </c>
      <c r="G1083">
        <v>813.7</v>
      </c>
      <c r="H1083">
        <v>813.5</v>
      </c>
      <c r="I1083">
        <v>813.4</v>
      </c>
      <c r="J1083">
        <v>102</v>
      </c>
    </row>
    <row r="1084" spans="1:10">
      <c r="A1084">
        <v>2150</v>
      </c>
      <c r="B1084">
        <v>815</v>
      </c>
      <c r="C1084">
        <v>814.9</v>
      </c>
      <c r="D1084">
        <v>814.8</v>
      </c>
      <c r="E1084">
        <v>814.7</v>
      </c>
      <c r="F1084">
        <v>814.6</v>
      </c>
      <c r="G1084">
        <v>814.5</v>
      </c>
      <c r="H1084">
        <v>814.3</v>
      </c>
      <c r="I1084">
        <v>814.2</v>
      </c>
      <c r="J1084">
        <v>100</v>
      </c>
    </row>
    <row r="1085" spans="1:10">
      <c r="A1085">
        <v>2152</v>
      </c>
      <c r="B1085">
        <v>815.8</v>
      </c>
      <c r="C1085">
        <v>815.6</v>
      </c>
      <c r="D1085">
        <v>815.5</v>
      </c>
      <c r="E1085">
        <v>815.4</v>
      </c>
      <c r="F1085">
        <v>815.3</v>
      </c>
      <c r="G1085">
        <v>815.2</v>
      </c>
      <c r="H1085">
        <v>815.1</v>
      </c>
      <c r="I1085">
        <v>815</v>
      </c>
      <c r="J1085">
        <v>98</v>
      </c>
    </row>
    <row r="1086" spans="1:10">
      <c r="A1086">
        <v>2154</v>
      </c>
      <c r="B1086">
        <v>816.5</v>
      </c>
      <c r="C1086">
        <v>816.4</v>
      </c>
      <c r="D1086">
        <v>816.3</v>
      </c>
      <c r="E1086">
        <v>816.2</v>
      </c>
      <c r="F1086">
        <v>816.1</v>
      </c>
      <c r="G1086">
        <v>816</v>
      </c>
      <c r="H1086">
        <v>815.9</v>
      </c>
      <c r="I1086">
        <v>815.8</v>
      </c>
      <c r="J1086">
        <v>96</v>
      </c>
    </row>
    <row r="1087" spans="1:10">
      <c r="A1087">
        <v>2156</v>
      </c>
      <c r="B1087">
        <v>817.2</v>
      </c>
      <c r="C1087">
        <v>817.1</v>
      </c>
      <c r="D1087">
        <v>817</v>
      </c>
      <c r="E1087">
        <v>816.9</v>
      </c>
      <c r="F1087">
        <v>816.8</v>
      </c>
      <c r="G1087">
        <v>816.7</v>
      </c>
      <c r="H1087">
        <v>816.6</v>
      </c>
      <c r="I1087">
        <v>816.5</v>
      </c>
      <c r="J1087">
        <v>94</v>
      </c>
    </row>
    <row r="1088" spans="1:10">
      <c r="A1088">
        <v>2158</v>
      </c>
      <c r="B1088">
        <v>817.9</v>
      </c>
      <c r="C1088">
        <v>817.8</v>
      </c>
      <c r="D1088">
        <v>817.7</v>
      </c>
      <c r="E1088">
        <v>817.6</v>
      </c>
      <c r="F1088">
        <v>817.5</v>
      </c>
      <c r="G1088">
        <v>817.4</v>
      </c>
      <c r="H1088">
        <v>817.3</v>
      </c>
      <c r="I1088">
        <v>817.2</v>
      </c>
      <c r="J1088">
        <v>92</v>
      </c>
    </row>
    <row r="1089" spans="1:10">
      <c r="A1089">
        <v>2160</v>
      </c>
      <c r="B1089">
        <v>818.6</v>
      </c>
      <c r="C1089">
        <v>818.5</v>
      </c>
      <c r="D1089">
        <v>818.4</v>
      </c>
      <c r="E1089">
        <v>818.3</v>
      </c>
      <c r="F1089">
        <v>818.2</v>
      </c>
      <c r="G1089">
        <v>818.1</v>
      </c>
      <c r="H1089">
        <v>818</v>
      </c>
      <c r="I1089">
        <v>817.9</v>
      </c>
      <c r="J1089">
        <v>90</v>
      </c>
    </row>
    <row r="1090" spans="1:10">
      <c r="A1090">
        <v>2162</v>
      </c>
      <c r="B1090">
        <v>819.2</v>
      </c>
      <c r="C1090">
        <v>819.2</v>
      </c>
      <c r="D1090">
        <v>819.1</v>
      </c>
      <c r="E1090">
        <v>819</v>
      </c>
      <c r="F1090">
        <v>818.9</v>
      </c>
      <c r="G1090">
        <v>818.8</v>
      </c>
      <c r="H1090">
        <v>818.7</v>
      </c>
      <c r="I1090">
        <v>818.6</v>
      </c>
      <c r="J1090">
        <v>88</v>
      </c>
    </row>
    <row r="1091" spans="1:10">
      <c r="A1091">
        <v>2164</v>
      </c>
      <c r="B1091">
        <v>819.9</v>
      </c>
      <c r="C1091">
        <v>819.8</v>
      </c>
      <c r="D1091">
        <v>819.7</v>
      </c>
      <c r="E1091">
        <v>819.6</v>
      </c>
      <c r="F1091">
        <v>819.5</v>
      </c>
      <c r="G1091">
        <v>819.4</v>
      </c>
      <c r="H1091">
        <v>819.3</v>
      </c>
      <c r="I1091">
        <v>819.3</v>
      </c>
      <c r="J1091">
        <v>86</v>
      </c>
    </row>
    <row r="1092" spans="1:10">
      <c r="A1092">
        <v>2166</v>
      </c>
      <c r="B1092">
        <v>820.5</v>
      </c>
      <c r="C1092">
        <v>820.4</v>
      </c>
      <c r="D1092">
        <v>820.3</v>
      </c>
      <c r="E1092">
        <v>820.2</v>
      </c>
      <c r="F1092">
        <v>820.2</v>
      </c>
      <c r="G1092">
        <v>820.1</v>
      </c>
      <c r="H1092">
        <v>820</v>
      </c>
      <c r="I1092">
        <v>819.9</v>
      </c>
      <c r="J1092">
        <v>84</v>
      </c>
    </row>
    <row r="1093" spans="1:10">
      <c r="A1093">
        <v>2168</v>
      </c>
      <c r="B1093">
        <v>821.1</v>
      </c>
      <c r="C1093">
        <v>821</v>
      </c>
      <c r="D1093">
        <v>820.9</v>
      </c>
      <c r="E1093">
        <v>820.8</v>
      </c>
      <c r="F1093">
        <v>820.8</v>
      </c>
      <c r="G1093">
        <v>820.7</v>
      </c>
      <c r="H1093">
        <v>820.6</v>
      </c>
      <c r="I1093">
        <v>820.5</v>
      </c>
      <c r="J1093">
        <v>82</v>
      </c>
    </row>
    <row r="1094" spans="1:10">
      <c r="A1094">
        <v>2170</v>
      </c>
      <c r="B1094">
        <v>821.7</v>
      </c>
      <c r="C1094">
        <v>821.6</v>
      </c>
      <c r="D1094">
        <v>821.5</v>
      </c>
      <c r="E1094">
        <v>821.4</v>
      </c>
      <c r="F1094">
        <v>821.4</v>
      </c>
      <c r="G1094">
        <v>821.3</v>
      </c>
      <c r="H1094">
        <v>821.2</v>
      </c>
      <c r="I1094">
        <v>821.1</v>
      </c>
      <c r="J1094">
        <v>80</v>
      </c>
    </row>
    <row r="1095" spans="1:10">
      <c r="A1095">
        <v>2172</v>
      </c>
      <c r="B1095">
        <v>822.2</v>
      </c>
      <c r="C1095">
        <v>822.2</v>
      </c>
      <c r="D1095">
        <v>822.1</v>
      </c>
      <c r="E1095">
        <v>822</v>
      </c>
      <c r="F1095">
        <v>821.9</v>
      </c>
      <c r="G1095">
        <v>821.8</v>
      </c>
      <c r="H1095">
        <v>821.8</v>
      </c>
      <c r="I1095">
        <v>821.7</v>
      </c>
      <c r="J1095">
        <v>78</v>
      </c>
    </row>
    <row r="1096" spans="1:10">
      <c r="A1096">
        <v>2174</v>
      </c>
      <c r="B1096">
        <v>822.8</v>
      </c>
      <c r="C1096">
        <v>822.7</v>
      </c>
      <c r="D1096">
        <v>822.6</v>
      </c>
      <c r="E1096">
        <v>822.6</v>
      </c>
      <c r="F1096">
        <v>822.5</v>
      </c>
      <c r="G1096">
        <v>822.4</v>
      </c>
      <c r="H1096">
        <v>822.3</v>
      </c>
      <c r="I1096">
        <v>822.2</v>
      </c>
      <c r="J1096">
        <v>76</v>
      </c>
    </row>
    <row r="1097" spans="1:10">
      <c r="A1097">
        <v>2176</v>
      </c>
      <c r="B1097">
        <v>823.3</v>
      </c>
      <c r="C1097">
        <v>823.2</v>
      </c>
      <c r="D1097">
        <v>823.2</v>
      </c>
      <c r="E1097">
        <v>823.1</v>
      </c>
      <c r="F1097">
        <v>823</v>
      </c>
      <c r="G1097">
        <v>822.9</v>
      </c>
      <c r="H1097">
        <v>822.9</v>
      </c>
      <c r="I1097">
        <v>822.8</v>
      </c>
      <c r="J1097">
        <v>74</v>
      </c>
    </row>
    <row r="1098" spans="1:10">
      <c r="A1098">
        <v>2178</v>
      </c>
      <c r="B1098">
        <v>823.8</v>
      </c>
      <c r="C1098">
        <v>823.7</v>
      </c>
      <c r="D1098">
        <v>823.7</v>
      </c>
      <c r="E1098">
        <v>823.6</v>
      </c>
      <c r="F1098">
        <v>823.5</v>
      </c>
      <c r="G1098">
        <v>823.4</v>
      </c>
      <c r="H1098">
        <v>823.4</v>
      </c>
      <c r="I1098">
        <v>823.3</v>
      </c>
      <c r="J1098">
        <v>72</v>
      </c>
    </row>
    <row r="1099" spans="1:10">
      <c r="A1099">
        <v>2180</v>
      </c>
      <c r="B1099">
        <v>824.3</v>
      </c>
      <c r="C1099">
        <v>824.2</v>
      </c>
      <c r="D1099">
        <v>824.1</v>
      </c>
      <c r="E1099">
        <v>824.1</v>
      </c>
      <c r="F1099">
        <v>824</v>
      </c>
      <c r="G1099">
        <v>823.9</v>
      </c>
      <c r="H1099">
        <v>823.9</v>
      </c>
      <c r="I1099">
        <v>823.8</v>
      </c>
      <c r="J1099">
        <v>70</v>
      </c>
    </row>
    <row r="1100" spans="1:10">
      <c r="A1100">
        <v>2182</v>
      </c>
      <c r="B1100">
        <v>824.7</v>
      </c>
      <c r="C1100">
        <v>824.7</v>
      </c>
      <c r="D1100">
        <v>824.6</v>
      </c>
      <c r="E1100">
        <v>824.5</v>
      </c>
      <c r="F1100">
        <v>824.5</v>
      </c>
      <c r="G1100">
        <v>824.4</v>
      </c>
      <c r="H1100">
        <v>824.3</v>
      </c>
      <c r="I1100">
        <v>824.3</v>
      </c>
      <c r="J1100">
        <v>68</v>
      </c>
    </row>
    <row r="1101" spans="1:10">
      <c r="A1101">
        <v>2184</v>
      </c>
      <c r="B1101">
        <v>825.2</v>
      </c>
      <c r="C1101">
        <v>825.1</v>
      </c>
      <c r="D1101">
        <v>825.1</v>
      </c>
      <c r="E1101">
        <v>825</v>
      </c>
      <c r="F1101">
        <v>824.9</v>
      </c>
      <c r="G1101">
        <v>824.9</v>
      </c>
      <c r="H1101">
        <v>824.8</v>
      </c>
      <c r="I1101">
        <v>824.7</v>
      </c>
      <c r="J1101">
        <v>66</v>
      </c>
    </row>
    <row r="1102" spans="1:10">
      <c r="A1102">
        <v>2186</v>
      </c>
      <c r="B1102">
        <v>825.6</v>
      </c>
      <c r="C1102">
        <v>825.5</v>
      </c>
      <c r="D1102">
        <v>825.5</v>
      </c>
      <c r="E1102">
        <v>825.4</v>
      </c>
      <c r="F1102">
        <v>825.4</v>
      </c>
      <c r="G1102">
        <v>825.3</v>
      </c>
      <c r="H1102">
        <v>825.2</v>
      </c>
      <c r="I1102">
        <v>825.2</v>
      </c>
      <c r="J1102">
        <v>64</v>
      </c>
    </row>
    <row r="1103" spans="1:10">
      <c r="A1103">
        <v>2188</v>
      </c>
      <c r="B1103">
        <v>826</v>
      </c>
      <c r="C1103">
        <v>825.9</v>
      </c>
      <c r="D1103">
        <v>825.9</v>
      </c>
      <c r="E1103">
        <v>825.8</v>
      </c>
      <c r="F1103">
        <v>825.8</v>
      </c>
      <c r="G1103">
        <v>825.7</v>
      </c>
      <c r="H1103">
        <v>825.7</v>
      </c>
      <c r="I1103">
        <v>825.6</v>
      </c>
      <c r="J1103">
        <v>62</v>
      </c>
    </row>
    <row r="1104" spans="1:10">
      <c r="A1104">
        <v>2190</v>
      </c>
      <c r="B1104">
        <v>826.4</v>
      </c>
      <c r="C1104">
        <v>826.3</v>
      </c>
      <c r="D1104">
        <v>826.3</v>
      </c>
      <c r="E1104">
        <v>826.2</v>
      </c>
      <c r="F1104">
        <v>826.2</v>
      </c>
      <c r="G1104">
        <v>826.1</v>
      </c>
      <c r="H1104">
        <v>826.1</v>
      </c>
      <c r="I1104">
        <v>826</v>
      </c>
      <c r="J1104">
        <v>60</v>
      </c>
    </row>
    <row r="1105" spans="1:10">
      <c r="A1105">
        <v>2192</v>
      </c>
      <c r="B1105">
        <v>826.7</v>
      </c>
      <c r="C1105">
        <v>826.7</v>
      </c>
      <c r="D1105">
        <v>826.6</v>
      </c>
      <c r="E1105">
        <v>826.6</v>
      </c>
      <c r="F1105">
        <v>826.5</v>
      </c>
      <c r="G1105">
        <v>826.5</v>
      </c>
      <c r="H1105">
        <v>826.4</v>
      </c>
      <c r="I1105">
        <v>826.4</v>
      </c>
      <c r="J1105">
        <v>58</v>
      </c>
    </row>
    <row r="1106" spans="1:10">
      <c r="A1106">
        <v>2194</v>
      </c>
      <c r="B1106">
        <v>827.1</v>
      </c>
      <c r="C1106">
        <v>827</v>
      </c>
      <c r="D1106">
        <v>827</v>
      </c>
      <c r="E1106">
        <v>826.9</v>
      </c>
      <c r="F1106">
        <v>826.9</v>
      </c>
      <c r="G1106">
        <v>826.8</v>
      </c>
      <c r="H1106">
        <v>826.8</v>
      </c>
      <c r="I1106">
        <v>826.7</v>
      </c>
      <c r="J1106">
        <v>56</v>
      </c>
    </row>
    <row r="1107" spans="1:10">
      <c r="A1107">
        <v>2196</v>
      </c>
      <c r="B1107">
        <v>827.4</v>
      </c>
      <c r="C1107">
        <v>827.4</v>
      </c>
      <c r="D1107">
        <v>827.3</v>
      </c>
      <c r="E1107">
        <v>827.3</v>
      </c>
      <c r="F1107">
        <v>827.2</v>
      </c>
      <c r="G1107">
        <v>827.2</v>
      </c>
      <c r="H1107">
        <v>827.1</v>
      </c>
      <c r="I1107">
        <v>827.1</v>
      </c>
      <c r="J1107">
        <v>54</v>
      </c>
    </row>
    <row r="1108" spans="1:10">
      <c r="A1108">
        <v>2198</v>
      </c>
      <c r="B1108">
        <v>827.7</v>
      </c>
      <c r="C1108">
        <v>827.7</v>
      </c>
      <c r="D1108">
        <v>827.6</v>
      </c>
      <c r="E1108">
        <v>827.6</v>
      </c>
      <c r="F1108">
        <v>827.5</v>
      </c>
      <c r="G1108">
        <v>827.5</v>
      </c>
      <c r="H1108">
        <v>827.4</v>
      </c>
      <c r="I1108">
        <v>827.4</v>
      </c>
      <c r="J1108">
        <v>52</v>
      </c>
    </row>
    <row r="1109" spans="1:10">
      <c r="A1109">
        <v>2200</v>
      </c>
      <c r="B1109">
        <v>828</v>
      </c>
      <c r="C1109">
        <v>827.9</v>
      </c>
      <c r="D1109">
        <v>827.9</v>
      </c>
      <c r="E1109">
        <v>827.9</v>
      </c>
      <c r="F1109">
        <v>827.8</v>
      </c>
      <c r="G1109">
        <v>827.8</v>
      </c>
      <c r="H1109">
        <v>827.7</v>
      </c>
      <c r="I1109">
        <v>827.7</v>
      </c>
      <c r="J1109">
        <v>50</v>
      </c>
    </row>
    <row r="1110" spans="1:10">
      <c r="A1110">
        <v>2202</v>
      </c>
      <c r="B1110">
        <v>828.2</v>
      </c>
      <c r="C1110">
        <v>828.2</v>
      </c>
      <c r="D1110">
        <v>828.2</v>
      </c>
      <c r="E1110">
        <v>828.1</v>
      </c>
      <c r="F1110">
        <v>828.1</v>
      </c>
      <c r="G1110">
        <v>828.1</v>
      </c>
      <c r="H1110">
        <v>828</v>
      </c>
      <c r="I1110">
        <v>828</v>
      </c>
      <c r="J1110">
        <v>48</v>
      </c>
    </row>
    <row r="1111" spans="1:10">
      <c r="A1111">
        <v>2204</v>
      </c>
      <c r="B1111">
        <v>828.5</v>
      </c>
      <c r="C1111">
        <v>828.5</v>
      </c>
      <c r="D1111">
        <v>828.4</v>
      </c>
      <c r="E1111">
        <v>828.4</v>
      </c>
      <c r="F1111">
        <v>828.4</v>
      </c>
      <c r="G1111">
        <v>828.3</v>
      </c>
      <c r="H1111">
        <v>828.3</v>
      </c>
      <c r="I1111">
        <v>828.2</v>
      </c>
      <c r="J1111">
        <v>46</v>
      </c>
    </row>
    <row r="1112" spans="1:10">
      <c r="A1112">
        <v>2206</v>
      </c>
      <c r="B1112">
        <v>828.7</v>
      </c>
      <c r="C1112">
        <v>828.7</v>
      </c>
      <c r="D1112">
        <v>828.6</v>
      </c>
      <c r="E1112">
        <v>828.6</v>
      </c>
      <c r="F1112">
        <v>828.6</v>
      </c>
      <c r="G1112">
        <v>828.6</v>
      </c>
      <c r="H1112">
        <v>828.5</v>
      </c>
      <c r="I1112">
        <v>828.5</v>
      </c>
      <c r="J1112">
        <v>44</v>
      </c>
    </row>
    <row r="1113" spans="1:10">
      <c r="A1113">
        <v>2208</v>
      </c>
      <c r="B1113">
        <v>828.9</v>
      </c>
      <c r="C1113">
        <v>828.9</v>
      </c>
      <c r="D1113">
        <v>828.9</v>
      </c>
      <c r="E1113">
        <v>828.8</v>
      </c>
      <c r="F1113">
        <v>828.8</v>
      </c>
      <c r="G1113">
        <v>828.8</v>
      </c>
      <c r="H1113">
        <v>828.7</v>
      </c>
      <c r="I1113">
        <v>828.7</v>
      </c>
      <c r="J1113">
        <v>42</v>
      </c>
    </row>
    <row r="1114" spans="1:10">
      <c r="A1114">
        <v>2210</v>
      </c>
      <c r="B1114">
        <v>829.1</v>
      </c>
      <c r="C1114">
        <v>829.1</v>
      </c>
      <c r="D1114">
        <v>829</v>
      </c>
      <c r="E1114">
        <v>829</v>
      </c>
      <c r="F1114">
        <v>829</v>
      </c>
      <c r="G1114">
        <v>829</v>
      </c>
      <c r="H1114">
        <v>828.9</v>
      </c>
      <c r="I1114">
        <v>828.9</v>
      </c>
      <c r="J1114">
        <v>40</v>
      </c>
    </row>
    <row r="1115" spans="1:10">
      <c r="A1115">
        <v>2212</v>
      </c>
      <c r="B1115">
        <v>829.3</v>
      </c>
      <c r="C1115">
        <v>829.2</v>
      </c>
      <c r="D1115">
        <v>829.2</v>
      </c>
      <c r="E1115">
        <v>829.2</v>
      </c>
      <c r="F1115">
        <v>829.2</v>
      </c>
      <c r="G1115">
        <v>829.1</v>
      </c>
      <c r="H1115">
        <v>829.1</v>
      </c>
      <c r="I1115">
        <v>829.1</v>
      </c>
      <c r="J1115">
        <v>38</v>
      </c>
    </row>
    <row r="1116" spans="1:10">
      <c r="A1116">
        <v>2214</v>
      </c>
      <c r="B1116">
        <v>829.4</v>
      </c>
      <c r="C1116">
        <v>829.4</v>
      </c>
      <c r="D1116">
        <v>829.4</v>
      </c>
      <c r="E1116">
        <v>829.3</v>
      </c>
      <c r="F1116">
        <v>829.3</v>
      </c>
      <c r="G1116">
        <v>829.3</v>
      </c>
      <c r="H1116">
        <v>829.3</v>
      </c>
      <c r="I1116">
        <v>829.3</v>
      </c>
      <c r="J1116">
        <v>36</v>
      </c>
    </row>
    <row r="1117" spans="1:10">
      <c r="A1117">
        <v>2216</v>
      </c>
      <c r="B1117">
        <v>829.5</v>
      </c>
      <c r="C1117">
        <v>829.5</v>
      </c>
      <c r="D1117">
        <v>829.5</v>
      </c>
      <c r="E1117">
        <v>829.5</v>
      </c>
      <c r="F1117">
        <v>829.5</v>
      </c>
      <c r="G1117">
        <v>829.4</v>
      </c>
      <c r="H1117">
        <v>829.4</v>
      </c>
      <c r="I1117">
        <v>829.4</v>
      </c>
      <c r="J1117">
        <v>34</v>
      </c>
    </row>
    <row r="1118" spans="1:10">
      <c r="A1118">
        <v>2218</v>
      </c>
      <c r="B1118">
        <v>829.6</v>
      </c>
      <c r="C1118">
        <v>829.6</v>
      </c>
      <c r="D1118">
        <v>829.6</v>
      </c>
      <c r="E1118">
        <v>829.6</v>
      </c>
      <c r="F1118">
        <v>829.6</v>
      </c>
      <c r="G1118">
        <v>829.6</v>
      </c>
      <c r="H1118">
        <v>829.5</v>
      </c>
      <c r="I1118">
        <v>829.5</v>
      </c>
      <c r="J1118">
        <v>32</v>
      </c>
    </row>
    <row r="1119" spans="1:10">
      <c r="A1119">
        <v>2220</v>
      </c>
      <c r="B1119">
        <v>829.7</v>
      </c>
      <c r="C1119">
        <v>829.7</v>
      </c>
      <c r="D1119">
        <v>829.7</v>
      </c>
      <c r="E1119">
        <v>829.7</v>
      </c>
      <c r="F1119">
        <v>829.7</v>
      </c>
      <c r="G1119">
        <v>829.6</v>
      </c>
      <c r="H1119">
        <v>829.6</v>
      </c>
      <c r="I1119">
        <v>829.6</v>
      </c>
      <c r="J1119">
        <v>30</v>
      </c>
    </row>
    <row r="1120" spans="1:10">
      <c r="A1120">
        <v>2222</v>
      </c>
      <c r="B1120">
        <v>829.8</v>
      </c>
      <c r="C1120">
        <v>829.8</v>
      </c>
      <c r="D1120">
        <v>829.8</v>
      </c>
      <c r="E1120">
        <v>829.7</v>
      </c>
      <c r="F1120">
        <v>829.7</v>
      </c>
      <c r="G1120">
        <v>829.7</v>
      </c>
      <c r="H1120">
        <v>829.7</v>
      </c>
      <c r="I1120">
        <v>829.7</v>
      </c>
      <c r="J1120">
        <v>28</v>
      </c>
    </row>
    <row r="1121" spans="1:10">
      <c r="A1121">
        <v>2224</v>
      </c>
      <c r="B1121">
        <v>829.8</v>
      </c>
      <c r="C1121">
        <v>829.8</v>
      </c>
      <c r="D1121">
        <v>829.8</v>
      </c>
      <c r="E1121">
        <v>829.8</v>
      </c>
      <c r="F1121">
        <v>829.8</v>
      </c>
      <c r="G1121">
        <v>829.8</v>
      </c>
      <c r="H1121">
        <v>829.8</v>
      </c>
      <c r="I1121">
        <v>829.8</v>
      </c>
      <c r="J1121">
        <v>26</v>
      </c>
    </row>
    <row r="1122" spans="1:10">
      <c r="A1122">
        <v>2226</v>
      </c>
      <c r="B1122">
        <v>829.8</v>
      </c>
      <c r="C1122">
        <v>829.8</v>
      </c>
      <c r="D1122">
        <v>829.8</v>
      </c>
      <c r="E1122">
        <v>829.8</v>
      </c>
      <c r="F1122">
        <v>829.8</v>
      </c>
      <c r="G1122">
        <v>829.8</v>
      </c>
      <c r="H1122">
        <v>829.8</v>
      </c>
      <c r="I1122">
        <v>829.8</v>
      </c>
      <c r="J1122">
        <v>24</v>
      </c>
    </row>
    <row r="1123" spans="1:10">
      <c r="A1123">
        <v>2228</v>
      </c>
      <c r="B1123">
        <v>829.8</v>
      </c>
      <c r="C1123">
        <v>829.8</v>
      </c>
      <c r="D1123">
        <v>829.8</v>
      </c>
      <c r="E1123">
        <v>829.8</v>
      </c>
      <c r="F1123">
        <v>829.8</v>
      </c>
      <c r="G1123">
        <v>829.8</v>
      </c>
      <c r="H1123">
        <v>829.8</v>
      </c>
      <c r="I1123">
        <v>829.8</v>
      </c>
      <c r="J1123">
        <v>22</v>
      </c>
    </row>
    <row r="1124" spans="1:10">
      <c r="A1124">
        <v>2230</v>
      </c>
      <c r="B1124">
        <v>829.8</v>
      </c>
      <c r="C1124">
        <v>829.8</v>
      </c>
      <c r="D1124">
        <v>829.8</v>
      </c>
      <c r="E1124">
        <v>829.8</v>
      </c>
      <c r="F1124">
        <v>829.8</v>
      </c>
      <c r="G1124">
        <v>829.8</v>
      </c>
      <c r="H1124">
        <v>829.8</v>
      </c>
      <c r="I1124">
        <v>829.8</v>
      </c>
      <c r="J1124">
        <v>20</v>
      </c>
    </row>
    <row r="1125" spans="1:10">
      <c r="A1125">
        <v>2232</v>
      </c>
      <c r="B1125">
        <v>829.8</v>
      </c>
      <c r="C1125">
        <v>829.8</v>
      </c>
      <c r="D1125">
        <v>829.8</v>
      </c>
      <c r="E1125">
        <v>829.8</v>
      </c>
      <c r="F1125">
        <v>829.8</v>
      </c>
      <c r="G1125">
        <v>829.8</v>
      </c>
      <c r="H1125">
        <v>829.8</v>
      </c>
      <c r="I1125">
        <v>829.8</v>
      </c>
      <c r="J1125">
        <v>18</v>
      </c>
    </row>
    <row r="1126" spans="1:10">
      <c r="A1126">
        <v>2234</v>
      </c>
      <c r="B1126">
        <v>829.8</v>
      </c>
      <c r="C1126">
        <v>829.8</v>
      </c>
      <c r="D1126">
        <v>829.8</v>
      </c>
      <c r="E1126">
        <v>829.8</v>
      </c>
      <c r="F1126">
        <v>829.8</v>
      </c>
      <c r="G1126">
        <v>829.8</v>
      </c>
      <c r="H1126">
        <v>829.8</v>
      </c>
      <c r="I1126">
        <v>829.8</v>
      </c>
      <c r="J1126">
        <v>16</v>
      </c>
    </row>
    <row r="1127" spans="1:10">
      <c r="A1127">
        <v>2236</v>
      </c>
      <c r="B1127">
        <v>829.8</v>
      </c>
      <c r="C1127">
        <v>829.8</v>
      </c>
      <c r="D1127">
        <v>829.8</v>
      </c>
      <c r="E1127">
        <v>829.8</v>
      </c>
      <c r="F1127">
        <v>829.8</v>
      </c>
      <c r="G1127">
        <v>829.8</v>
      </c>
      <c r="H1127">
        <v>829.8</v>
      </c>
      <c r="I1127">
        <v>829.8</v>
      </c>
      <c r="J1127">
        <v>14</v>
      </c>
    </row>
    <row r="1128" spans="1:10">
      <c r="A1128">
        <v>2238</v>
      </c>
      <c r="B1128">
        <v>829.8</v>
      </c>
      <c r="C1128">
        <v>829.8</v>
      </c>
      <c r="D1128">
        <v>829.8</v>
      </c>
      <c r="E1128">
        <v>829.8</v>
      </c>
      <c r="F1128">
        <v>829.8</v>
      </c>
      <c r="G1128">
        <v>829.8</v>
      </c>
      <c r="H1128">
        <v>829.8</v>
      </c>
      <c r="I1128">
        <v>829.8</v>
      </c>
      <c r="J1128">
        <v>12</v>
      </c>
    </row>
    <row r="1129" spans="1:10">
      <c r="A1129">
        <v>2240</v>
      </c>
      <c r="B1129">
        <v>829.8</v>
      </c>
      <c r="C1129">
        <v>829.8</v>
      </c>
      <c r="D1129">
        <v>829.8</v>
      </c>
      <c r="E1129">
        <v>829.8</v>
      </c>
      <c r="F1129">
        <v>829.8</v>
      </c>
      <c r="G1129">
        <v>829.8</v>
      </c>
      <c r="H1129">
        <v>829.8</v>
      </c>
      <c r="I1129">
        <v>829.8</v>
      </c>
      <c r="J1129">
        <v>10</v>
      </c>
    </row>
    <row r="1130" spans="1:10">
      <c r="A1130">
        <v>2242</v>
      </c>
      <c r="B1130">
        <v>829.8</v>
      </c>
      <c r="C1130">
        <v>829.8</v>
      </c>
      <c r="D1130">
        <v>829.8</v>
      </c>
      <c r="E1130">
        <v>829.8</v>
      </c>
      <c r="F1130">
        <v>829.8</v>
      </c>
      <c r="G1130">
        <v>829.8</v>
      </c>
      <c r="H1130">
        <v>829.8</v>
      </c>
      <c r="I1130">
        <v>829.8</v>
      </c>
      <c r="J1130">
        <v>8</v>
      </c>
    </row>
    <row r="1131" spans="1:10">
      <c r="A1131">
        <v>2244</v>
      </c>
      <c r="B1131">
        <v>829.8</v>
      </c>
      <c r="C1131">
        <v>829.8</v>
      </c>
      <c r="D1131">
        <v>829.8</v>
      </c>
      <c r="E1131">
        <v>829.8</v>
      </c>
      <c r="F1131">
        <v>829.8</v>
      </c>
      <c r="G1131">
        <v>829.8</v>
      </c>
      <c r="H1131">
        <v>829.8</v>
      </c>
      <c r="I1131">
        <v>829.8</v>
      </c>
      <c r="J1131">
        <v>6</v>
      </c>
    </row>
    <row r="1132" spans="1:10">
      <c r="A1132">
        <v>2246</v>
      </c>
      <c r="B1132">
        <v>829.8</v>
      </c>
      <c r="C1132">
        <v>829.8</v>
      </c>
      <c r="D1132">
        <v>829.8</v>
      </c>
      <c r="E1132">
        <v>829.8</v>
      </c>
      <c r="F1132">
        <v>829.8</v>
      </c>
      <c r="G1132">
        <v>829.8</v>
      </c>
      <c r="H1132">
        <v>829.8</v>
      </c>
      <c r="I1132">
        <v>829.8</v>
      </c>
      <c r="J1132">
        <v>4</v>
      </c>
    </row>
    <row r="1133" spans="1:10">
      <c r="A1133">
        <v>2248</v>
      </c>
      <c r="B1133">
        <v>829.8</v>
      </c>
      <c r="C1133">
        <v>829.8</v>
      </c>
      <c r="D1133">
        <v>829.8</v>
      </c>
      <c r="E1133">
        <v>829.8</v>
      </c>
      <c r="F1133">
        <v>829.8</v>
      </c>
      <c r="G1133">
        <v>829.8</v>
      </c>
      <c r="H1133">
        <v>829.8</v>
      </c>
      <c r="I1133">
        <v>829.8</v>
      </c>
      <c r="J1133">
        <v>2</v>
      </c>
    </row>
    <row r="1134" spans="1:10">
      <c r="A1134">
        <v>2250</v>
      </c>
      <c r="B1134">
        <v>829.8</v>
      </c>
      <c r="C1134">
        <v>829.8</v>
      </c>
      <c r="D1134">
        <v>829.8</v>
      </c>
      <c r="E1134">
        <v>829.8</v>
      </c>
      <c r="F1134">
        <v>829.8</v>
      </c>
      <c r="G1134">
        <v>829.8</v>
      </c>
      <c r="H1134">
        <v>829.8</v>
      </c>
      <c r="I1134">
        <v>829.8</v>
      </c>
      <c r="J1134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0"/>
  <dimension ref="A1:N609"/>
  <sheetViews>
    <sheetView workbookViewId="0">
      <selection activeCell="L12" sqref="L12"/>
    </sheetView>
  </sheetViews>
  <sheetFormatPr defaultColWidth="9.140625" defaultRowHeight="15"/>
  <cols>
    <col min="1" max="16384" width="9.140625" style="10"/>
  </cols>
  <sheetData>
    <row r="1" spans="1:14">
      <c r="A1" s="10" t="s">
        <v>52</v>
      </c>
      <c r="B1" s="10" t="s">
        <v>51</v>
      </c>
      <c r="C1" s="10" t="s">
        <v>50</v>
      </c>
      <c r="D1" s="10" t="s">
        <v>49</v>
      </c>
    </row>
    <row r="2" spans="1:14">
      <c r="A2" s="10" t="s">
        <v>48</v>
      </c>
      <c r="B2" s="10" t="s">
        <v>47</v>
      </c>
    </row>
    <row r="3" spans="1:14">
      <c r="A3" s="10" t="s">
        <v>46</v>
      </c>
      <c r="B3" s="10" t="s">
        <v>45</v>
      </c>
      <c r="C3" s="10" t="s">
        <v>44</v>
      </c>
      <c r="D3" s="10" t="s">
        <v>60</v>
      </c>
      <c r="E3" s="10" t="s">
        <v>36</v>
      </c>
      <c r="F3" s="10" t="s">
        <v>27</v>
      </c>
      <c r="G3" s="10" t="s">
        <v>39</v>
      </c>
      <c r="H3" s="10" t="s">
        <v>41</v>
      </c>
      <c r="I3" s="10" t="s">
        <v>40</v>
      </c>
      <c r="J3" s="10" t="s">
        <v>27</v>
      </c>
      <c r="K3" s="10" t="s">
        <v>39</v>
      </c>
      <c r="L3" s="10" t="s">
        <v>38</v>
      </c>
      <c r="M3" s="10" t="s">
        <v>37</v>
      </c>
      <c r="N3" s="10" t="s">
        <v>36</v>
      </c>
    </row>
    <row r="4" spans="1:14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4">
      <c r="A5" s="10" t="s">
        <v>17</v>
      </c>
    </row>
    <row r="6" spans="1:14">
      <c r="A6" s="10" t="s">
        <v>28</v>
      </c>
      <c r="B6" s="10" t="s">
        <v>27</v>
      </c>
      <c r="C6" s="10" t="s">
        <v>3</v>
      </c>
    </row>
    <row r="7" spans="1:14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  <c r="J7" s="10" t="s">
        <v>18</v>
      </c>
    </row>
    <row r="8" spans="1:14">
      <c r="A8" s="10" t="s">
        <v>17</v>
      </c>
    </row>
    <row r="9" spans="1:14">
      <c r="A9">
        <v>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1533</v>
      </c>
    </row>
    <row r="10" spans="1:14">
      <c r="A10">
        <v>2</v>
      </c>
      <c r="B10">
        <v>0.2</v>
      </c>
      <c r="C10">
        <v>0.2</v>
      </c>
      <c r="D10">
        <v>0.2</v>
      </c>
      <c r="E10">
        <v>0.2</v>
      </c>
      <c r="F10">
        <v>0.2</v>
      </c>
      <c r="G10">
        <v>0.2</v>
      </c>
      <c r="H10">
        <v>0.2</v>
      </c>
      <c r="I10">
        <v>0.2</v>
      </c>
      <c r="J10">
        <v>1531</v>
      </c>
    </row>
    <row r="11" spans="1:14">
      <c r="A11">
        <v>4</v>
      </c>
      <c r="B11">
        <v>0.2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1529</v>
      </c>
    </row>
    <row r="12" spans="1:14">
      <c r="A12">
        <v>6</v>
      </c>
      <c r="B12">
        <v>0.3</v>
      </c>
      <c r="C12">
        <v>0.3</v>
      </c>
      <c r="D12">
        <v>0.3</v>
      </c>
      <c r="E12">
        <v>0.3</v>
      </c>
      <c r="F12">
        <v>0.3</v>
      </c>
      <c r="G12">
        <v>0.3</v>
      </c>
      <c r="H12">
        <v>0.3</v>
      </c>
      <c r="I12">
        <v>0.3</v>
      </c>
      <c r="J12">
        <v>1527</v>
      </c>
    </row>
    <row r="13" spans="1:14">
      <c r="A13">
        <v>8</v>
      </c>
      <c r="B13">
        <v>0.3</v>
      </c>
      <c r="C13">
        <v>0.3</v>
      </c>
      <c r="D13">
        <v>0.4</v>
      </c>
      <c r="E13">
        <v>0.4</v>
      </c>
      <c r="F13">
        <v>0.4</v>
      </c>
      <c r="G13">
        <v>0.4</v>
      </c>
      <c r="H13">
        <v>0.4</v>
      </c>
      <c r="I13">
        <v>0.4</v>
      </c>
      <c r="J13">
        <v>1525</v>
      </c>
    </row>
    <row r="14" spans="1:14">
      <c r="A14">
        <v>10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0.4</v>
      </c>
      <c r="I14">
        <v>0.5</v>
      </c>
      <c r="J14">
        <v>1523</v>
      </c>
    </row>
    <row r="15" spans="1:14">
      <c r="A15">
        <v>12</v>
      </c>
      <c r="B15">
        <v>0.5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1521</v>
      </c>
    </row>
    <row r="16" spans="1:14">
      <c r="A16">
        <v>14</v>
      </c>
      <c r="B16">
        <v>0.6</v>
      </c>
      <c r="C16">
        <v>0.6</v>
      </c>
      <c r="D16">
        <v>0.6</v>
      </c>
      <c r="E16">
        <v>0.6</v>
      </c>
      <c r="F16">
        <v>0.6</v>
      </c>
      <c r="G16">
        <v>0.6</v>
      </c>
      <c r="H16">
        <v>0.6</v>
      </c>
      <c r="I16">
        <v>0.6</v>
      </c>
      <c r="J16">
        <v>1519</v>
      </c>
    </row>
    <row r="17" spans="1:10">
      <c r="A17">
        <v>16</v>
      </c>
      <c r="B17">
        <v>0.7</v>
      </c>
      <c r="C17">
        <v>0.7</v>
      </c>
      <c r="D17">
        <v>0.7</v>
      </c>
      <c r="E17">
        <v>0.7</v>
      </c>
      <c r="F17">
        <v>0.7</v>
      </c>
      <c r="G17">
        <v>0.7</v>
      </c>
      <c r="H17">
        <v>0.8</v>
      </c>
      <c r="I17">
        <v>0.8</v>
      </c>
      <c r="J17">
        <v>1517</v>
      </c>
    </row>
    <row r="18" spans="1:10">
      <c r="A18">
        <v>18</v>
      </c>
      <c r="B18">
        <v>0.8</v>
      </c>
      <c r="C18">
        <v>0.8</v>
      </c>
      <c r="D18">
        <v>0.8</v>
      </c>
      <c r="E18">
        <v>0.8</v>
      </c>
      <c r="F18">
        <v>0.9</v>
      </c>
      <c r="G18">
        <v>0.9</v>
      </c>
      <c r="H18">
        <v>0.9</v>
      </c>
      <c r="I18">
        <v>0.9</v>
      </c>
      <c r="J18">
        <v>1515</v>
      </c>
    </row>
    <row r="19" spans="1:10">
      <c r="A19">
        <v>20</v>
      </c>
      <c r="B19">
        <v>0.9</v>
      </c>
      <c r="C19">
        <v>0.9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1513</v>
      </c>
    </row>
    <row r="20" spans="1:10">
      <c r="A20">
        <v>22</v>
      </c>
      <c r="B20">
        <v>1.1000000000000001</v>
      </c>
      <c r="C20">
        <v>1.1000000000000001</v>
      </c>
      <c r="D20">
        <v>1.1000000000000001</v>
      </c>
      <c r="E20">
        <v>1.1000000000000001</v>
      </c>
      <c r="F20">
        <v>1.1000000000000001</v>
      </c>
      <c r="G20">
        <v>1.1000000000000001</v>
      </c>
      <c r="H20">
        <v>1.1000000000000001</v>
      </c>
      <c r="I20">
        <v>1.2</v>
      </c>
      <c r="J20">
        <v>1511</v>
      </c>
    </row>
    <row r="21" spans="1:10">
      <c r="A21">
        <v>24</v>
      </c>
      <c r="B21">
        <v>1.2</v>
      </c>
      <c r="C21">
        <v>1.2</v>
      </c>
      <c r="D21">
        <v>1.2</v>
      </c>
      <c r="E21">
        <v>1.2</v>
      </c>
      <c r="F21">
        <v>1.3</v>
      </c>
      <c r="G21">
        <v>1.3</v>
      </c>
      <c r="H21">
        <v>1.3</v>
      </c>
      <c r="I21">
        <v>1.3</v>
      </c>
      <c r="J21">
        <v>1509</v>
      </c>
    </row>
    <row r="22" spans="1:10">
      <c r="A22">
        <v>26</v>
      </c>
      <c r="B22">
        <v>1.3</v>
      </c>
      <c r="C22">
        <v>1.4</v>
      </c>
      <c r="D22">
        <v>1.4</v>
      </c>
      <c r="E22">
        <v>1.4</v>
      </c>
      <c r="F22">
        <v>1.4</v>
      </c>
      <c r="G22">
        <v>1.4</v>
      </c>
      <c r="H22">
        <v>1.4</v>
      </c>
      <c r="I22">
        <v>1.5</v>
      </c>
      <c r="J22">
        <v>1507</v>
      </c>
    </row>
    <row r="23" spans="1:10">
      <c r="A23">
        <v>28</v>
      </c>
      <c r="B23">
        <v>1.5</v>
      </c>
      <c r="C23">
        <v>1.5</v>
      </c>
      <c r="D23">
        <v>1.5</v>
      </c>
      <c r="E23">
        <v>1.5</v>
      </c>
      <c r="F23">
        <v>1.6</v>
      </c>
      <c r="G23">
        <v>1.6</v>
      </c>
      <c r="H23">
        <v>1.6</v>
      </c>
      <c r="I23">
        <v>1.6</v>
      </c>
      <c r="J23">
        <v>1505</v>
      </c>
    </row>
    <row r="24" spans="1:10">
      <c r="A24">
        <v>30</v>
      </c>
      <c r="B24">
        <v>1.6</v>
      </c>
      <c r="C24">
        <v>1.7</v>
      </c>
      <c r="D24">
        <v>1.7</v>
      </c>
      <c r="E24">
        <v>1.7</v>
      </c>
      <c r="F24">
        <v>1.7</v>
      </c>
      <c r="G24">
        <v>1.7</v>
      </c>
      <c r="H24">
        <v>1.8</v>
      </c>
      <c r="I24">
        <v>1.8</v>
      </c>
      <c r="J24">
        <v>1503</v>
      </c>
    </row>
    <row r="25" spans="1:10">
      <c r="A25">
        <v>32</v>
      </c>
      <c r="B25">
        <v>1.8</v>
      </c>
      <c r="C25">
        <v>1.8</v>
      </c>
      <c r="D25">
        <v>1.8</v>
      </c>
      <c r="E25">
        <v>1.9</v>
      </c>
      <c r="F25">
        <v>1.9</v>
      </c>
      <c r="G25">
        <v>1.9</v>
      </c>
      <c r="H25">
        <v>1.9</v>
      </c>
      <c r="I25">
        <v>2</v>
      </c>
      <c r="J25">
        <v>1501</v>
      </c>
    </row>
    <row r="26" spans="1:10">
      <c r="A26">
        <v>34</v>
      </c>
      <c r="B26">
        <v>2</v>
      </c>
      <c r="C26">
        <v>2</v>
      </c>
      <c r="D26">
        <v>2</v>
      </c>
      <c r="E26">
        <v>2</v>
      </c>
      <c r="F26">
        <v>2.1</v>
      </c>
      <c r="G26">
        <v>2.1</v>
      </c>
      <c r="H26">
        <v>2.1</v>
      </c>
      <c r="I26">
        <v>2.1</v>
      </c>
      <c r="J26">
        <v>1499</v>
      </c>
    </row>
    <row r="27" spans="1:10">
      <c r="A27">
        <v>36</v>
      </c>
      <c r="B27">
        <v>2.1</v>
      </c>
      <c r="C27">
        <v>2.2000000000000002</v>
      </c>
      <c r="D27">
        <v>2.2000000000000002</v>
      </c>
      <c r="E27">
        <v>2.2000000000000002</v>
      </c>
      <c r="F27">
        <v>2.2000000000000002</v>
      </c>
      <c r="G27">
        <v>2.2000000000000002</v>
      </c>
      <c r="H27">
        <v>2.2999999999999998</v>
      </c>
      <c r="I27">
        <v>2.2999999999999998</v>
      </c>
      <c r="J27">
        <v>1497</v>
      </c>
    </row>
    <row r="28" spans="1:10">
      <c r="A28">
        <v>38</v>
      </c>
      <c r="B28">
        <v>2.2999999999999998</v>
      </c>
      <c r="C28">
        <v>2.2999999999999998</v>
      </c>
      <c r="D28">
        <v>2.2999999999999998</v>
      </c>
      <c r="E28">
        <v>2.4</v>
      </c>
      <c r="F28">
        <v>2.4</v>
      </c>
      <c r="G28">
        <v>2.4</v>
      </c>
      <c r="H28">
        <v>2.4</v>
      </c>
      <c r="I28">
        <v>2.5</v>
      </c>
      <c r="J28">
        <v>1495</v>
      </c>
    </row>
    <row r="29" spans="1:10">
      <c r="A29">
        <v>40</v>
      </c>
      <c r="B29">
        <v>2.5</v>
      </c>
      <c r="C29">
        <v>2.5</v>
      </c>
      <c r="D29">
        <v>2.5</v>
      </c>
      <c r="E29">
        <v>2.5</v>
      </c>
      <c r="F29">
        <v>2.6</v>
      </c>
      <c r="G29">
        <v>2.6</v>
      </c>
      <c r="H29">
        <v>2.6</v>
      </c>
      <c r="I29">
        <v>2.6</v>
      </c>
      <c r="J29">
        <v>1493</v>
      </c>
    </row>
    <row r="30" spans="1:10">
      <c r="A30">
        <v>42</v>
      </c>
      <c r="B30">
        <v>2.6</v>
      </c>
      <c r="C30">
        <v>2.7</v>
      </c>
      <c r="D30">
        <v>2.7</v>
      </c>
      <c r="E30">
        <v>2.7</v>
      </c>
      <c r="F30">
        <v>2.7</v>
      </c>
      <c r="G30">
        <v>2.7</v>
      </c>
      <c r="H30">
        <v>2.8</v>
      </c>
      <c r="I30">
        <v>2.8</v>
      </c>
      <c r="J30">
        <v>1491</v>
      </c>
    </row>
    <row r="31" spans="1:10">
      <c r="A31">
        <v>44</v>
      </c>
      <c r="B31">
        <v>2.8</v>
      </c>
      <c r="C31">
        <v>2.8</v>
      </c>
      <c r="D31">
        <v>2.8</v>
      </c>
      <c r="E31">
        <v>2.9</v>
      </c>
      <c r="F31">
        <v>2.9</v>
      </c>
      <c r="G31">
        <v>2.9</v>
      </c>
      <c r="H31">
        <v>2.9</v>
      </c>
      <c r="I31">
        <v>3</v>
      </c>
      <c r="J31">
        <v>1489</v>
      </c>
    </row>
    <row r="32" spans="1:10">
      <c r="A32">
        <v>46</v>
      </c>
      <c r="B32">
        <v>3</v>
      </c>
      <c r="C32">
        <v>3</v>
      </c>
      <c r="D32">
        <v>3</v>
      </c>
      <c r="E32">
        <v>3</v>
      </c>
      <c r="F32">
        <v>3.1</v>
      </c>
      <c r="G32">
        <v>3.1</v>
      </c>
      <c r="H32">
        <v>3.1</v>
      </c>
      <c r="I32">
        <v>3.1</v>
      </c>
      <c r="J32">
        <v>1487</v>
      </c>
    </row>
    <row r="33" spans="1:10">
      <c r="A33">
        <v>48</v>
      </c>
      <c r="B33">
        <v>3.1</v>
      </c>
      <c r="C33">
        <v>3.2</v>
      </c>
      <c r="D33">
        <v>3.2</v>
      </c>
      <c r="E33">
        <v>3.2</v>
      </c>
      <c r="F33">
        <v>3.2</v>
      </c>
      <c r="G33">
        <v>3.2</v>
      </c>
      <c r="H33">
        <v>3.3</v>
      </c>
      <c r="I33">
        <v>3.3</v>
      </c>
      <c r="J33">
        <v>1485</v>
      </c>
    </row>
    <row r="34" spans="1:10">
      <c r="A34">
        <v>50</v>
      </c>
      <c r="B34">
        <v>3.3</v>
      </c>
      <c r="C34">
        <v>3.3</v>
      </c>
      <c r="D34">
        <v>3.3</v>
      </c>
      <c r="E34">
        <v>3.4</v>
      </c>
      <c r="F34">
        <v>3.4</v>
      </c>
      <c r="G34">
        <v>3.4</v>
      </c>
      <c r="H34">
        <v>3.4</v>
      </c>
      <c r="I34">
        <v>3.5</v>
      </c>
      <c r="J34">
        <v>1483</v>
      </c>
    </row>
    <row r="35" spans="1:10">
      <c r="A35">
        <v>52</v>
      </c>
      <c r="B35">
        <v>3.5</v>
      </c>
      <c r="C35">
        <v>3.5</v>
      </c>
      <c r="D35">
        <v>3.5</v>
      </c>
      <c r="E35">
        <v>3.5</v>
      </c>
      <c r="F35">
        <v>3.6</v>
      </c>
      <c r="G35">
        <v>3.6</v>
      </c>
      <c r="H35">
        <v>3.6</v>
      </c>
      <c r="I35">
        <v>3.6</v>
      </c>
      <c r="J35">
        <v>1481</v>
      </c>
    </row>
    <row r="36" spans="1:10">
      <c r="A36">
        <v>54</v>
      </c>
      <c r="B36">
        <v>3.6</v>
      </c>
      <c r="C36">
        <v>3.7</v>
      </c>
      <c r="D36">
        <v>3.7</v>
      </c>
      <c r="E36">
        <v>3.7</v>
      </c>
      <c r="F36">
        <v>3.7</v>
      </c>
      <c r="G36">
        <v>3.7</v>
      </c>
      <c r="H36">
        <v>3.8</v>
      </c>
      <c r="I36">
        <v>3.8</v>
      </c>
      <c r="J36">
        <v>1479</v>
      </c>
    </row>
    <row r="37" spans="1:10">
      <c r="A37">
        <v>56</v>
      </c>
      <c r="B37">
        <v>3.8</v>
      </c>
      <c r="C37">
        <v>3.8</v>
      </c>
      <c r="D37">
        <v>3.8</v>
      </c>
      <c r="E37">
        <v>3.9</v>
      </c>
      <c r="F37">
        <v>3.9</v>
      </c>
      <c r="G37">
        <v>3.9</v>
      </c>
      <c r="H37">
        <v>3.9</v>
      </c>
      <c r="I37">
        <v>4</v>
      </c>
      <c r="J37">
        <v>1477</v>
      </c>
    </row>
    <row r="38" spans="1:10">
      <c r="A38">
        <v>58</v>
      </c>
      <c r="B38">
        <v>4</v>
      </c>
      <c r="C38">
        <v>4</v>
      </c>
      <c r="D38">
        <v>4</v>
      </c>
      <c r="E38">
        <v>4</v>
      </c>
      <c r="F38">
        <v>4.0999999999999996</v>
      </c>
      <c r="G38">
        <v>4.0999999999999996</v>
      </c>
      <c r="H38">
        <v>4.0999999999999996</v>
      </c>
      <c r="I38">
        <v>4.0999999999999996</v>
      </c>
      <c r="J38">
        <v>1475</v>
      </c>
    </row>
    <row r="39" spans="1:10">
      <c r="A39">
        <v>60</v>
      </c>
      <c r="B39">
        <v>4.0999999999999996</v>
      </c>
      <c r="C39">
        <v>4.2</v>
      </c>
      <c r="D39">
        <v>4.2</v>
      </c>
      <c r="E39">
        <v>4.2</v>
      </c>
      <c r="F39">
        <v>4.2</v>
      </c>
      <c r="G39">
        <v>4.2</v>
      </c>
      <c r="H39">
        <v>4.3</v>
      </c>
      <c r="I39">
        <v>4.3</v>
      </c>
      <c r="J39">
        <v>1473</v>
      </c>
    </row>
    <row r="40" spans="1:10">
      <c r="A40">
        <v>62</v>
      </c>
      <c r="B40">
        <v>4.3</v>
      </c>
      <c r="C40">
        <v>4.3</v>
      </c>
      <c r="D40">
        <v>4.3</v>
      </c>
      <c r="E40">
        <v>4.4000000000000004</v>
      </c>
      <c r="F40">
        <v>4.4000000000000004</v>
      </c>
      <c r="G40">
        <v>4.4000000000000004</v>
      </c>
      <c r="H40">
        <v>4.4000000000000004</v>
      </c>
      <c r="I40">
        <v>4.5</v>
      </c>
      <c r="J40">
        <v>1471</v>
      </c>
    </row>
    <row r="41" spans="1:10">
      <c r="A41">
        <v>64</v>
      </c>
      <c r="B41">
        <v>4.5</v>
      </c>
      <c r="C41">
        <v>4.5</v>
      </c>
      <c r="D41">
        <v>4.5</v>
      </c>
      <c r="E41">
        <v>4.5</v>
      </c>
      <c r="F41">
        <v>4.5999999999999996</v>
      </c>
      <c r="G41">
        <v>4.5999999999999996</v>
      </c>
      <c r="H41">
        <v>4.5999999999999996</v>
      </c>
      <c r="I41">
        <v>4.5999999999999996</v>
      </c>
      <c r="J41">
        <v>1469</v>
      </c>
    </row>
    <row r="42" spans="1:10">
      <c r="A42">
        <v>66</v>
      </c>
      <c r="B42">
        <v>4.5999999999999996</v>
      </c>
      <c r="C42">
        <v>4.7</v>
      </c>
      <c r="D42">
        <v>4.7</v>
      </c>
      <c r="E42">
        <v>4.7</v>
      </c>
      <c r="F42">
        <v>4.7</v>
      </c>
      <c r="G42">
        <v>4.7</v>
      </c>
      <c r="H42">
        <v>4.8</v>
      </c>
      <c r="I42">
        <v>4.8</v>
      </c>
      <c r="J42">
        <v>1467</v>
      </c>
    </row>
    <row r="43" spans="1:10">
      <c r="A43">
        <v>68</v>
      </c>
      <c r="B43">
        <v>4.8</v>
      </c>
      <c r="C43">
        <v>4.8</v>
      </c>
      <c r="D43">
        <v>4.8</v>
      </c>
      <c r="E43">
        <v>4.9000000000000004</v>
      </c>
      <c r="F43">
        <v>4.9000000000000004</v>
      </c>
      <c r="G43">
        <v>4.9000000000000004</v>
      </c>
      <c r="H43">
        <v>4.9000000000000004</v>
      </c>
      <c r="I43">
        <v>5</v>
      </c>
      <c r="J43">
        <v>1465</v>
      </c>
    </row>
    <row r="44" spans="1:10">
      <c r="A44">
        <v>70</v>
      </c>
      <c r="B44">
        <v>5</v>
      </c>
      <c r="C44">
        <v>5</v>
      </c>
      <c r="D44">
        <v>5</v>
      </c>
      <c r="E44">
        <v>5</v>
      </c>
      <c r="F44">
        <v>5.0999999999999996</v>
      </c>
      <c r="G44">
        <v>5.0999999999999996</v>
      </c>
      <c r="H44">
        <v>5.0999999999999996</v>
      </c>
      <c r="I44">
        <v>5.0999999999999996</v>
      </c>
      <c r="J44">
        <v>1463</v>
      </c>
    </row>
    <row r="45" spans="1:10">
      <c r="A45">
        <v>72</v>
      </c>
      <c r="B45">
        <v>5.0999999999999996</v>
      </c>
      <c r="C45">
        <v>5.2</v>
      </c>
      <c r="D45">
        <v>5.2</v>
      </c>
      <c r="E45">
        <v>5.2</v>
      </c>
      <c r="F45">
        <v>5.2</v>
      </c>
      <c r="G45">
        <v>5.2</v>
      </c>
      <c r="H45">
        <v>5.3</v>
      </c>
      <c r="I45">
        <v>5.3</v>
      </c>
      <c r="J45">
        <v>1461</v>
      </c>
    </row>
    <row r="46" spans="1:10">
      <c r="A46">
        <v>74</v>
      </c>
      <c r="B46">
        <v>5.3</v>
      </c>
      <c r="C46">
        <v>5.3</v>
      </c>
      <c r="D46">
        <v>5.3</v>
      </c>
      <c r="E46">
        <v>5.4</v>
      </c>
      <c r="F46">
        <v>5.4</v>
      </c>
      <c r="G46">
        <v>5.4</v>
      </c>
      <c r="H46">
        <v>5.4</v>
      </c>
      <c r="I46">
        <v>5.5</v>
      </c>
      <c r="J46">
        <v>1459</v>
      </c>
    </row>
    <row r="47" spans="1:10">
      <c r="A47">
        <v>76</v>
      </c>
      <c r="B47">
        <v>5.5</v>
      </c>
      <c r="C47">
        <v>5.5</v>
      </c>
      <c r="D47">
        <v>5.5</v>
      </c>
      <c r="E47">
        <v>5.5</v>
      </c>
      <c r="F47">
        <v>5.6</v>
      </c>
      <c r="G47">
        <v>5.6</v>
      </c>
      <c r="H47">
        <v>5.6</v>
      </c>
      <c r="I47">
        <v>5.6</v>
      </c>
      <c r="J47">
        <v>1457</v>
      </c>
    </row>
    <row r="48" spans="1:10">
      <c r="A48">
        <v>78</v>
      </c>
      <c r="B48">
        <v>5.6</v>
      </c>
      <c r="C48">
        <v>5.7</v>
      </c>
      <c r="D48">
        <v>5.7</v>
      </c>
      <c r="E48">
        <v>5.7</v>
      </c>
      <c r="F48">
        <v>5.7</v>
      </c>
      <c r="G48">
        <v>5.7</v>
      </c>
      <c r="H48">
        <v>5.8</v>
      </c>
      <c r="I48">
        <v>5.8</v>
      </c>
      <c r="J48">
        <v>1455</v>
      </c>
    </row>
    <row r="49" spans="1:10">
      <c r="A49">
        <v>80</v>
      </c>
      <c r="B49">
        <v>5.8</v>
      </c>
      <c r="C49">
        <v>5.8</v>
      </c>
      <c r="D49">
        <v>5.9</v>
      </c>
      <c r="E49">
        <v>5.9</v>
      </c>
      <c r="F49">
        <v>5.9</v>
      </c>
      <c r="G49">
        <v>5.9</v>
      </c>
      <c r="H49">
        <v>5.9</v>
      </c>
      <c r="I49">
        <v>6</v>
      </c>
      <c r="J49">
        <v>1453</v>
      </c>
    </row>
    <row r="50" spans="1:10">
      <c r="A50">
        <v>82</v>
      </c>
      <c r="B50">
        <v>6</v>
      </c>
      <c r="C50">
        <v>6</v>
      </c>
      <c r="D50">
        <v>6</v>
      </c>
      <c r="E50">
        <v>6</v>
      </c>
      <c r="F50">
        <v>6.1</v>
      </c>
      <c r="G50">
        <v>6.1</v>
      </c>
      <c r="H50">
        <v>6.1</v>
      </c>
      <c r="I50">
        <v>6.1</v>
      </c>
      <c r="J50">
        <v>1451</v>
      </c>
    </row>
    <row r="51" spans="1:10">
      <c r="A51">
        <v>84</v>
      </c>
      <c r="B51">
        <v>6.1</v>
      </c>
      <c r="C51">
        <v>6.2</v>
      </c>
      <c r="D51">
        <v>6.2</v>
      </c>
      <c r="E51">
        <v>6.2</v>
      </c>
      <c r="F51">
        <v>6.2</v>
      </c>
      <c r="G51">
        <v>6.2</v>
      </c>
      <c r="H51">
        <v>6.3</v>
      </c>
      <c r="I51">
        <v>6.3</v>
      </c>
      <c r="J51">
        <v>1449</v>
      </c>
    </row>
    <row r="52" spans="1:10">
      <c r="A52">
        <v>86</v>
      </c>
      <c r="B52">
        <v>6.3</v>
      </c>
      <c r="C52">
        <v>6.3</v>
      </c>
      <c r="D52">
        <v>6.4</v>
      </c>
      <c r="E52">
        <v>6.4</v>
      </c>
      <c r="F52">
        <v>6.4</v>
      </c>
      <c r="G52">
        <v>6.4</v>
      </c>
      <c r="H52">
        <v>6.4</v>
      </c>
      <c r="I52">
        <v>6.5</v>
      </c>
      <c r="J52">
        <v>1447</v>
      </c>
    </row>
    <row r="53" spans="1:10">
      <c r="A53">
        <v>88</v>
      </c>
      <c r="B53">
        <v>6.5</v>
      </c>
      <c r="C53">
        <v>6.5</v>
      </c>
      <c r="D53">
        <v>6.5</v>
      </c>
      <c r="E53">
        <v>6.5</v>
      </c>
      <c r="F53">
        <v>6.6</v>
      </c>
      <c r="G53">
        <v>6.6</v>
      </c>
      <c r="H53">
        <v>6.6</v>
      </c>
      <c r="I53">
        <v>6.6</v>
      </c>
      <c r="J53">
        <v>1445</v>
      </c>
    </row>
    <row r="54" spans="1:10">
      <c r="A54">
        <v>90</v>
      </c>
      <c r="B54">
        <v>6.6</v>
      </c>
      <c r="C54">
        <v>6.7</v>
      </c>
      <c r="D54">
        <v>6.7</v>
      </c>
      <c r="E54">
        <v>6.7</v>
      </c>
      <c r="F54">
        <v>6.7</v>
      </c>
      <c r="G54">
        <v>6.7</v>
      </c>
      <c r="H54">
        <v>6.8</v>
      </c>
      <c r="I54">
        <v>6.8</v>
      </c>
      <c r="J54">
        <v>1443</v>
      </c>
    </row>
    <row r="55" spans="1:10">
      <c r="A55">
        <v>92</v>
      </c>
      <c r="B55">
        <v>6.8</v>
      </c>
      <c r="C55">
        <v>6.8</v>
      </c>
      <c r="D55">
        <v>6.9</v>
      </c>
      <c r="E55">
        <v>6.9</v>
      </c>
      <c r="F55">
        <v>6.9</v>
      </c>
      <c r="G55">
        <v>6.9</v>
      </c>
      <c r="H55">
        <v>6.9</v>
      </c>
      <c r="I55">
        <v>7</v>
      </c>
      <c r="J55">
        <v>1441</v>
      </c>
    </row>
    <row r="56" spans="1:10">
      <c r="A56">
        <v>94</v>
      </c>
      <c r="B56">
        <v>7</v>
      </c>
      <c r="C56">
        <v>7</v>
      </c>
      <c r="D56">
        <v>7</v>
      </c>
      <c r="E56">
        <v>7</v>
      </c>
      <c r="F56">
        <v>7.1</v>
      </c>
      <c r="G56">
        <v>7.1</v>
      </c>
      <c r="H56">
        <v>7.1</v>
      </c>
      <c r="I56">
        <v>7.1</v>
      </c>
      <c r="J56">
        <v>1439</v>
      </c>
    </row>
    <row r="57" spans="1:10">
      <c r="A57">
        <v>96</v>
      </c>
      <c r="B57">
        <v>7.1</v>
      </c>
      <c r="C57">
        <v>7.2</v>
      </c>
      <c r="D57">
        <v>7.2</v>
      </c>
      <c r="E57">
        <v>7.2</v>
      </c>
      <c r="F57">
        <v>7.2</v>
      </c>
      <c r="G57">
        <v>7.2</v>
      </c>
      <c r="H57">
        <v>7.3</v>
      </c>
      <c r="I57">
        <v>7.3</v>
      </c>
      <c r="J57">
        <v>1437</v>
      </c>
    </row>
    <row r="58" spans="1:10">
      <c r="A58">
        <v>98</v>
      </c>
      <c r="B58">
        <v>7.3</v>
      </c>
      <c r="C58">
        <v>7.3</v>
      </c>
      <c r="D58">
        <v>7.4</v>
      </c>
      <c r="E58">
        <v>7.4</v>
      </c>
      <c r="F58">
        <v>7.4</v>
      </c>
      <c r="G58">
        <v>7.4</v>
      </c>
      <c r="H58">
        <v>7.4</v>
      </c>
      <c r="I58">
        <v>7.5</v>
      </c>
      <c r="J58">
        <v>1435</v>
      </c>
    </row>
    <row r="59" spans="1:10">
      <c r="A59">
        <v>100</v>
      </c>
      <c r="B59">
        <v>7.5</v>
      </c>
      <c r="C59">
        <v>7.5</v>
      </c>
      <c r="D59">
        <v>7.5</v>
      </c>
      <c r="E59">
        <v>7.5</v>
      </c>
      <c r="F59">
        <v>7.6</v>
      </c>
      <c r="G59">
        <v>7.6</v>
      </c>
      <c r="H59">
        <v>7.6</v>
      </c>
      <c r="I59">
        <v>7.6</v>
      </c>
      <c r="J59">
        <v>1433</v>
      </c>
    </row>
    <row r="60" spans="1:10">
      <c r="A60">
        <v>102</v>
      </c>
      <c r="B60">
        <v>7.6</v>
      </c>
      <c r="C60">
        <v>7.7</v>
      </c>
      <c r="D60">
        <v>7.7</v>
      </c>
      <c r="E60">
        <v>7.7</v>
      </c>
      <c r="F60">
        <v>7.7</v>
      </c>
      <c r="G60">
        <v>7.7</v>
      </c>
      <c r="H60">
        <v>7.8</v>
      </c>
      <c r="I60">
        <v>7.8</v>
      </c>
      <c r="J60">
        <v>1431</v>
      </c>
    </row>
    <row r="61" spans="1:10">
      <c r="A61">
        <v>104</v>
      </c>
      <c r="B61">
        <v>7.8</v>
      </c>
      <c r="C61">
        <v>7.8</v>
      </c>
      <c r="D61">
        <v>7.9</v>
      </c>
      <c r="E61">
        <v>7.9</v>
      </c>
      <c r="F61">
        <v>7.9</v>
      </c>
      <c r="G61">
        <v>7.9</v>
      </c>
      <c r="H61">
        <v>7.9</v>
      </c>
      <c r="I61">
        <v>8</v>
      </c>
      <c r="J61">
        <v>1429</v>
      </c>
    </row>
    <row r="62" spans="1:10">
      <c r="A62">
        <v>106</v>
      </c>
      <c r="B62">
        <v>8</v>
      </c>
      <c r="C62">
        <v>8</v>
      </c>
      <c r="D62">
        <v>8</v>
      </c>
      <c r="E62">
        <v>8</v>
      </c>
      <c r="F62">
        <v>8.1</v>
      </c>
      <c r="G62">
        <v>8.1</v>
      </c>
      <c r="H62">
        <v>8.1</v>
      </c>
      <c r="I62">
        <v>8.1</v>
      </c>
      <c r="J62">
        <v>1427</v>
      </c>
    </row>
    <row r="63" spans="1:10">
      <c r="A63">
        <v>108</v>
      </c>
      <c r="B63">
        <v>8.1</v>
      </c>
      <c r="C63">
        <v>8.1999999999999993</v>
      </c>
      <c r="D63">
        <v>8.1999999999999993</v>
      </c>
      <c r="E63">
        <v>8.1999999999999993</v>
      </c>
      <c r="F63">
        <v>8.1999999999999993</v>
      </c>
      <c r="G63">
        <v>8.1999999999999993</v>
      </c>
      <c r="H63">
        <v>8.3000000000000007</v>
      </c>
      <c r="I63">
        <v>8.3000000000000007</v>
      </c>
      <c r="J63">
        <v>1425</v>
      </c>
    </row>
    <row r="64" spans="1:10">
      <c r="A64">
        <v>110</v>
      </c>
      <c r="B64">
        <v>8.3000000000000007</v>
      </c>
      <c r="C64">
        <v>8.3000000000000007</v>
      </c>
      <c r="D64">
        <v>8.4</v>
      </c>
      <c r="E64">
        <v>8.4</v>
      </c>
      <c r="F64">
        <v>8.4</v>
      </c>
      <c r="G64">
        <v>8.4</v>
      </c>
      <c r="H64">
        <v>8.4</v>
      </c>
      <c r="I64">
        <v>8.5</v>
      </c>
      <c r="J64">
        <v>1423</v>
      </c>
    </row>
    <row r="65" spans="1:10">
      <c r="A65">
        <v>112</v>
      </c>
      <c r="B65">
        <v>8.5</v>
      </c>
      <c r="C65">
        <v>8.5</v>
      </c>
      <c r="D65">
        <v>8.5</v>
      </c>
      <c r="E65">
        <v>8.5</v>
      </c>
      <c r="F65">
        <v>8.6</v>
      </c>
      <c r="G65">
        <v>8.6</v>
      </c>
      <c r="H65">
        <v>8.6</v>
      </c>
      <c r="I65">
        <v>8.6</v>
      </c>
      <c r="J65">
        <v>1421</v>
      </c>
    </row>
    <row r="66" spans="1:10">
      <c r="A66">
        <v>114</v>
      </c>
      <c r="B66">
        <v>8.6</v>
      </c>
      <c r="C66">
        <v>8.6999999999999993</v>
      </c>
      <c r="D66">
        <v>8.6999999999999993</v>
      </c>
      <c r="E66">
        <v>8.6999999999999993</v>
      </c>
      <c r="F66">
        <v>8.6999999999999993</v>
      </c>
      <c r="G66">
        <v>8.6999999999999993</v>
      </c>
      <c r="H66">
        <v>8.8000000000000007</v>
      </c>
      <c r="I66">
        <v>8.8000000000000007</v>
      </c>
      <c r="J66">
        <v>1419</v>
      </c>
    </row>
    <row r="67" spans="1:10">
      <c r="A67">
        <v>116</v>
      </c>
      <c r="B67">
        <v>8.8000000000000007</v>
      </c>
      <c r="C67">
        <v>8.8000000000000007</v>
      </c>
      <c r="D67">
        <v>8.9</v>
      </c>
      <c r="E67">
        <v>8.9</v>
      </c>
      <c r="F67">
        <v>8.9</v>
      </c>
      <c r="G67">
        <v>8.9</v>
      </c>
      <c r="H67">
        <v>8.9</v>
      </c>
      <c r="I67">
        <v>9</v>
      </c>
      <c r="J67">
        <v>1417</v>
      </c>
    </row>
    <row r="68" spans="1:10">
      <c r="A68">
        <v>118</v>
      </c>
      <c r="B68">
        <v>9</v>
      </c>
      <c r="C68">
        <v>9</v>
      </c>
      <c r="D68">
        <v>9</v>
      </c>
      <c r="E68">
        <v>9</v>
      </c>
      <c r="F68">
        <v>9.1</v>
      </c>
      <c r="G68">
        <v>9.1</v>
      </c>
      <c r="H68">
        <v>9.1</v>
      </c>
      <c r="I68">
        <v>9.1</v>
      </c>
      <c r="J68">
        <v>1415</v>
      </c>
    </row>
    <row r="69" spans="1:10">
      <c r="A69">
        <v>120</v>
      </c>
      <c r="B69">
        <v>9.1</v>
      </c>
      <c r="C69">
        <v>9.1999999999999993</v>
      </c>
      <c r="D69">
        <v>9.1999999999999993</v>
      </c>
      <c r="E69">
        <v>9.1999999999999993</v>
      </c>
      <c r="F69">
        <v>9.1999999999999993</v>
      </c>
      <c r="G69">
        <v>9.1999999999999993</v>
      </c>
      <c r="H69">
        <v>9.3000000000000007</v>
      </c>
      <c r="I69">
        <v>9.3000000000000007</v>
      </c>
      <c r="J69">
        <v>1413</v>
      </c>
    </row>
    <row r="70" spans="1:10">
      <c r="A70">
        <v>122</v>
      </c>
      <c r="B70">
        <v>9.3000000000000007</v>
      </c>
      <c r="C70">
        <v>9.3000000000000007</v>
      </c>
      <c r="D70">
        <v>9.4</v>
      </c>
      <c r="E70">
        <v>9.4</v>
      </c>
      <c r="F70">
        <v>9.4</v>
      </c>
      <c r="G70">
        <v>9.4</v>
      </c>
      <c r="H70">
        <v>9.4</v>
      </c>
      <c r="I70">
        <v>9.5</v>
      </c>
      <c r="J70">
        <v>1411</v>
      </c>
    </row>
    <row r="71" spans="1:10">
      <c r="A71">
        <v>124</v>
      </c>
      <c r="B71">
        <v>9.5</v>
      </c>
      <c r="C71">
        <v>9.5</v>
      </c>
      <c r="D71">
        <v>9.5</v>
      </c>
      <c r="E71">
        <v>9.5</v>
      </c>
      <c r="F71">
        <v>9.6</v>
      </c>
      <c r="G71">
        <v>9.6</v>
      </c>
      <c r="H71">
        <v>9.6</v>
      </c>
      <c r="I71">
        <v>9.6</v>
      </c>
      <c r="J71">
        <v>1409</v>
      </c>
    </row>
    <row r="72" spans="1:10">
      <c r="A72">
        <v>126</v>
      </c>
      <c r="B72">
        <v>9.6</v>
      </c>
      <c r="C72">
        <v>9.6999999999999993</v>
      </c>
      <c r="D72">
        <v>9.6999999999999993</v>
      </c>
      <c r="E72">
        <v>9.6999999999999993</v>
      </c>
      <c r="F72">
        <v>9.6999999999999993</v>
      </c>
      <c r="G72">
        <v>9.6999999999999993</v>
      </c>
      <c r="H72">
        <v>9.8000000000000007</v>
      </c>
      <c r="I72">
        <v>9.8000000000000007</v>
      </c>
      <c r="J72">
        <v>1407</v>
      </c>
    </row>
    <row r="73" spans="1:10">
      <c r="A73">
        <v>128</v>
      </c>
      <c r="B73">
        <v>9.8000000000000007</v>
      </c>
      <c r="C73">
        <v>9.8000000000000007</v>
      </c>
      <c r="D73">
        <v>9.9</v>
      </c>
      <c r="E73">
        <v>9.9</v>
      </c>
      <c r="F73">
        <v>9.9</v>
      </c>
      <c r="G73">
        <v>9.9</v>
      </c>
      <c r="H73">
        <v>9.9</v>
      </c>
      <c r="I73">
        <v>10</v>
      </c>
      <c r="J73">
        <v>1405</v>
      </c>
    </row>
    <row r="74" spans="1:10">
      <c r="A74">
        <v>130</v>
      </c>
      <c r="B74">
        <v>10</v>
      </c>
      <c r="C74">
        <v>10</v>
      </c>
      <c r="D74">
        <v>10</v>
      </c>
      <c r="E74">
        <v>10</v>
      </c>
      <c r="F74">
        <v>10.1</v>
      </c>
      <c r="G74">
        <v>10.1</v>
      </c>
      <c r="H74">
        <v>10.1</v>
      </c>
      <c r="I74">
        <v>10.1</v>
      </c>
      <c r="J74">
        <v>1403</v>
      </c>
    </row>
    <row r="75" spans="1:10">
      <c r="A75">
        <v>132</v>
      </c>
      <c r="B75">
        <v>10.1</v>
      </c>
      <c r="C75">
        <v>10.199999999999999</v>
      </c>
      <c r="D75">
        <v>10.199999999999999</v>
      </c>
      <c r="E75">
        <v>10.199999999999999</v>
      </c>
      <c r="F75">
        <v>10.199999999999999</v>
      </c>
      <c r="G75">
        <v>10.199999999999999</v>
      </c>
      <c r="H75">
        <v>10.3</v>
      </c>
      <c r="I75">
        <v>10.3</v>
      </c>
      <c r="J75">
        <v>1401</v>
      </c>
    </row>
    <row r="76" spans="1:10">
      <c r="A76">
        <v>134</v>
      </c>
      <c r="B76">
        <v>10.3</v>
      </c>
      <c r="C76">
        <v>10.3</v>
      </c>
      <c r="D76">
        <v>10.4</v>
      </c>
      <c r="E76">
        <v>10.4</v>
      </c>
      <c r="F76">
        <v>10.4</v>
      </c>
      <c r="G76">
        <v>10.4</v>
      </c>
      <c r="H76">
        <v>10.4</v>
      </c>
      <c r="I76">
        <v>10.5</v>
      </c>
      <c r="J76">
        <v>1399</v>
      </c>
    </row>
    <row r="77" spans="1:10">
      <c r="A77">
        <v>136</v>
      </c>
      <c r="B77">
        <v>10.5</v>
      </c>
      <c r="C77">
        <v>10.5</v>
      </c>
      <c r="D77">
        <v>10.5</v>
      </c>
      <c r="E77">
        <v>10.5</v>
      </c>
      <c r="F77">
        <v>10.6</v>
      </c>
      <c r="G77">
        <v>10.6</v>
      </c>
      <c r="H77">
        <v>10.6</v>
      </c>
      <c r="I77">
        <v>10.6</v>
      </c>
      <c r="J77">
        <v>1397</v>
      </c>
    </row>
    <row r="78" spans="1:10">
      <c r="A78">
        <v>138</v>
      </c>
      <c r="B78">
        <v>10.6</v>
      </c>
      <c r="C78">
        <v>10.7</v>
      </c>
      <c r="D78">
        <v>10.7</v>
      </c>
      <c r="E78">
        <v>10.7</v>
      </c>
      <c r="F78">
        <v>10.7</v>
      </c>
      <c r="G78">
        <v>10.7</v>
      </c>
      <c r="H78">
        <v>10.8</v>
      </c>
      <c r="I78">
        <v>10.8</v>
      </c>
      <c r="J78">
        <v>1395</v>
      </c>
    </row>
    <row r="79" spans="1:10">
      <c r="A79">
        <v>140</v>
      </c>
      <c r="B79">
        <v>10.8</v>
      </c>
      <c r="C79">
        <v>10.8</v>
      </c>
      <c r="D79">
        <v>10.9</v>
      </c>
      <c r="E79">
        <v>10.9</v>
      </c>
      <c r="F79">
        <v>10.9</v>
      </c>
      <c r="G79">
        <v>10.9</v>
      </c>
      <c r="H79">
        <v>10.9</v>
      </c>
      <c r="I79">
        <v>11</v>
      </c>
      <c r="J79">
        <v>1393</v>
      </c>
    </row>
    <row r="80" spans="1:10">
      <c r="A80">
        <v>142</v>
      </c>
      <c r="B80">
        <v>11</v>
      </c>
      <c r="C80">
        <v>11</v>
      </c>
      <c r="D80">
        <v>11</v>
      </c>
      <c r="E80">
        <v>11</v>
      </c>
      <c r="F80">
        <v>11.1</v>
      </c>
      <c r="G80">
        <v>11.1</v>
      </c>
      <c r="H80">
        <v>11.1</v>
      </c>
      <c r="I80">
        <v>11.1</v>
      </c>
      <c r="J80">
        <v>1391</v>
      </c>
    </row>
    <row r="81" spans="1:10">
      <c r="A81">
        <v>144</v>
      </c>
      <c r="B81">
        <v>11.1</v>
      </c>
      <c r="C81">
        <v>11.2</v>
      </c>
      <c r="D81">
        <v>11.2</v>
      </c>
      <c r="E81">
        <v>11.2</v>
      </c>
      <c r="F81">
        <v>11.2</v>
      </c>
      <c r="G81">
        <v>11.2</v>
      </c>
      <c r="H81">
        <v>11.3</v>
      </c>
      <c r="I81">
        <v>11.3</v>
      </c>
      <c r="J81">
        <v>1389</v>
      </c>
    </row>
    <row r="82" spans="1:10">
      <c r="A82">
        <v>146</v>
      </c>
      <c r="B82">
        <v>11.3</v>
      </c>
      <c r="C82">
        <v>11.3</v>
      </c>
      <c r="D82">
        <v>11.4</v>
      </c>
      <c r="E82">
        <v>11.4</v>
      </c>
      <c r="F82">
        <v>11.4</v>
      </c>
      <c r="G82">
        <v>11.4</v>
      </c>
      <c r="H82">
        <v>11.4</v>
      </c>
      <c r="I82">
        <v>11.5</v>
      </c>
      <c r="J82">
        <v>1387</v>
      </c>
    </row>
    <row r="83" spans="1:10">
      <c r="A83">
        <v>148</v>
      </c>
      <c r="B83">
        <v>11.5</v>
      </c>
      <c r="C83">
        <v>11.5</v>
      </c>
      <c r="D83">
        <v>11.5</v>
      </c>
      <c r="E83">
        <v>11.5</v>
      </c>
      <c r="F83">
        <v>11.6</v>
      </c>
      <c r="G83">
        <v>11.6</v>
      </c>
      <c r="H83">
        <v>11.6</v>
      </c>
      <c r="I83">
        <v>11.6</v>
      </c>
      <c r="J83">
        <v>1385</v>
      </c>
    </row>
    <row r="84" spans="1:10">
      <c r="A84">
        <v>150</v>
      </c>
      <c r="B84">
        <v>11.6</v>
      </c>
      <c r="C84">
        <v>11.7</v>
      </c>
      <c r="D84">
        <v>11.7</v>
      </c>
      <c r="E84">
        <v>11.7</v>
      </c>
      <c r="F84">
        <v>11.7</v>
      </c>
      <c r="G84">
        <v>11.7</v>
      </c>
      <c r="H84">
        <v>11.8</v>
      </c>
      <c r="I84">
        <v>11.8</v>
      </c>
      <c r="J84">
        <v>1383</v>
      </c>
    </row>
    <row r="85" spans="1:10">
      <c r="A85">
        <v>152</v>
      </c>
      <c r="B85">
        <v>11.8</v>
      </c>
      <c r="C85">
        <v>11.8</v>
      </c>
      <c r="D85">
        <v>11.9</v>
      </c>
      <c r="E85">
        <v>11.9</v>
      </c>
      <c r="F85">
        <v>11.9</v>
      </c>
      <c r="G85">
        <v>11.9</v>
      </c>
      <c r="H85">
        <v>11.9</v>
      </c>
      <c r="I85">
        <v>12</v>
      </c>
      <c r="J85">
        <v>1381</v>
      </c>
    </row>
    <row r="86" spans="1:10">
      <c r="A86">
        <v>154</v>
      </c>
      <c r="B86">
        <v>12</v>
      </c>
      <c r="C86">
        <v>12</v>
      </c>
      <c r="D86">
        <v>12</v>
      </c>
      <c r="E86">
        <v>12</v>
      </c>
      <c r="F86">
        <v>12.1</v>
      </c>
      <c r="G86">
        <v>12.1</v>
      </c>
      <c r="H86">
        <v>12.1</v>
      </c>
      <c r="I86">
        <v>12.1</v>
      </c>
      <c r="J86">
        <v>1379</v>
      </c>
    </row>
    <row r="87" spans="1:10">
      <c r="A87">
        <v>156</v>
      </c>
      <c r="B87">
        <v>12.1</v>
      </c>
      <c r="C87">
        <v>12.2</v>
      </c>
      <c r="D87">
        <v>12.2</v>
      </c>
      <c r="E87">
        <v>12.2</v>
      </c>
      <c r="F87">
        <v>12.2</v>
      </c>
      <c r="G87">
        <v>12.2</v>
      </c>
      <c r="H87">
        <v>12.3</v>
      </c>
      <c r="I87">
        <v>12.3</v>
      </c>
      <c r="J87">
        <v>1377</v>
      </c>
    </row>
    <row r="88" spans="1:10">
      <c r="A88">
        <v>158</v>
      </c>
      <c r="B88">
        <v>12.3</v>
      </c>
      <c r="C88">
        <v>12.3</v>
      </c>
      <c r="D88">
        <v>12.4</v>
      </c>
      <c r="E88">
        <v>12.4</v>
      </c>
      <c r="F88">
        <v>12.4</v>
      </c>
      <c r="G88">
        <v>12.4</v>
      </c>
      <c r="H88">
        <v>12.4</v>
      </c>
      <c r="I88">
        <v>12.5</v>
      </c>
      <c r="J88">
        <v>1375</v>
      </c>
    </row>
    <row r="89" spans="1:10">
      <c r="A89">
        <v>160</v>
      </c>
      <c r="B89">
        <v>12.5</v>
      </c>
      <c r="C89">
        <v>12.5</v>
      </c>
      <c r="D89">
        <v>12.5</v>
      </c>
      <c r="E89">
        <v>12.5</v>
      </c>
      <c r="F89">
        <v>12.6</v>
      </c>
      <c r="G89">
        <v>12.6</v>
      </c>
      <c r="H89">
        <v>12.6</v>
      </c>
      <c r="I89">
        <v>12.6</v>
      </c>
      <c r="J89">
        <v>1373</v>
      </c>
    </row>
    <row r="90" spans="1:10">
      <c r="A90">
        <v>162</v>
      </c>
      <c r="B90">
        <v>12.6</v>
      </c>
      <c r="C90">
        <v>12.7</v>
      </c>
      <c r="D90">
        <v>12.7</v>
      </c>
      <c r="E90">
        <v>12.7</v>
      </c>
      <c r="F90">
        <v>12.7</v>
      </c>
      <c r="G90">
        <v>12.7</v>
      </c>
      <c r="H90">
        <v>12.8</v>
      </c>
      <c r="I90">
        <v>12.8</v>
      </c>
      <c r="J90">
        <v>1371</v>
      </c>
    </row>
    <row r="91" spans="1:10">
      <c r="A91">
        <v>164</v>
      </c>
      <c r="B91">
        <v>12.8</v>
      </c>
      <c r="C91">
        <v>12.8</v>
      </c>
      <c r="D91">
        <v>12.9</v>
      </c>
      <c r="E91">
        <v>12.9</v>
      </c>
      <c r="F91">
        <v>12.9</v>
      </c>
      <c r="G91">
        <v>12.9</v>
      </c>
      <c r="H91">
        <v>12.9</v>
      </c>
      <c r="I91">
        <v>13</v>
      </c>
      <c r="J91">
        <v>1369</v>
      </c>
    </row>
    <row r="92" spans="1:10">
      <c r="A92">
        <v>166</v>
      </c>
      <c r="B92">
        <v>13</v>
      </c>
      <c r="C92">
        <v>13</v>
      </c>
      <c r="D92">
        <v>13</v>
      </c>
      <c r="E92">
        <v>13</v>
      </c>
      <c r="F92">
        <v>13.1</v>
      </c>
      <c r="G92">
        <v>13.1</v>
      </c>
      <c r="H92">
        <v>13.1</v>
      </c>
      <c r="I92">
        <v>13.1</v>
      </c>
      <c r="J92">
        <v>1367</v>
      </c>
    </row>
    <row r="93" spans="1:10">
      <c r="A93">
        <v>168</v>
      </c>
      <c r="B93">
        <v>13.1</v>
      </c>
      <c r="C93">
        <v>13.2</v>
      </c>
      <c r="D93">
        <v>13.2</v>
      </c>
      <c r="E93">
        <v>13.2</v>
      </c>
      <c r="F93">
        <v>13.2</v>
      </c>
      <c r="G93">
        <v>13.2</v>
      </c>
      <c r="H93">
        <v>13.3</v>
      </c>
      <c r="I93">
        <v>13.3</v>
      </c>
      <c r="J93">
        <v>1365</v>
      </c>
    </row>
    <row r="94" spans="1:10">
      <c r="A94">
        <v>170</v>
      </c>
      <c r="B94">
        <v>13.3</v>
      </c>
      <c r="C94">
        <v>13.3</v>
      </c>
      <c r="D94">
        <v>13.4</v>
      </c>
      <c r="E94">
        <v>13.4</v>
      </c>
      <c r="F94">
        <v>13.4</v>
      </c>
      <c r="G94">
        <v>13.4</v>
      </c>
      <c r="H94">
        <v>13.4</v>
      </c>
      <c r="I94">
        <v>13.5</v>
      </c>
      <c r="J94">
        <v>1363</v>
      </c>
    </row>
    <row r="95" spans="1:10">
      <c r="A95">
        <v>172</v>
      </c>
      <c r="B95">
        <v>13.5</v>
      </c>
      <c r="C95">
        <v>13.5</v>
      </c>
      <c r="D95">
        <v>13.5</v>
      </c>
      <c r="E95">
        <v>13.5</v>
      </c>
      <c r="F95">
        <v>13.6</v>
      </c>
      <c r="G95">
        <v>13.6</v>
      </c>
      <c r="H95">
        <v>13.6</v>
      </c>
      <c r="I95">
        <v>13.6</v>
      </c>
      <c r="J95">
        <v>1361</v>
      </c>
    </row>
    <row r="96" spans="1:10">
      <c r="A96">
        <v>174</v>
      </c>
      <c r="B96">
        <v>13.6</v>
      </c>
      <c r="C96">
        <v>13.7</v>
      </c>
      <c r="D96">
        <v>13.7</v>
      </c>
      <c r="E96">
        <v>13.7</v>
      </c>
      <c r="F96">
        <v>13.7</v>
      </c>
      <c r="G96">
        <v>13.7</v>
      </c>
      <c r="H96">
        <v>13.8</v>
      </c>
      <c r="I96">
        <v>13.8</v>
      </c>
      <c r="J96">
        <v>1359</v>
      </c>
    </row>
    <row r="97" spans="1:10">
      <c r="A97">
        <v>176</v>
      </c>
      <c r="B97">
        <v>13.8</v>
      </c>
      <c r="C97">
        <v>13.8</v>
      </c>
      <c r="D97">
        <v>13.9</v>
      </c>
      <c r="E97">
        <v>13.9</v>
      </c>
      <c r="F97">
        <v>13.9</v>
      </c>
      <c r="G97">
        <v>13.9</v>
      </c>
      <c r="H97">
        <v>13.9</v>
      </c>
      <c r="I97">
        <v>14</v>
      </c>
      <c r="J97">
        <v>1357</v>
      </c>
    </row>
    <row r="98" spans="1:10">
      <c r="A98">
        <v>178</v>
      </c>
      <c r="B98">
        <v>14</v>
      </c>
      <c r="C98">
        <v>14</v>
      </c>
      <c r="D98">
        <v>14</v>
      </c>
      <c r="E98">
        <v>14</v>
      </c>
      <c r="F98">
        <v>14.1</v>
      </c>
      <c r="G98">
        <v>14.1</v>
      </c>
      <c r="H98">
        <v>14.1</v>
      </c>
      <c r="I98">
        <v>14.1</v>
      </c>
      <c r="J98">
        <v>1355</v>
      </c>
    </row>
    <row r="99" spans="1:10">
      <c r="A99">
        <v>180</v>
      </c>
      <c r="B99">
        <v>14.1</v>
      </c>
      <c r="C99">
        <v>14.2</v>
      </c>
      <c r="D99">
        <v>14.2</v>
      </c>
      <c r="E99">
        <v>14.2</v>
      </c>
      <c r="F99">
        <v>14.2</v>
      </c>
      <c r="G99">
        <v>14.2</v>
      </c>
      <c r="H99">
        <v>14.3</v>
      </c>
      <c r="I99">
        <v>14.3</v>
      </c>
      <c r="J99">
        <v>1353</v>
      </c>
    </row>
    <row r="100" spans="1:10">
      <c r="A100">
        <v>182</v>
      </c>
      <c r="B100">
        <v>14.3</v>
      </c>
      <c r="C100">
        <v>14.3</v>
      </c>
      <c r="D100">
        <v>14.4</v>
      </c>
      <c r="E100">
        <v>14.4</v>
      </c>
      <c r="F100">
        <v>14.4</v>
      </c>
      <c r="G100">
        <v>14.4</v>
      </c>
      <c r="H100">
        <v>14.4</v>
      </c>
      <c r="I100">
        <v>14.5</v>
      </c>
      <c r="J100">
        <v>1351</v>
      </c>
    </row>
    <row r="101" spans="1:10">
      <c r="A101">
        <v>184</v>
      </c>
      <c r="B101">
        <v>14.5</v>
      </c>
      <c r="C101">
        <v>14.5</v>
      </c>
      <c r="D101">
        <v>14.5</v>
      </c>
      <c r="E101">
        <v>14.5</v>
      </c>
      <c r="F101">
        <v>14.6</v>
      </c>
      <c r="G101">
        <v>14.6</v>
      </c>
      <c r="H101">
        <v>14.6</v>
      </c>
      <c r="I101">
        <v>14.6</v>
      </c>
      <c r="J101">
        <v>1349</v>
      </c>
    </row>
    <row r="102" spans="1:10">
      <c r="A102">
        <v>186</v>
      </c>
      <c r="B102">
        <v>14.6</v>
      </c>
      <c r="C102">
        <v>14.7</v>
      </c>
      <c r="D102">
        <v>14.7</v>
      </c>
      <c r="E102">
        <v>14.7</v>
      </c>
      <c r="F102">
        <v>14.7</v>
      </c>
      <c r="G102">
        <v>14.7</v>
      </c>
      <c r="H102">
        <v>14.8</v>
      </c>
      <c r="I102">
        <v>14.8</v>
      </c>
      <c r="J102">
        <v>1347</v>
      </c>
    </row>
    <row r="103" spans="1:10">
      <c r="A103">
        <v>188</v>
      </c>
      <c r="B103">
        <v>14.8</v>
      </c>
      <c r="C103">
        <v>14.8</v>
      </c>
      <c r="D103">
        <v>14.9</v>
      </c>
      <c r="E103">
        <v>14.9</v>
      </c>
      <c r="F103">
        <v>14.9</v>
      </c>
      <c r="G103">
        <v>14.9</v>
      </c>
      <c r="H103">
        <v>14.9</v>
      </c>
      <c r="I103">
        <v>15</v>
      </c>
      <c r="J103">
        <v>1345</v>
      </c>
    </row>
    <row r="104" spans="1:10">
      <c r="A104">
        <v>190</v>
      </c>
      <c r="B104">
        <v>15</v>
      </c>
      <c r="C104">
        <v>15</v>
      </c>
      <c r="D104">
        <v>15</v>
      </c>
      <c r="E104">
        <v>15</v>
      </c>
      <c r="F104">
        <v>15.1</v>
      </c>
      <c r="G104">
        <v>15.1</v>
      </c>
      <c r="H104">
        <v>15.1</v>
      </c>
      <c r="I104">
        <v>15.1</v>
      </c>
      <c r="J104">
        <v>1343</v>
      </c>
    </row>
    <row r="105" spans="1:10">
      <c r="A105">
        <v>192</v>
      </c>
      <c r="B105">
        <v>15.1</v>
      </c>
      <c r="C105">
        <v>15.2</v>
      </c>
      <c r="D105">
        <v>15.2</v>
      </c>
      <c r="E105">
        <v>15.2</v>
      </c>
      <c r="F105">
        <v>15.2</v>
      </c>
      <c r="G105">
        <v>15.2</v>
      </c>
      <c r="H105">
        <v>15.3</v>
      </c>
      <c r="I105">
        <v>15.3</v>
      </c>
      <c r="J105">
        <v>1341</v>
      </c>
    </row>
    <row r="106" spans="1:10">
      <c r="A106">
        <v>194</v>
      </c>
      <c r="B106">
        <v>15.3</v>
      </c>
      <c r="C106">
        <v>15.3</v>
      </c>
      <c r="D106">
        <v>15.4</v>
      </c>
      <c r="E106">
        <v>15.4</v>
      </c>
      <c r="F106">
        <v>15.4</v>
      </c>
      <c r="G106">
        <v>15.4</v>
      </c>
      <c r="H106">
        <v>15.4</v>
      </c>
      <c r="I106">
        <v>15.5</v>
      </c>
      <c r="J106">
        <v>1339</v>
      </c>
    </row>
    <row r="107" spans="1:10">
      <c r="A107">
        <v>196</v>
      </c>
      <c r="B107">
        <v>15.5</v>
      </c>
      <c r="C107">
        <v>15.5</v>
      </c>
      <c r="D107">
        <v>15.5</v>
      </c>
      <c r="E107">
        <v>15.5</v>
      </c>
      <c r="F107">
        <v>15.6</v>
      </c>
      <c r="G107">
        <v>15.6</v>
      </c>
      <c r="H107">
        <v>15.6</v>
      </c>
      <c r="I107">
        <v>15.6</v>
      </c>
      <c r="J107">
        <v>1337</v>
      </c>
    </row>
    <row r="108" spans="1:10">
      <c r="A108">
        <v>198</v>
      </c>
      <c r="B108">
        <v>15.6</v>
      </c>
      <c r="C108">
        <v>15.7</v>
      </c>
      <c r="D108">
        <v>15.7</v>
      </c>
      <c r="E108">
        <v>15.7</v>
      </c>
      <c r="F108">
        <v>15.7</v>
      </c>
      <c r="G108">
        <v>15.7</v>
      </c>
      <c r="H108">
        <v>15.8</v>
      </c>
      <c r="I108">
        <v>15.8</v>
      </c>
      <c r="J108">
        <v>1335</v>
      </c>
    </row>
    <row r="109" spans="1:10">
      <c r="A109">
        <v>200</v>
      </c>
      <c r="B109">
        <v>15.8</v>
      </c>
      <c r="C109">
        <v>15.8</v>
      </c>
      <c r="D109">
        <v>15.9</v>
      </c>
      <c r="E109">
        <v>15.9</v>
      </c>
      <c r="F109">
        <v>15.9</v>
      </c>
      <c r="G109">
        <v>15.9</v>
      </c>
      <c r="H109">
        <v>15.9</v>
      </c>
      <c r="I109">
        <v>16</v>
      </c>
      <c r="J109">
        <v>1333</v>
      </c>
    </row>
    <row r="110" spans="1:10">
      <c r="A110">
        <v>202</v>
      </c>
      <c r="B110">
        <v>16</v>
      </c>
      <c r="C110">
        <v>16</v>
      </c>
      <c r="D110">
        <v>16</v>
      </c>
      <c r="E110">
        <v>16</v>
      </c>
      <c r="F110">
        <v>16.100000000000001</v>
      </c>
      <c r="G110">
        <v>16.100000000000001</v>
      </c>
      <c r="H110">
        <v>16.100000000000001</v>
      </c>
      <c r="I110">
        <v>16.100000000000001</v>
      </c>
      <c r="J110">
        <v>1331</v>
      </c>
    </row>
    <row r="111" spans="1:10">
      <c r="A111">
        <v>204</v>
      </c>
      <c r="B111">
        <v>16.100000000000001</v>
      </c>
      <c r="C111">
        <v>16.2</v>
      </c>
      <c r="D111">
        <v>16.2</v>
      </c>
      <c r="E111">
        <v>16.2</v>
      </c>
      <c r="F111">
        <v>16.2</v>
      </c>
      <c r="G111">
        <v>16.2</v>
      </c>
      <c r="H111">
        <v>16.3</v>
      </c>
      <c r="I111">
        <v>16.3</v>
      </c>
      <c r="J111">
        <v>1329</v>
      </c>
    </row>
    <row r="112" spans="1:10">
      <c r="A112">
        <v>206</v>
      </c>
      <c r="B112">
        <v>16.3</v>
      </c>
      <c r="C112">
        <v>16.3</v>
      </c>
      <c r="D112">
        <v>16.399999999999999</v>
      </c>
      <c r="E112">
        <v>16.399999999999999</v>
      </c>
      <c r="F112">
        <v>16.399999999999999</v>
      </c>
      <c r="G112">
        <v>16.399999999999999</v>
      </c>
      <c r="H112">
        <v>16.399999999999999</v>
      </c>
      <c r="I112">
        <v>16.5</v>
      </c>
      <c r="J112">
        <v>1327</v>
      </c>
    </row>
    <row r="113" spans="1:10">
      <c r="A113">
        <v>208</v>
      </c>
      <c r="B113">
        <v>16.5</v>
      </c>
      <c r="C113">
        <v>16.5</v>
      </c>
      <c r="D113">
        <v>16.5</v>
      </c>
      <c r="E113">
        <v>16.5</v>
      </c>
      <c r="F113">
        <v>16.600000000000001</v>
      </c>
      <c r="G113">
        <v>16.600000000000001</v>
      </c>
      <c r="H113">
        <v>16.600000000000001</v>
      </c>
      <c r="I113">
        <v>16.600000000000001</v>
      </c>
      <c r="J113">
        <v>1325</v>
      </c>
    </row>
    <row r="114" spans="1:10">
      <c r="A114">
        <v>210</v>
      </c>
      <c r="B114">
        <v>16.600000000000001</v>
      </c>
      <c r="C114">
        <v>16.7</v>
      </c>
      <c r="D114">
        <v>16.7</v>
      </c>
      <c r="E114">
        <v>16.7</v>
      </c>
      <c r="F114">
        <v>16.7</v>
      </c>
      <c r="G114">
        <v>16.7</v>
      </c>
      <c r="H114">
        <v>16.8</v>
      </c>
      <c r="I114">
        <v>16.8</v>
      </c>
      <c r="J114">
        <v>1323</v>
      </c>
    </row>
    <row r="115" spans="1:10">
      <c r="A115">
        <v>212</v>
      </c>
      <c r="B115">
        <v>16.8</v>
      </c>
      <c r="C115">
        <v>16.8</v>
      </c>
      <c r="D115">
        <v>16.899999999999999</v>
      </c>
      <c r="E115">
        <v>16.899999999999999</v>
      </c>
      <c r="F115">
        <v>16.899999999999999</v>
      </c>
      <c r="G115">
        <v>16.899999999999999</v>
      </c>
      <c r="H115">
        <v>16.899999999999999</v>
      </c>
      <c r="I115">
        <v>17</v>
      </c>
      <c r="J115">
        <v>1321</v>
      </c>
    </row>
    <row r="116" spans="1:10">
      <c r="A116">
        <v>214</v>
      </c>
      <c r="B116">
        <v>17</v>
      </c>
      <c r="C116">
        <v>17</v>
      </c>
      <c r="D116">
        <v>17</v>
      </c>
      <c r="E116">
        <v>17</v>
      </c>
      <c r="F116">
        <v>17.100000000000001</v>
      </c>
      <c r="G116">
        <v>17.100000000000001</v>
      </c>
      <c r="H116">
        <v>17.100000000000001</v>
      </c>
      <c r="I116">
        <v>17.100000000000001</v>
      </c>
      <c r="J116">
        <v>1319</v>
      </c>
    </row>
    <row r="117" spans="1:10">
      <c r="A117">
        <v>216</v>
      </c>
      <c r="B117">
        <v>17.100000000000001</v>
      </c>
      <c r="C117">
        <v>17.2</v>
      </c>
      <c r="D117">
        <v>17.2</v>
      </c>
      <c r="E117">
        <v>17.2</v>
      </c>
      <c r="F117">
        <v>17.2</v>
      </c>
      <c r="G117">
        <v>17.2</v>
      </c>
      <c r="H117">
        <v>17.3</v>
      </c>
      <c r="I117">
        <v>17.3</v>
      </c>
      <c r="J117">
        <v>1317</v>
      </c>
    </row>
    <row r="118" spans="1:10">
      <c r="A118">
        <v>218</v>
      </c>
      <c r="B118">
        <v>17.3</v>
      </c>
      <c r="C118">
        <v>17.3</v>
      </c>
      <c r="D118">
        <v>17.399999999999999</v>
      </c>
      <c r="E118">
        <v>17.399999999999999</v>
      </c>
      <c r="F118">
        <v>17.399999999999999</v>
      </c>
      <c r="G118">
        <v>17.399999999999999</v>
      </c>
      <c r="H118">
        <v>17.399999999999999</v>
      </c>
      <c r="I118">
        <v>17.5</v>
      </c>
      <c r="J118">
        <v>1315</v>
      </c>
    </row>
    <row r="119" spans="1:10">
      <c r="A119">
        <v>220</v>
      </c>
      <c r="B119">
        <v>17.5</v>
      </c>
      <c r="C119">
        <v>17.5</v>
      </c>
      <c r="D119">
        <v>17.5</v>
      </c>
      <c r="E119">
        <v>17.5</v>
      </c>
      <c r="F119">
        <v>17.600000000000001</v>
      </c>
      <c r="G119">
        <v>17.600000000000001</v>
      </c>
      <c r="H119">
        <v>17.600000000000001</v>
      </c>
      <c r="I119">
        <v>17.600000000000001</v>
      </c>
      <c r="J119">
        <v>1313</v>
      </c>
    </row>
    <row r="120" spans="1:10">
      <c r="A120">
        <v>222</v>
      </c>
      <c r="B120">
        <v>17.600000000000001</v>
      </c>
      <c r="C120">
        <v>17.7</v>
      </c>
      <c r="D120">
        <v>17.7</v>
      </c>
      <c r="E120">
        <v>17.7</v>
      </c>
      <c r="F120">
        <v>17.7</v>
      </c>
      <c r="G120">
        <v>17.7</v>
      </c>
      <c r="H120">
        <v>17.8</v>
      </c>
      <c r="I120">
        <v>17.8</v>
      </c>
      <c r="J120">
        <v>1311</v>
      </c>
    </row>
    <row r="121" spans="1:10">
      <c r="A121">
        <v>224</v>
      </c>
      <c r="B121">
        <v>17.8</v>
      </c>
      <c r="C121">
        <v>17.8</v>
      </c>
      <c r="D121">
        <v>17.899999999999999</v>
      </c>
      <c r="E121">
        <v>17.899999999999999</v>
      </c>
      <c r="F121">
        <v>17.899999999999999</v>
      </c>
      <c r="G121">
        <v>17.899999999999999</v>
      </c>
      <c r="H121">
        <v>17.899999999999999</v>
      </c>
      <c r="I121">
        <v>18</v>
      </c>
      <c r="J121">
        <v>1309</v>
      </c>
    </row>
    <row r="122" spans="1:10">
      <c r="A122">
        <v>226</v>
      </c>
      <c r="B122">
        <v>18</v>
      </c>
      <c r="C122">
        <v>18</v>
      </c>
      <c r="D122">
        <v>18</v>
      </c>
      <c r="E122">
        <v>18</v>
      </c>
      <c r="F122">
        <v>18.100000000000001</v>
      </c>
      <c r="G122">
        <v>18.100000000000001</v>
      </c>
      <c r="H122">
        <v>18.100000000000001</v>
      </c>
      <c r="I122">
        <v>18.100000000000001</v>
      </c>
      <c r="J122">
        <v>1307</v>
      </c>
    </row>
    <row r="123" spans="1:10">
      <c r="A123">
        <v>228</v>
      </c>
      <c r="B123">
        <v>18.100000000000001</v>
      </c>
      <c r="C123">
        <v>18.2</v>
      </c>
      <c r="D123">
        <v>18.2</v>
      </c>
      <c r="E123">
        <v>18.2</v>
      </c>
      <c r="F123">
        <v>18.2</v>
      </c>
      <c r="G123">
        <v>18.2</v>
      </c>
      <c r="H123">
        <v>18.3</v>
      </c>
      <c r="I123">
        <v>18.3</v>
      </c>
      <c r="J123">
        <v>1305</v>
      </c>
    </row>
    <row r="124" spans="1:10">
      <c r="A124">
        <v>230</v>
      </c>
      <c r="B124">
        <v>18.3</v>
      </c>
      <c r="C124">
        <v>18.3</v>
      </c>
      <c r="D124">
        <v>18.399999999999999</v>
      </c>
      <c r="E124">
        <v>18.399999999999999</v>
      </c>
      <c r="F124">
        <v>18.399999999999999</v>
      </c>
      <c r="G124">
        <v>18.399999999999999</v>
      </c>
      <c r="H124">
        <v>18.399999999999999</v>
      </c>
      <c r="I124">
        <v>18.5</v>
      </c>
      <c r="J124">
        <v>1303</v>
      </c>
    </row>
    <row r="125" spans="1:10">
      <c r="A125">
        <v>232</v>
      </c>
      <c r="B125">
        <v>18.5</v>
      </c>
      <c r="C125">
        <v>18.5</v>
      </c>
      <c r="D125">
        <v>18.5</v>
      </c>
      <c r="E125">
        <v>18.5</v>
      </c>
      <c r="F125">
        <v>18.600000000000001</v>
      </c>
      <c r="G125">
        <v>18.600000000000001</v>
      </c>
      <c r="H125">
        <v>18.600000000000001</v>
      </c>
      <c r="I125">
        <v>18.600000000000001</v>
      </c>
      <c r="J125">
        <v>1301</v>
      </c>
    </row>
    <row r="126" spans="1:10">
      <c r="A126">
        <v>234</v>
      </c>
      <c r="B126">
        <v>18.600000000000001</v>
      </c>
      <c r="C126">
        <v>18.7</v>
      </c>
      <c r="D126">
        <v>18.7</v>
      </c>
      <c r="E126">
        <v>18.7</v>
      </c>
      <c r="F126">
        <v>18.7</v>
      </c>
      <c r="G126">
        <v>18.7</v>
      </c>
      <c r="H126">
        <v>18.8</v>
      </c>
      <c r="I126">
        <v>18.8</v>
      </c>
      <c r="J126">
        <v>1299</v>
      </c>
    </row>
    <row r="127" spans="1:10">
      <c r="A127">
        <v>236</v>
      </c>
      <c r="B127">
        <v>18.8</v>
      </c>
      <c r="C127">
        <v>18.8</v>
      </c>
      <c r="D127">
        <v>18.899999999999999</v>
      </c>
      <c r="E127">
        <v>18.899999999999999</v>
      </c>
      <c r="F127">
        <v>18.899999999999999</v>
      </c>
      <c r="G127">
        <v>18.899999999999999</v>
      </c>
      <c r="H127">
        <v>18.899999999999999</v>
      </c>
      <c r="I127">
        <v>19</v>
      </c>
      <c r="J127">
        <v>1297</v>
      </c>
    </row>
    <row r="128" spans="1:10">
      <c r="A128">
        <v>238</v>
      </c>
      <c r="B128">
        <v>19</v>
      </c>
      <c r="C128">
        <v>19</v>
      </c>
      <c r="D128">
        <v>19</v>
      </c>
      <c r="E128">
        <v>19</v>
      </c>
      <c r="F128">
        <v>19.100000000000001</v>
      </c>
      <c r="G128">
        <v>19.100000000000001</v>
      </c>
      <c r="H128">
        <v>19.100000000000001</v>
      </c>
      <c r="I128">
        <v>19.100000000000001</v>
      </c>
      <c r="J128">
        <v>1295</v>
      </c>
    </row>
    <row r="129" spans="1:10">
      <c r="A129">
        <v>240</v>
      </c>
      <c r="B129">
        <v>19.100000000000001</v>
      </c>
      <c r="C129">
        <v>19.2</v>
      </c>
      <c r="D129">
        <v>19.2</v>
      </c>
      <c r="E129">
        <v>19.2</v>
      </c>
      <c r="F129">
        <v>19.2</v>
      </c>
      <c r="G129">
        <v>19.3</v>
      </c>
      <c r="H129">
        <v>19.3</v>
      </c>
      <c r="I129">
        <v>19.3</v>
      </c>
      <c r="J129">
        <v>1293</v>
      </c>
    </row>
    <row r="130" spans="1:10">
      <c r="A130">
        <v>242</v>
      </c>
      <c r="B130">
        <v>19.3</v>
      </c>
      <c r="C130">
        <v>19.3</v>
      </c>
      <c r="D130">
        <v>19.399999999999999</v>
      </c>
      <c r="E130">
        <v>19.399999999999999</v>
      </c>
      <c r="F130">
        <v>19.399999999999999</v>
      </c>
      <c r="G130">
        <v>19.399999999999999</v>
      </c>
      <c r="H130">
        <v>19.399999999999999</v>
      </c>
      <c r="I130">
        <v>19.5</v>
      </c>
      <c r="J130">
        <v>1291</v>
      </c>
    </row>
    <row r="131" spans="1:10">
      <c r="A131">
        <v>244</v>
      </c>
      <c r="B131">
        <v>19.5</v>
      </c>
      <c r="C131">
        <v>19.5</v>
      </c>
      <c r="D131">
        <v>19.5</v>
      </c>
      <c r="E131">
        <v>19.5</v>
      </c>
      <c r="F131">
        <v>19.600000000000001</v>
      </c>
      <c r="G131">
        <v>19.600000000000001</v>
      </c>
      <c r="H131">
        <v>19.600000000000001</v>
      </c>
      <c r="I131">
        <v>19.600000000000001</v>
      </c>
      <c r="J131">
        <v>1289</v>
      </c>
    </row>
    <row r="132" spans="1:10">
      <c r="A132">
        <v>246</v>
      </c>
      <c r="B132">
        <v>19.600000000000001</v>
      </c>
      <c r="C132">
        <v>19.7</v>
      </c>
      <c r="D132">
        <v>19.7</v>
      </c>
      <c r="E132">
        <v>19.7</v>
      </c>
      <c r="F132">
        <v>19.7</v>
      </c>
      <c r="G132">
        <v>19.8</v>
      </c>
      <c r="H132">
        <v>19.8</v>
      </c>
      <c r="I132">
        <v>19.8</v>
      </c>
      <c r="J132">
        <v>1287</v>
      </c>
    </row>
    <row r="133" spans="1:10">
      <c r="A133">
        <v>248</v>
      </c>
      <c r="B133">
        <v>19.8</v>
      </c>
      <c r="C133">
        <v>19.8</v>
      </c>
      <c r="D133">
        <v>19.899999999999999</v>
      </c>
      <c r="E133">
        <v>19.899999999999999</v>
      </c>
      <c r="F133">
        <v>19.899999999999999</v>
      </c>
      <c r="G133">
        <v>19.899999999999999</v>
      </c>
      <c r="H133">
        <v>19.899999999999999</v>
      </c>
      <c r="I133">
        <v>20</v>
      </c>
      <c r="J133">
        <v>1285</v>
      </c>
    </row>
    <row r="134" spans="1:10">
      <c r="A134">
        <v>250</v>
      </c>
      <c r="B134">
        <v>20</v>
      </c>
      <c r="C134">
        <v>20</v>
      </c>
      <c r="D134">
        <v>20</v>
      </c>
      <c r="E134">
        <v>20</v>
      </c>
      <c r="F134">
        <v>20.100000000000001</v>
      </c>
      <c r="G134">
        <v>20.100000000000001</v>
      </c>
      <c r="H134">
        <v>20.100000000000001</v>
      </c>
      <c r="I134">
        <v>20.100000000000001</v>
      </c>
      <c r="J134">
        <v>1283</v>
      </c>
    </row>
    <row r="135" spans="1:10">
      <c r="A135">
        <v>252</v>
      </c>
      <c r="B135">
        <v>20.100000000000001</v>
      </c>
      <c r="C135">
        <v>20.2</v>
      </c>
      <c r="D135">
        <v>20.2</v>
      </c>
      <c r="E135">
        <v>20.2</v>
      </c>
      <c r="F135">
        <v>20.2</v>
      </c>
      <c r="G135">
        <v>20.3</v>
      </c>
      <c r="H135">
        <v>20.3</v>
      </c>
      <c r="I135">
        <v>20.3</v>
      </c>
      <c r="J135">
        <v>1281</v>
      </c>
    </row>
    <row r="136" spans="1:10">
      <c r="A136">
        <v>254</v>
      </c>
      <c r="B136">
        <v>20.3</v>
      </c>
      <c r="C136">
        <v>20.3</v>
      </c>
      <c r="D136">
        <v>20.399999999999999</v>
      </c>
      <c r="E136">
        <v>20.399999999999999</v>
      </c>
      <c r="F136">
        <v>20.399999999999999</v>
      </c>
      <c r="G136">
        <v>20.399999999999999</v>
      </c>
      <c r="H136">
        <v>20.399999999999999</v>
      </c>
      <c r="I136">
        <v>20.5</v>
      </c>
      <c r="J136">
        <v>1279</v>
      </c>
    </row>
    <row r="137" spans="1:10">
      <c r="A137">
        <v>256</v>
      </c>
      <c r="B137">
        <v>20.5</v>
      </c>
      <c r="C137">
        <v>20.5</v>
      </c>
      <c r="D137">
        <v>20.5</v>
      </c>
      <c r="E137">
        <v>20.5</v>
      </c>
      <c r="F137">
        <v>20.6</v>
      </c>
      <c r="G137">
        <v>20.6</v>
      </c>
      <c r="H137">
        <v>20.6</v>
      </c>
      <c r="I137">
        <v>20.6</v>
      </c>
      <c r="J137">
        <v>1277</v>
      </c>
    </row>
    <row r="138" spans="1:10">
      <c r="A138">
        <v>258</v>
      </c>
      <c r="B138">
        <v>20.6</v>
      </c>
      <c r="C138">
        <v>20.7</v>
      </c>
      <c r="D138">
        <v>20.7</v>
      </c>
      <c r="E138">
        <v>20.7</v>
      </c>
      <c r="F138">
        <v>20.7</v>
      </c>
      <c r="G138">
        <v>20.8</v>
      </c>
      <c r="H138">
        <v>20.8</v>
      </c>
      <c r="I138">
        <v>20.8</v>
      </c>
      <c r="J138">
        <v>1275</v>
      </c>
    </row>
    <row r="139" spans="1:10">
      <c r="A139">
        <v>260</v>
      </c>
      <c r="B139">
        <v>20.8</v>
      </c>
      <c r="C139">
        <v>20.8</v>
      </c>
      <c r="D139">
        <v>20.9</v>
      </c>
      <c r="E139">
        <v>20.9</v>
      </c>
      <c r="F139">
        <v>20.9</v>
      </c>
      <c r="G139">
        <v>20.9</v>
      </c>
      <c r="H139">
        <v>20.9</v>
      </c>
      <c r="I139">
        <v>21</v>
      </c>
      <c r="J139">
        <v>1273</v>
      </c>
    </row>
    <row r="140" spans="1:10">
      <c r="A140">
        <v>262</v>
      </c>
      <c r="B140">
        <v>21</v>
      </c>
      <c r="C140">
        <v>21</v>
      </c>
      <c r="D140">
        <v>21</v>
      </c>
      <c r="E140">
        <v>21</v>
      </c>
      <c r="F140">
        <v>21.1</v>
      </c>
      <c r="G140">
        <v>21.1</v>
      </c>
      <c r="H140">
        <v>21.1</v>
      </c>
      <c r="I140">
        <v>21.1</v>
      </c>
      <c r="J140">
        <v>1271</v>
      </c>
    </row>
    <row r="141" spans="1:10">
      <c r="A141">
        <v>264</v>
      </c>
      <c r="B141">
        <v>21.1</v>
      </c>
      <c r="C141">
        <v>21.2</v>
      </c>
      <c r="D141">
        <v>21.2</v>
      </c>
      <c r="E141">
        <v>21.2</v>
      </c>
      <c r="F141">
        <v>21.2</v>
      </c>
      <c r="G141">
        <v>21.3</v>
      </c>
      <c r="H141">
        <v>21.3</v>
      </c>
      <c r="I141">
        <v>21.3</v>
      </c>
      <c r="J141">
        <v>1269</v>
      </c>
    </row>
    <row r="142" spans="1:10">
      <c r="A142">
        <v>266</v>
      </c>
      <c r="B142">
        <v>21.3</v>
      </c>
      <c r="C142">
        <v>21.3</v>
      </c>
      <c r="D142">
        <v>21.4</v>
      </c>
      <c r="E142">
        <v>21.4</v>
      </c>
      <c r="F142">
        <v>21.4</v>
      </c>
      <c r="G142">
        <v>21.4</v>
      </c>
      <c r="H142">
        <v>21.4</v>
      </c>
      <c r="I142">
        <v>21.5</v>
      </c>
      <c r="J142">
        <v>1267</v>
      </c>
    </row>
    <row r="143" spans="1:10">
      <c r="A143">
        <v>268</v>
      </c>
      <c r="B143">
        <v>21.5</v>
      </c>
      <c r="C143">
        <v>21.5</v>
      </c>
      <c r="D143">
        <v>21.5</v>
      </c>
      <c r="E143">
        <v>21.5</v>
      </c>
      <c r="F143">
        <v>21.6</v>
      </c>
      <c r="G143">
        <v>21.6</v>
      </c>
      <c r="H143">
        <v>21.6</v>
      </c>
      <c r="I143">
        <v>21.6</v>
      </c>
      <c r="J143">
        <v>1265</v>
      </c>
    </row>
    <row r="144" spans="1:10">
      <c r="A144">
        <v>270</v>
      </c>
      <c r="B144">
        <v>21.6</v>
      </c>
      <c r="C144">
        <v>21.7</v>
      </c>
      <c r="D144">
        <v>21.7</v>
      </c>
      <c r="E144">
        <v>21.7</v>
      </c>
      <c r="F144">
        <v>21.7</v>
      </c>
      <c r="G144">
        <v>21.8</v>
      </c>
      <c r="H144">
        <v>21.8</v>
      </c>
      <c r="I144">
        <v>21.8</v>
      </c>
      <c r="J144">
        <v>1263</v>
      </c>
    </row>
    <row r="145" spans="1:10">
      <c r="A145">
        <v>272</v>
      </c>
      <c r="B145">
        <v>21.8</v>
      </c>
      <c r="C145">
        <v>21.8</v>
      </c>
      <c r="D145">
        <v>21.9</v>
      </c>
      <c r="E145">
        <v>21.9</v>
      </c>
      <c r="F145">
        <v>21.9</v>
      </c>
      <c r="G145">
        <v>21.9</v>
      </c>
      <c r="H145">
        <v>21.9</v>
      </c>
      <c r="I145">
        <v>22</v>
      </c>
      <c r="J145">
        <v>1261</v>
      </c>
    </row>
    <row r="146" spans="1:10">
      <c r="A146">
        <v>274</v>
      </c>
      <c r="B146">
        <v>22</v>
      </c>
      <c r="C146">
        <v>22</v>
      </c>
      <c r="D146">
        <v>22</v>
      </c>
      <c r="E146">
        <v>22</v>
      </c>
      <c r="F146">
        <v>22.1</v>
      </c>
      <c r="G146">
        <v>22.1</v>
      </c>
      <c r="H146">
        <v>22.1</v>
      </c>
      <c r="I146">
        <v>22.1</v>
      </c>
      <c r="J146">
        <v>1259</v>
      </c>
    </row>
    <row r="147" spans="1:10">
      <c r="A147">
        <v>276</v>
      </c>
      <c r="B147">
        <v>22.1</v>
      </c>
      <c r="C147">
        <v>22.2</v>
      </c>
      <c r="D147">
        <v>22.2</v>
      </c>
      <c r="E147">
        <v>22.2</v>
      </c>
      <c r="F147">
        <v>22.2</v>
      </c>
      <c r="G147">
        <v>22.3</v>
      </c>
      <c r="H147">
        <v>22.3</v>
      </c>
      <c r="I147">
        <v>22.3</v>
      </c>
      <c r="J147">
        <v>1257</v>
      </c>
    </row>
    <row r="148" spans="1:10">
      <c r="A148">
        <v>278</v>
      </c>
      <c r="B148">
        <v>22.3</v>
      </c>
      <c r="C148">
        <v>22.3</v>
      </c>
      <c r="D148">
        <v>22.4</v>
      </c>
      <c r="E148">
        <v>22.4</v>
      </c>
      <c r="F148">
        <v>22.4</v>
      </c>
      <c r="G148">
        <v>22.4</v>
      </c>
      <c r="H148">
        <v>22.4</v>
      </c>
      <c r="I148">
        <v>22.5</v>
      </c>
      <c r="J148">
        <v>1255</v>
      </c>
    </row>
    <row r="149" spans="1:10">
      <c r="A149">
        <v>280</v>
      </c>
      <c r="B149">
        <v>22.5</v>
      </c>
      <c r="C149">
        <v>22.5</v>
      </c>
      <c r="D149">
        <v>22.5</v>
      </c>
      <c r="E149">
        <v>22.5</v>
      </c>
      <c r="F149">
        <v>22.6</v>
      </c>
      <c r="G149">
        <v>22.6</v>
      </c>
      <c r="H149">
        <v>22.6</v>
      </c>
      <c r="I149">
        <v>22.6</v>
      </c>
      <c r="J149">
        <v>1253</v>
      </c>
    </row>
    <row r="150" spans="1:10">
      <c r="A150">
        <v>282</v>
      </c>
      <c r="B150">
        <v>22.6</v>
      </c>
      <c r="C150">
        <v>22.7</v>
      </c>
      <c r="D150">
        <v>22.7</v>
      </c>
      <c r="E150">
        <v>22.7</v>
      </c>
      <c r="F150">
        <v>22.7</v>
      </c>
      <c r="G150">
        <v>22.8</v>
      </c>
      <c r="H150">
        <v>22.8</v>
      </c>
      <c r="I150">
        <v>22.8</v>
      </c>
      <c r="J150">
        <v>1251</v>
      </c>
    </row>
    <row r="151" spans="1:10">
      <c r="A151">
        <v>284</v>
      </c>
      <c r="B151">
        <v>22.8</v>
      </c>
      <c r="C151">
        <v>22.8</v>
      </c>
      <c r="D151">
        <v>22.9</v>
      </c>
      <c r="E151">
        <v>22.9</v>
      </c>
      <c r="F151">
        <v>22.9</v>
      </c>
      <c r="G151">
        <v>22.9</v>
      </c>
      <c r="H151">
        <v>22.9</v>
      </c>
      <c r="I151">
        <v>23</v>
      </c>
      <c r="J151">
        <v>1249</v>
      </c>
    </row>
    <row r="152" spans="1:10">
      <c r="A152">
        <v>286</v>
      </c>
      <c r="B152">
        <v>23</v>
      </c>
      <c r="C152">
        <v>23</v>
      </c>
      <c r="D152">
        <v>23</v>
      </c>
      <c r="E152">
        <v>23</v>
      </c>
      <c r="F152">
        <v>23.1</v>
      </c>
      <c r="G152">
        <v>23.1</v>
      </c>
      <c r="H152">
        <v>23.1</v>
      </c>
      <c r="I152">
        <v>23.1</v>
      </c>
      <c r="J152">
        <v>1247</v>
      </c>
    </row>
    <row r="153" spans="1:10">
      <c r="A153">
        <v>288</v>
      </c>
      <c r="B153">
        <v>23.1</v>
      </c>
      <c r="C153">
        <v>23.2</v>
      </c>
      <c r="D153">
        <v>23.2</v>
      </c>
      <c r="E153">
        <v>23.2</v>
      </c>
      <c r="F153">
        <v>23.2</v>
      </c>
      <c r="G153">
        <v>23.3</v>
      </c>
      <c r="H153">
        <v>23.3</v>
      </c>
      <c r="I153">
        <v>23.3</v>
      </c>
      <c r="J153">
        <v>1245</v>
      </c>
    </row>
    <row r="154" spans="1:10">
      <c r="A154">
        <v>290</v>
      </c>
      <c r="B154">
        <v>23.3</v>
      </c>
      <c r="C154">
        <v>23.3</v>
      </c>
      <c r="D154">
        <v>23.4</v>
      </c>
      <c r="E154">
        <v>23.4</v>
      </c>
      <c r="F154">
        <v>23.4</v>
      </c>
      <c r="G154">
        <v>23.4</v>
      </c>
      <c r="H154">
        <v>23.4</v>
      </c>
      <c r="I154">
        <v>23.5</v>
      </c>
      <c r="J154">
        <v>1243</v>
      </c>
    </row>
    <row r="155" spans="1:10">
      <c r="A155">
        <v>292</v>
      </c>
      <c r="B155">
        <v>23.5</v>
      </c>
      <c r="C155">
        <v>23.5</v>
      </c>
      <c r="D155">
        <v>23.5</v>
      </c>
      <c r="E155">
        <v>23.5</v>
      </c>
      <c r="F155">
        <v>23.6</v>
      </c>
      <c r="G155">
        <v>23.6</v>
      </c>
      <c r="H155">
        <v>23.6</v>
      </c>
      <c r="I155">
        <v>23.6</v>
      </c>
      <c r="J155">
        <v>1241</v>
      </c>
    </row>
    <row r="156" spans="1:10">
      <c r="A156">
        <v>294</v>
      </c>
      <c r="B156">
        <v>23.6</v>
      </c>
      <c r="C156">
        <v>23.7</v>
      </c>
      <c r="D156">
        <v>23.7</v>
      </c>
      <c r="E156">
        <v>23.7</v>
      </c>
      <c r="F156">
        <v>23.7</v>
      </c>
      <c r="G156">
        <v>23.8</v>
      </c>
      <c r="H156">
        <v>23.8</v>
      </c>
      <c r="I156">
        <v>23.8</v>
      </c>
      <c r="J156">
        <v>1239</v>
      </c>
    </row>
    <row r="157" spans="1:10">
      <c r="A157">
        <v>296</v>
      </c>
      <c r="B157">
        <v>23.8</v>
      </c>
      <c r="C157">
        <v>23.8</v>
      </c>
      <c r="D157">
        <v>23.9</v>
      </c>
      <c r="E157">
        <v>23.9</v>
      </c>
      <c r="F157">
        <v>23.9</v>
      </c>
      <c r="G157">
        <v>23.9</v>
      </c>
      <c r="H157">
        <v>23.9</v>
      </c>
      <c r="I157">
        <v>24</v>
      </c>
      <c r="J157">
        <v>1237</v>
      </c>
    </row>
    <row r="158" spans="1:10">
      <c r="A158">
        <v>298</v>
      </c>
      <c r="B158">
        <v>24</v>
      </c>
      <c r="C158">
        <v>24</v>
      </c>
      <c r="D158">
        <v>24</v>
      </c>
      <c r="E158">
        <v>24</v>
      </c>
      <c r="F158">
        <v>24.1</v>
      </c>
      <c r="G158">
        <v>24.1</v>
      </c>
      <c r="H158">
        <v>24.1</v>
      </c>
      <c r="I158">
        <v>24.1</v>
      </c>
      <c r="J158">
        <v>1235</v>
      </c>
    </row>
    <row r="159" spans="1:10">
      <c r="A159">
        <v>300</v>
      </c>
      <c r="B159">
        <v>24.1</v>
      </c>
      <c r="C159">
        <v>24.2</v>
      </c>
      <c r="D159">
        <v>24.2</v>
      </c>
      <c r="E159">
        <v>24.2</v>
      </c>
      <c r="F159">
        <v>24.2</v>
      </c>
      <c r="G159">
        <v>24.3</v>
      </c>
      <c r="H159">
        <v>24.3</v>
      </c>
      <c r="I159">
        <v>24.3</v>
      </c>
      <c r="J159">
        <v>1233</v>
      </c>
    </row>
    <row r="160" spans="1:10">
      <c r="A160">
        <v>302</v>
      </c>
      <c r="B160">
        <v>24.3</v>
      </c>
      <c r="C160">
        <v>24.3</v>
      </c>
      <c r="D160">
        <v>24.4</v>
      </c>
      <c r="E160">
        <v>24.4</v>
      </c>
      <c r="F160">
        <v>24.4</v>
      </c>
      <c r="G160">
        <v>24.4</v>
      </c>
      <c r="H160">
        <v>24.4</v>
      </c>
      <c r="I160">
        <v>24.5</v>
      </c>
      <c r="J160">
        <v>1231</v>
      </c>
    </row>
    <row r="161" spans="1:10">
      <c r="A161">
        <v>304</v>
      </c>
      <c r="B161">
        <v>24.5</v>
      </c>
      <c r="C161">
        <v>24.5</v>
      </c>
      <c r="D161">
        <v>24.5</v>
      </c>
      <c r="E161">
        <v>24.5</v>
      </c>
      <c r="F161">
        <v>24.6</v>
      </c>
      <c r="G161">
        <v>24.6</v>
      </c>
      <c r="H161">
        <v>24.6</v>
      </c>
      <c r="I161">
        <v>24.6</v>
      </c>
      <c r="J161">
        <v>1229</v>
      </c>
    </row>
    <row r="162" spans="1:10">
      <c r="A162">
        <v>306</v>
      </c>
      <c r="B162">
        <v>24.6</v>
      </c>
      <c r="C162">
        <v>24.7</v>
      </c>
      <c r="D162">
        <v>24.7</v>
      </c>
      <c r="E162">
        <v>24.7</v>
      </c>
      <c r="F162">
        <v>24.7</v>
      </c>
      <c r="G162">
        <v>24.8</v>
      </c>
      <c r="H162">
        <v>24.8</v>
      </c>
      <c r="I162">
        <v>24.8</v>
      </c>
      <c r="J162">
        <v>1227</v>
      </c>
    </row>
    <row r="163" spans="1:10">
      <c r="A163">
        <v>308</v>
      </c>
      <c r="B163">
        <v>24.8</v>
      </c>
      <c r="C163">
        <v>24.8</v>
      </c>
      <c r="D163">
        <v>24.9</v>
      </c>
      <c r="E163">
        <v>24.9</v>
      </c>
      <c r="F163">
        <v>24.9</v>
      </c>
      <c r="G163">
        <v>24.9</v>
      </c>
      <c r="H163">
        <v>24.9</v>
      </c>
      <c r="I163">
        <v>25</v>
      </c>
      <c r="J163">
        <v>1225</v>
      </c>
    </row>
    <row r="164" spans="1:10">
      <c r="A164">
        <v>310</v>
      </c>
      <c r="B164">
        <v>25</v>
      </c>
      <c r="C164">
        <v>25</v>
      </c>
      <c r="D164">
        <v>25</v>
      </c>
      <c r="E164">
        <v>25</v>
      </c>
      <c r="F164">
        <v>25.1</v>
      </c>
      <c r="G164">
        <v>25.1</v>
      </c>
      <c r="H164">
        <v>25.1</v>
      </c>
      <c r="I164">
        <v>25.1</v>
      </c>
      <c r="J164">
        <v>1223</v>
      </c>
    </row>
    <row r="165" spans="1:10">
      <c r="A165">
        <v>312</v>
      </c>
      <c r="B165">
        <v>25.1</v>
      </c>
      <c r="C165">
        <v>25.2</v>
      </c>
      <c r="D165">
        <v>25.2</v>
      </c>
      <c r="E165">
        <v>25.2</v>
      </c>
      <c r="F165">
        <v>25.2</v>
      </c>
      <c r="G165">
        <v>25.3</v>
      </c>
      <c r="H165">
        <v>25.3</v>
      </c>
      <c r="I165">
        <v>25.3</v>
      </c>
      <c r="J165">
        <v>1221</v>
      </c>
    </row>
    <row r="166" spans="1:10">
      <c r="A166">
        <v>314</v>
      </c>
      <c r="B166">
        <v>25.3</v>
      </c>
      <c r="C166">
        <v>25.3</v>
      </c>
      <c r="D166">
        <v>25.4</v>
      </c>
      <c r="E166">
        <v>25.4</v>
      </c>
      <c r="F166">
        <v>25.4</v>
      </c>
      <c r="G166">
        <v>25.4</v>
      </c>
      <c r="H166">
        <v>25.4</v>
      </c>
      <c r="I166">
        <v>25.5</v>
      </c>
      <c r="J166">
        <v>1219</v>
      </c>
    </row>
    <row r="167" spans="1:10">
      <c r="A167">
        <v>316</v>
      </c>
      <c r="B167">
        <v>25.5</v>
      </c>
      <c r="C167">
        <v>25.5</v>
      </c>
      <c r="D167">
        <v>25.5</v>
      </c>
      <c r="E167">
        <v>25.5</v>
      </c>
      <c r="F167">
        <v>25.6</v>
      </c>
      <c r="G167">
        <v>25.6</v>
      </c>
      <c r="H167">
        <v>25.6</v>
      </c>
      <c r="I167">
        <v>25.6</v>
      </c>
      <c r="J167">
        <v>1217</v>
      </c>
    </row>
    <row r="168" spans="1:10">
      <c r="A168">
        <v>318</v>
      </c>
      <c r="B168">
        <v>25.6</v>
      </c>
      <c r="C168">
        <v>25.7</v>
      </c>
      <c r="D168">
        <v>25.7</v>
      </c>
      <c r="E168">
        <v>25.7</v>
      </c>
      <c r="F168">
        <v>25.7</v>
      </c>
      <c r="G168">
        <v>25.8</v>
      </c>
      <c r="H168">
        <v>25.8</v>
      </c>
      <c r="I168">
        <v>25.8</v>
      </c>
      <c r="J168">
        <v>1215</v>
      </c>
    </row>
    <row r="169" spans="1:10">
      <c r="A169">
        <v>320</v>
      </c>
      <c r="B169">
        <v>25.8</v>
      </c>
      <c r="C169">
        <v>25.8</v>
      </c>
      <c r="D169">
        <v>25.9</v>
      </c>
      <c r="E169">
        <v>25.9</v>
      </c>
      <c r="F169">
        <v>25.9</v>
      </c>
      <c r="G169">
        <v>25.9</v>
      </c>
      <c r="H169">
        <v>25.9</v>
      </c>
      <c r="I169">
        <v>26</v>
      </c>
      <c r="J169">
        <v>1213</v>
      </c>
    </row>
    <row r="170" spans="1:10">
      <c r="A170">
        <v>322</v>
      </c>
      <c r="B170">
        <v>26</v>
      </c>
      <c r="C170">
        <v>26</v>
      </c>
      <c r="D170">
        <v>26</v>
      </c>
      <c r="E170">
        <v>26</v>
      </c>
      <c r="F170">
        <v>26.1</v>
      </c>
      <c r="G170">
        <v>26.1</v>
      </c>
      <c r="H170">
        <v>26.1</v>
      </c>
      <c r="I170">
        <v>26.1</v>
      </c>
      <c r="J170">
        <v>1211</v>
      </c>
    </row>
    <row r="171" spans="1:10">
      <c r="A171">
        <v>324</v>
      </c>
      <c r="B171">
        <v>26.1</v>
      </c>
      <c r="C171">
        <v>26.2</v>
      </c>
      <c r="D171">
        <v>26.2</v>
      </c>
      <c r="E171">
        <v>26.2</v>
      </c>
      <c r="F171">
        <v>26.2</v>
      </c>
      <c r="G171">
        <v>26.3</v>
      </c>
      <c r="H171">
        <v>26.3</v>
      </c>
      <c r="I171">
        <v>26.3</v>
      </c>
      <c r="J171">
        <v>1209</v>
      </c>
    </row>
    <row r="172" spans="1:10">
      <c r="A172">
        <v>326</v>
      </c>
      <c r="B172">
        <v>26.3</v>
      </c>
      <c r="C172">
        <v>26.3</v>
      </c>
      <c r="D172">
        <v>26.4</v>
      </c>
      <c r="E172">
        <v>26.4</v>
      </c>
      <c r="F172">
        <v>26.4</v>
      </c>
      <c r="G172">
        <v>26.4</v>
      </c>
      <c r="H172">
        <v>26.4</v>
      </c>
      <c r="I172">
        <v>26.5</v>
      </c>
      <c r="J172">
        <v>1207</v>
      </c>
    </row>
    <row r="173" spans="1:10">
      <c r="A173">
        <v>328</v>
      </c>
      <c r="B173">
        <v>26.5</v>
      </c>
      <c r="C173">
        <v>26.5</v>
      </c>
      <c r="D173">
        <v>26.5</v>
      </c>
      <c r="E173">
        <v>26.5</v>
      </c>
      <c r="F173">
        <v>26.6</v>
      </c>
      <c r="G173">
        <v>26.6</v>
      </c>
      <c r="H173">
        <v>26.6</v>
      </c>
      <c r="I173">
        <v>26.6</v>
      </c>
      <c r="J173">
        <v>1205</v>
      </c>
    </row>
    <row r="174" spans="1:10">
      <c r="A174">
        <v>330</v>
      </c>
      <c r="B174">
        <v>26.6</v>
      </c>
      <c r="C174">
        <v>26.7</v>
      </c>
      <c r="D174">
        <v>26.7</v>
      </c>
      <c r="E174">
        <v>26.7</v>
      </c>
      <c r="F174">
        <v>26.7</v>
      </c>
      <c r="G174">
        <v>26.8</v>
      </c>
      <c r="H174">
        <v>26.8</v>
      </c>
      <c r="I174">
        <v>26.8</v>
      </c>
      <c r="J174">
        <v>1203</v>
      </c>
    </row>
    <row r="175" spans="1:10">
      <c r="A175">
        <v>332</v>
      </c>
      <c r="B175">
        <v>26.8</v>
      </c>
      <c r="C175">
        <v>26.8</v>
      </c>
      <c r="D175">
        <v>26.9</v>
      </c>
      <c r="E175">
        <v>26.9</v>
      </c>
      <c r="F175">
        <v>26.9</v>
      </c>
      <c r="G175">
        <v>26.9</v>
      </c>
      <c r="H175">
        <v>26.9</v>
      </c>
      <c r="I175">
        <v>27</v>
      </c>
      <c r="J175">
        <v>1201</v>
      </c>
    </row>
    <row r="176" spans="1:10">
      <c r="A176">
        <v>334</v>
      </c>
      <c r="B176">
        <v>27</v>
      </c>
      <c r="C176">
        <v>27</v>
      </c>
      <c r="D176">
        <v>27</v>
      </c>
      <c r="E176">
        <v>27</v>
      </c>
      <c r="F176">
        <v>27.1</v>
      </c>
      <c r="G176">
        <v>27.1</v>
      </c>
      <c r="H176">
        <v>27.1</v>
      </c>
      <c r="I176">
        <v>27.1</v>
      </c>
      <c r="J176">
        <v>1199</v>
      </c>
    </row>
    <row r="177" spans="1:10">
      <c r="A177">
        <v>336</v>
      </c>
      <c r="B177">
        <v>27.1</v>
      </c>
      <c r="C177">
        <v>27.2</v>
      </c>
      <c r="D177">
        <v>27.2</v>
      </c>
      <c r="E177">
        <v>27.2</v>
      </c>
      <c r="F177">
        <v>27.2</v>
      </c>
      <c r="G177">
        <v>27.3</v>
      </c>
      <c r="H177">
        <v>27.3</v>
      </c>
      <c r="I177">
        <v>27.3</v>
      </c>
      <c r="J177">
        <v>1197</v>
      </c>
    </row>
    <row r="178" spans="1:10">
      <c r="A178">
        <v>338</v>
      </c>
      <c r="B178">
        <v>27.3</v>
      </c>
      <c r="C178">
        <v>27.3</v>
      </c>
      <c r="D178">
        <v>27.4</v>
      </c>
      <c r="E178">
        <v>27.4</v>
      </c>
      <c r="F178">
        <v>27.4</v>
      </c>
      <c r="G178">
        <v>27.4</v>
      </c>
      <c r="H178">
        <v>27.4</v>
      </c>
      <c r="I178">
        <v>27.5</v>
      </c>
      <c r="J178">
        <v>1195</v>
      </c>
    </row>
    <row r="179" spans="1:10">
      <c r="A179">
        <v>340</v>
      </c>
      <c r="B179">
        <v>27.5</v>
      </c>
      <c r="C179">
        <v>27.5</v>
      </c>
      <c r="D179">
        <v>27.5</v>
      </c>
      <c r="E179">
        <v>27.5</v>
      </c>
      <c r="F179">
        <v>27.6</v>
      </c>
      <c r="G179">
        <v>27.6</v>
      </c>
      <c r="H179">
        <v>27.6</v>
      </c>
      <c r="I179">
        <v>27.6</v>
      </c>
      <c r="J179">
        <v>1193</v>
      </c>
    </row>
    <row r="180" spans="1:10">
      <c r="A180">
        <v>342</v>
      </c>
      <c r="B180">
        <v>27.6</v>
      </c>
      <c r="C180">
        <v>27.7</v>
      </c>
      <c r="D180">
        <v>27.7</v>
      </c>
      <c r="E180">
        <v>27.7</v>
      </c>
      <c r="F180">
        <v>27.7</v>
      </c>
      <c r="G180">
        <v>27.8</v>
      </c>
      <c r="H180">
        <v>27.8</v>
      </c>
      <c r="I180">
        <v>27.8</v>
      </c>
      <c r="J180">
        <v>1191</v>
      </c>
    </row>
    <row r="181" spans="1:10">
      <c r="A181">
        <v>344</v>
      </c>
      <c r="B181">
        <v>27.8</v>
      </c>
      <c r="C181">
        <v>27.8</v>
      </c>
      <c r="D181">
        <v>27.9</v>
      </c>
      <c r="E181">
        <v>27.9</v>
      </c>
      <c r="F181">
        <v>27.9</v>
      </c>
      <c r="G181">
        <v>27.9</v>
      </c>
      <c r="H181">
        <v>27.9</v>
      </c>
      <c r="I181">
        <v>28</v>
      </c>
      <c r="J181">
        <v>1189</v>
      </c>
    </row>
    <row r="182" spans="1:10">
      <c r="A182">
        <v>346</v>
      </c>
      <c r="B182">
        <v>28</v>
      </c>
      <c r="C182">
        <v>28</v>
      </c>
      <c r="D182">
        <v>28</v>
      </c>
      <c r="E182">
        <v>28</v>
      </c>
      <c r="F182">
        <v>28.1</v>
      </c>
      <c r="G182">
        <v>28.1</v>
      </c>
      <c r="H182">
        <v>28.1</v>
      </c>
      <c r="I182">
        <v>28.1</v>
      </c>
      <c r="J182">
        <v>1187</v>
      </c>
    </row>
    <row r="183" spans="1:10">
      <c r="A183">
        <v>348</v>
      </c>
      <c r="B183">
        <v>28.1</v>
      </c>
      <c r="C183">
        <v>28.2</v>
      </c>
      <c r="D183">
        <v>28.2</v>
      </c>
      <c r="E183">
        <v>28.2</v>
      </c>
      <c r="F183">
        <v>28.2</v>
      </c>
      <c r="G183">
        <v>28.3</v>
      </c>
      <c r="H183">
        <v>28.3</v>
      </c>
      <c r="I183">
        <v>28.3</v>
      </c>
      <c r="J183">
        <v>1185</v>
      </c>
    </row>
    <row r="184" spans="1:10">
      <c r="A184">
        <v>350</v>
      </c>
      <c r="B184">
        <v>28.3</v>
      </c>
      <c r="C184">
        <v>28.3</v>
      </c>
      <c r="D184">
        <v>28.4</v>
      </c>
      <c r="E184">
        <v>28.4</v>
      </c>
      <c r="F184">
        <v>28.4</v>
      </c>
      <c r="G184">
        <v>28.4</v>
      </c>
      <c r="H184">
        <v>28.4</v>
      </c>
      <c r="I184">
        <v>28.5</v>
      </c>
      <c r="J184">
        <v>1183</v>
      </c>
    </row>
    <row r="185" spans="1:10">
      <c r="A185">
        <v>352</v>
      </c>
      <c r="B185">
        <v>28.5</v>
      </c>
      <c r="C185">
        <v>28.5</v>
      </c>
      <c r="D185">
        <v>28.5</v>
      </c>
      <c r="E185">
        <v>28.5</v>
      </c>
      <c r="F185">
        <v>28.6</v>
      </c>
      <c r="G185">
        <v>28.6</v>
      </c>
      <c r="H185">
        <v>28.6</v>
      </c>
      <c r="I185">
        <v>28.6</v>
      </c>
      <c r="J185">
        <v>1181</v>
      </c>
    </row>
    <row r="186" spans="1:10">
      <c r="A186">
        <v>354</v>
      </c>
      <c r="B186">
        <v>28.6</v>
      </c>
      <c r="C186">
        <v>28.7</v>
      </c>
      <c r="D186">
        <v>28.7</v>
      </c>
      <c r="E186">
        <v>28.7</v>
      </c>
      <c r="F186">
        <v>28.7</v>
      </c>
      <c r="G186">
        <v>28.8</v>
      </c>
      <c r="H186">
        <v>28.8</v>
      </c>
      <c r="I186">
        <v>28.8</v>
      </c>
      <c r="J186">
        <v>1179</v>
      </c>
    </row>
    <row r="187" spans="1:10">
      <c r="A187">
        <v>356</v>
      </c>
      <c r="B187">
        <v>28.8</v>
      </c>
      <c r="C187">
        <v>28.8</v>
      </c>
      <c r="D187">
        <v>28.9</v>
      </c>
      <c r="E187">
        <v>28.9</v>
      </c>
      <c r="F187">
        <v>28.9</v>
      </c>
      <c r="G187">
        <v>28.9</v>
      </c>
      <c r="H187">
        <v>28.9</v>
      </c>
      <c r="I187">
        <v>29</v>
      </c>
      <c r="J187">
        <v>1177</v>
      </c>
    </row>
    <row r="188" spans="1:10">
      <c r="A188">
        <v>358</v>
      </c>
      <c r="B188">
        <v>29</v>
      </c>
      <c r="C188">
        <v>29</v>
      </c>
      <c r="D188">
        <v>29</v>
      </c>
      <c r="E188">
        <v>29</v>
      </c>
      <c r="F188">
        <v>29.1</v>
      </c>
      <c r="G188">
        <v>29.1</v>
      </c>
      <c r="H188">
        <v>29.1</v>
      </c>
      <c r="I188">
        <v>29.1</v>
      </c>
      <c r="J188">
        <v>1175</v>
      </c>
    </row>
    <row r="189" spans="1:10">
      <c r="A189">
        <v>360</v>
      </c>
      <c r="B189">
        <v>29.1</v>
      </c>
      <c r="C189">
        <v>29.2</v>
      </c>
      <c r="D189">
        <v>29.2</v>
      </c>
      <c r="E189">
        <v>29.2</v>
      </c>
      <c r="F189">
        <v>29.2</v>
      </c>
      <c r="G189">
        <v>29.3</v>
      </c>
      <c r="H189">
        <v>29.3</v>
      </c>
      <c r="I189">
        <v>29.3</v>
      </c>
      <c r="J189">
        <v>1173</v>
      </c>
    </row>
    <row r="190" spans="1:10">
      <c r="A190">
        <v>362</v>
      </c>
      <c r="B190">
        <v>29.3</v>
      </c>
      <c r="C190">
        <v>29.3</v>
      </c>
      <c r="D190">
        <v>29.4</v>
      </c>
      <c r="E190">
        <v>29.4</v>
      </c>
      <c r="F190">
        <v>29.4</v>
      </c>
      <c r="G190">
        <v>29.4</v>
      </c>
      <c r="H190">
        <v>29.4</v>
      </c>
      <c r="I190">
        <v>29.5</v>
      </c>
      <c r="J190">
        <v>1171</v>
      </c>
    </row>
    <row r="191" spans="1:10">
      <c r="A191">
        <v>364</v>
      </c>
      <c r="B191">
        <v>29.5</v>
      </c>
      <c r="C191">
        <v>29.5</v>
      </c>
      <c r="D191">
        <v>29.5</v>
      </c>
      <c r="E191">
        <v>29.5</v>
      </c>
      <c r="F191">
        <v>29.6</v>
      </c>
      <c r="G191">
        <v>29.6</v>
      </c>
      <c r="H191">
        <v>29.6</v>
      </c>
      <c r="I191">
        <v>29.6</v>
      </c>
      <c r="J191">
        <v>1169</v>
      </c>
    </row>
    <row r="192" spans="1:10">
      <c r="A192">
        <v>366</v>
      </c>
      <c r="B192">
        <v>29.6</v>
      </c>
      <c r="C192">
        <v>29.7</v>
      </c>
      <c r="D192">
        <v>29.7</v>
      </c>
      <c r="E192">
        <v>29.7</v>
      </c>
      <c r="F192">
        <v>29.7</v>
      </c>
      <c r="G192">
        <v>29.8</v>
      </c>
      <c r="H192">
        <v>29.8</v>
      </c>
      <c r="I192">
        <v>29.8</v>
      </c>
      <c r="J192">
        <v>1167</v>
      </c>
    </row>
    <row r="193" spans="1:10">
      <c r="A193">
        <v>368</v>
      </c>
      <c r="B193">
        <v>29.8</v>
      </c>
      <c r="C193">
        <v>29.8</v>
      </c>
      <c r="D193">
        <v>29.9</v>
      </c>
      <c r="E193">
        <v>29.9</v>
      </c>
      <c r="F193">
        <v>29.9</v>
      </c>
      <c r="G193">
        <v>29.9</v>
      </c>
      <c r="H193">
        <v>29.9</v>
      </c>
      <c r="I193">
        <v>30</v>
      </c>
      <c r="J193">
        <v>1165</v>
      </c>
    </row>
    <row r="194" spans="1:10">
      <c r="A194">
        <v>370</v>
      </c>
      <c r="B194">
        <v>30</v>
      </c>
      <c r="C194">
        <v>30</v>
      </c>
      <c r="D194">
        <v>30</v>
      </c>
      <c r="E194">
        <v>30</v>
      </c>
      <c r="F194">
        <v>30.1</v>
      </c>
      <c r="G194">
        <v>30.1</v>
      </c>
      <c r="H194">
        <v>30.1</v>
      </c>
      <c r="I194">
        <v>30.1</v>
      </c>
      <c r="J194">
        <v>1163</v>
      </c>
    </row>
    <row r="195" spans="1:10">
      <c r="A195">
        <v>372</v>
      </c>
      <c r="B195">
        <v>30.1</v>
      </c>
      <c r="C195">
        <v>30.2</v>
      </c>
      <c r="D195">
        <v>30.2</v>
      </c>
      <c r="E195">
        <v>30.2</v>
      </c>
      <c r="F195">
        <v>30.2</v>
      </c>
      <c r="G195">
        <v>30.3</v>
      </c>
      <c r="H195">
        <v>30.3</v>
      </c>
      <c r="I195">
        <v>30.3</v>
      </c>
      <c r="J195">
        <v>1161</v>
      </c>
    </row>
    <row r="196" spans="1:10">
      <c r="A196">
        <v>374</v>
      </c>
      <c r="B196">
        <v>30.3</v>
      </c>
      <c r="C196">
        <v>30.3</v>
      </c>
      <c r="D196">
        <v>30.4</v>
      </c>
      <c r="E196">
        <v>30.4</v>
      </c>
      <c r="F196">
        <v>30.4</v>
      </c>
      <c r="G196">
        <v>30.4</v>
      </c>
      <c r="H196">
        <v>30.4</v>
      </c>
      <c r="I196">
        <v>30.5</v>
      </c>
      <c r="J196">
        <v>1159</v>
      </c>
    </row>
    <row r="197" spans="1:10">
      <c r="A197">
        <v>376</v>
      </c>
      <c r="B197">
        <v>30.5</v>
      </c>
      <c r="C197">
        <v>30.5</v>
      </c>
      <c r="D197">
        <v>30.5</v>
      </c>
      <c r="E197">
        <v>30.5</v>
      </c>
      <c r="F197">
        <v>30.6</v>
      </c>
      <c r="G197">
        <v>30.6</v>
      </c>
      <c r="H197">
        <v>30.6</v>
      </c>
      <c r="I197">
        <v>30.6</v>
      </c>
      <c r="J197">
        <v>1157</v>
      </c>
    </row>
    <row r="198" spans="1:10">
      <c r="A198">
        <v>378</v>
      </c>
      <c r="B198">
        <v>30.6</v>
      </c>
      <c r="C198">
        <v>30.7</v>
      </c>
      <c r="D198">
        <v>30.7</v>
      </c>
      <c r="E198">
        <v>30.7</v>
      </c>
      <c r="F198">
        <v>30.7</v>
      </c>
      <c r="G198">
        <v>30.8</v>
      </c>
      <c r="H198">
        <v>30.8</v>
      </c>
      <c r="I198">
        <v>30.8</v>
      </c>
      <c r="J198">
        <v>1155</v>
      </c>
    </row>
    <row r="199" spans="1:10">
      <c r="A199">
        <v>380</v>
      </c>
      <c r="B199">
        <v>30.8</v>
      </c>
      <c r="C199">
        <v>30.8</v>
      </c>
      <c r="D199">
        <v>30.9</v>
      </c>
      <c r="E199">
        <v>30.9</v>
      </c>
      <c r="F199">
        <v>30.9</v>
      </c>
      <c r="G199">
        <v>30.9</v>
      </c>
      <c r="H199">
        <v>30.9</v>
      </c>
      <c r="I199">
        <v>31</v>
      </c>
      <c r="J199">
        <v>1153</v>
      </c>
    </row>
    <row r="200" spans="1:10">
      <c r="A200">
        <v>382</v>
      </c>
      <c r="B200">
        <v>31</v>
      </c>
      <c r="C200">
        <v>31</v>
      </c>
      <c r="D200">
        <v>31</v>
      </c>
      <c r="E200">
        <v>31</v>
      </c>
      <c r="F200">
        <v>31.1</v>
      </c>
      <c r="G200">
        <v>31.1</v>
      </c>
      <c r="H200">
        <v>31.1</v>
      </c>
      <c r="I200">
        <v>31.1</v>
      </c>
      <c r="J200">
        <v>1151</v>
      </c>
    </row>
    <row r="201" spans="1:10">
      <c r="A201">
        <v>384</v>
      </c>
      <c r="B201">
        <v>31.1</v>
      </c>
      <c r="C201">
        <v>31.2</v>
      </c>
      <c r="D201">
        <v>31.2</v>
      </c>
      <c r="E201">
        <v>31.2</v>
      </c>
      <c r="F201">
        <v>31.2</v>
      </c>
      <c r="G201">
        <v>31.3</v>
      </c>
      <c r="H201">
        <v>31.3</v>
      </c>
      <c r="I201">
        <v>31.3</v>
      </c>
      <c r="J201">
        <v>1149</v>
      </c>
    </row>
    <row r="202" spans="1:10">
      <c r="A202">
        <v>386</v>
      </c>
      <c r="B202">
        <v>31.3</v>
      </c>
      <c r="C202">
        <v>31.3</v>
      </c>
      <c r="D202">
        <v>31.4</v>
      </c>
      <c r="E202">
        <v>31.4</v>
      </c>
      <c r="F202">
        <v>31.4</v>
      </c>
      <c r="G202">
        <v>31.4</v>
      </c>
      <c r="H202">
        <v>31.4</v>
      </c>
      <c r="I202">
        <v>31.5</v>
      </c>
      <c r="J202">
        <v>1147</v>
      </c>
    </row>
    <row r="203" spans="1:10">
      <c r="A203">
        <v>388</v>
      </c>
      <c r="B203">
        <v>31.5</v>
      </c>
      <c r="C203">
        <v>31.5</v>
      </c>
      <c r="D203">
        <v>31.5</v>
      </c>
      <c r="E203">
        <v>31.5</v>
      </c>
      <c r="F203">
        <v>31.6</v>
      </c>
      <c r="G203">
        <v>31.6</v>
      </c>
      <c r="H203">
        <v>31.6</v>
      </c>
      <c r="I203">
        <v>31.6</v>
      </c>
      <c r="J203">
        <v>1145</v>
      </c>
    </row>
    <row r="204" spans="1:10">
      <c r="A204">
        <v>390</v>
      </c>
      <c r="B204">
        <v>31.6</v>
      </c>
      <c r="C204">
        <v>31.7</v>
      </c>
      <c r="D204">
        <v>31.7</v>
      </c>
      <c r="E204">
        <v>31.7</v>
      </c>
      <c r="F204">
        <v>31.7</v>
      </c>
      <c r="G204">
        <v>31.8</v>
      </c>
      <c r="H204">
        <v>31.8</v>
      </c>
      <c r="I204">
        <v>31.8</v>
      </c>
      <c r="J204">
        <v>1143</v>
      </c>
    </row>
    <row r="205" spans="1:10">
      <c r="A205">
        <v>392</v>
      </c>
      <c r="B205">
        <v>31.8</v>
      </c>
      <c r="C205">
        <v>31.8</v>
      </c>
      <c r="D205">
        <v>31.9</v>
      </c>
      <c r="E205">
        <v>31.9</v>
      </c>
      <c r="F205">
        <v>31.9</v>
      </c>
      <c r="G205">
        <v>31.9</v>
      </c>
      <c r="H205">
        <v>31.9</v>
      </c>
      <c r="I205">
        <v>32</v>
      </c>
      <c r="J205">
        <v>1141</v>
      </c>
    </row>
    <row r="206" spans="1:10">
      <c r="A206">
        <v>394</v>
      </c>
      <c r="B206">
        <v>32</v>
      </c>
      <c r="C206">
        <v>32</v>
      </c>
      <c r="D206">
        <v>32</v>
      </c>
      <c r="E206">
        <v>32</v>
      </c>
      <c r="F206">
        <v>32.1</v>
      </c>
      <c r="G206">
        <v>32.1</v>
      </c>
      <c r="H206">
        <v>32.1</v>
      </c>
      <c r="I206">
        <v>32.1</v>
      </c>
      <c r="J206">
        <v>1139</v>
      </c>
    </row>
    <row r="207" spans="1:10">
      <c r="A207">
        <v>396</v>
      </c>
      <c r="B207">
        <v>32.1</v>
      </c>
      <c r="C207">
        <v>32.200000000000003</v>
      </c>
      <c r="D207">
        <v>32.200000000000003</v>
      </c>
      <c r="E207">
        <v>32.200000000000003</v>
      </c>
      <c r="F207">
        <v>32.200000000000003</v>
      </c>
      <c r="G207">
        <v>32.299999999999997</v>
      </c>
      <c r="H207">
        <v>32.299999999999997</v>
      </c>
      <c r="I207">
        <v>32.299999999999997</v>
      </c>
      <c r="J207">
        <v>1137</v>
      </c>
    </row>
    <row r="208" spans="1:10">
      <c r="A208">
        <v>398</v>
      </c>
      <c r="B208">
        <v>32.299999999999997</v>
      </c>
      <c r="C208">
        <v>32.299999999999997</v>
      </c>
      <c r="D208">
        <v>32.4</v>
      </c>
      <c r="E208">
        <v>32.4</v>
      </c>
      <c r="F208">
        <v>32.4</v>
      </c>
      <c r="G208">
        <v>32.4</v>
      </c>
      <c r="H208">
        <v>32.4</v>
      </c>
      <c r="I208">
        <v>32.5</v>
      </c>
      <c r="J208">
        <v>1135</v>
      </c>
    </row>
    <row r="209" spans="1:10">
      <c r="A209">
        <v>400</v>
      </c>
      <c r="B209">
        <v>32.5</v>
      </c>
      <c r="C209">
        <v>32.5</v>
      </c>
      <c r="D209">
        <v>32.5</v>
      </c>
      <c r="E209">
        <v>32.5</v>
      </c>
      <c r="F209">
        <v>32.6</v>
      </c>
      <c r="G209">
        <v>32.6</v>
      </c>
      <c r="H209">
        <v>32.6</v>
      </c>
      <c r="I209">
        <v>32.6</v>
      </c>
      <c r="J209">
        <v>1133</v>
      </c>
    </row>
    <row r="210" spans="1:10">
      <c r="A210">
        <v>402</v>
      </c>
      <c r="B210">
        <v>32.6</v>
      </c>
      <c r="C210">
        <v>32.700000000000003</v>
      </c>
      <c r="D210">
        <v>32.700000000000003</v>
      </c>
      <c r="E210">
        <v>32.700000000000003</v>
      </c>
      <c r="F210">
        <v>32.700000000000003</v>
      </c>
      <c r="G210">
        <v>32.799999999999997</v>
      </c>
      <c r="H210">
        <v>32.799999999999997</v>
      </c>
      <c r="I210">
        <v>32.799999999999997</v>
      </c>
      <c r="J210">
        <v>1131</v>
      </c>
    </row>
    <row r="211" spans="1:10">
      <c r="A211">
        <v>404</v>
      </c>
      <c r="B211">
        <v>32.799999999999997</v>
      </c>
      <c r="C211">
        <v>32.799999999999997</v>
      </c>
      <c r="D211">
        <v>32.9</v>
      </c>
      <c r="E211">
        <v>32.9</v>
      </c>
      <c r="F211">
        <v>32.9</v>
      </c>
      <c r="G211">
        <v>32.9</v>
      </c>
      <c r="H211">
        <v>32.9</v>
      </c>
      <c r="I211">
        <v>33</v>
      </c>
      <c r="J211">
        <v>1129</v>
      </c>
    </row>
    <row r="212" spans="1:10">
      <c r="A212">
        <v>406</v>
      </c>
      <c r="B212">
        <v>33</v>
      </c>
      <c r="C212">
        <v>33</v>
      </c>
      <c r="D212">
        <v>33</v>
      </c>
      <c r="E212">
        <v>33</v>
      </c>
      <c r="F212">
        <v>33.1</v>
      </c>
      <c r="G212">
        <v>33.1</v>
      </c>
      <c r="H212">
        <v>33.1</v>
      </c>
      <c r="I212">
        <v>33.1</v>
      </c>
      <c r="J212">
        <v>1127</v>
      </c>
    </row>
    <row r="213" spans="1:10">
      <c r="A213">
        <v>408</v>
      </c>
      <c r="B213">
        <v>33.1</v>
      </c>
      <c r="C213">
        <v>33.200000000000003</v>
      </c>
      <c r="D213">
        <v>33.200000000000003</v>
      </c>
      <c r="E213">
        <v>33.200000000000003</v>
      </c>
      <c r="F213">
        <v>33.200000000000003</v>
      </c>
      <c r="G213">
        <v>33.299999999999997</v>
      </c>
      <c r="H213">
        <v>33.299999999999997</v>
      </c>
      <c r="I213">
        <v>33.299999999999997</v>
      </c>
      <c r="J213">
        <v>1125</v>
      </c>
    </row>
    <row r="214" spans="1:10">
      <c r="A214">
        <v>410</v>
      </c>
      <c r="B214">
        <v>33.299999999999997</v>
      </c>
      <c r="C214">
        <v>33.299999999999997</v>
      </c>
      <c r="D214">
        <v>33.4</v>
      </c>
      <c r="E214">
        <v>33.4</v>
      </c>
      <c r="F214">
        <v>33.4</v>
      </c>
      <c r="G214">
        <v>33.4</v>
      </c>
      <c r="H214">
        <v>33.4</v>
      </c>
      <c r="I214">
        <v>33.5</v>
      </c>
      <c r="J214">
        <v>1123</v>
      </c>
    </row>
    <row r="215" spans="1:10">
      <c r="A215">
        <v>412</v>
      </c>
      <c r="B215">
        <v>33.5</v>
      </c>
      <c r="C215">
        <v>33.5</v>
      </c>
      <c r="D215">
        <v>33.5</v>
      </c>
      <c r="E215">
        <v>33.5</v>
      </c>
      <c r="F215">
        <v>33.6</v>
      </c>
      <c r="G215">
        <v>33.6</v>
      </c>
      <c r="H215">
        <v>33.6</v>
      </c>
      <c r="I215">
        <v>33.6</v>
      </c>
      <c r="J215">
        <v>1121</v>
      </c>
    </row>
    <row r="216" spans="1:10">
      <c r="A216">
        <v>414</v>
      </c>
      <c r="B216">
        <v>33.6</v>
      </c>
      <c r="C216">
        <v>33.700000000000003</v>
      </c>
      <c r="D216">
        <v>33.700000000000003</v>
      </c>
      <c r="E216">
        <v>33.700000000000003</v>
      </c>
      <c r="F216">
        <v>33.700000000000003</v>
      </c>
      <c r="G216">
        <v>33.799999999999997</v>
      </c>
      <c r="H216">
        <v>33.799999999999997</v>
      </c>
      <c r="I216">
        <v>33.799999999999997</v>
      </c>
      <c r="J216">
        <v>1119</v>
      </c>
    </row>
    <row r="217" spans="1:10">
      <c r="A217">
        <v>416</v>
      </c>
      <c r="B217">
        <v>33.799999999999997</v>
      </c>
      <c r="C217">
        <v>33.799999999999997</v>
      </c>
      <c r="D217">
        <v>33.9</v>
      </c>
      <c r="E217">
        <v>33.9</v>
      </c>
      <c r="F217">
        <v>33.9</v>
      </c>
      <c r="G217">
        <v>33.9</v>
      </c>
      <c r="H217">
        <v>33.9</v>
      </c>
      <c r="I217">
        <v>34</v>
      </c>
      <c r="J217">
        <v>1117</v>
      </c>
    </row>
    <row r="218" spans="1:10">
      <c r="A218">
        <v>418</v>
      </c>
      <c r="B218">
        <v>34</v>
      </c>
      <c r="C218">
        <v>34</v>
      </c>
      <c r="D218">
        <v>34</v>
      </c>
      <c r="E218">
        <v>34</v>
      </c>
      <c r="F218">
        <v>34.1</v>
      </c>
      <c r="G218">
        <v>34.1</v>
      </c>
      <c r="H218">
        <v>34.1</v>
      </c>
      <c r="I218">
        <v>34.1</v>
      </c>
      <c r="J218">
        <v>1115</v>
      </c>
    </row>
    <row r="219" spans="1:10">
      <c r="A219">
        <v>420</v>
      </c>
      <c r="B219">
        <v>34.1</v>
      </c>
      <c r="C219">
        <v>34.200000000000003</v>
      </c>
      <c r="D219">
        <v>34.200000000000003</v>
      </c>
      <c r="E219">
        <v>34.200000000000003</v>
      </c>
      <c r="F219">
        <v>34.200000000000003</v>
      </c>
      <c r="G219">
        <v>34.299999999999997</v>
      </c>
      <c r="H219">
        <v>34.299999999999997</v>
      </c>
      <c r="I219">
        <v>34.299999999999997</v>
      </c>
      <c r="J219">
        <v>1113</v>
      </c>
    </row>
    <row r="220" spans="1:10">
      <c r="A220">
        <v>422</v>
      </c>
      <c r="B220">
        <v>34.299999999999997</v>
      </c>
      <c r="C220">
        <v>34.299999999999997</v>
      </c>
      <c r="D220">
        <v>34.4</v>
      </c>
      <c r="E220">
        <v>34.4</v>
      </c>
      <c r="F220">
        <v>34.4</v>
      </c>
      <c r="G220">
        <v>34.4</v>
      </c>
      <c r="H220">
        <v>34.4</v>
      </c>
      <c r="I220">
        <v>34.5</v>
      </c>
      <c r="J220">
        <v>1111</v>
      </c>
    </row>
    <row r="221" spans="1:10">
      <c r="A221">
        <v>424</v>
      </c>
      <c r="B221">
        <v>34.5</v>
      </c>
      <c r="C221">
        <v>34.5</v>
      </c>
      <c r="D221">
        <v>34.5</v>
      </c>
      <c r="E221">
        <v>34.5</v>
      </c>
      <c r="F221">
        <v>34.6</v>
      </c>
      <c r="G221">
        <v>34.6</v>
      </c>
      <c r="H221">
        <v>34.6</v>
      </c>
      <c r="I221">
        <v>34.6</v>
      </c>
      <c r="J221">
        <v>1109</v>
      </c>
    </row>
    <row r="222" spans="1:10">
      <c r="A222">
        <v>426</v>
      </c>
      <c r="B222">
        <v>34.6</v>
      </c>
      <c r="C222">
        <v>34.700000000000003</v>
      </c>
      <c r="D222">
        <v>34.700000000000003</v>
      </c>
      <c r="E222">
        <v>34.700000000000003</v>
      </c>
      <c r="F222">
        <v>34.700000000000003</v>
      </c>
      <c r="G222">
        <v>34.799999999999997</v>
      </c>
      <c r="H222">
        <v>34.799999999999997</v>
      </c>
      <c r="I222">
        <v>34.799999999999997</v>
      </c>
      <c r="J222">
        <v>1107</v>
      </c>
    </row>
    <row r="223" spans="1:10">
      <c r="A223">
        <v>428</v>
      </c>
      <c r="B223">
        <v>34.799999999999997</v>
      </c>
      <c r="C223">
        <v>34.799999999999997</v>
      </c>
      <c r="D223">
        <v>34.9</v>
      </c>
      <c r="E223">
        <v>34.9</v>
      </c>
      <c r="F223">
        <v>34.9</v>
      </c>
      <c r="G223">
        <v>34.9</v>
      </c>
      <c r="H223">
        <v>34.9</v>
      </c>
      <c r="I223">
        <v>35</v>
      </c>
      <c r="J223">
        <v>1105</v>
      </c>
    </row>
    <row r="224" spans="1:10">
      <c r="A224">
        <v>430</v>
      </c>
      <c r="B224">
        <v>35</v>
      </c>
      <c r="C224">
        <v>35</v>
      </c>
      <c r="D224">
        <v>35</v>
      </c>
      <c r="E224">
        <v>35</v>
      </c>
      <c r="F224">
        <v>35.1</v>
      </c>
      <c r="G224">
        <v>35.1</v>
      </c>
      <c r="H224">
        <v>35.1</v>
      </c>
      <c r="I224">
        <v>35.1</v>
      </c>
      <c r="J224">
        <v>1103</v>
      </c>
    </row>
    <row r="225" spans="1:10">
      <c r="A225">
        <v>432</v>
      </c>
      <c r="B225">
        <v>35.1</v>
      </c>
      <c r="C225">
        <v>35.200000000000003</v>
      </c>
      <c r="D225">
        <v>35.200000000000003</v>
      </c>
      <c r="E225">
        <v>35.200000000000003</v>
      </c>
      <c r="F225">
        <v>35.200000000000003</v>
      </c>
      <c r="G225">
        <v>35.299999999999997</v>
      </c>
      <c r="H225">
        <v>35.299999999999997</v>
      </c>
      <c r="I225">
        <v>35.299999999999997</v>
      </c>
      <c r="J225">
        <v>1101</v>
      </c>
    </row>
    <row r="226" spans="1:10">
      <c r="A226">
        <v>434</v>
      </c>
      <c r="B226">
        <v>35.299999999999997</v>
      </c>
      <c r="C226">
        <v>35.299999999999997</v>
      </c>
      <c r="D226">
        <v>35.4</v>
      </c>
      <c r="E226">
        <v>35.4</v>
      </c>
      <c r="F226">
        <v>35.4</v>
      </c>
      <c r="G226">
        <v>35.4</v>
      </c>
      <c r="H226">
        <v>35.4</v>
      </c>
      <c r="I226">
        <v>35.5</v>
      </c>
      <c r="J226">
        <v>1099</v>
      </c>
    </row>
    <row r="227" spans="1:10">
      <c r="A227">
        <v>436</v>
      </c>
      <c r="B227">
        <v>35.5</v>
      </c>
      <c r="C227">
        <v>35.5</v>
      </c>
      <c r="D227">
        <v>35.5</v>
      </c>
      <c r="E227">
        <v>35.5</v>
      </c>
      <c r="F227">
        <v>35.6</v>
      </c>
      <c r="G227">
        <v>35.6</v>
      </c>
      <c r="H227">
        <v>35.6</v>
      </c>
      <c r="I227">
        <v>35.6</v>
      </c>
      <c r="J227">
        <v>1097</v>
      </c>
    </row>
    <row r="228" spans="1:10">
      <c r="A228">
        <v>438</v>
      </c>
      <c r="B228">
        <v>35.6</v>
      </c>
      <c r="C228">
        <v>35.700000000000003</v>
      </c>
      <c r="D228">
        <v>35.700000000000003</v>
      </c>
      <c r="E228">
        <v>35.700000000000003</v>
      </c>
      <c r="F228">
        <v>35.700000000000003</v>
      </c>
      <c r="G228">
        <v>35.799999999999997</v>
      </c>
      <c r="H228">
        <v>35.799999999999997</v>
      </c>
      <c r="I228">
        <v>35.799999999999997</v>
      </c>
      <c r="J228">
        <v>1095</v>
      </c>
    </row>
    <row r="229" spans="1:10">
      <c r="A229">
        <v>440</v>
      </c>
      <c r="B229">
        <v>35.799999999999997</v>
      </c>
      <c r="C229">
        <v>35.799999999999997</v>
      </c>
      <c r="D229">
        <v>35.9</v>
      </c>
      <c r="E229">
        <v>35.9</v>
      </c>
      <c r="F229">
        <v>35.9</v>
      </c>
      <c r="G229">
        <v>35.9</v>
      </c>
      <c r="H229">
        <v>35.9</v>
      </c>
      <c r="I229">
        <v>36</v>
      </c>
      <c r="J229">
        <v>1093</v>
      </c>
    </row>
    <row r="230" spans="1:10">
      <c r="A230">
        <v>442</v>
      </c>
      <c r="B230">
        <v>36</v>
      </c>
      <c r="C230">
        <v>36</v>
      </c>
      <c r="D230">
        <v>36</v>
      </c>
      <c r="E230">
        <v>36</v>
      </c>
      <c r="F230">
        <v>36.1</v>
      </c>
      <c r="G230">
        <v>36.1</v>
      </c>
      <c r="H230">
        <v>36.1</v>
      </c>
      <c r="I230">
        <v>36.1</v>
      </c>
      <c r="J230">
        <v>1091</v>
      </c>
    </row>
    <row r="231" spans="1:10">
      <c r="A231">
        <v>444</v>
      </c>
      <c r="B231">
        <v>36.1</v>
      </c>
      <c r="C231">
        <v>36.200000000000003</v>
      </c>
      <c r="D231">
        <v>36.200000000000003</v>
      </c>
      <c r="E231">
        <v>36.200000000000003</v>
      </c>
      <c r="F231">
        <v>36.200000000000003</v>
      </c>
      <c r="G231">
        <v>36.299999999999997</v>
      </c>
      <c r="H231">
        <v>36.299999999999997</v>
      </c>
      <c r="I231">
        <v>36.299999999999997</v>
      </c>
      <c r="J231">
        <v>1089</v>
      </c>
    </row>
    <row r="232" spans="1:10">
      <c r="A232">
        <v>446</v>
      </c>
      <c r="B232">
        <v>36.299999999999997</v>
      </c>
      <c r="C232">
        <v>36.299999999999997</v>
      </c>
      <c r="D232">
        <v>36.4</v>
      </c>
      <c r="E232">
        <v>36.4</v>
      </c>
      <c r="F232">
        <v>36.4</v>
      </c>
      <c r="G232">
        <v>36.4</v>
      </c>
      <c r="H232">
        <v>36.4</v>
      </c>
      <c r="I232">
        <v>36.5</v>
      </c>
      <c r="J232">
        <v>1087</v>
      </c>
    </row>
    <row r="233" spans="1:10">
      <c r="A233">
        <v>448</v>
      </c>
      <c r="B233">
        <v>36.5</v>
      </c>
      <c r="C233">
        <v>36.5</v>
      </c>
      <c r="D233">
        <v>36.5</v>
      </c>
      <c r="E233">
        <v>36.5</v>
      </c>
      <c r="F233">
        <v>36.6</v>
      </c>
      <c r="G233">
        <v>36.6</v>
      </c>
      <c r="H233">
        <v>36.6</v>
      </c>
      <c r="I233">
        <v>36.6</v>
      </c>
      <c r="J233">
        <v>1085</v>
      </c>
    </row>
    <row r="234" spans="1:10">
      <c r="A234">
        <v>450</v>
      </c>
      <c r="B234">
        <v>36.6</v>
      </c>
      <c r="C234">
        <v>36.700000000000003</v>
      </c>
      <c r="D234">
        <v>36.700000000000003</v>
      </c>
      <c r="E234">
        <v>36.700000000000003</v>
      </c>
      <c r="F234">
        <v>36.700000000000003</v>
      </c>
      <c r="G234">
        <v>36.799999999999997</v>
      </c>
      <c r="H234">
        <v>36.799999999999997</v>
      </c>
      <c r="I234">
        <v>36.799999999999997</v>
      </c>
      <c r="J234">
        <v>1083</v>
      </c>
    </row>
    <row r="235" spans="1:10">
      <c r="A235">
        <v>452</v>
      </c>
      <c r="B235">
        <v>36.799999999999997</v>
      </c>
      <c r="C235">
        <v>36.799999999999997</v>
      </c>
      <c r="D235">
        <v>36.9</v>
      </c>
      <c r="E235">
        <v>36.9</v>
      </c>
      <c r="F235">
        <v>36.9</v>
      </c>
      <c r="G235">
        <v>36.9</v>
      </c>
      <c r="H235">
        <v>36.9</v>
      </c>
      <c r="I235">
        <v>37</v>
      </c>
      <c r="J235">
        <v>1081</v>
      </c>
    </row>
    <row r="236" spans="1:10">
      <c r="A236">
        <v>454</v>
      </c>
      <c r="B236">
        <v>37</v>
      </c>
      <c r="C236">
        <v>37</v>
      </c>
      <c r="D236">
        <v>37</v>
      </c>
      <c r="E236">
        <v>37</v>
      </c>
      <c r="F236">
        <v>37.1</v>
      </c>
      <c r="G236">
        <v>37.1</v>
      </c>
      <c r="H236">
        <v>37.1</v>
      </c>
      <c r="I236">
        <v>37.1</v>
      </c>
      <c r="J236">
        <v>1079</v>
      </c>
    </row>
    <row r="237" spans="1:10">
      <c r="A237">
        <v>456</v>
      </c>
      <c r="B237">
        <v>37.1</v>
      </c>
      <c r="C237">
        <v>37.200000000000003</v>
      </c>
      <c r="D237">
        <v>37.200000000000003</v>
      </c>
      <c r="E237">
        <v>37.200000000000003</v>
      </c>
      <c r="F237">
        <v>37.200000000000003</v>
      </c>
      <c r="G237">
        <v>37.299999999999997</v>
      </c>
      <c r="H237">
        <v>37.299999999999997</v>
      </c>
      <c r="I237">
        <v>37.299999999999997</v>
      </c>
      <c r="J237">
        <v>1077</v>
      </c>
    </row>
    <row r="238" spans="1:10">
      <c r="A238">
        <v>458</v>
      </c>
      <c r="B238">
        <v>37.299999999999997</v>
      </c>
      <c r="C238">
        <v>37.299999999999997</v>
      </c>
      <c r="D238">
        <v>37.4</v>
      </c>
      <c r="E238">
        <v>37.4</v>
      </c>
      <c r="F238">
        <v>37.4</v>
      </c>
      <c r="G238">
        <v>37.4</v>
      </c>
      <c r="H238">
        <v>37.4</v>
      </c>
      <c r="I238">
        <v>37.5</v>
      </c>
      <c r="J238">
        <v>1075</v>
      </c>
    </row>
    <row r="239" spans="1:10">
      <c r="A239">
        <v>460</v>
      </c>
      <c r="B239">
        <v>37.5</v>
      </c>
      <c r="C239">
        <v>37.5</v>
      </c>
      <c r="D239">
        <v>37.5</v>
      </c>
      <c r="E239">
        <v>37.5</v>
      </c>
      <c r="F239">
        <v>37.6</v>
      </c>
      <c r="G239">
        <v>37.6</v>
      </c>
      <c r="H239">
        <v>37.6</v>
      </c>
      <c r="I239">
        <v>37.6</v>
      </c>
      <c r="J239">
        <v>1073</v>
      </c>
    </row>
    <row r="240" spans="1:10">
      <c r="A240">
        <v>462</v>
      </c>
      <c r="B240">
        <v>37.6</v>
      </c>
      <c r="C240">
        <v>37.700000000000003</v>
      </c>
      <c r="D240">
        <v>37.700000000000003</v>
      </c>
      <c r="E240">
        <v>37.700000000000003</v>
      </c>
      <c r="F240">
        <v>37.700000000000003</v>
      </c>
      <c r="G240">
        <v>37.799999999999997</v>
      </c>
      <c r="H240">
        <v>37.799999999999997</v>
      </c>
      <c r="I240">
        <v>37.799999999999997</v>
      </c>
      <c r="J240">
        <v>1071</v>
      </c>
    </row>
    <row r="241" spans="1:10">
      <c r="A241">
        <v>464</v>
      </c>
      <c r="B241">
        <v>37.799999999999997</v>
      </c>
      <c r="C241">
        <v>37.799999999999997</v>
      </c>
      <c r="D241">
        <v>37.9</v>
      </c>
      <c r="E241">
        <v>37.9</v>
      </c>
      <c r="F241">
        <v>37.9</v>
      </c>
      <c r="G241">
        <v>37.9</v>
      </c>
      <c r="H241">
        <v>37.9</v>
      </c>
      <c r="I241">
        <v>38</v>
      </c>
      <c r="J241">
        <v>1069</v>
      </c>
    </row>
    <row r="242" spans="1:10">
      <c r="A242">
        <v>466</v>
      </c>
      <c r="B242">
        <v>38</v>
      </c>
      <c r="C242">
        <v>38</v>
      </c>
      <c r="D242">
        <v>38</v>
      </c>
      <c r="E242">
        <v>38</v>
      </c>
      <c r="F242">
        <v>38.1</v>
      </c>
      <c r="G242">
        <v>38.1</v>
      </c>
      <c r="H242">
        <v>38.1</v>
      </c>
      <c r="I242">
        <v>38.1</v>
      </c>
      <c r="J242">
        <v>1067</v>
      </c>
    </row>
    <row r="243" spans="1:10">
      <c r="A243">
        <v>468</v>
      </c>
      <c r="B243">
        <v>38.1</v>
      </c>
      <c r="C243">
        <v>38.200000000000003</v>
      </c>
      <c r="D243">
        <v>38.200000000000003</v>
      </c>
      <c r="E243">
        <v>38.200000000000003</v>
      </c>
      <c r="F243">
        <v>38.200000000000003</v>
      </c>
      <c r="G243">
        <v>38.299999999999997</v>
      </c>
      <c r="H243">
        <v>38.299999999999997</v>
      </c>
      <c r="I243">
        <v>38.299999999999997</v>
      </c>
      <c r="J243">
        <v>1065</v>
      </c>
    </row>
    <row r="244" spans="1:10">
      <c r="A244">
        <v>470</v>
      </c>
      <c r="B244">
        <v>38.299999999999997</v>
      </c>
      <c r="C244">
        <v>38.299999999999997</v>
      </c>
      <c r="D244">
        <v>38.4</v>
      </c>
      <c r="E244">
        <v>38.4</v>
      </c>
      <c r="F244">
        <v>38.4</v>
      </c>
      <c r="G244">
        <v>38.4</v>
      </c>
      <c r="H244">
        <v>38.4</v>
      </c>
      <c r="I244">
        <v>38.5</v>
      </c>
      <c r="J244">
        <v>1063</v>
      </c>
    </row>
    <row r="245" spans="1:10">
      <c r="A245">
        <v>472</v>
      </c>
      <c r="B245">
        <v>38.5</v>
      </c>
      <c r="C245">
        <v>38.5</v>
      </c>
      <c r="D245">
        <v>38.5</v>
      </c>
      <c r="E245">
        <v>38.5</v>
      </c>
      <c r="F245">
        <v>38.6</v>
      </c>
      <c r="G245">
        <v>38.6</v>
      </c>
      <c r="H245">
        <v>38.6</v>
      </c>
      <c r="I245">
        <v>38.6</v>
      </c>
      <c r="J245">
        <v>1061</v>
      </c>
    </row>
    <row r="246" spans="1:10">
      <c r="A246">
        <v>474</v>
      </c>
      <c r="B246">
        <v>38.6</v>
      </c>
      <c r="C246">
        <v>38.700000000000003</v>
      </c>
      <c r="D246">
        <v>38.700000000000003</v>
      </c>
      <c r="E246">
        <v>38.700000000000003</v>
      </c>
      <c r="F246">
        <v>38.700000000000003</v>
      </c>
      <c r="G246">
        <v>38.799999999999997</v>
      </c>
      <c r="H246">
        <v>38.799999999999997</v>
      </c>
      <c r="I246">
        <v>38.799999999999997</v>
      </c>
      <c r="J246">
        <v>1059</v>
      </c>
    </row>
    <row r="247" spans="1:10">
      <c r="A247">
        <v>476</v>
      </c>
      <c r="B247">
        <v>38.799999999999997</v>
      </c>
      <c r="C247">
        <v>38.799999999999997</v>
      </c>
      <c r="D247">
        <v>38.9</v>
      </c>
      <c r="E247">
        <v>38.9</v>
      </c>
      <c r="F247">
        <v>38.9</v>
      </c>
      <c r="G247">
        <v>38.9</v>
      </c>
      <c r="H247">
        <v>38.9</v>
      </c>
      <c r="I247">
        <v>39</v>
      </c>
      <c r="J247">
        <v>1057</v>
      </c>
    </row>
    <row r="248" spans="1:10">
      <c r="A248">
        <v>478</v>
      </c>
      <c r="B248">
        <v>39</v>
      </c>
      <c r="C248">
        <v>39</v>
      </c>
      <c r="D248">
        <v>39</v>
      </c>
      <c r="E248">
        <v>39</v>
      </c>
      <c r="F248">
        <v>39.1</v>
      </c>
      <c r="G248">
        <v>39.1</v>
      </c>
      <c r="H248">
        <v>39.1</v>
      </c>
      <c r="I248">
        <v>39.1</v>
      </c>
      <c r="J248">
        <v>1055</v>
      </c>
    </row>
    <row r="249" spans="1:10">
      <c r="A249">
        <v>480</v>
      </c>
      <c r="B249">
        <v>39.1</v>
      </c>
      <c r="C249">
        <v>39.200000000000003</v>
      </c>
      <c r="D249">
        <v>39.200000000000003</v>
      </c>
      <c r="E249">
        <v>39.200000000000003</v>
      </c>
      <c r="F249">
        <v>39.200000000000003</v>
      </c>
      <c r="G249">
        <v>39.299999999999997</v>
      </c>
      <c r="H249">
        <v>39.299999999999997</v>
      </c>
      <c r="I249">
        <v>39.299999999999997</v>
      </c>
      <c r="J249">
        <v>1053</v>
      </c>
    </row>
    <row r="250" spans="1:10">
      <c r="A250">
        <v>482</v>
      </c>
      <c r="B250">
        <v>39.299999999999997</v>
      </c>
      <c r="C250">
        <v>39.299999999999997</v>
      </c>
      <c r="D250">
        <v>39.4</v>
      </c>
      <c r="E250">
        <v>39.4</v>
      </c>
      <c r="F250">
        <v>39.4</v>
      </c>
      <c r="G250">
        <v>39.4</v>
      </c>
      <c r="H250">
        <v>39.4</v>
      </c>
      <c r="I250">
        <v>39.5</v>
      </c>
      <c r="J250">
        <v>1051</v>
      </c>
    </row>
    <row r="251" spans="1:10">
      <c r="A251">
        <v>484</v>
      </c>
      <c r="B251">
        <v>39.5</v>
      </c>
      <c r="C251">
        <v>39.5</v>
      </c>
      <c r="D251">
        <v>39.5</v>
      </c>
      <c r="E251">
        <v>39.5</v>
      </c>
      <c r="F251">
        <v>39.6</v>
      </c>
      <c r="G251">
        <v>39.6</v>
      </c>
      <c r="H251">
        <v>39.6</v>
      </c>
      <c r="I251">
        <v>39.6</v>
      </c>
      <c r="J251">
        <v>1049</v>
      </c>
    </row>
    <row r="252" spans="1:10">
      <c r="A252">
        <v>486</v>
      </c>
      <c r="B252">
        <v>39.6</v>
      </c>
      <c r="C252">
        <v>39.700000000000003</v>
      </c>
      <c r="D252">
        <v>39.700000000000003</v>
      </c>
      <c r="E252">
        <v>39.700000000000003</v>
      </c>
      <c r="F252">
        <v>39.700000000000003</v>
      </c>
      <c r="G252">
        <v>39.799999999999997</v>
      </c>
      <c r="H252">
        <v>39.799999999999997</v>
      </c>
      <c r="I252">
        <v>39.799999999999997</v>
      </c>
      <c r="J252">
        <v>1047</v>
      </c>
    </row>
    <row r="253" spans="1:10">
      <c r="A253">
        <v>488</v>
      </c>
      <c r="B253">
        <v>39.799999999999997</v>
      </c>
      <c r="C253">
        <v>39.799999999999997</v>
      </c>
      <c r="D253">
        <v>39.9</v>
      </c>
      <c r="E253">
        <v>39.9</v>
      </c>
      <c r="F253">
        <v>39.9</v>
      </c>
      <c r="G253">
        <v>39.9</v>
      </c>
      <c r="H253">
        <v>39.9</v>
      </c>
      <c r="I253">
        <v>40</v>
      </c>
      <c r="J253">
        <v>1045</v>
      </c>
    </row>
    <row r="254" spans="1:10">
      <c r="A254">
        <v>490</v>
      </c>
      <c r="B254">
        <v>40</v>
      </c>
      <c r="C254">
        <v>40</v>
      </c>
      <c r="D254">
        <v>40</v>
      </c>
      <c r="E254">
        <v>40</v>
      </c>
      <c r="F254">
        <v>40.1</v>
      </c>
      <c r="G254">
        <v>40.1</v>
      </c>
      <c r="H254">
        <v>40.1</v>
      </c>
      <c r="I254">
        <v>40.1</v>
      </c>
      <c r="J254">
        <v>1043</v>
      </c>
    </row>
    <row r="255" spans="1:10">
      <c r="A255">
        <v>492</v>
      </c>
      <c r="B255">
        <v>40.1</v>
      </c>
      <c r="C255">
        <v>40.200000000000003</v>
      </c>
      <c r="D255">
        <v>40.200000000000003</v>
      </c>
      <c r="E255">
        <v>40.200000000000003</v>
      </c>
      <c r="F255">
        <v>40.200000000000003</v>
      </c>
      <c r="G255">
        <v>40.299999999999997</v>
      </c>
      <c r="H255">
        <v>40.299999999999997</v>
      </c>
      <c r="I255">
        <v>40.299999999999997</v>
      </c>
      <c r="J255">
        <v>1041</v>
      </c>
    </row>
    <row r="256" spans="1:10">
      <c r="A256">
        <v>494</v>
      </c>
      <c r="B256">
        <v>40.299999999999997</v>
      </c>
      <c r="C256">
        <v>40.299999999999997</v>
      </c>
      <c r="D256">
        <v>40.4</v>
      </c>
      <c r="E256">
        <v>40.4</v>
      </c>
      <c r="F256">
        <v>40.4</v>
      </c>
      <c r="G256">
        <v>40.4</v>
      </c>
      <c r="H256">
        <v>40.4</v>
      </c>
      <c r="I256">
        <v>40.5</v>
      </c>
      <c r="J256">
        <v>1039</v>
      </c>
    </row>
    <row r="257" spans="1:10">
      <c r="A257">
        <v>496</v>
      </c>
      <c r="B257">
        <v>40.5</v>
      </c>
      <c r="C257">
        <v>40.5</v>
      </c>
      <c r="D257">
        <v>40.5</v>
      </c>
      <c r="E257">
        <v>40.5</v>
      </c>
      <c r="F257">
        <v>40.6</v>
      </c>
      <c r="G257">
        <v>40.6</v>
      </c>
      <c r="H257">
        <v>40.6</v>
      </c>
      <c r="I257">
        <v>40.6</v>
      </c>
      <c r="J257">
        <v>1037</v>
      </c>
    </row>
    <row r="258" spans="1:10">
      <c r="A258">
        <v>498</v>
      </c>
      <c r="B258">
        <v>40.6</v>
      </c>
      <c r="C258">
        <v>40.700000000000003</v>
      </c>
      <c r="D258">
        <v>40.700000000000003</v>
      </c>
      <c r="E258">
        <v>40.700000000000003</v>
      </c>
      <c r="F258">
        <v>40.700000000000003</v>
      </c>
      <c r="G258">
        <v>40.799999999999997</v>
      </c>
      <c r="H258">
        <v>40.799999999999997</v>
      </c>
      <c r="I258">
        <v>40.799999999999997</v>
      </c>
      <c r="J258">
        <v>1035</v>
      </c>
    </row>
    <row r="259" spans="1:10">
      <c r="A259">
        <v>500</v>
      </c>
      <c r="B259">
        <v>40.799999999999997</v>
      </c>
      <c r="C259">
        <v>40.799999999999997</v>
      </c>
      <c r="D259">
        <v>40.9</v>
      </c>
      <c r="E259">
        <v>40.9</v>
      </c>
      <c r="F259">
        <v>40.9</v>
      </c>
      <c r="G259">
        <v>40.9</v>
      </c>
      <c r="H259">
        <v>40.9</v>
      </c>
      <c r="I259">
        <v>41</v>
      </c>
      <c r="J259">
        <v>1033</v>
      </c>
    </row>
    <row r="260" spans="1:10">
      <c r="A260">
        <v>502</v>
      </c>
      <c r="B260">
        <v>41</v>
      </c>
      <c r="C260">
        <v>41</v>
      </c>
      <c r="D260">
        <v>41</v>
      </c>
      <c r="E260">
        <v>41</v>
      </c>
      <c r="F260">
        <v>41.1</v>
      </c>
      <c r="G260">
        <v>41.1</v>
      </c>
      <c r="H260">
        <v>41.1</v>
      </c>
      <c r="I260">
        <v>41.1</v>
      </c>
      <c r="J260">
        <v>1031</v>
      </c>
    </row>
    <row r="261" spans="1:10">
      <c r="A261">
        <v>504</v>
      </c>
      <c r="B261">
        <v>41.1</v>
      </c>
      <c r="C261">
        <v>41.2</v>
      </c>
      <c r="D261">
        <v>41.2</v>
      </c>
      <c r="E261">
        <v>41.2</v>
      </c>
      <c r="F261">
        <v>41.2</v>
      </c>
      <c r="G261">
        <v>41.3</v>
      </c>
      <c r="H261">
        <v>41.3</v>
      </c>
      <c r="I261">
        <v>41.3</v>
      </c>
      <c r="J261">
        <v>1029</v>
      </c>
    </row>
    <row r="262" spans="1:10">
      <c r="A262">
        <v>506</v>
      </c>
      <c r="B262">
        <v>41.3</v>
      </c>
      <c r="C262">
        <v>41.3</v>
      </c>
      <c r="D262">
        <v>41.4</v>
      </c>
      <c r="E262">
        <v>41.4</v>
      </c>
      <c r="F262">
        <v>41.4</v>
      </c>
      <c r="G262">
        <v>41.4</v>
      </c>
      <c r="H262">
        <v>41.4</v>
      </c>
      <c r="I262">
        <v>41.5</v>
      </c>
      <c r="J262">
        <v>1027</v>
      </c>
    </row>
    <row r="263" spans="1:10">
      <c r="A263">
        <v>508</v>
      </c>
      <c r="B263">
        <v>41.5</v>
      </c>
      <c r="C263">
        <v>41.5</v>
      </c>
      <c r="D263">
        <v>41.5</v>
      </c>
      <c r="E263">
        <v>41.5</v>
      </c>
      <c r="F263">
        <v>41.6</v>
      </c>
      <c r="G263">
        <v>41.6</v>
      </c>
      <c r="H263">
        <v>41.6</v>
      </c>
      <c r="I263">
        <v>41.6</v>
      </c>
      <c r="J263">
        <v>1025</v>
      </c>
    </row>
    <row r="264" spans="1:10">
      <c r="A264">
        <v>510</v>
      </c>
      <c r="B264">
        <v>41.6</v>
      </c>
      <c r="C264">
        <v>41.7</v>
      </c>
      <c r="D264">
        <v>41.7</v>
      </c>
      <c r="E264">
        <v>41.7</v>
      </c>
      <c r="F264">
        <v>41.7</v>
      </c>
      <c r="G264">
        <v>41.8</v>
      </c>
      <c r="H264">
        <v>41.8</v>
      </c>
      <c r="I264">
        <v>41.8</v>
      </c>
      <c r="J264">
        <v>1023</v>
      </c>
    </row>
    <row r="265" spans="1:10">
      <c r="A265">
        <v>512</v>
      </c>
      <c r="B265">
        <v>41.8</v>
      </c>
      <c r="C265">
        <v>41.8</v>
      </c>
      <c r="D265">
        <v>41.9</v>
      </c>
      <c r="E265">
        <v>41.9</v>
      </c>
      <c r="F265">
        <v>41.9</v>
      </c>
      <c r="G265">
        <v>41.9</v>
      </c>
      <c r="H265">
        <v>41.9</v>
      </c>
      <c r="I265">
        <v>42</v>
      </c>
      <c r="J265">
        <v>1021</v>
      </c>
    </row>
    <row r="266" spans="1:10">
      <c r="A266">
        <v>514</v>
      </c>
      <c r="B266">
        <v>42</v>
      </c>
      <c r="C266">
        <v>42</v>
      </c>
      <c r="D266">
        <v>42</v>
      </c>
      <c r="E266">
        <v>42</v>
      </c>
      <c r="F266">
        <v>42.1</v>
      </c>
      <c r="G266">
        <v>42.1</v>
      </c>
      <c r="H266">
        <v>42.1</v>
      </c>
      <c r="I266">
        <v>42.1</v>
      </c>
      <c r="J266">
        <v>1019</v>
      </c>
    </row>
    <row r="267" spans="1:10">
      <c r="A267">
        <v>516</v>
      </c>
      <c r="B267">
        <v>42.1</v>
      </c>
      <c r="C267">
        <v>42.2</v>
      </c>
      <c r="D267">
        <v>42.2</v>
      </c>
      <c r="E267">
        <v>42.2</v>
      </c>
      <c r="F267">
        <v>42.2</v>
      </c>
      <c r="G267">
        <v>42.3</v>
      </c>
      <c r="H267">
        <v>42.3</v>
      </c>
      <c r="I267">
        <v>42.3</v>
      </c>
      <c r="J267">
        <v>1017</v>
      </c>
    </row>
    <row r="268" spans="1:10">
      <c r="A268">
        <v>518</v>
      </c>
      <c r="B268">
        <v>42.3</v>
      </c>
      <c r="C268">
        <v>42.3</v>
      </c>
      <c r="D268">
        <v>42.4</v>
      </c>
      <c r="E268">
        <v>42.4</v>
      </c>
      <c r="F268">
        <v>42.4</v>
      </c>
      <c r="G268">
        <v>42.4</v>
      </c>
      <c r="H268">
        <v>42.4</v>
      </c>
      <c r="I268">
        <v>42.5</v>
      </c>
      <c r="J268">
        <v>1015</v>
      </c>
    </row>
    <row r="269" spans="1:10">
      <c r="A269">
        <v>520</v>
      </c>
      <c r="B269">
        <v>42.5</v>
      </c>
      <c r="C269">
        <v>42.5</v>
      </c>
      <c r="D269">
        <v>42.5</v>
      </c>
      <c r="E269">
        <v>42.5</v>
      </c>
      <c r="F269">
        <v>42.6</v>
      </c>
      <c r="G269">
        <v>42.6</v>
      </c>
      <c r="H269">
        <v>42.6</v>
      </c>
      <c r="I269">
        <v>42.6</v>
      </c>
      <c r="J269">
        <v>1013</v>
      </c>
    </row>
    <row r="270" spans="1:10">
      <c r="A270">
        <v>522</v>
      </c>
      <c r="B270">
        <v>42.6</v>
      </c>
      <c r="C270">
        <v>42.7</v>
      </c>
      <c r="D270">
        <v>42.7</v>
      </c>
      <c r="E270">
        <v>42.7</v>
      </c>
      <c r="F270">
        <v>42.7</v>
      </c>
      <c r="G270">
        <v>42.8</v>
      </c>
      <c r="H270">
        <v>42.8</v>
      </c>
      <c r="I270">
        <v>42.8</v>
      </c>
      <c r="J270">
        <v>1011</v>
      </c>
    </row>
    <row r="271" spans="1:10">
      <c r="A271">
        <v>524</v>
      </c>
      <c r="B271">
        <v>42.8</v>
      </c>
      <c r="C271">
        <v>42.8</v>
      </c>
      <c r="D271">
        <v>42.9</v>
      </c>
      <c r="E271">
        <v>42.9</v>
      </c>
      <c r="F271">
        <v>42.9</v>
      </c>
      <c r="G271">
        <v>42.9</v>
      </c>
      <c r="H271">
        <v>42.9</v>
      </c>
      <c r="I271">
        <v>43</v>
      </c>
      <c r="J271">
        <v>1009</v>
      </c>
    </row>
    <row r="272" spans="1:10">
      <c r="A272">
        <v>526</v>
      </c>
      <c r="B272">
        <v>43</v>
      </c>
      <c r="C272">
        <v>43</v>
      </c>
      <c r="D272">
        <v>43</v>
      </c>
      <c r="E272">
        <v>43</v>
      </c>
      <c r="F272">
        <v>43.1</v>
      </c>
      <c r="G272">
        <v>43.1</v>
      </c>
      <c r="H272">
        <v>43.1</v>
      </c>
      <c r="I272">
        <v>43.1</v>
      </c>
      <c r="J272">
        <v>1007</v>
      </c>
    </row>
    <row r="273" spans="1:10">
      <c r="A273">
        <v>528</v>
      </c>
      <c r="B273">
        <v>43.1</v>
      </c>
      <c r="C273">
        <v>43.2</v>
      </c>
      <c r="D273">
        <v>43.2</v>
      </c>
      <c r="E273">
        <v>43.2</v>
      </c>
      <c r="F273">
        <v>43.2</v>
      </c>
      <c r="G273">
        <v>43.3</v>
      </c>
      <c r="H273">
        <v>43.3</v>
      </c>
      <c r="I273">
        <v>43.3</v>
      </c>
      <c r="J273">
        <v>1005</v>
      </c>
    </row>
    <row r="274" spans="1:10">
      <c r="A274">
        <v>530</v>
      </c>
      <c r="B274">
        <v>43.3</v>
      </c>
      <c r="C274">
        <v>43.3</v>
      </c>
      <c r="D274">
        <v>43.4</v>
      </c>
      <c r="E274">
        <v>43.4</v>
      </c>
      <c r="F274">
        <v>43.4</v>
      </c>
      <c r="G274">
        <v>43.4</v>
      </c>
      <c r="H274">
        <v>43.4</v>
      </c>
      <c r="I274">
        <v>43.5</v>
      </c>
      <c r="J274">
        <v>1003</v>
      </c>
    </row>
    <row r="275" spans="1:10">
      <c r="A275">
        <v>532</v>
      </c>
      <c r="B275">
        <v>43.5</v>
      </c>
      <c r="C275">
        <v>43.5</v>
      </c>
      <c r="D275">
        <v>43.5</v>
      </c>
      <c r="E275">
        <v>43.5</v>
      </c>
      <c r="F275">
        <v>43.6</v>
      </c>
      <c r="G275">
        <v>43.6</v>
      </c>
      <c r="H275">
        <v>43.6</v>
      </c>
      <c r="I275">
        <v>43.6</v>
      </c>
      <c r="J275">
        <v>1001</v>
      </c>
    </row>
    <row r="276" spans="1:10">
      <c r="A276">
        <v>534</v>
      </c>
      <c r="B276">
        <v>43.6</v>
      </c>
      <c r="C276">
        <v>43.7</v>
      </c>
      <c r="D276">
        <v>43.7</v>
      </c>
      <c r="E276">
        <v>43.7</v>
      </c>
      <c r="F276">
        <v>43.7</v>
      </c>
      <c r="G276">
        <v>43.8</v>
      </c>
      <c r="H276">
        <v>43.8</v>
      </c>
      <c r="I276">
        <v>43.8</v>
      </c>
      <c r="J276">
        <v>999</v>
      </c>
    </row>
    <row r="277" spans="1:10">
      <c r="A277">
        <v>536</v>
      </c>
      <c r="B277">
        <v>43.8</v>
      </c>
      <c r="C277">
        <v>43.8</v>
      </c>
      <c r="D277">
        <v>43.9</v>
      </c>
      <c r="E277">
        <v>43.9</v>
      </c>
      <c r="F277">
        <v>43.9</v>
      </c>
      <c r="G277">
        <v>43.9</v>
      </c>
      <c r="H277">
        <v>43.9</v>
      </c>
      <c r="I277">
        <v>44</v>
      </c>
      <c r="J277">
        <v>997</v>
      </c>
    </row>
    <row r="278" spans="1:10">
      <c r="A278">
        <v>538</v>
      </c>
      <c r="B278">
        <v>44</v>
      </c>
      <c r="C278">
        <v>44</v>
      </c>
      <c r="D278">
        <v>44</v>
      </c>
      <c r="E278">
        <v>44</v>
      </c>
      <c r="F278">
        <v>44.1</v>
      </c>
      <c r="G278">
        <v>44.1</v>
      </c>
      <c r="H278">
        <v>44.1</v>
      </c>
      <c r="I278">
        <v>44.1</v>
      </c>
      <c r="J278">
        <v>995</v>
      </c>
    </row>
    <row r="279" spans="1:10">
      <c r="A279">
        <v>540</v>
      </c>
      <c r="B279">
        <v>44.1</v>
      </c>
      <c r="C279">
        <v>44.2</v>
      </c>
      <c r="D279">
        <v>44.2</v>
      </c>
      <c r="E279">
        <v>44.2</v>
      </c>
      <c r="F279">
        <v>44.2</v>
      </c>
      <c r="G279">
        <v>44.3</v>
      </c>
      <c r="H279">
        <v>44.3</v>
      </c>
      <c r="I279">
        <v>44.3</v>
      </c>
      <c r="J279">
        <v>993</v>
      </c>
    </row>
    <row r="280" spans="1:10">
      <c r="A280">
        <v>542</v>
      </c>
      <c r="B280">
        <v>44.3</v>
      </c>
      <c r="C280">
        <v>44.3</v>
      </c>
      <c r="D280">
        <v>44.4</v>
      </c>
      <c r="E280">
        <v>44.4</v>
      </c>
      <c r="F280">
        <v>44.4</v>
      </c>
      <c r="G280">
        <v>44.4</v>
      </c>
      <c r="H280">
        <v>44.4</v>
      </c>
      <c r="I280">
        <v>44.5</v>
      </c>
      <c r="J280">
        <v>991</v>
      </c>
    </row>
    <row r="281" spans="1:10">
      <c r="A281">
        <v>544</v>
      </c>
      <c r="B281">
        <v>44.5</v>
      </c>
      <c r="C281">
        <v>44.5</v>
      </c>
      <c r="D281">
        <v>44.5</v>
      </c>
      <c r="E281">
        <v>44.5</v>
      </c>
      <c r="F281">
        <v>44.6</v>
      </c>
      <c r="G281">
        <v>44.6</v>
      </c>
      <c r="H281">
        <v>44.6</v>
      </c>
      <c r="I281">
        <v>44.6</v>
      </c>
      <c r="J281">
        <v>989</v>
      </c>
    </row>
    <row r="282" spans="1:10">
      <c r="A282">
        <v>546</v>
      </c>
      <c r="B282">
        <v>44.6</v>
      </c>
      <c r="C282">
        <v>44.7</v>
      </c>
      <c r="D282">
        <v>44.7</v>
      </c>
      <c r="E282">
        <v>44.7</v>
      </c>
      <c r="F282">
        <v>44.7</v>
      </c>
      <c r="G282">
        <v>44.8</v>
      </c>
      <c r="H282">
        <v>44.8</v>
      </c>
      <c r="I282">
        <v>44.8</v>
      </c>
      <c r="J282">
        <v>987</v>
      </c>
    </row>
    <row r="283" spans="1:10">
      <c r="A283">
        <v>548</v>
      </c>
      <c r="B283">
        <v>44.8</v>
      </c>
      <c r="C283">
        <v>44.8</v>
      </c>
      <c r="D283">
        <v>44.9</v>
      </c>
      <c r="E283">
        <v>44.9</v>
      </c>
      <c r="F283">
        <v>44.9</v>
      </c>
      <c r="G283">
        <v>44.9</v>
      </c>
      <c r="H283">
        <v>44.9</v>
      </c>
      <c r="I283">
        <v>45</v>
      </c>
      <c r="J283">
        <v>985</v>
      </c>
    </row>
    <row r="284" spans="1:10">
      <c r="A284">
        <v>550</v>
      </c>
      <c r="B284">
        <v>45</v>
      </c>
      <c r="C284">
        <v>45</v>
      </c>
      <c r="D284">
        <v>45</v>
      </c>
      <c r="E284">
        <v>45</v>
      </c>
      <c r="F284">
        <v>45.1</v>
      </c>
      <c r="G284">
        <v>45.1</v>
      </c>
      <c r="H284">
        <v>45.1</v>
      </c>
      <c r="I284">
        <v>45.1</v>
      </c>
      <c r="J284">
        <v>983</v>
      </c>
    </row>
    <row r="285" spans="1:10">
      <c r="A285">
        <v>552</v>
      </c>
      <c r="B285">
        <v>45.1</v>
      </c>
      <c r="C285">
        <v>45.2</v>
      </c>
      <c r="D285">
        <v>45.2</v>
      </c>
      <c r="E285">
        <v>45.2</v>
      </c>
      <c r="F285">
        <v>45.2</v>
      </c>
      <c r="G285">
        <v>45.3</v>
      </c>
      <c r="H285">
        <v>45.3</v>
      </c>
      <c r="I285">
        <v>45.3</v>
      </c>
      <c r="J285">
        <v>981</v>
      </c>
    </row>
    <row r="286" spans="1:10">
      <c r="A286">
        <v>554</v>
      </c>
      <c r="B286">
        <v>45.3</v>
      </c>
      <c r="C286">
        <v>45.3</v>
      </c>
      <c r="D286">
        <v>45.4</v>
      </c>
      <c r="E286">
        <v>45.4</v>
      </c>
      <c r="F286">
        <v>45.4</v>
      </c>
      <c r="G286">
        <v>45.4</v>
      </c>
      <c r="H286">
        <v>45.4</v>
      </c>
      <c r="I286">
        <v>45.5</v>
      </c>
      <c r="J286">
        <v>979</v>
      </c>
    </row>
    <row r="287" spans="1:10">
      <c r="A287">
        <v>556</v>
      </c>
      <c r="B287">
        <v>45.5</v>
      </c>
      <c r="C287">
        <v>45.5</v>
      </c>
      <c r="D287">
        <v>45.5</v>
      </c>
      <c r="E287">
        <v>45.5</v>
      </c>
      <c r="F287">
        <v>45.6</v>
      </c>
      <c r="G287">
        <v>45.6</v>
      </c>
      <c r="H287">
        <v>45.6</v>
      </c>
      <c r="I287">
        <v>45.6</v>
      </c>
      <c r="J287">
        <v>977</v>
      </c>
    </row>
    <row r="288" spans="1:10">
      <c r="A288">
        <v>558</v>
      </c>
      <c r="B288">
        <v>45.6</v>
      </c>
      <c r="C288">
        <v>45.7</v>
      </c>
      <c r="D288">
        <v>45.7</v>
      </c>
      <c r="E288">
        <v>45.7</v>
      </c>
      <c r="F288">
        <v>45.7</v>
      </c>
      <c r="G288">
        <v>45.8</v>
      </c>
      <c r="H288">
        <v>45.8</v>
      </c>
      <c r="I288">
        <v>45.8</v>
      </c>
      <c r="J288">
        <v>975</v>
      </c>
    </row>
    <row r="289" spans="1:10">
      <c r="A289">
        <v>560</v>
      </c>
      <c r="B289">
        <v>45.8</v>
      </c>
      <c r="C289">
        <v>45.8</v>
      </c>
      <c r="D289">
        <v>45.9</v>
      </c>
      <c r="E289">
        <v>45.9</v>
      </c>
      <c r="F289">
        <v>45.9</v>
      </c>
      <c r="G289">
        <v>45.9</v>
      </c>
      <c r="H289">
        <v>45.9</v>
      </c>
      <c r="I289">
        <v>46</v>
      </c>
      <c r="J289">
        <v>973</v>
      </c>
    </row>
    <row r="290" spans="1:10">
      <c r="A290">
        <v>562</v>
      </c>
      <c r="B290">
        <v>46</v>
      </c>
      <c r="C290">
        <v>46</v>
      </c>
      <c r="D290">
        <v>46</v>
      </c>
      <c r="E290">
        <v>46</v>
      </c>
      <c r="F290">
        <v>46.1</v>
      </c>
      <c r="G290">
        <v>46.1</v>
      </c>
      <c r="H290">
        <v>46.1</v>
      </c>
      <c r="I290">
        <v>46.1</v>
      </c>
      <c r="J290">
        <v>971</v>
      </c>
    </row>
    <row r="291" spans="1:10">
      <c r="A291">
        <v>564</v>
      </c>
      <c r="B291">
        <v>46.1</v>
      </c>
      <c r="C291">
        <v>46.2</v>
      </c>
      <c r="D291">
        <v>46.2</v>
      </c>
      <c r="E291">
        <v>46.2</v>
      </c>
      <c r="F291">
        <v>46.2</v>
      </c>
      <c r="G291">
        <v>46.3</v>
      </c>
      <c r="H291">
        <v>46.3</v>
      </c>
      <c r="I291">
        <v>46.3</v>
      </c>
      <c r="J291">
        <v>969</v>
      </c>
    </row>
    <row r="292" spans="1:10">
      <c r="A292">
        <v>566</v>
      </c>
      <c r="B292">
        <v>46.3</v>
      </c>
      <c r="C292">
        <v>46.3</v>
      </c>
      <c r="D292">
        <v>46.4</v>
      </c>
      <c r="E292">
        <v>46.4</v>
      </c>
      <c r="F292">
        <v>46.4</v>
      </c>
      <c r="G292">
        <v>46.4</v>
      </c>
      <c r="H292">
        <v>46.4</v>
      </c>
      <c r="I292">
        <v>46.5</v>
      </c>
      <c r="J292">
        <v>967</v>
      </c>
    </row>
    <row r="293" spans="1:10">
      <c r="A293">
        <v>568</v>
      </c>
      <c r="B293">
        <v>46.5</v>
      </c>
      <c r="C293">
        <v>46.5</v>
      </c>
      <c r="D293">
        <v>46.5</v>
      </c>
      <c r="E293">
        <v>46.5</v>
      </c>
      <c r="F293">
        <v>46.6</v>
      </c>
      <c r="G293">
        <v>46.6</v>
      </c>
      <c r="H293">
        <v>46.6</v>
      </c>
      <c r="I293">
        <v>46.6</v>
      </c>
      <c r="J293">
        <v>965</v>
      </c>
    </row>
    <row r="294" spans="1:10">
      <c r="A294">
        <v>570</v>
      </c>
      <c r="B294">
        <v>46.6</v>
      </c>
      <c r="C294">
        <v>46.7</v>
      </c>
      <c r="D294">
        <v>46.7</v>
      </c>
      <c r="E294">
        <v>46.7</v>
      </c>
      <c r="F294">
        <v>46.7</v>
      </c>
      <c r="G294">
        <v>46.8</v>
      </c>
      <c r="H294">
        <v>46.8</v>
      </c>
      <c r="I294">
        <v>46.8</v>
      </c>
      <c r="J294">
        <v>963</v>
      </c>
    </row>
    <row r="295" spans="1:10">
      <c r="A295">
        <v>572</v>
      </c>
      <c r="B295">
        <v>46.8</v>
      </c>
      <c r="C295">
        <v>46.8</v>
      </c>
      <c r="D295">
        <v>46.9</v>
      </c>
      <c r="E295">
        <v>46.9</v>
      </c>
      <c r="F295">
        <v>46.9</v>
      </c>
      <c r="G295">
        <v>46.9</v>
      </c>
      <c r="H295">
        <v>46.9</v>
      </c>
      <c r="I295">
        <v>47</v>
      </c>
      <c r="J295">
        <v>961</v>
      </c>
    </row>
    <row r="296" spans="1:10">
      <c r="A296">
        <v>574</v>
      </c>
      <c r="B296">
        <v>47</v>
      </c>
      <c r="C296">
        <v>47</v>
      </c>
      <c r="D296">
        <v>47</v>
      </c>
      <c r="E296">
        <v>47</v>
      </c>
      <c r="F296">
        <v>47.1</v>
      </c>
      <c r="G296">
        <v>47.1</v>
      </c>
      <c r="H296">
        <v>47.1</v>
      </c>
      <c r="I296">
        <v>47.1</v>
      </c>
      <c r="J296">
        <v>959</v>
      </c>
    </row>
    <row r="297" spans="1:10">
      <c r="A297">
        <v>576</v>
      </c>
      <c r="B297">
        <v>47.1</v>
      </c>
      <c r="C297">
        <v>47.2</v>
      </c>
      <c r="D297">
        <v>47.2</v>
      </c>
      <c r="E297">
        <v>47.2</v>
      </c>
      <c r="F297">
        <v>47.2</v>
      </c>
      <c r="G297">
        <v>47.3</v>
      </c>
      <c r="H297">
        <v>47.3</v>
      </c>
      <c r="I297">
        <v>47.3</v>
      </c>
      <c r="J297">
        <v>957</v>
      </c>
    </row>
    <row r="298" spans="1:10">
      <c r="A298">
        <v>578</v>
      </c>
      <c r="B298">
        <v>47.3</v>
      </c>
      <c r="C298">
        <v>47.3</v>
      </c>
      <c r="D298">
        <v>47.4</v>
      </c>
      <c r="E298">
        <v>47.4</v>
      </c>
      <c r="F298">
        <v>47.4</v>
      </c>
      <c r="G298">
        <v>47.4</v>
      </c>
      <c r="H298">
        <v>47.4</v>
      </c>
      <c r="I298">
        <v>47.5</v>
      </c>
      <c r="J298">
        <v>955</v>
      </c>
    </row>
    <row r="299" spans="1:10">
      <c r="A299">
        <v>580</v>
      </c>
      <c r="B299">
        <v>47.5</v>
      </c>
      <c r="C299">
        <v>47.5</v>
      </c>
      <c r="D299">
        <v>47.5</v>
      </c>
      <c r="E299">
        <v>47.5</v>
      </c>
      <c r="F299">
        <v>47.6</v>
      </c>
      <c r="G299">
        <v>47.6</v>
      </c>
      <c r="H299">
        <v>47.6</v>
      </c>
      <c r="I299">
        <v>47.6</v>
      </c>
      <c r="J299">
        <v>953</v>
      </c>
    </row>
    <row r="300" spans="1:10">
      <c r="A300">
        <v>582</v>
      </c>
      <c r="B300">
        <v>47.6</v>
      </c>
      <c r="C300">
        <v>47.7</v>
      </c>
      <c r="D300">
        <v>47.7</v>
      </c>
      <c r="E300">
        <v>47.7</v>
      </c>
      <c r="F300">
        <v>47.7</v>
      </c>
      <c r="G300">
        <v>47.8</v>
      </c>
      <c r="H300">
        <v>47.8</v>
      </c>
      <c r="I300">
        <v>47.8</v>
      </c>
      <c r="J300">
        <v>951</v>
      </c>
    </row>
    <row r="301" spans="1:10">
      <c r="A301">
        <v>584</v>
      </c>
      <c r="B301">
        <v>47.8</v>
      </c>
      <c r="C301">
        <v>47.8</v>
      </c>
      <c r="D301">
        <v>47.9</v>
      </c>
      <c r="E301">
        <v>47.9</v>
      </c>
      <c r="F301">
        <v>47.9</v>
      </c>
      <c r="G301">
        <v>47.9</v>
      </c>
      <c r="H301">
        <v>47.9</v>
      </c>
      <c r="I301">
        <v>48</v>
      </c>
      <c r="J301">
        <v>949</v>
      </c>
    </row>
    <row r="302" spans="1:10">
      <c r="A302">
        <v>586</v>
      </c>
      <c r="B302">
        <v>48</v>
      </c>
      <c r="C302">
        <v>48</v>
      </c>
      <c r="D302">
        <v>48</v>
      </c>
      <c r="E302">
        <v>48</v>
      </c>
      <c r="F302">
        <v>48.1</v>
      </c>
      <c r="G302">
        <v>48.1</v>
      </c>
      <c r="H302">
        <v>48.1</v>
      </c>
      <c r="I302">
        <v>48.1</v>
      </c>
      <c r="J302">
        <v>947</v>
      </c>
    </row>
    <row r="303" spans="1:10">
      <c r="A303">
        <v>588</v>
      </c>
      <c r="B303">
        <v>48.1</v>
      </c>
      <c r="C303">
        <v>48.2</v>
      </c>
      <c r="D303">
        <v>48.2</v>
      </c>
      <c r="E303">
        <v>48.2</v>
      </c>
      <c r="F303">
        <v>48.2</v>
      </c>
      <c r="G303">
        <v>48.3</v>
      </c>
      <c r="H303">
        <v>48.3</v>
      </c>
      <c r="I303">
        <v>48.3</v>
      </c>
      <c r="J303">
        <v>945</v>
      </c>
    </row>
    <row r="304" spans="1:10">
      <c r="A304">
        <v>590</v>
      </c>
      <c r="B304">
        <v>48.3</v>
      </c>
      <c r="C304">
        <v>48.3</v>
      </c>
      <c r="D304">
        <v>48.4</v>
      </c>
      <c r="E304">
        <v>48.4</v>
      </c>
      <c r="F304">
        <v>48.4</v>
      </c>
      <c r="G304">
        <v>48.4</v>
      </c>
      <c r="H304">
        <v>48.4</v>
      </c>
      <c r="I304">
        <v>48.5</v>
      </c>
      <c r="J304">
        <v>943</v>
      </c>
    </row>
    <row r="305" spans="1:10">
      <c r="A305">
        <v>592</v>
      </c>
      <c r="B305">
        <v>48.5</v>
      </c>
      <c r="C305">
        <v>48.5</v>
      </c>
      <c r="D305">
        <v>48.5</v>
      </c>
      <c r="E305">
        <v>48.5</v>
      </c>
      <c r="F305">
        <v>48.6</v>
      </c>
      <c r="G305">
        <v>48.6</v>
      </c>
      <c r="H305">
        <v>48.6</v>
      </c>
      <c r="I305">
        <v>48.6</v>
      </c>
      <c r="J305">
        <v>941</v>
      </c>
    </row>
    <row r="306" spans="1:10">
      <c r="A306">
        <v>594</v>
      </c>
      <c r="B306">
        <v>48.6</v>
      </c>
      <c r="C306">
        <v>48.7</v>
      </c>
      <c r="D306">
        <v>48.7</v>
      </c>
      <c r="E306">
        <v>48.7</v>
      </c>
      <c r="F306">
        <v>48.7</v>
      </c>
      <c r="G306">
        <v>48.8</v>
      </c>
      <c r="H306">
        <v>48.8</v>
      </c>
      <c r="I306">
        <v>48.8</v>
      </c>
      <c r="J306">
        <v>939</v>
      </c>
    </row>
    <row r="307" spans="1:10">
      <c r="A307">
        <v>596</v>
      </c>
      <c r="B307">
        <v>48.8</v>
      </c>
      <c r="C307">
        <v>48.8</v>
      </c>
      <c r="D307">
        <v>48.9</v>
      </c>
      <c r="E307">
        <v>48.9</v>
      </c>
      <c r="F307">
        <v>48.9</v>
      </c>
      <c r="G307">
        <v>48.9</v>
      </c>
      <c r="H307">
        <v>48.9</v>
      </c>
      <c r="I307">
        <v>49</v>
      </c>
      <c r="J307">
        <v>937</v>
      </c>
    </row>
    <row r="308" spans="1:10">
      <c r="A308">
        <v>598</v>
      </c>
      <c r="B308">
        <v>49</v>
      </c>
      <c r="C308">
        <v>49</v>
      </c>
      <c r="D308">
        <v>49</v>
      </c>
      <c r="E308">
        <v>49</v>
      </c>
      <c r="F308">
        <v>49.1</v>
      </c>
      <c r="G308">
        <v>49.1</v>
      </c>
      <c r="H308">
        <v>49.1</v>
      </c>
      <c r="I308">
        <v>49.1</v>
      </c>
      <c r="J308">
        <v>935</v>
      </c>
    </row>
    <row r="309" spans="1:10">
      <c r="A309">
        <v>600</v>
      </c>
      <c r="B309">
        <v>49.1</v>
      </c>
      <c r="C309">
        <v>49.2</v>
      </c>
      <c r="D309">
        <v>49.2</v>
      </c>
      <c r="E309">
        <v>49.2</v>
      </c>
      <c r="F309">
        <v>49.2</v>
      </c>
      <c r="G309">
        <v>49.3</v>
      </c>
      <c r="H309">
        <v>49.3</v>
      </c>
      <c r="I309">
        <v>49.3</v>
      </c>
      <c r="J309">
        <v>933</v>
      </c>
    </row>
    <row r="310" spans="1:10">
      <c r="A310">
        <v>602</v>
      </c>
      <c r="B310">
        <v>49.3</v>
      </c>
      <c r="C310">
        <v>49.3</v>
      </c>
      <c r="D310">
        <v>49.4</v>
      </c>
      <c r="E310">
        <v>49.4</v>
      </c>
      <c r="F310">
        <v>49.4</v>
      </c>
      <c r="G310">
        <v>49.4</v>
      </c>
      <c r="H310">
        <v>49.4</v>
      </c>
      <c r="I310">
        <v>49.5</v>
      </c>
      <c r="J310">
        <v>931</v>
      </c>
    </row>
    <row r="311" spans="1:10">
      <c r="A311">
        <v>604</v>
      </c>
      <c r="B311">
        <v>49.5</v>
      </c>
      <c r="C311">
        <v>49.5</v>
      </c>
      <c r="D311">
        <v>49.5</v>
      </c>
      <c r="E311">
        <v>49.5</v>
      </c>
      <c r="F311">
        <v>49.6</v>
      </c>
      <c r="G311">
        <v>49.6</v>
      </c>
      <c r="H311">
        <v>49.6</v>
      </c>
      <c r="I311">
        <v>49.6</v>
      </c>
      <c r="J311">
        <v>929</v>
      </c>
    </row>
    <row r="312" spans="1:10">
      <c r="A312">
        <v>606</v>
      </c>
      <c r="B312">
        <v>49.6</v>
      </c>
      <c r="C312">
        <v>49.7</v>
      </c>
      <c r="D312">
        <v>49.7</v>
      </c>
      <c r="E312">
        <v>49.7</v>
      </c>
      <c r="F312">
        <v>49.7</v>
      </c>
      <c r="G312">
        <v>49.8</v>
      </c>
      <c r="H312">
        <v>49.8</v>
      </c>
      <c r="I312">
        <v>49.8</v>
      </c>
      <c r="J312">
        <v>927</v>
      </c>
    </row>
    <row r="313" spans="1:10">
      <c r="A313">
        <v>608</v>
      </c>
      <c r="B313">
        <v>49.8</v>
      </c>
      <c r="C313">
        <v>49.8</v>
      </c>
      <c r="D313">
        <v>49.9</v>
      </c>
      <c r="E313">
        <v>49.9</v>
      </c>
      <c r="F313">
        <v>49.9</v>
      </c>
      <c r="G313">
        <v>49.9</v>
      </c>
      <c r="H313">
        <v>49.9</v>
      </c>
      <c r="I313">
        <v>50</v>
      </c>
      <c r="J313">
        <v>925</v>
      </c>
    </row>
    <row r="314" spans="1:10">
      <c r="A314">
        <v>610</v>
      </c>
      <c r="B314">
        <v>50</v>
      </c>
      <c r="C314">
        <v>50</v>
      </c>
      <c r="D314">
        <v>50</v>
      </c>
      <c r="E314">
        <v>50</v>
      </c>
      <c r="F314">
        <v>50.1</v>
      </c>
      <c r="G314">
        <v>50.1</v>
      </c>
      <c r="H314">
        <v>50.1</v>
      </c>
      <c r="I314">
        <v>50.1</v>
      </c>
      <c r="J314">
        <v>923</v>
      </c>
    </row>
    <row r="315" spans="1:10">
      <c r="A315">
        <v>612</v>
      </c>
      <c r="B315">
        <v>50.1</v>
      </c>
      <c r="C315">
        <v>50.2</v>
      </c>
      <c r="D315">
        <v>50.2</v>
      </c>
      <c r="E315">
        <v>50.2</v>
      </c>
      <c r="F315">
        <v>50.2</v>
      </c>
      <c r="G315">
        <v>50.3</v>
      </c>
      <c r="H315">
        <v>50.3</v>
      </c>
      <c r="I315">
        <v>50.3</v>
      </c>
      <c r="J315">
        <v>921</v>
      </c>
    </row>
    <row r="316" spans="1:10">
      <c r="A316">
        <v>614</v>
      </c>
      <c r="B316">
        <v>50.3</v>
      </c>
      <c r="C316">
        <v>50.3</v>
      </c>
      <c r="D316">
        <v>50.4</v>
      </c>
      <c r="E316">
        <v>50.4</v>
      </c>
      <c r="F316">
        <v>50.4</v>
      </c>
      <c r="G316">
        <v>50.4</v>
      </c>
      <c r="H316">
        <v>50.4</v>
      </c>
      <c r="I316">
        <v>50.5</v>
      </c>
      <c r="J316">
        <v>919</v>
      </c>
    </row>
    <row r="317" spans="1:10">
      <c r="A317">
        <v>616</v>
      </c>
      <c r="B317">
        <v>50.5</v>
      </c>
      <c r="C317">
        <v>50.5</v>
      </c>
      <c r="D317">
        <v>50.5</v>
      </c>
      <c r="E317">
        <v>50.5</v>
      </c>
      <c r="F317">
        <v>50.6</v>
      </c>
      <c r="G317">
        <v>50.6</v>
      </c>
      <c r="H317">
        <v>50.6</v>
      </c>
      <c r="I317">
        <v>50.6</v>
      </c>
      <c r="J317">
        <v>917</v>
      </c>
    </row>
    <row r="318" spans="1:10">
      <c r="A318">
        <v>618</v>
      </c>
      <c r="B318">
        <v>50.6</v>
      </c>
      <c r="C318">
        <v>50.7</v>
      </c>
      <c r="D318">
        <v>50.7</v>
      </c>
      <c r="E318">
        <v>50.7</v>
      </c>
      <c r="F318">
        <v>50.7</v>
      </c>
      <c r="G318">
        <v>50.8</v>
      </c>
      <c r="H318">
        <v>50.8</v>
      </c>
      <c r="I318">
        <v>50.8</v>
      </c>
      <c r="J318">
        <v>915</v>
      </c>
    </row>
    <row r="319" spans="1:10">
      <c r="A319">
        <v>620</v>
      </c>
      <c r="B319">
        <v>50.8</v>
      </c>
      <c r="C319">
        <v>50.8</v>
      </c>
      <c r="D319">
        <v>50.9</v>
      </c>
      <c r="E319">
        <v>50.9</v>
      </c>
      <c r="F319">
        <v>50.9</v>
      </c>
      <c r="G319">
        <v>50.9</v>
      </c>
      <c r="H319">
        <v>50.9</v>
      </c>
      <c r="I319">
        <v>51</v>
      </c>
      <c r="J319">
        <v>913</v>
      </c>
    </row>
    <row r="320" spans="1:10">
      <c r="A320">
        <v>622</v>
      </c>
      <c r="B320">
        <v>51</v>
      </c>
      <c r="C320">
        <v>51</v>
      </c>
      <c r="D320">
        <v>51</v>
      </c>
      <c r="E320">
        <v>51</v>
      </c>
      <c r="F320">
        <v>51.1</v>
      </c>
      <c r="G320">
        <v>51.1</v>
      </c>
      <c r="H320">
        <v>51.1</v>
      </c>
      <c r="I320">
        <v>51.1</v>
      </c>
      <c r="J320">
        <v>911</v>
      </c>
    </row>
    <row r="321" spans="1:10">
      <c r="A321">
        <v>624</v>
      </c>
      <c r="B321">
        <v>51.1</v>
      </c>
      <c r="C321">
        <v>51.2</v>
      </c>
      <c r="D321">
        <v>51.2</v>
      </c>
      <c r="E321">
        <v>51.2</v>
      </c>
      <c r="F321">
        <v>51.2</v>
      </c>
      <c r="G321">
        <v>51.3</v>
      </c>
      <c r="H321">
        <v>51.3</v>
      </c>
      <c r="I321">
        <v>51.3</v>
      </c>
      <c r="J321">
        <v>909</v>
      </c>
    </row>
    <row r="322" spans="1:10">
      <c r="A322">
        <v>626</v>
      </c>
      <c r="B322">
        <v>51.3</v>
      </c>
      <c r="C322">
        <v>51.3</v>
      </c>
      <c r="D322">
        <v>51.4</v>
      </c>
      <c r="E322">
        <v>51.4</v>
      </c>
      <c r="F322">
        <v>51.4</v>
      </c>
      <c r="G322">
        <v>51.4</v>
      </c>
      <c r="H322">
        <v>51.4</v>
      </c>
      <c r="I322">
        <v>51.5</v>
      </c>
      <c r="J322">
        <v>907</v>
      </c>
    </row>
    <row r="323" spans="1:10">
      <c r="A323">
        <v>628</v>
      </c>
      <c r="B323">
        <v>51.5</v>
      </c>
      <c r="C323">
        <v>51.5</v>
      </c>
      <c r="D323">
        <v>51.5</v>
      </c>
      <c r="E323">
        <v>51.5</v>
      </c>
      <c r="F323">
        <v>51.6</v>
      </c>
      <c r="G323">
        <v>51.6</v>
      </c>
      <c r="H323">
        <v>51.6</v>
      </c>
      <c r="I323">
        <v>51.6</v>
      </c>
      <c r="J323">
        <v>905</v>
      </c>
    </row>
    <row r="324" spans="1:10">
      <c r="A324">
        <v>630</v>
      </c>
      <c r="B324">
        <v>51.6</v>
      </c>
      <c r="C324">
        <v>51.7</v>
      </c>
      <c r="D324">
        <v>51.7</v>
      </c>
      <c r="E324">
        <v>51.7</v>
      </c>
      <c r="F324">
        <v>51.7</v>
      </c>
      <c r="G324">
        <v>51.8</v>
      </c>
      <c r="H324">
        <v>51.8</v>
      </c>
      <c r="I324">
        <v>51.8</v>
      </c>
      <c r="J324">
        <v>903</v>
      </c>
    </row>
    <row r="325" spans="1:10">
      <c r="A325">
        <v>632</v>
      </c>
      <c r="B325">
        <v>51.8</v>
      </c>
      <c r="C325">
        <v>51.8</v>
      </c>
      <c r="D325">
        <v>51.9</v>
      </c>
      <c r="E325">
        <v>51.9</v>
      </c>
      <c r="F325">
        <v>51.9</v>
      </c>
      <c r="G325">
        <v>51.9</v>
      </c>
      <c r="H325">
        <v>51.9</v>
      </c>
      <c r="I325">
        <v>52</v>
      </c>
      <c r="J325">
        <v>901</v>
      </c>
    </row>
    <row r="326" spans="1:10">
      <c r="A326">
        <v>634</v>
      </c>
      <c r="B326">
        <v>52</v>
      </c>
      <c r="C326">
        <v>52</v>
      </c>
      <c r="D326">
        <v>52</v>
      </c>
      <c r="E326">
        <v>52</v>
      </c>
      <c r="F326">
        <v>52.1</v>
      </c>
      <c r="G326">
        <v>52.1</v>
      </c>
      <c r="H326">
        <v>52.1</v>
      </c>
      <c r="I326">
        <v>52.1</v>
      </c>
      <c r="J326">
        <v>899</v>
      </c>
    </row>
    <row r="327" spans="1:10">
      <c r="A327">
        <v>636</v>
      </c>
      <c r="B327">
        <v>52.1</v>
      </c>
      <c r="C327">
        <v>52.2</v>
      </c>
      <c r="D327">
        <v>52.2</v>
      </c>
      <c r="E327">
        <v>52.2</v>
      </c>
      <c r="F327">
        <v>52.2</v>
      </c>
      <c r="G327">
        <v>52.3</v>
      </c>
      <c r="H327">
        <v>52.3</v>
      </c>
      <c r="I327">
        <v>52.3</v>
      </c>
      <c r="J327">
        <v>897</v>
      </c>
    </row>
    <row r="328" spans="1:10">
      <c r="A328">
        <v>638</v>
      </c>
      <c r="B328">
        <v>52.3</v>
      </c>
      <c r="C328">
        <v>52.3</v>
      </c>
      <c r="D328">
        <v>52.4</v>
      </c>
      <c r="E328">
        <v>52.4</v>
      </c>
      <c r="F328">
        <v>52.4</v>
      </c>
      <c r="G328">
        <v>52.4</v>
      </c>
      <c r="H328">
        <v>52.4</v>
      </c>
      <c r="I328">
        <v>52.5</v>
      </c>
      <c r="J328">
        <v>895</v>
      </c>
    </row>
    <row r="329" spans="1:10">
      <c r="A329">
        <v>640</v>
      </c>
      <c r="B329">
        <v>52.5</v>
      </c>
      <c r="C329">
        <v>52.5</v>
      </c>
      <c r="D329">
        <v>52.5</v>
      </c>
      <c r="E329">
        <v>52.5</v>
      </c>
      <c r="F329">
        <v>52.6</v>
      </c>
      <c r="G329">
        <v>52.6</v>
      </c>
      <c r="H329">
        <v>52.6</v>
      </c>
      <c r="I329">
        <v>52.6</v>
      </c>
      <c r="J329">
        <v>893</v>
      </c>
    </row>
    <row r="330" spans="1:10">
      <c r="A330">
        <v>642</v>
      </c>
      <c r="B330">
        <v>52.6</v>
      </c>
      <c r="C330">
        <v>52.7</v>
      </c>
      <c r="D330">
        <v>52.7</v>
      </c>
      <c r="E330">
        <v>52.7</v>
      </c>
      <c r="F330">
        <v>52.7</v>
      </c>
      <c r="G330">
        <v>52.8</v>
      </c>
      <c r="H330">
        <v>52.8</v>
      </c>
      <c r="I330">
        <v>52.8</v>
      </c>
      <c r="J330">
        <v>891</v>
      </c>
    </row>
    <row r="331" spans="1:10">
      <c r="A331">
        <v>644</v>
      </c>
      <c r="B331">
        <v>52.8</v>
      </c>
      <c r="C331">
        <v>52.8</v>
      </c>
      <c r="D331">
        <v>52.9</v>
      </c>
      <c r="E331">
        <v>52.9</v>
      </c>
      <c r="F331">
        <v>52.9</v>
      </c>
      <c r="G331">
        <v>52.9</v>
      </c>
      <c r="H331">
        <v>52.9</v>
      </c>
      <c r="I331">
        <v>53</v>
      </c>
      <c r="J331">
        <v>889</v>
      </c>
    </row>
    <row r="332" spans="1:10">
      <c r="A332">
        <v>646</v>
      </c>
      <c r="B332">
        <v>53</v>
      </c>
      <c r="C332">
        <v>53</v>
      </c>
      <c r="D332">
        <v>53</v>
      </c>
      <c r="E332">
        <v>53</v>
      </c>
      <c r="F332">
        <v>53.1</v>
      </c>
      <c r="G332">
        <v>53.1</v>
      </c>
      <c r="H332">
        <v>53.1</v>
      </c>
      <c r="I332">
        <v>53.1</v>
      </c>
      <c r="J332">
        <v>887</v>
      </c>
    </row>
    <row r="333" spans="1:10">
      <c r="A333">
        <v>648</v>
      </c>
      <c r="B333">
        <v>53.1</v>
      </c>
      <c r="C333">
        <v>53.2</v>
      </c>
      <c r="D333">
        <v>53.2</v>
      </c>
      <c r="E333">
        <v>53.2</v>
      </c>
      <c r="F333">
        <v>53.2</v>
      </c>
      <c r="G333">
        <v>53.3</v>
      </c>
      <c r="H333">
        <v>53.3</v>
      </c>
      <c r="I333">
        <v>53.3</v>
      </c>
      <c r="J333">
        <v>885</v>
      </c>
    </row>
    <row r="334" spans="1:10">
      <c r="A334">
        <v>650</v>
      </c>
      <c r="B334">
        <v>53.3</v>
      </c>
      <c r="C334">
        <v>53.3</v>
      </c>
      <c r="D334">
        <v>53.4</v>
      </c>
      <c r="E334">
        <v>53.4</v>
      </c>
      <c r="F334">
        <v>53.4</v>
      </c>
      <c r="G334">
        <v>53.4</v>
      </c>
      <c r="H334">
        <v>53.4</v>
      </c>
      <c r="I334">
        <v>53.5</v>
      </c>
      <c r="J334">
        <v>883</v>
      </c>
    </row>
    <row r="335" spans="1:10">
      <c r="A335">
        <v>652</v>
      </c>
      <c r="B335">
        <v>53.5</v>
      </c>
      <c r="C335">
        <v>53.5</v>
      </c>
      <c r="D335">
        <v>53.5</v>
      </c>
      <c r="E335">
        <v>53.5</v>
      </c>
      <c r="F335">
        <v>53.6</v>
      </c>
      <c r="G335">
        <v>53.6</v>
      </c>
      <c r="H335">
        <v>53.6</v>
      </c>
      <c r="I335">
        <v>53.6</v>
      </c>
      <c r="J335">
        <v>881</v>
      </c>
    </row>
    <row r="336" spans="1:10">
      <c r="A336">
        <v>654</v>
      </c>
      <c r="B336">
        <v>53.6</v>
      </c>
      <c r="C336">
        <v>53.7</v>
      </c>
      <c r="D336">
        <v>53.7</v>
      </c>
      <c r="E336">
        <v>53.7</v>
      </c>
      <c r="F336">
        <v>53.7</v>
      </c>
      <c r="G336">
        <v>53.8</v>
      </c>
      <c r="H336">
        <v>53.8</v>
      </c>
      <c r="I336">
        <v>53.8</v>
      </c>
      <c r="J336">
        <v>879</v>
      </c>
    </row>
    <row r="337" spans="1:10">
      <c r="A337">
        <v>656</v>
      </c>
      <c r="B337">
        <v>53.8</v>
      </c>
      <c r="C337">
        <v>53.8</v>
      </c>
      <c r="D337">
        <v>53.9</v>
      </c>
      <c r="E337">
        <v>53.9</v>
      </c>
      <c r="F337">
        <v>53.9</v>
      </c>
      <c r="G337">
        <v>53.9</v>
      </c>
      <c r="H337">
        <v>53.9</v>
      </c>
      <c r="I337">
        <v>54</v>
      </c>
      <c r="J337">
        <v>877</v>
      </c>
    </row>
    <row r="338" spans="1:10">
      <c r="A338">
        <v>658</v>
      </c>
      <c r="B338">
        <v>54</v>
      </c>
      <c r="C338">
        <v>54</v>
      </c>
      <c r="D338">
        <v>54</v>
      </c>
      <c r="E338">
        <v>54</v>
      </c>
      <c r="F338">
        <v>54.1</v>
      </c>
      <c r="G338">
        <v>54.1</v>
      </c>
      <c r="H338">
        <v>54.1</v>
      </c>
      <c r="I338">
        <v>54.1</v>
      </c>
      <c r="J338">
        <v>875</v>
      </c>
    </row>
    <row r="339" spans="1:10">
      <c r="A339">
        <v>660</v>
      </c>
      <c r="B339">
        <v>54.2</v>
      </c>
      <c r="C339">
        <v>54.2</v>
      </c>
      <c r="D339">
        <v>54.2</v>
      </c>
      <c r="E339">
        <v>54.2</v>
      </c>
      <c r="F339">
        <v>54.2</v>
      </c>
      <c r="G339">
        <v>54.3</v>
      </c>
      <c r="H339">
        <v>54.3</v>
      </c>
      <c r="I339">
        <v>54.3</v>
      </c>
      <c r="J339">
        <v>873</v>
      </c>
    </row>
    <row r="340" spans="1:10">
      <c r="A340">
        <v>662</v>
      </c>
      <c r="B340">
        <v>54.3</v>
      </c>
      <c r="C340">
        <v>54.3</v>
      </c>
      <c r="D340">
        <v>54.4</v>
      </c>
      <c r="E340">
        <v>54.4</v>
      </c>
      <c r="F340">
        <v>54.4</v>
      </c>
      <c r="G340">
        <v>54.4</v>
      </c>
      <c r="H340">
        <v>54.4</v>
      </c>
      <c r="I340">
        <v>54.5</v>
      </c>
      <c r="J340">
        <v>871</v>
      </c>
    </row>
    <row r="341" spans="1:10">
      <c r="A341">
        <v>664</v>
      </c>
      <c r="B341">
        <v>54.5</v>
      </c>
      <c r="C341">
        <v>54.5</v>
      </c>
      <c r="D341">
        <v>54.5</v>
      </c>
      <c r="E341">
        <v>54.5</v>
      </c>
      <c r="F341">
        <v>54.6</v>
      </c>
      <c r="G341">
        <v>54.6</v>
      </c>
      <c r="H341">
        <v>54.6</v>
      </c>
      <c r="I341">
        <v>54.6</v>
      </c>
      <c r="J341">
        <v>869</v>
      </c>
    </row>
    <row r="342" spans="1:10">
      <c r="A342">
        <v>666</v>
      </c>
      <c r="B342">
        <v>54.7</v>
      </c>
      <c r="C342">
        <v>54.7</v>
      </c>
      <c r="D342">
        <v>54.7</v>
      </c>
      <c r="E342">
        <v>54.7</v>
      </c>
      <c r="F342">
        <v>54.7</v>
      </c>
      <c r="G342">
        <v>54.8</v>
      </c>
      <c r="H342">
        <v>54.8</v>
      </c>
      <c r="I342">
        <v>54.8</v>
      </c>
      <c r="J342">
        <v>867</v>
      </c>
    </row>
    <row r="343" spans="1:10">
      <c r="A343">
        <v>668</v>
      </c>
      <c r="B343">
        <v>54.8</v>
      </c>
      <c r="C343">
        <v>54.8</v>
      </c>
      <c r="D343">
        <v>54.9</v>
      </c>
      <c r="E343">
        <v>54.9</v>
      </c>
      <c r="F343">
        <v>54.9</v>
      </c>
      <c r="G343">
        <v>54.9</v>
      </c>
      <c r="H343">
        <v>54.9</v>
      </c>
      <c r="I343">
        <v>55</v>
      </c>
      <c r="J343">
        <v>865</v>
      </c>
    </row>
    <row r="344" spans="1:10">
      <c r="A344">
        <v>670</v>
      </c>
      <c r="B344">
        <v>55</v>
      </c>
      <c r="C344">
        <v>55</v>
      </c>
      <c r="D344">
        <v>55</v>
      </c>
      <c r="E344">
        <v>55</v>
      </c>
      <c r="F344">
        <v>55.1</v>
      </c>
      <c r="G344">
        <v>55.1</v>
      </c>
      <c r="H344">
        <v>55.1</v>
      </c>
      <c r="I344">
        <v>55.1</v>
      </c>
      <c r="J344">
        <v>863</v>
      </c>
    </row>
    <row r="345" spans="1:10">
      <c r="A345">
        <v>672</v>
      </c>
      <c r="B345">
        <v>55.2</v>
      </c>
      <c r="C345">
        <v>55.2</v>
      </c>
      <c r="D345">
        <v>55.2</v>
      </c>
      <c r="E345">
        <v>55.2</v>
      </c>
      <c r="F345">
        <v>55.2</v>
      </c>
      <c r="G345">
        <v>55.3</v>
      </c>
      <c r="H345">
        <v>55.3</v>
      </c>
      <c r="I345">
        <v>55.3</v>
      </c>
      <c r="J345">
        <v>861</v>
      </c>
    </row>
    <row r="346" spans="1:10">
      <c r="A346">
        <v>674</v>
      </c>
      <c r="B346">
        <v>55.3</v>
      </c>
      <c r="C346">
        <v>55.3</v>
      </c>
      <c r="D346">
        <v>55.4</v>
      </c>
      <c r="E346">
        <v>55.4</v>
      </c>
      <c r="F346">
        <v>55.4</v>
      </c>
      <c r="G346">
        <v>55.4</v>
      </c>
      <c r="H346">
        <v>55.4</v>
      </c>
      <c r="I346">
        <v>55.5</v>
      </c>
      <c r="J346">
        <v>859</v>
      </c>
    </row>
    <row r="347" spans="1:10">
      <c r="A347">
        <v>676</v>
      </c>
      <c r="B347">
        <v>55.5</v>
      </c>
      <c r="C347">
        <v>55.5</v>
      </c>
      <c r="D347">
        <v>55.5</v>
      </c>
      <c r="E347">
        <v>55.5</v>
      </c>
      <c r="F347">
        <v>55.6</v>
      </c>
      <c r="G347">
        <v>55.6</v>
      </c>
      <c r="H347">
        <v>55.6</v>
      </c>
      <c r="I347">
        <v>55.6</v>
      </c>
      <c r="J347">
        <v>857</v>
      </c>
    </row>
    <row r="348" spans="1:10">
      <c r="A348">
        <v>678</v>
      </c>
      <c r="B348">
        <v>55.7</v>
      </c>
      <c r="C348">
        <v>55.7</v>
      </c>
      <c r="D348">
        <v>55.7</v>
      </c>
      <c r="E348">
        <v>55.7</v>
      </c>
      <c r="F348">
        <v>55.7</v>
      </c>
      <c r="G348">
        <v>55.8</v>
      </c>
      <c r="H348">
        <v>55.8</v>
      </c>
      <c r="I348">
        <v>55.8</v>
      </c>
      <c r="J348">
        <v>855</v>
      </c>
    </row>
    <row r="349" spans="1:10">
      <c r="A349">
        <v>680</v>
      </c>
      <c r="B349">
        <v>55.8</v>
      </c>
      <c r="C349">
        <v>55.8</v>
      </c>
      <c r="D349">
        <v>55.9</v>
      </c>
      <c r="E349">
        <v>55.9</v>
      </c>
      <c r="F349">
        <v>55.9</v>
      </c>
      <c r="G349">
        <v>55.9</v>
      </c>
      <c r="H349">
        <v>55.9</v>
      </c>
      <c r="I349">
        <v>56</v>
      </c>
      <c r="J349">
        <v>853</v>
      </c>
    </row>
    <row r="350" spans="1:10">
      <c r="A350">
        <v>682</v>
      </c>
      <c r="B350">
        <v>56</v>
      </c>
      <c r="C350">
        <v>56</v>
      </c>
      <c r="D350">
        <v>56</v>
      </c>
      <c r="E350">
        <v>56</v>
      </c>
      <c r="F350">
        <v>56.1</v>
      </c>
      <c r="G350">
        <v>56.1</v>
      </c>
      <c r="H350">
        <v>56.1</v>
      </c>
      <c r="I350">
        <v>56.1</v>
      </c>
      <c r="J350">
        <v>851</v>
      </c>
    </row>
    <row r="351" spans="1:10">
      <c r="A351">
        <v>684</v>
      </c>
      <c r="B351">
        <v>56.2</v>
      </c>
      <c r="C351">
        <v>56.2</v>
      </c>
      <c r="D351">
        <v>56.2</v>
      </c>
      <c r="E351">
        <v>56.2</v>
      </c>
      <c r="F351">
        <v>56.2</v>
      </c>
      <c r="G351">
        <v>56.3</v>
      </c>
      <c r="H351">
        <v>56.3</v>
      </c>
      <c r="I351">
        <v>56.3</v>
      </c>
      <c r="J351">
        <v>849</v>
      </c>
    </row>
    <row r="352" spans="1:10">
      <c r="A352">
        <v>686</v>
      </c>
      <c r="B352">
        <v>56.3</v>
      </c>
      <c r="C352">
        <v>56.3</v>
      </c>
      <c r="D352">
        <v>56.4</v>
      </c>
      <c r="E352">
        <v>56.4</v>
      </c>
      <c r="F352">
        <v>56.4</v>
      </c>
      <c r="G352">
        <v>56.4</v>
      </c>
      <c r="H352">
        <v>56.4</v>
      </c>
      <c r="I352">
        <v>56.5</v>
      </c>
      <c r="J352">
        <v>847</v>
      </c>
    </row>
    <row r="353" spans="1:10">
      <c r="A353">
        <v>688</v>
      </c>
      <c r="B353">
        <v>56.5</v>
      </c>
      <c r="C353">
        <v>56.5</v>
      </c>
      <c r="D353">
        <v>56.5</v>
      </c>
      <c r="E353">
        <v>56.5</v>
      </c>
      <c r="F353">
        <v>56.6</v>
      </c>
      <c r="G353">
        <v>56.6</v>
      </c>
      <c r="H353">
        <v>56.6</v>
      </c>
      <c r="I353">
        <v>56.6</v>
      </c>
      <c r="J353">
        <v>845</v>
      </c>
    </row>
    <row r="354" spans="1:10">
      <c r="A354">
        <v>690</v>
      </c>
      <c r="B354">
        <v>56.7</v>
      </c>
      <c r="C354">
        <v>56.7</v>
      </c>
      <c r="D354">
        <v>56.7</v>
      </c>
      <c r="E354">
        <v>56.7</v>
      </c>
      <c r="F354">
        <v>56.7</v>
      </c>
      <c r="G354">
        <v>56.8</v>
      </c>
      <c r="H354">
        <v>56.8</v>
      </c>
      <c r="I354">
        <v>56.8</v>
      </c>
      <c r="J354">
        <v>843</v>
      </c>
    </row>
    <row r="355" spans="1:10">
      <c r="A355">
        <v>692</v>
      </c>
      <c r="B355">
        <v>56.8</v>
      </c>
      <c r="C355">
        <v>56.8</v>
      </c>
      <c r="D355">
        <v>56.9</v>
      </c>
      <c r="E355">
        <v>56.9</v>
      </c>
      <c r="F355">
        <v>56.9</v>
      </c>
      <c r="G355">
        <v>56.9</v>
      </c>
      <c r="H355">
        <v>56.9</v>
      </c>
      <c r="I355">
        <v>57</v>
      </c>
      <c r="J355">
        <v>841</v>
      </c>
    </row>
    <row r="356" spans="1:10">
      <c r="A356">
        <v>694</v>
      </c>
      <c r="B356">
        <v>57</v>
      </c>
      <c r="C356">
        <v>57</v>
      </c>
      <c r="D356">
        <v>57</v>
      </c>
      <c r="E356">
        <v>57</v>
      </c>
      <c r="F356">
        <v>57.1</v>
      </c>
      <c r="G356">
        <v>57.1</v>
      </c>
      <c r="H356">
        <v>57.1</v>
      </c>
      <c r="I356">
        <v>57.1</v>
      </c>
      <c r="J356">
        <v>839</v>
      </c>
    </row>
    <row r="357" spans="1:10">
      <c r="A357">
        <v>696</v>
      </c>
      <c r="B357">
        <v>57.2</v>
      </c>
      <c r="C357">
        <v>57.2</v>
      </c>
      <c r="D357">
        <v>57.2</v>
      </c>
      <c r="E357">
        <v>57.2</v>
      </c>
      <c r="F357">
        <v>57.2</v>
      </c>
      <c r="G357">
        <v>57.3</v>
      </c>
      <c r="H357">
        <v>57.3</v>
      </c>
      <c r="I357">
        <v>57.3</v>
      </c>
      <c r="J357">
        <v>837</v>
      </c>
    </row>
    <row r="358" spans="1:10">
      <c r="A358">
        <v>698</v>
      </c>
      <c r="B358">
        <v>57.3</v>
      </c>
      <c r="C358">
        <v>57.3</v>
      </c>
      <c r="D358">
        <v>57.4</v>
      </c>
      <c r="E358">
        <v>57.4</v>
      </c>
      <c r="F358">
        <v>57.4</v>
      </c>
      <c r="G358">
        <v>57.4</v>
      </c>
      <c r="H358">
        <v>57.4</v>
      </c>
      <c r="I358">
        <v>57.5</v>
      </c>
      <c r="J358">
        <v>835</v>
      </c>
    </row>
    <row r="359" spans="1:10">
      <c r="A359">
        <v>700</v>
      </c>
      <c r="B359">
        <v>57.5</v>
      </c>
      <c r="C359">
        <v>57.5</v>
      </c>
      <c r="D359">
        <v>57.5</v>
      </c>
      <c r="E359">
        <v>57.5</v>
      </c>
      <c r="F359">
        <v>57.6</v>
      </c>
      <c r="G359">
        <v>57.6</v>
      </c>
      <c r="H359">
        <v>57.6</v>
      </c>
      <c r="I359">
        <v>57.6</v>
      </c>
      <c r="J359">
        <v>833</v>
      </c>
    </row>
    <row r="360" spans="1:10">
      <c r="A360">
        <v>702</v>
      </c>
      <c r="B360">
        <v>57.7</v>
      </c>
      <c r="C360">
        <v>57.7</v>
      </c>
      <c r="D360">
        <v>57.7</v>
      </c>
      <c r="E360">
        <v>57.7</v>
      </c>
      <c r="F360">
        <v>57.7</v>
      </c>
      <c r="G360">
        <v>57.8</v>
      </c>
      <c r="H360">
        <v>57.8</v>
      </c>
      <c r="I360">
        <v>57.8</v>
      </c>
      <c r="J360">
        <v>831</v>
      </c>
    </row>
    <row r="361" spans="1:10">
      <c r="A361">
        <v>704</v>
      </c>
      <c r="B361">
        <v>57.8</v>
      </c>
      <c r="C361">
        <v>57.8</v>
      </c>
      <c r="D361">
        <v>57.9</v>
      </c>
      <c r="E361">
        <v>57.9</v>
      </c>
      <c r="F361">
        <v>57.9</v>
      </c>
      <c r="G361">
        <v>57.9</v>
      </c>
      <c r="H361">
        <v>57.9</v>
      </c>
      <c r="I361">
        <v>58</v>
      </c>
      <c r="J361">
        <v>829</v>
      </c>
    </row>
    <row r="362" spans="1:10">
      <c r="A362">
        <v>706</v>
      </c>
      <c r="B362">
        <v>58</v>
      </c>
      <c r="C362">
        <v>58</v>
      </c>
      <c r="D362">
        <v>58</v>
      </c>
      <c r="E362">
        <v>58</v>
      </c>
      <c r="F362">
        <v>58.1</v>
      </c>
      <c r="G362">
        <v>58.1</v>
      </c>
      <c r="H362">
        <v>58.1</v>
      </c>
      <c r="I362">
        <v>58.1</v>
      </c>
      <c r="J362">
        <v>827</v>
      </c>
    </row>
    <row r="363" spans="1:10">
      <c r="A363">
        <v>708</v>
      </c>
      <c r="B363">
        <v>58.2</v>
      </c>
      <c r="C363">
        <v>58.2</v>
      </c>
      <c r="D363">
        <v>58.2</v>
      </c>
      <c r="E363">
        <v>58.2</v>
      </c>
      <c r="F363">
        <v>58.2</v>
      </c>
      <c r="G363">
        <v>58.3</v>
      </c>
      <c r="H363">
        <v>58.3</v>
      </c>
      <c r="I363">
        <v>58.3</v>
      </c>
      <c r="J363">
        <v>825</v>
      </c>
    </row>
    <row r="364" spans="1:10">
      <c r="A364">
        <v>710</v>
      </c>
      <c r="B364">
        <v>58.3</v>
      </c>
      <c r="C364">
        <v>58.3</v>
      </c>
      <c r="D364">
        <v>58.4</v>
      </c>
      <c r="E364">
        <v>58.4</v>
      </c>
      <c r="F364">
        <v>58.4</v>
      </c>
      <c r="G364">
        <v>58.4</v>
      </c>
      <c r="H364">
        <v>58.4</v>
      </c>
      <c r="I364">
        <v>58.5</v>
      </c>
      <c r="J364">
        <v>823</v>
      </c>
    </row>
    <row r="365" spans="1:10">
      <c r="A365">
        <v>712</v>
      </c>
      <c r="B365">
        <v>58.5</v>
      </c>
      <c r="C365">
        <v>58.5</v>
      </c>
      <c r="D365">
        <v>58.5</v>
      </c>
      <c r="E365">
        <v>58.5</v>
      </c>
      <c r="F365">
        <v>58.6</v>
      </c>
      <c r="G365">
        <v>58.6</v>
      </c>
      <c r="H365">
        <v>58.6</v>
      </c>
      <c r="I365">
        <v>58.6</v>
      </c>
      <c r="J365">
        <v>821</v>
      </c>
    </row>
    <row r="366" spans="1:10">
      <c r="A366">
        <v>714</v>
      </c>
      <c r="B366">
        <v>58.7</v>
      </c>
      <c r="C366">
        <v>58.7</v>
      </c>
      <c r="D366">
        <v>58.7</v>
      </c>
      <c r="E366">
        <v>58.7</v>
      </c>
      <c r="F366">
        <v>58.7</v>
      </c>
      <c r="G366">
        <v>58.8</v>
      </c>
      <c r="H366">
        <v>58.8</v>
      </c>
      <c r="I366">
        <v>58.8</v>
      </c>
      <c r="J366">
        <v>819</v>
      </c>
    </row>
    <row r="367" spans="1:10">
      <c r="A367">
        <v>716</v>
      </c>
      <c r="B367">
        <v>58.8</v>
      </c>
      <c r="C367">
        <v>58.8</v>
      </c>
      <c r="D367">
        <v>58.9</v>
      </c>
      <c r="E367">
        <v>58.9</v>
      </c>
      <c r="F367">
        <v>58.9</v>
      </c>
      <c r="G367">
        <v>58.9</v>
      </c>
      <c r="H367">
        <v>58.9</v>
      </c>
      <c r="I367">
        <v>59</v>
      </c>
      <c r="J367">
        <v>817</v>
      </c>
    </row>
    <row r="368" spans="1:10">
      <c r="A368">
        <v>718</v>
      </c>
      <c r="B368">
        <v>59</v>
      </c>
      <c r="C368">
        <v>59</v>
      </c>
      <c r="D368">
        <v>59</v>
      </c>
      <c r="E368">
        <v>59</v>
      </c>
      <c r="F368">
        <v>59.1</v>
      </c>
      <c r="G368">
        <v>59.1</v>
      </c>
      <c r="H368">
        <v>59.1</v>
      </c>
      <c r="I368">
        <v>59.1</v>
      </c>
      <c r="J368">
        <v>815</v>
      </c>
    </row>
    <row r="369" spans="1:10">
      <c r="A369">
        <v>720</v>
      </c>
      <c r="B369">
        <v>59.2</v>
      </c>
      <c r="C369">
        <v>59.2</v>
      </c>
      <c r="D369">
        <v>59.2</v>
      </c>
      <c r="E369">
        <v>59.2</v>
      </c>
      <c r="F369">
        <v>59.2</v>
      </c>
      <c r="G369">
        <v>59.3</v>
      </c>
      <c r="H369">
        <v>59.3</v>
      </c>
      <c r="I369">
        <v>59.3</v>
      </c>
      <c r="J369">
        <v>813</v>
      </c>
    </row>
    <row r="370" spans="1:10">
      <c r="A370">
        <v>722</v>
      </c>
      <c r="B370">
        <v>59.3</v>
      </c>
      <c r="C370">
        <v>59.3</v>
      </c>
      <c r="D370">
        <v>59.4</v>
      </c>
      <c r="E370">
        <v>59.4</v>
      </c>
      <c r="F370">
        <v>59.4</v>
      </c>
      <c r="G370">
        <v>59.4</v>
      </c>
      <c r="H370">
        <v>59.4</v>
      </c>
      <c r="I370">
        <v>59.5</v>
      </c>
      <c r="J370">
        <v>811</v>
      </c>
    </row>
    <row r="371" spans="1:10">
      <c r="A371">
        <v>724</v>
      </c>
      <c r="B371">
        <v>59.5</v>
      </c>
      <c r="C371">
        <v>59.5</v>
      </c>
      <c r="D371">
        <v>59.5</v>
      </c>
      <c r="E371">
        <v>59.5</v>
      </c>
      <c r="F371">
        <v>59.6</v>
      </c>
      <c r="G371">
        <v>59.6</v>
      </c>
      <c r="H371">
        <v>59.6</v>
      </c>
      <c r="I371">
        <v>59.6</v>
      </c>
      <c r="J371">
        <v>809</v>
      </c>
    </row>
    <row r="372" spans="1:10">
      <c r="A372">
        <v>726</v>
      </c>
      <c r="B372">
        <v>59.7</v>
      </c>
      <c r="C372">
        <v>59.7</v>
      </c>
      <c r="D372">
        <v>59.7</v>
      </c>
      <c r="E372">
        <v>59.7</v>
      </c>
      <c r="F372">
        <v>59.7</v>
      </c>
      <c r="G372">
        <v>59.8</v>
      </c>
      <c r="H372">
        <v>59.8</v>
      </c>
      <c r="I372">
        <v>59.8</v>
      </c>
      <c r="J372">
        <v>807</v>
      </c>
    </row>
    <row r="373" spans="1:10">
      <c r="A373">
        <v>728</v>
      </c>
      <c r="B373">
        <v>59.8</v>
      </c>
      <c r="C373">
        <v>59.8</v>
      </c>
      <c r="D373">
        <v>59.9</v>
      </c>
      <c r="E373">
        <v>59.9</v>
      </c>
      <c r="F373">
        <v>59.9</v>
      </c>
      <c r="G373">
        <v>59.9</v>
      </c>
      <c r="H373">
        <v>59.9</v>
      </c>
      <c r="I373">
        <v>60</v>
      </c>
      <c r="J373">
        <v>805</v>
      </c>
    </row>
    <row r="374" spans="1:10">
      <c r="A374">
        <v>730</v>
      </c>
      <c r="B374">
        <v>60</v>
      </c>
      <c r="C374">
        <v>60</v>
      </c>
      <c r="D374">
        <v>60</v>
      </c>
      <c r="E374">
        <v>60</v>
      </c>
      <c r="F374">
        <v>60.1</v>
      </c>
      <c r="G374">
        <v>60.1</v>
      </c>
      <c r="H374">
        <v>60.1</v>
      </c>
      <c r="I374">
        <v>60.1</v>
      </c>
      <c r="J374">
        <v>803</v>
      </c>
    </row>
    <row r="375" spans="1:10">
      <c r="A375">
        <v>732</v>
      </c>
      <c r="B375">
        <v>60.2</v>
      </c>
      <c r="C375">
        <v>60.2</v>
      </c>
      <c r="D375">
        <v>60.2</v>
      </c>
      <c r="E375">
        <v>60.2</v>
      </c>
      <c r="F375">
        <v>60.2</v>
      </c>
      <c r="G375">
        <v>60.3</v>
      </c>
      <c r="H375">
        <v>60.3</v>
      </c>
      <c r="I375">
        <v>60.3</v>
      </c>
      <c r="J375">
        <v>801</v>
      </c>
    </row>
    <row r="376" spans="1:10">
      <c r="A376">
        <v>734</v>
      </c>
      <c r="B376">
        <v>60.3</v>
      </c>
      <c r="C376">
        <v>60.3</v>
      </c>
      <c r="D376">
        <v>60.4</v>
      </c>
      <c r="E376">
        <v>60.4</v>
      </c>
      <c r="F376">
        <v>60.4</v>
      </c>
      <c r="G376">
        <v>60.4</v>
      </c>
      <c r="H376">
        <v>60.4</v>
      </c>
      <c r="I376">
        <v>60.5</v>
      </c>
      <c r="J376">
        <v>799</v>
      </c>
    </row>
    <row r="377" spans="1:10">
      <c r="A377">
        <v>736</v>
      </c>
      <c r="B377">
        <v>60.5</v>
      </c>
      <c r="C377">
        <v>60.5</v>
      </c>
      <c r="D377">
        <v>60.5</v>
      </c>
      <c r="E377">
        <v>60.5</v>
      </c>
      <c r="F377">
        <v>60.6</v>
      </c>
      <c r="G377">
        <v>60.6</v>
      </c>
      <c r="H377">
        <v>60.6</v>
      </c>
      <c r="I377">
        <v>60.6</v>
      </c>
      <c r="J377">
        <v>797</v>
      </c>
    </row>
    <row r="378" spans="1:10">
      <c r="A378">
        <v>738</v>
      </c>
      <c r="B378">
        <v>60.7</v>
      </c>
      <c r="C378">
        <v>60.7</v>
      </c>
      <c r="D378">
        <v>60.7</v>
      </c>
      <c r="E378">
        <v>60.7</v>
      </c>
      <c r="F378">
        <v>60.7</v>
      </c>
      <c r="G378">
        <v>60.8</v>
      </c>
      <c r="H378">
        <v>60.8</v>
      </c>
      <c r="I378">
        <v>60.8</v>
      </c>
      <c r="J378">
        <v>795</v>
      </c>
    </row>
    <row r="379" spans="1:10">
      <c r="A379">
        <v>740</v>
      </c>
      <c r="B379">
        <v>60.8</v>
      </c>
      <c r="C379">
        <v>60.8</v>
      </c>
      <c r="D379">
        <v>60.9</v>
      </c>
      <c r="E379">
        <v>60.9</v>
      </c>
      <c r="F379">
        <v>60.9</v>
      </c>
      <c r="G379">
        <v>60.9</v>
      </c>
      <c r="H379">
        <v>60.9</v>
      </c>
      <c r="I379">
        <v>61</v>
      </c>
      <c r="J379">
        <v>793</v>
      </c>
    </row>
    <row r="380" spans="1:10">
      <c r="A380">
        <v>742</v>
      </c>
      <c r="B380">
        <v>61</v>
      </c>
      <c r="C380">
        <v>61</v>
      </c>
      <c r="D380">
        <v>61</v>
      </c>
      <c r="E380">
        <v>61</v>
      </c>
      <c r="F380">
        <v>61.1</v>
      </c>
      <c r="G380">
        <v>61.1</v>
      </c>
      <c r="H380">
        <v>61.1</v>
      </c>
      <c r="I380">
        <v>61.1</v>
      </c>
      <c r="J380">
        <v>791</v>
      </c>
    </row>
    <row r="381" spans="1:10">
      <c r="A381">
        <v>744</v>
      </c>
      <c r="B381">
        <v>61.2</v>
      </c>
      <c r="C381">
        <v>61.2</v>
      </c>
      <c r="D381">
        <v>61.2</v>
      </c>
      <c r="E381">
        <v>61.2</v>
      </c>
      <c r="F381">
        <v>61.2</v>
      </c>
      <c r="G381">
        <v>61.3</v>
      </c>
      <c r="H381">
        <v>61.3</v>
      </c>
      <c r="I381">
        <v>61.3</v>
      </c>
      <c r="J381">
        <v>789</v>
      </c>
    </row>
    <row r="382" spans="1:10">
      <c r="A382">
        <v>746</v>
      </c>
      <c r="B382">
        <v>61.3</v>
      </c>
      <c r="C382">
        <v>61.3</v>
      </c>
      <c r="D382">
        <v>61.4</v>
      </c>
      <c r="E382">
        <v>61.4</v>
      </c>
      <c r="F382">
        <v>61.4</v>
      </c>
      <c r="G382">
        <v>61.4</v>
      </c>
      <c r="H382">
        <v>61.4</v>
      </c>
      <c r="I382">
        <v>61.5</v>
      </c>
      <c r="J382">
        <v>787</v>
      </c>
    </row>
    <row r="383" spans="1:10">
      <c r="A383">
        <v>748</v>
      </c>
      <c r="B383">
        <v>61.5</v>
      </c>
      <c r="C383">
        <v>61.5</v>
      </c>
      <c r="D383">
        <v>61.5</v>
      </c>
      <c r="E383">
        <v>61.5</v>
      </c>
      <c r="F383">
        <v>61.6</v>
      </c>
      <c r="G383">
        <v>61.6</v>
      </c>
      <c r="H383">
        <v>61.6</v>
      </c>
      <c r="I383">
        <v>61.6</v>
      </c>
      <c r="J383">
        <v>785</v>
      </c>
    </row>
    <row r="384" spans="1:10">
      <c r="A384">
        <v>750</v>
      </c>
      <c r="B384">
        <v>61.7</v>
      </c>
      <c r="C384">
        <v>61.7</v>
      </c>
      <c r="D384">
        <v>61.7</v>
      </c>
      <c r="E384">
        <v>61.7</v>
      </c>
      <c r="F384">
        <v>61.7</v>
      </c>
      <c r="G384">
        <v>61.8</v>
      </c>
      <c r="H384">
        <v>61.8</v>
      </c>
      <c r="I384">
        <v>61.8</v>
      </c>
      <c r="J384">
        <v>783</v>
      </c>
    </row>
    <row r="385" spans="1:10">
      <c r="A385">
        <v>752</v>
      </c>
      <c r="B385">
        <v>61.8</v>
      </c>
      <c r="C385">
        <v>61.8</v>
      </c>
      <c r="D385">
        <v>61.9</v>
      </c>
      <c r="E385">
        <v>61.9</v>
      </c>
      <c r="F385">
        <v>61.9</v>
      </c>
      <c r="G385">
        <v>61.9</v>
      </c>
      <c r="H385">
        <v>61.9</v>
      </c>
      <c r="I385">
        <v>62</v>
      </c>
      <c r="J385">
        <v>781</v>
      </c>
    </row>
    <row r="386" spans="1:10">
      <c r="A386">
        <v>754</v>
      </c>
      <c r="B386">
        <v>62</v>
      </c>
      <c r="C386">
        <v>62</v>
      </c>
      <c r="D386">
        <v>62</v>
      </c>
      <c r="E386">
        <v>62</v>
      </c>
      <c r="F386">
        <v>62.1</v>
      </c>
      <c r="G386">
        <v>62.1</v>
      </c>
      <c r="H386">
        <v>62.1</v>
      </c>
      <c r="I386">
        <v>62.1</v>
      </c>
      <c r="J386">
        <v>779</v>
      </c>
    </row>
    <row r="387" spans="1:10">
      <c r="A387">
        <v>756</v>
      </c>
      <c r="B387">
        <v>62.2</v>
      </c>
      <c r="C387">
        <v>62.2</v>
      </c>
      <c r="D387">
        <v>62.2</v>
      </c>
      <c r="E387">
        <v>62.2</v>
      </c>
      <c r="F387">
        <v>62.2</v>
      </c>
      <c r="G387">
        <v>62.3</v>
      </c>
      <c r="H387">
        <v>62.3</v>
      </c>
      <c r="I387">
        <v>62.3</v>
      </c>
      <c r="J387">
        <v>777</v>
      </c>
    </row>
    <row r="388" spans="1:10">
      <c r="A388">
        <v>758</v>
      </c>
      <c r="B388">
        <v>62.3</v>
      </c>
      <c r="C388">
        <v>62.3</v>
      </c>
      <c r="D388">
        <v>62.4</v>
      </c>
      <c r="E388">
        <v>62.4</v>
      </c>
      <c r="F388">
        <v>62.4</v>
      </c>
      <c r="G388">
        <v>62.4</v>
      </c>
      <c r="H388">
        <v>62.4</v>
      </c>
      <c r="I388">
        <v>62.5</v>
      </c>
      <c r="J388">
        <v>775</v>
      </c>
    </row>
    <row r="389" spans="1:10">
      <c r="A389">
        <v>760</v>
      </c>
      <c r="B389">
        <v>62.5</v>
      </c>
      <c r="C389">
        <v>62.5</v>
      </c>
      <c r="D389">
        <v>62.5</v>
      </c>
      <c r="E389">
        <v>62.5</v>
      </c>
      <c r="F389">
        <v>62.6</v>
      </c>
      <c r="G389">
        <v>62.6</v>
      </c>
      <c r="H389">
        <v>62.6</v>
      </c>
      <c r="I389">
        <v>62.6</v>
      </c>
      <c r="J389">
        <v>773</v>
      </c>
    </row>
    <row r="390" spans="1:10">
      <c r="A390">
        <v>762</v>
      </c>
      <c r="B390">
        <v>62.7</v>
      </c>
      <c r="C390">
        <v>62.7</v>
      </c>
      <c r="D390">
        <v>62.7</v>
      </c>
      <c r="E390">
        <v>62.7</v>
      </c>
      <c r="F390">
        <v>62.7</v>
      </c>
      <c r="G390">
        <v>62.8</v>
      </c>
      <c r="H390">
        <v>62.8</v>
      </c>
      <c r="I390">
        <v>62.8</v>
      </c>
      <c r="J390">
        <v>771</v>
      </c>
    </row>
    <row r="391" spans="1:10">
      <c r="A391">
        <v>764</v>
      </c>
      <c r="B391">
        <v>62.8</v>
      </c>
      <c r="C391">
        <v>62.8</v>
      </c>
      <c r="D391">
        <v>62.9</v>
      </c>
      <c r="E391">
        <v>62.9</v>
      </c>
      <c r="F391">
        <v>62.9</v>
      </c>
      <c r="G391">
        <v>62.9</v>
      </c>
      <c r="H391">
        <v>62.9</v>
      </c>
      <c r="I391">
        <v>63</v>
      </c>
      <c r="J391">
        <v>769</v>
      </c>
    </row>
    <row r="392" spans="1:10">
      <c r="A392">
        <v>766</v>
      </c>
      <c r="B392">
        <v>63</v>
      </c>
      <c r="C392">
        <v>63</v>
      </c>
      <c r="D392">
        <v>63</v>
      </c>
      <c r="E392">
        <v>63</v>
      </c>
      <c r="F392">
        <v>63.1</v>
      </c>
      <c r="G392">
        <v>63.1</v>
      </c>
      <c r="H392">
        <v>63.1</v>
      </c>
      <c r="I392">
        <v>63.1</v>
      </c>
      <c r="J392">
        <v>767</v>
      </c>
    </row>
    <row r="393" spans="1:10">
      <c r="A393">
        <v>768</v>
      </c>
      <c r="B393">
        <v>63.2</v>
      </c>
      <c r="C393">
        <v>63.2</v>
      </c>
      <c r="D393">
        <v>63.2</v>
      </c>
      <c r="E393">
        <v>63.2</v>
      </c>
      <c r="F393">
        <v>63.2</v>
      </c>
      <c r="G393">
        <v>63.3</v>
      </c>
      <c r="H393">
        <v>63.3</v>
      </c>
      <c r="I393">
        <v>63.3</v>
      </c>
      <c r="J393">
        <v>765</v>
      </c>
    </row>
    <row r="394" spans="1:10">
      <c r="A394">
        <v>770</v>
      </c>
      <c r="B394">
        <v>63.3</v>
      </c>
      <c r="C394">
        <v>63.3</v>
      </c>
      <c r="D394">
        <v>63.4</v>
      </c>
      <c r="E394">
        <v>63.4</v>
      </c>
      <c r="F394">
        <v>63.4</v>
      </c>
      <c r="G394">
        <v>63.4</v>
      </c>
      <c r="H394">
        <v>63.4</v>
      </c>
      <c r="I394">
        <v>63.5</v>
      </c>
      <c r="J394">
        <v>763</v>
      </c>
    </row>
    <row r="395" spans="1:10">
      <c r="A395">
        <v>772</v>
      </c>
      <c r="B395">
        <v>63.5</v>
      </c>
      <c r="C395">
        <v>63.5</v>
      </c>
      <c r="D395">
        <v>63.5</v>
      </c>
      <c r="E395">
        <v>63.5</v>
      </c>
      <c r="F395">
        <v>63.6</v>
      </c>
      <c r="G395">
        <v>63.6</v>
      </c>
      <c r="H395">
        <v>63.6</v>
      </c>
      <c r="I395">
        <v>63.6</v>
      </c>
      <c r="J395">
        <v>761</v>
      </c>
    </row>
    <row r="396" spans="1:10">
      <c r="A396">
        <v>774</v>
      </c>
      <c r="B396">
        <v>63.7</v>
      </c>
      <c r="C396">
        <v>63.7</v>
      </c>
      <c r="D396">
        <v>63.7</v>
      </c>
      <c r="E396">
        <v>63.7</v>
      </c>
      <c r="F396">
        <v>63.7</v>
      </c>
      <c r="G396">
        <v>63.8</v>
      </c>
      <c r="H396">
        <v>63.8</v>
      </c>
      <c r="I396">
        <v>63.8</v>
      </c>
      <c r="J396">
        <v>759</v>
      </c>
    </row>
    <row r="397" spans="1:10">
      <c r="A397">
        <v>776</v>
      </c>
      <c r="B397">
        <v>63.8</v>
      </c>
      <c r="C397">
        <v>63.8</v>
      </c>
      <c r="D397">
        <v>63.9</v>
      </c>
      <c r="E397">
        <v>63.9</v>
      </c>
      <c r="F397">
        <v>63.9</v>
      </c>
      <c r="G397">
        <v>63.9</v>
      </c>
      <c r="H397">
        <v>63.9</v>
      </c>
      <c r="I397">
        <v>64</v>
      </c>
      <c r="J397">
        <v>757</v>
      </c>
    </row>
    <row r="398" spans="1:10">
      <c r="A398">
        <v>778</v>
      </c>
      <c r="B398">
        <v>64</v>
      </c>
      <c r="C398">
        <v>64</v>
      </c>
      <c r="D398">
        <v>64</v>
      </c>
      <c r="E398">
        <v>64</v>
      </c>
      <c r="F398">
        <v>64.099999999999994</v>
      </c>
      <c r="G398">
        <v>64.099999999999994</v>
      </c>
      <c r="H398">
        <v>64.099999999999994</v>
      </c>
      <c r="I398">
        <v>64.099999999999994</v>
      </c>
      <c r="J398">
        <v>755</v>
      </c>
    </row>
    <row r="399" spans="1:10">
      <c r="A399">
        <v>780</v>
      </c>
      <c r="B399">
        <v>64.2</v>
      </c>
      <c r="C399">
        <v>64.2</v>
      </c>
      <c r="D399">
        <v>64.2</v>
      </c>
      <c r="E399">
        <v>64.2</v>
      </c>
      <c r="F399">
        <v>64.2</v>
      </c>
      <c r="G399">
        <v>64.3</v>
      </c>
      <c r="H399">
        <v>64.3</v>
      </c>
      <c r="I399">
        <v>64.3</v>
      </c>
      <c r="J399">
        <v>753</v>
      </c>
    </row>
    <row r="400" spans="1:10">
      <c r="A400">
        <v>782</v>
      </c>
      <c r="B400">
        <v>64.3</v>
      </c>
      <c r="C400">
        <v>64.3</v>
      </c>
      <c r="D400">
        <v>64.400000000000006</v>
      </c>
      <c r="E400">
        <v>64.400000000000006</v>
      </c>
      <c r="F400">
        <v>64.400000000000006</v>
      </c>
      <c r="G400">
        <v>64.400000000000006</v>
      </c>
      <c r="H400">
        <v>64.400000000000006</v>
      </c>
      <c r="I400">
        <v>64.5</v>
      </c>
      <c r="J400">
        <v>751</v>
      </c>
    </row>
    <row r="401" spans="1:10">
      <c r="A401">
        <v>784</v>
      </c>
      <c r="B401">
        <v>64.5</v>
      </c>
      <c r="C401">
        <v>64.5</v>
      </c>
      <c r="D401">
        <v>64.5</v>
      </c>
      <c r="E401">
        <v>64.5</v>
      </c>
      <c r="F401">
        <v>64.599999999999994</v>
      </c>
      <c r="G401">
        <v>64.599999999999994</v>
      </c>
      <c r="H401">
        <v>64.599999999999994</v>
      </c>
      <c r="I401">
        <v>64.599999999999994</v>
      </c>
      <c r="J401">
        <v>749</v>
      </c>
    </row>
    <row r="402" spans="1:10">
      <c r="A402">
        <v>786</v>
      </c>
      <c r="B402">
        <v>64.7</v>
      </c>
      <c r="C402">
        <v>64.7</v>
      </c>
      <c r="D402">
        <v>64.7</v>
      </c>
      <c r="E402">
        <v>64.7</v>
      </c>
      <c r="F402">
        <v>64.7</v>
      </c>
      <c r="G402">
        <v>64.8</v>
      </c>
      <c r="H402">
        <v>64.8</v>
      </c>
      <c r="I402">
        <v>64.8</v>
      </c>
      <c r="J402">
        <v>747</v>
      </c>
    </row>
    <row r="403" spans="1:10">
      <c r="A403">
        <v>788</v>
      </c>
      <c r="B403">
        <v>64.8</v>
      </c>
      <c r="C403">
        <v>64.8</v>
      </c>
      <c r="D403">
        <v>64.900000000000006</v>
      </c>
      <c r="E403">
        <v>64.900000000000006</v>
      </c>
      <c r="F403">
        <v>64.900000000000006</v>
      </c>
      <c r="G403">
        <v>64.900000000000006</v>
      </c>
      <c r="H403">
        <v>64.900000000000006</v>
      </c>
      <c r="I403">
        <v>65</v>
      </c>
      <c r="J403">
        <v>745</v>
      </c>
    </row>
    <row r="404" spans="1:10">
      <c r="A404">
        <v>790</v>
      </c>
      <c r="B404">
        <v>65</v>
      </c>
      <c r="C404">
        <v>65</v>
      </c>
      <c r="D404">
        <v>65</v>
      </c>
      <c r="E404">
        <v>65</v>
      </c>
      <c r="F404">
        <v>65.099999999999994</v>
      </c>
      <c r="G404">
        <v>65.099999999999994</v>
      </c>
      <c r="H404">
        <v>65.099999999999994</v>
      </c>
      <c r="I404">
        <v>65.099999999999994</v>
      </c>
      <c r="J404">
        <v>743</v>
      </c>
    </row>
    <row r="405" spans="1:10">
      <c r="A405">
        <v>792</v>
      </c>
      <c r="B405">
        <v>65.2</v>
      </c>
      <c r="C405">
        <v>65.2</v>
      </c>
      <c r="D405">
        <v>65.2</v>
      </c>
      <c r="E405">
        <v>65.2</v>
      </c>
      <c r="F405">
        <v>65.2</v>
      </c>
      <c r="G405">
        <v>65.3</v>
      </c>
      <c r="H405">
        <v>65.3</v>
      </c>
      <c r="I405">
        <v>65.3</v>
      </c>
      <c r="J405">
        <v>741</v>
      </c>
    </row>
    <row r="406" spans="1:10">
      <c r="A406">
        <v>794</v>
      </c>
      <c r="B406">
        <v>65.3</v>
      </c>
      <c r="C406">
        <v>65.3</v>
      </c>
      <c r="D406">
        <v>65.400000000000006</v>
      </c>
      <c r="E406">
        <v>65.400000000000006</v>
      </c>
      <c r="F406">
        <v>65.400000000000006</v>
      </c>
      <c r="G406">
        <v>65.400000000000006</v>
      </c>
      <c r="H406">
        <v>65.400000000000006</v>
      </c>
      <c r="I406">
        <v>65.5</v>
      </c>
      <c r="J406">
        <v>739</v>
      </c>
    </row>
    <row r="407" spans="1:10">
      <c r="A407">
        <v>796</v>
      </c>
      <c r="B407">
        <v>65.5</v>
      </c>
      <c r="C407">
        <v>65.5</v>
      </c>
      <c r="D407">
        <v>65.5</v>
      </c>
      <c r="E407">
        <v>65.5</v>
      </c>
      <c r="F407">
        <v>65.599999999999994</v>
      </c>
      <c r="G407">
        <v>65.599999999999994</v>
      </c>
      <c r="H407">
        <v>65.599999999999994</v>
      </c>
      <c r="I407">
        <v>65.599999999999994</v>
      </c>
      <c r="J407">
        <v>737</v>
      </c>
    </row>
    <row r="408" spans="1:10">
      <c r="A408">
        <v>798</v>
      </c>
      <c r="B408">
        <v>65.7</v>
      </c>
      <c r="C408">
        <v>65.7</v>
      </c>
      <c r="D408">
        <v>65.7</v>
      </c>
      <c r="E408">
        <v>65.7</v>
      </c>
      <c r="F408">
        <v>65.7</v>
      </c>
      <c r="G408">
        <v>65.8</v>
      </c>
      <c r="H408">
        <v>65.8</v>
      </c>
      <c r="I408">
        <v>65.8</v>
      </c>
      <c r="J408">
        <v>735</v>
      </c>
    </row>
    <row r="409" spans="1:10">
      <c r="A409">
        <v>800</v>
      </c>
      <c r="B409">
        <v>65.8</v>
      </c>
      <c r="C409">
        <v>65.8</v>
      </c>
      <c r="D409">
        <v>65.900000000000006</v>
      </c>
      <c r="E409">
        <v>65.900000000000006</v>
      </c>
      <c r="F409">
        <v>65.900000000000006</v>
      </c>
      <c r="G409">
        <v>65.900000000000006</v>
      </c>
      <c r="H409">
        <v>65.900000000000006</v>
      </c>
      <c r="I409">
        <v>66</v>
      </c>
      <c r="J409">
        <v>733</v>
      </c>
    </row>
    <row r="410" spans="1:10">
      <c r="A410">
        <v>802</v>
      </c>
      <c r="B410">
        <v>66</v>
      </c>
      <c r="C410">
        <v>66</v>
      </c>
      <c r="D410">
        <v>66</v>
      </c>
      <c r="E410">
        <v>66</v>
      </c>
      <c r="F410">
        <v>66.099999999999994</v>
      </c>
      <c r="G410">
        <v>66.099999999999994</v>
      </c>
      <c r="H410">
        <v>66.099999999999994</v>
      </c>
      <c r="I410">
        <v>66.099999999999994</v>
      </c>
      <c r="J410">
        <v>731</v>
      </c>
    </row>
    <row r="411" spans="1:10">
      <c r="A411">
        <v>804</v>
      </c>
      <c r="B411">
        <v>66.2</v>
      </c>
      <c r="C411">
        <v>66.2</v>
      </c>
      <c r="D411">
        <v>66.2</v>
      </c>
      <c r="E411">
        <v>66.2</v>
      </c>
      <c r="F411">
        <v>66.2</v>
      </c>
      <c r="G411">
        <v>66.3</v>
      </c>
      <c r="H411">
        <v>66.3</v>
      </c>
      <c r="I411">
        <v>66.3</v>
      </c>
      <c r="J411">
        <v>729</v>
      </c>
    </row>
    <row r="412" spans="1:10">
      <c r="A412">
        <v>806</v>
      </c>
      <c r="B412">
        <v>66.3</v>
      </c>
      <c r="C412">
        <v>66.3</v>
      </c>
      <c r="D412">
        <v>66.400000000000006</v>
      </c>
      <c r="E412">
        <v>66.400000000000006</v>
      </c>
      <c r="F412">
        <v>66.400000000000006</v>
      </c>
      <c r="G412">
        <v>66.400000000000006</v>
      </c>
      <c r="H412">
        <v>66.400000000000006</v>
      </c>
      <c r="I412">
        <v>66.5</v>
      </c>
      <c r="J412">
        <v>727</v>
      </c>
    </row>
    <row r="413" spans="1:10">
      <c r="A413">
        <v>808</v>
      </c>
      <c r="B413">
        <v>66.5</v>
      </c>
      <c r="C413">
        <v>66.5</v>
      </c>
      <c r="D413">
        <v>66.5</v>
      </c>
      <c r="E413">
        <v>66.5</v>
      </c>
      <c r="F413">
        <v>66.599999999999994</v>
      </c>
      <c r="G413">
        <v>66.599999999999994</v>
      </c>
      <c r="H413">
        <v>66.599999999999994</v>
      </c>
      <c r="I413">
        <v>66.599999999999994</v>
      </c>
      <c r="J413">
        <v>725</v>
      </c>
    </row>
    <row r="414" spans="1:10">
      <c r="A414">
        <v>810</v>
      </c>
      <c r="B414">
        <v>66.7</v>
      </c>
      <c r="C414">
        <v>66.7</v>
      </c>
      <c r="D414">
        <v>66.7</v>
      </c>
      <c r="E414">
        <v>66.7</v>
      </c>
      <c r="F414">
        <v>66.7</v>
      </c>
      <c r="G414">
        <v>66.8</v>
      </c>
      <c r="H414">
        <v>66.8</v>
      </c>
      <c r="I414">
        <v>66.8</v>
      </c>
      <c r="J414">
        <v>723</v>
      </c>
    </row>
    <row r="415" spans="1:10">
      <c r="A415">
        <v>812</v>
      </c>
      <c r="B415">
        <v>66.8</v>
      </c>
      <c r="C415">
        <v>66.8</v>
      </c>
      <c r="D415">
        <v>66.900000000000006</v>
      </c>
      <c r="E415">
        <v>66.900000000000006</v>
      </c>
      <c r="F415">
        <v>66.900000000000006</v>
      </c>
      <c r="G415">
        <v>66.900000000000006</v>
      </c>
      <c r="H415">
        <v>66.900000000000006</v>
      </c>
      <c r="I415">
        <v>67</v>
      </c>
      <c r="J415">
        <v>721</v>
      </c>
    </row>
    <row r="416" spans="1:10">
      <c r="A416">
        <v>814</v>
      </c>
      <c r="B416">
        <v>67</v>
      </c>
      <c r="C416">
        <v>67</v>
      </c>
      <c r="D416">
        <v>67</v>
      </c>
      <c r="E416">
        <v>67</v>
      </c>
      <c r="F416">
        <v>67.099999999999994</v>
      </c>
      <c r="G416">
        <v>67.099999999999994</v>
      </c>
      <c r="H416">
        <v>67.099999999999994</v>
      </c>
      <c r="I416">
        <v>67.099999999999994</v>
      </c>
      <c r="J416">
        <v>719</v>
      </c>
    </row>
    <row r="417" spans="1:10">
      <c r="A417">
        <v>816</v>
      </c>
      <c r="B417">
        <v>67.2</v>
      </c>
      <c r="C417">
        <v>67.2</v>
      </c>
      <c r="D417">
        <v>67.2</v>
      </c>
      <c r="E417">
        <v>67.2</v>
      </c>
      <c r="F417">
        <v>67.2</v>
      </c>
      <c r="G417">
        <v>67.3</v>
      </c>
      <c r="H417">
        <v>67.3</v>
      </c>
      <c r="I417">
        <v>67.3</v>
      </c>
      <c r="J417">
        <v>717</v>
      </c>
    </row>
    <row r="418" spans="1:10">
      <c r="A418">
        <v>818</v>
      </c>
      <c r="B418">
        <v>67.3</v>
      </c>
      <c r="C418">
        <v>67.3</v>
      </c>
      <c r="D418">
        <v>67.400000000000006</v>
      </c>
      <c r="E418">
        <v>67.400000000000006</v>
      </c>
      <c r="F418">
        <v>67.400000000000006</v>
      </c>
      <c r="G418">
        <v>67.400000000000006</v>
      </c>
      <c r="H418">
        <v>67.400000000000006</v>
      </c>
      <c r="I418">
        <v>67.5</v>
      </c>
      <c r="J418">
        <v>715</v>
      </c>
    </row>
    <row r="419" spans="1:10">
      <c r="A419">
        <v>820</v>
      </c>
      <c r="B419">
        <v>67.5</v>
      </c>
      <c r="C419">
        <v>67.5</v>
      </c>
      <c r="D419">
        <v>67.5</v>
      </c>
      <c r="E419">
        <v>67.599999999999994</v>
      </c>
      <c r="F419">
        <v>67.599999999999994</v>
      </c>
      <c r="G419">
        <v>67.599999999999994</v>
      </c>
      <c r="H419">
        <v>67.599999999999994</v>
      </c>
      <c r="I419">
        <v>67.599999999999994</v>
      </c>
      <c r="J419">
        <v>713</v>
      </c>
    </row>
    <row r="420" spans="1:10">
      <c r="A420">
        <v>822</v>
      </c>
      <c r="B420">
        <v>67.7</v>
      </c>
      <c r="C420">
        <v>67.7</v>
      </c>
      <c r="D420">
        <v>67.7</v>
      </c>
      <c r="E420">
        <v>67.7</v>
      </c>
      <c r="F420">
        <v>67.7</v>
      </c>
      <c r="G420">
        <v>67.8</v>
      </c>
      <c r="H420">
        <v>67.8</v>
      </c>
      <c r="I420">
        <v>67.8</v>
      </c>
      <c r="J420">
        <v>711</v>
      </c>
    </row>
    <row r="421" spans="1:10">
      <c r="A421">
        <v>824</v>
      </c>
      <c r="B421">
        <v>67.8</v>
      </c>
      <c r="C421">
        <v>67.8</v>
      </c>
      <c r="D421">
        <v>67.900000000000006</v>
      </c>
      <c r="E421">
        <v>67.900000000000006</v>
      </c>
      <c r="F421">
        <v>67.900000000000006</v>
      </c>
      <c r="G421">
        <v>67.900000000000006</v>
      </c>
      <c r="H421">
        <v>67.900000000000006</v>
      </c>
      <c r="I421">
        <v>68</v>
      </c>
      <c r="J421">
        <v>709</v>
      </c>
    </row>
    <row r="422" spans="1:10">
      <c r="A422">
        <v>826</v>
      </c>
      <c r="B422">
        <v>68</v>
      </c>
      <c r="C422">
        <v>68</v>
      </c>
      <c r="D422">
        <v>68</v>
      </c>
      <c r="E422">
        <v>68.099999999999994</v>
      </c>
      <c r="F422">
        <v>68.099999999999994</v>
      </c>
      <c r="G422">
        <v>68.099999999999994</v>
      </c>
      <c r="H422">
        <v>68.099999999999994</v>
      </c>
      <c r="I422">
        <v>68.099999999999994</v>
      </c>
      <c r="J422">
        <v>707</v>
      </c>
    </row>
    <row r="423" spans="1:10">
      <c r="A423">
        <v>828</v>
      </c>
      <c r="B423">
        <v>68.2</v>
      </c>
      <c r="C423">
        <v>68.2</v>
      </c>
      <c r="D423">
        <v>68.2</v>
      </c>
      <c r="E423">
        <v>68.2</v>
      </c>
      <c r="F423">
        <v>68.2</v>
      </c>
      <c r="G423">
        <v>68.3</v>
      </c>
      <c r="H423">
        <v>68.3</v>
      </c>
      <c r="I423">
        <v>68.3</v>
      </c>
      <c r="J423">
        <v>705</v>
      </c>
    </row>
    <row r="424" spans="1:10">
      <c r="A424">
        <v>830</v>
      </c>
      <c r="B424">
        <v>68.3</v>
      </c>
      <c r="C424">
        <v>68.3</v>
      </c>
      <c r="D424">
        <v>68.400000000000006</v>
      </c>
      <c r="E424">
        <v>68.400000000000006</v>
      </c>
      <c r="F424">
        <v>68.400000000000006</v>
      </c>
      <c r="G424">
        <v>68.400000000000006</v>
      </c>
      <c r="H424">
        <v>68.400000000000006</v>
      </c>
      <c r="I424">
        <v>68.5</v>
      </c>
      <c r="J424">
        <v>703</v>
      </c>
    </row>
    <row r="425" spans="1:10">
      <c r="A425">
        <v>832</v>
      </c>
      <c r="B425">
        <v>68.5</v>
      </c>
      <c r="C425">
        <v>68.5</v>
      </c>
      <c r="D425">
        <v>68.5</v>
      </c>
      <c r="E425">
        <v>68.599999999999994</v>
      </c>
      <c r="F425">
        <v>68.599999999999994</v>
      </c>
      <c r="G425">
        <v>68.599999999999994</v>
      </c>
      <c r="H425">
        <v>68.599999999999994</v>
      </c>
      <c r="I425">
        <v>68.599999999999994</v>
      </c>
      <c r="J425">
        <v>701</v>
      </c>
    </row>
    <row r="426" spans="1:10">
      <c r="A426">
        <v>834</v>
      </c>
      <c r="B426">
        <v>68.7</v>
      </c>
      <c r="C426">
        <v>68.7</v>
      </c>
      <c r="D426">
        <v>68.7</v>
      </c>
      <c r="E426">
        <v>68.7</v>
      </c>
      <c r="F426">
        <v>68.7</v>
      </c>
      <c r="G426">
        <v>68.8</v>
      </c>
      <c r="H426">
        <v>68.8</v>
      </c>
      <c r="I426">
        <v>68.8</v>
      </c>
      <c r="J426">
        <v>699</v>
      </c>
    </row>
    <row r="427" spans="1:10">
      <c r="A427">
        <v>836</v>
      </c>
      <c r="B427">
        <v>68.8</v>
      </c>
      <c r="C427">
        <v>68.8</v>
      </c>
      <c r="D427">
        <v>68.900000000000006</v>
      </c>
      <c r="E427">
        <v>68.900000000000006</v>
      </c>
      <c r="F427">
        <v>68.900000000000006</v>
      </c>
      <c r="G427">
        <v>68.900000000000006</v>
      </c>
      <c r="H427">
        <v>68.900000000000006</v>
      </c>
      <c r="I427">
        <v>69</v>
      </c>
      <c r="J427">
        <v>697</v>
      </c>
    </row>
    <row r="428" spans="1:10">
      <c r="A428">
        <v>838</v>
      </c>
      <c r="B428">
        <v>69</v>
      </c>
      <c r="C428">
        <v>69</v>
      </c>
      <c r="D428">
        <v>69</v>
      </c>
      <c r="E428">
        <v>69.099999999999994</v>
      </c>
      <c r="F428">
        <v>69.099999999999994</v>
      </c>
      <c r="G428">
        <v>69.099999999999994</v>
      </c>
      <c r="H428">
        <v>69.099999999999994</v>
      </c>
      <c r="I428">
        <v>69.099999999999994</v>
      </c>
      <c r="J428">
        <v>695</v>
      </c>
    </row>
    <row r="429" spans="1:10">
      <c r="A429">
        <v>840</v>
      </c>
      <c r="B429">
        <v>69.2</v>
      </c>
      <c r="C429">
        <v>69.2</v>
      </c>
      <c r="D429">
        <v>69.2</v>
      </c>
      <c r="E429">
        <v>69.2</v>
      </c>
      <c r="F429">
        <v>69.2</v>
      </c>
      <c r="G429">
        <v>69.3</v>
      </c>
      <c r="H429">
        <v>69.3</v>
      </c>
      <c r="I429">
        <v>69.3</v>
      </c>
      <c r="J429">
        <v>693</v>
      </c>
    </row>
    <row r="430" spans="1:10">
      <c r="A430">
        <v>842</v>
      </c>
      <c r="B430">
        <v>69.3</v>
      </c>
      <c r="C430">
        <v>69.3</v>
      </c>
      <c r="D430">
        <v>69.400000000000006</v>
      </c>
      <c r="E430">
        <v>69.400000000000006</v>
      </c>
      <c r="F430">
        <v>69.400000000000006</v>
      </c>
      <c r="G430">
        <v>69.400000000000006</v>
      </c>
      <c r="H430">
        <v>69.400000000000006</v>
      </c>
      <c r="I430">
        <v>69.5</v>
      </c>
      <c r="J430">
        <v>691</v>
      </c>
    </row>
    <row r="431" spans="1:10">
      <c r="A431">
        <v>844</v>
      </c>
      <c r="B431">
        <v>69.5</v>
      </c>
      <c r="C431">
        <v>69.5</v>
      </c>
      <c r="D431">
        <v>69.5</v>
      </c>
      <c r="E431">
        <v>69.599999999999994</v>
      </c>
      <c r="F431">
        <v>69.599999999999994</v>
      </c>
      <c r="G431">
        <v>69.599999999999994</v>
      </c>
      <c r="H431">
        <v>69.599999999999994</v>
      </c>
      <c r="I431">
        <v>69.599999999999994</v>
      </c>
      <c r="J431">
        <v>689</v>
      </c>
    </row>
    <row r="432" spans="1:10">
      <c r="A432">
        <v>846</v>
      </c>
      <c r="B432">
        <v>69.7</v>
      </c>
      <c r="C432">
        <v>69.7</v>
      </c>
      <c r="D432">
        <v>69.7</v>
      </c>
      <c r="E432">
        <v>69.7</v>
      </c>
      <c r="F432">
        <v>69.7</v>
      </c>
      <c r="G432">
        <v>69.8</v>
      </c>
      <c r="H432">
        <v>69.8</v>
      </c>
      <c r="I432">
        <v>69.8</v>
      </c>
      <c r="J432">
        <v>687</v>
      </c>
    </row>
    <row r="433" spans="1:10">
      <c r="A433">
        <v>848</v>
      </c>
      <c r="B433">
        <v>69.8</v>
      </c>
      <c r="C433">
        <v>69.8</v>
      </c>
      <c r="D433">
        <v>69.900000000000006</v>
      </c>
      <c r="E433">
        <v>69.900000000000006</v>
      </c>
      <c r="F433">
        <v>69.900000000000006</v>
      </c>
      <c r="G433">
        <v>69.900000000000006</v>
      </c>
      <c r="H433">
        <v>69.900000000000006</v>
      </c>
      <c r="I433">
        <v>70</v>
      </c>
      <c r="J433">
        <v>685</v>
      </c>
    </row>
    <row r="434" spans="1:10">
      <c r="A434">
        <v>850</v>
      </c>
      <c r="B434">
        <v>70</v>
      </c>
      <c r="C434">
        <v>70</v>
      </c>
      <c r="D434">
        <v>70</v>
      </c>
      <c r="E434">
        <v>70.099999999999994</v>
      </c>
      <c r="F434">
        <v>70.099999999999994</v>
      </c>
      <c r="G434">
        <v>70.099999999999994</v>
      </c>
      <c r="H434">
        <v>70.099999999999994</v>
      </c>
      <c r="I434">
        <v>70.099999999999994</v>
      </c>
      <c r="J434">
        <v>683</v>
      </c>
    </row>
    <row r="435" spans="1:10">
      <c r="A435">
        <v>852</v>
      </c>
      <c r="B435">
        <v>70.2</v>
      </c>
      <c r="C435">
        <v>70.2</v>
      </c>
      <c r="D435">
        <v>70.2</v>
      </c>
      <c r="E435">
        <v>70.2</v>
      </c>
      <c r="F435">
        <v>70.2</v>
      </c>
      <c r="G435">
        <v>70.3</v>
      </c>
      <c r="H435">
        <v>70.3</v>
      </c>
      <c r="I435">
        <v>70.3</v>
      </c>
      <c r="J435">
        <v>681</v>
      </c>
    </row>
    <row r="436" spans="1:10">
      <c r="A436">
        <v>854</v>
      </c>
      <c r="B436">
        <v>70.3</v>
      </c>
      <c r="C436">
        <v>70.3</v>
      </c>
      <c r="D436">
        <v>70.400000000000006</v>
      </c>
      <c r="E436">
        <v>70.400000000000006</v>
      </c>
      <c r="F436">
        <v>70.400000000000006</v>
      </c>
      <c r="G436">
        <v>70.400000000000006</v>
      </c>
      <c r="H436">
        <v>70.400000000000006</v>
      </c>
      <c r="I436">
        <v>70.5</v>
      </c>
      <c r="J436">
        <v>679</v>
      </c>
    </row>
    <row r="437" spans="1:10">
      <c r="A437">
        <v>856</v>
      </c>
      <c r="B437">
        <v>70.5</v>
      </c>
      <c r="C437">
        <v>70.5</v>
      </c>
      <c r="D437">
        <v>70.5</v>
      </c>
      <c r="E437">
        <v>70.599999999999994</v>
      </c>
      <c r="F437">
        <v>70.599999999999994</v>
      </c>
      <c r="G437">
        <v>70.599999999999994</v>
      </c>
      <c r="H437">
        <v>70.599999999999994</v>
      </c>
      <c r="I437">
        <v>70.599999999999994</v>
      </c>
      <c r="J437">
        <v>677</v>
      </c>
    </row>
    <row r="438" spans="1:10">
      <c r="A438">
        <v>858</v>
      </c>
      <c r="B438">
        <v>70.7</v>
      </c>
      <c r="C438">
        <v>70.7</v>
      </c>
      <c r="D438">
        <v>70.7</v>
      </c>
      <c r="E438">
        <v>70.7</v>
      </c>
      <c r="F438">
        <v>70.7</v>
      </c>
      <c r="G438">
        <v>70.8</v>
      </c>
      <c r="H438">
        <v>70.8</v>
      </c>
      <c r="I438">
        <v>70.8</v>
      </c>
      <c r="J438">
        <v>675</v>
      </c>
    </row>
    <row r="439" spans="1:10">
      <c r="A439">
        <v>860</v>
      </c>
      <c r="B439">
        <v>70.8</v>
      </c>
      <c r="C439">
        <v>70.8</v>
      </c>
      <c r="D439">
        <v>70.900000000000006</v>
      </c>
      <c r="E439">
        <v>70.900000000000006</v>
      </c>
      <c r="F439">
        <v>70.900000000000006</v>
      </c>
      <c r="G439">
        <v>70.900000000000006</v>
      </c>
      <c r="H439">
        <v>70.900000000000006</v>
      </c>
      <c r="I439">
        <v>71</v>
      </c>
      <c r="J439">
        <v>673</v>
      </c>
    </row>
    <row r="440" spans="1:10">
      <c r="A440">
        <v>862</v>
      </c>
      <c r="B440">
        <v>71</v>
      </c>
      <c r="C440">
        <v>71</v>
      </c>
      <c r="D440">
        <v>71</v>
      </c>
      <c r="E440">
        <v>71.099999999999994</v>
      </c>
      <c r="F440">
        <v>71.099999999999994</v>
      </c>
      <c r="G440">
        <v>71.099999999999994</v>
      </c>
      <c r="H440">
        <v>71.099999999999994</v>
      </c>
      <c r="I440">
        <v>71.099999999999994</v>
      </c>
      <c r="J440">
        <v>671</v>
      </c>
    </row>
    <row r="441" spans="1:10">
      <c r="A441">
        <v>864</v>
      </c>
      <c r="B441">
        <v>71.2</v>
      </c>
      <c r="C441">
        <v>71.2</v>
      </c>
      <c r="D441">
        <v>71.2</v>
      </c>
      <c r="E441">
        <v>71.2</v>
      </c>
      <c r="F441">
        <v>71.2</v>
      </c>
      <c r="G441">
        <v>71.3</v>
      </c>
      <c r="H441">
        <v>71.3</v>
      </c>
      <c r="I441">
        <v>71.3</v>
      </c>
      <c r="J441">
        <v>669</v>
      </c>
    </row>
    <row r="442" spans="1:10">
      <c r="A442">
        <v>866</v>
      </c>
      <c r="B442">
        <v>71.3</v>
      </c>
      <c r="C442">
        <v>71.3</v>
      </c>
      <c r="D442">
        <v>71.400000000000006</v>
      </c>
      <c r="E442">
        <v>71.400000000000006</v>
      </c>
      <c r="F442">
        <v>71.400000000000006</v>
      </c>
      <c r="G442">
        <v>71.400000000000006</v>
      </c>
      <c r="H442">
        <v>71.400000000000006</v>
      </c>
      <c r="I442">
        <v>71.5</v>
      </c>
      <c r="J442">
        <v>667</v>
      </c>
    </row>
    <row r="443" spans="1:10">
      <c r="A443">
        <v>868</v>
      </c>
      <c r="B443">
        <v>71.5</v>
      </c>
      <c r="C443">
        <v>71.5</v>
      </c>
      <c r="D443">
        <v>71.5</v>
      </c>
      <c r="E443">
        <v>71.599999999999994</v>
      </c>
      <c r="F443">
        <v>71.599999999999994</v>
      </c>
      <c r="G443">
        <v>71.599999999999994</v>
      </c>
      <c r="H443">
        <v>71.599999999999994</v>
      </c>
      <c r="I443">
        <v>71.599999999999994</v>
      </c>
      <c r="J443">
        <v>665</v>
      </c>
    </row>
    <row r="444" spans="1:10">
      <c r="A444">
        <v>870</v>
      </c>
      <c r="B444">
        <v>71.7</v>
      </c>
      <c r="C444">
        <v>71.7</v>
      </c>
      <c r="D444">
        <v>71.7</v>
      </c>
      <c r="E444">
        <v>71.7</v>
      </c>
      <c r="F444">
        <v>71.7</v>
      </c>
      <c r="G444">
        <v>71.8</v>
      </c>
      <c r="H444">
        <v>71.8</v>
      </c>
      <c r="I444">
        <v>71.8</v>
      </c>
      <c r="J444">
        <v>663</v>
      </c>
    </row>
    <row r="445" spans="1:10">
      <c r="A445">
        <v>872</v>
      </c>
      <c r="B445">
        <v>71.8</v>
      </c>
      <c r="C445">
        <v>71.8</v>
      </c>
      <c r="D445">
        <v>71.900000000000006</v>
      </c>
      <c r="E445">
        <v>71.900000000000006</v>
      </c>
      <c r="F445">
        <v>71.900000000000006</v>
      </c>
      <c r="G445">
        <v>71.900000000000006</v>
      </c>
      <c r="H445">
        <v>71.900000000000006</v>
      </c>
      <c r="I445">
        <v>72</v>
      </c>
      <c r="J445">
        <v>661</v>
      </c>
    </row>
    <row r="446" spans="1:10">
      <c r="A446">
        <v>874</v>
      </c>
      <c r="B446">
        <v>72</v>
      </c>
      <c r="C446">
        <v>72</v>
      </c>
      <c r="D446">
        <v>72</v>
      </c>
      <c r="E446">
        <v>72.099999999999994</v>
      </c>
      <c r="F446">
        <v>72.099999999999994</v>
      </c>
      <c r="G446">
        <v>72.099999999999994</v>
      </c>
      <c r="H446">
        <v>72.099999999999994</v>
      </c>
      <c r="I446">
        <v>72.099999999999994</v>
      </c>
      <c r="J446">
        <v>659</v>
      </c>
    </row>
    <row r="447" spans="1:10">
      <c r="A447">
        <v>876</v>
      </c>
      <c r="B447">
        <v>72.2</v>
      </c>
      <c r="C447">
        <v>72.2</v>
      </c>
      <c r="D447">
        <v>72.2</v>
      </c>
      <c r="E447">
        <v>72.2</v>
      </c>
      <c r="F447">
        <v>72.2</v>
      </c>
      <c r="G447">
        <v>72.3</v>
      </c>
      <c r="H447">
        <v>72.3</v>
      </c>
      <c r="I447">
        <v>72.3</v>
      </c>
      <c r="J447">
        <v>657</v>
      </c>
    </row>
    <row r="448" spans="1:10">
      <c r="A448">
        <v>878</v>
      </c>
      <c r="B448">
        <v>72.3</v>
      </c>
      <c r="C448">
        <v>72.3</v>
      </c>
      <c r="D448">
        <v>72.400000000000006</v>
      </c>
      <c r="E448">
        <v>72.400000000000006</v>
      </c>
      <c r="F448">
        <v>72.400000000000006</v>
      </c>
      <c r="G448">
        <v>72.400000000000006</v>
      </c>
      <c r="H448">
        <v>72.400000000000006</v>
      </c>
      <c r="I448">
        <v>72.5</v>
      </c>
      <c r="J448">
        <v>655</v>
      </c>
    </row>
    <row r="449" spans="1:10">
      <c r="A449">
        <v>880</v>
      </c>
      <c r="B449">
        <v>72.5</v>
      </c>
      <c r="C449">
        <v>72.5</v>
      </c>
      <c r="D449">
        <v>72.5</v>
      </c>
      <c r="E449">
        <v>72.599999999999994</v>
      </c>
      <c r="F449">
        <v>72.599999999999994</v>
      </c>
      <c r="G449">
        <v>72.599999999999994</v>
      </c>
      <c r="H449">
        <v>72.599999999999994</v>
      </c>
      <c r="I449">
        <v>72.599999999999994</v>
      </c>
      <c r="J449">
        <v>653</v>
      </c>
    </row>
    <row r="450" spans="1:10">
      <c r="A450">
        <v>882</v>
      </c>
      <c r="B450">
        <v>72.7</v>
      </c>
      <c r="C450">
        <v>72.7</v>
      </c>
      <c r="D450">
        <v>72.7</v>
      </c>
      <c r="E450">
        <v>72.7</v>
      </c>
      <c r="F450">
        <v>72.7</v>
      </c>
      <c r="G450">
        <v>72.8</v>
      </c>
      <c r="H450">
        <v>72.8</v>
      </c>
      <c r="I450">
        <v>72.8</v>
      </c>
      <c r="J450">
        <v>651</v>
      </c>
    </row>
    <row r="451" spans="1:10">
      <c r="A451">
        <v>884</v>
      </c>
      <c r="B451">
        <v>72.8</v>
      </c>
      <c r="C451">
        <v>72.8</v>
      </c>
      <c r="D451">
        <v>72.900000000000006</v>
      </c>
      <c r="E451">
        <v>72.900000000000006</v>
      </c>
      <c r="F451">
        <v>72.900000000000006</v>
      </c>
      <c r="G451">
        <v>72.900000000000006</v>
      </c>
      <c r="H451">
        <v>72.900000000000006</v>
      </c>
      <c r="I451">
        <v>73</v>
      </c>
      <c r="J451">
        <v>649</v>
      </c>
    </row>
    <row r="452" spans="1:10">
      <c r="A452">
        <v>886</v>
      </c>
      <c r="B452">
        <v>73</v>
      </c>
      <c r="C452">
        <v>73</v>
      </c>
      <c r="D452">
        <v>73</v>
      </c>
      <c r="E452">
        <v>73.099999999999994</v>
      </c>
      <c r="F452">
        <v>73.099999999999994</v>
      </c>
      <c r="G452">
        <v>73.099999999999994</v>
      </c>
      <c r="H452">
        <v>73.099999999999994</v>
      </c>
      <c r="I452">
        <v>73.099999999999994</v>
      </c>
      <c r="J452">
        <v>647</v>
      </c>
    </row>
    <row r="453" spans="1:10">
      <c r="A453">
        <v>888</v>
      </c>
      <c r="B453">
        <v>73.2</v>
      </c>
      <c r="C453">
        <v>73.2</v>
      </c>
      <c r="D453">
        <v>73.2</v>
      </c>
      <c r="E453">
        <v>73.2</v>
      </c>
      <c r="F453">
        <v>73.2</v>
      </c>
      <c r="G453">
        <v>73.3</v>
      </c>
      <c r="H453">
        <v>73.3</v>
      </c>
      <c r="I453">
        <v>73.3</v>
      </c>
      <c r="J453">
        <v>645</v>
      </c>
    </row>
    <row r="454" spans="1:10">
      <c r="A454">
        <v>890</v>
      </c>
      <c r="B454">
        <v>73.3</v>
      </c>
      <c r="C454">
        <v>73.3</v>
      </c>
      <c r="D454">
        <v>73.400000000000006</v>
      </c>
      <c r="E454">
        <v>73.400000000000006</v>
      </c>
      <c r="F454">
        <v>73.400000000000006</v>
      </c>
      <c r="G454">
        <v>73.400000000000006</v>
      </c>
      <c r="H454">
        <v>73.400000000000006</v>
      </c>
      <c r="I454">
        <v>73.5</v>
      </c>
      <c r="J454">
        <v>643</v>
      </c>
    </row>
    <row r="455" spans="1:10">
      <c r="A455">
        <v>892</v>
      </c>
      <c r="B455">
        <v>73.5</v>
      </c>
      <c r="C455">
        <v>73.5</v>
      </c>
      <c r="D455">
        <v>73.5</v>
      </c>
      <c r="E455">
        <v>73.599999999999994</v>
      </c>
      <c r="F455">
        <v>73.599999999999994</v>
      </c>
      <c r="G455">
        <v>73.599999999999994</v>
      </c>
      <c r="H455">
        <v>73.599999999999994</v>
      </c>
      <c r="I455">
        <v>73.599999999999994</v>
      </c>
      <c r="J455">
        <v>641</v>
      </c>
    </row>
    <row r="456" spans="1:10">
      <c r="A456">
        <v>894</v>
      </c>
      <c r="B456">
        <v>73.7</v>
      </c>
      <c r="C456">
        <v>73.7</v>
      </c>
      <c r="D456">
        <v>73.7</v>
      </c>
      <c r="E456">
        <v>73.7</v>
      </c>
      <c r="F456">
        <v>73.7</v>
      </c>
      <c r="G456">
        <v>73.8</v>
      </c>
      <c r="H456">
        <v>73.8</v>
      </c>
      <c r="I456">
        <v>73.8</v>
      </c>
      <c r="J456">
        <v>639</v>
      </c>
    </row>
    <row r="457" spans="1:10">
      <c r="A457">
        <v>896</v>
      </c>
      <c r="B457">
        <v>73.8</v>
      </c>
      <c r="C457">
        <v>73.8</v>
      </c>
      <c r="D457">
        <v>73.900000000000006</v>
      </c>
      <c r="E457">
        <v>73.900000000000006</v>
      </c>
      <c r="F457">
        <v>73.900000000000006</v>
      </c>
      <c r="G457">
        <v>73.900000000000006</v>
      </c>
      <c r="H457">
        <v>73.900000000000006</v>
      </c>
      <c r="I457">
        <v>74</v>
      </c>
      <c r="J457">
        <v>637</v>
      </c>
    </row>
    <row r="458" spans="1:10">
      <c r="A458">
        <v>898</v>
      </c>
      <c r="B458">
        <v>74</v>
      </c>
      <c r="C458">
        <v>74</v>
      </c>
      <c r="D458">
        <v>74</v>
      </c>
      <c r="E458">
        <v>74.099999999999994</v>
      </c>
      <c r="F458">
        <v>74.099999999999994</v>
      </c>
      <c r="G458">
        <v>74.099999999999994</v>
      </c>
      <c r="H458">
        <v>74.099999999999994</v>
      </c>
      <c r="I458">
        <v>74.099999999999994</v>
      </c>
      <c r="J458">
        <v>635</v>
      </c>
    </row>
    <row r="459" spans="1:10">
      <c r="A459">
        <v>900</v>
      </c>
      <c r="B459">
        <v>74.2</v>
      </c>
      <c r="C459">
        <v>74.2</v>
      </c>
      <c r="D459">
        <v>74.2</v>
      </c>
      <c r="E459">
        <v>74.2</v>
      </c>
      <c r="F459">
        <v>74.2</v>
      </c>
      <c r="G459">
        <v>74.3</v>
      </c>
      <c r="H459">
        <v>74.3</v>
      </c>
      <c r="I459">
        <v>74.3</v>
      </c>
      <c r="J459">
        <v>633</v>
      </c>
    </row>
    <row r="460" spans="1:10">
      <c r="A460">
        <v>902</v>
      </c>
      <c r="B460">
        <v>74.3</v>
      </c>
      <c r="C460">
        <v>74.3</v>
      </c>
      <c r="D460">
        <v>74.400000000000006</v>
      </c>
      <c r="E460">
        <v>74.400000000000006</v>
      </c>
      <c r="F460">
        <v>74.400000000000006</v>
      </c>
      <c r="G460">
        <v>74.400000000000006</v>
      </c>
      <c r="H460">
        <v>74.400000000000006</v>
      </c>
      <c r="I460">
        <v>74.5</v>
      </c>
      <c r="J460">
        <v>631</v>
      </c>
    </row>
    <row r="461" spans="1:10">
      <c r="A461">
        <v>904</v>
      </c>
      <c r="B461">
        <v>74.5</v>
      </c>
      <c r="C461">
        <v>74.5</v>
      </c>
      <c r="D461">
        <v>74.5</v>
      </c>
      <c r="E461">
        <v>74.599999999999994</v>
      </c>
      <c r="F461">
        <v>74.599999999999994</v>
      </c>
      <c r="G461">
        <v>74.599999999999994</v>
      </c>
      <c r="H461">
        <v>74.599999999999994</v>
      </c>
      <c r="I461">
        <v>74.599999999999994</v>
      </c>
      <c r="J461">
        <v>629</v>
      </c>
    </row>
    <row r="462" spans="1:10">
      <c r="A462">
        <v>906</v>
      </c>
      <c r="B462">
        <v>74.7</v>
      </c>
      <c r="C462">
        <v>74.7</v>
      </c>
      <c r="D462">
        <v>74.7</v>
      </c>
      <c r="E462">
        <v>74.7</v>
      </c>
      <c r="F462">
        <v>74.7</v>
      </c>
      <c r="G462">
        <v>74.8</v>
      </c>
      <c r="H462">
        <v>74.8</v>
      </c>
      <c r="I462">
        <v>74.8</v>
      </c>
      <c r="J462">
        <v>627</v>
      </c>
    </row>
    <row r="463" spans="1:10">
      <c r="A463">
        <v>908</v>
      </c>
      <c r="B463">
        <v>74.8</v>
      </c>
      <c r="C463">
        <v>74.8</v>
      </c>
      <c r="D463">
        <v>74.900000000000006</v>
      </c>
      <c r="E463">
        <v>74.900000000000006</v>
      </c>
      <c r="F463">
        <v>74.900000000000006</v>
      </c>
      <c r="G463">
        <v>74.900000000000006</v>
      </c>
      <c r="H463">
        <v>74.900000000000006</v>
      </c>
      <c r="I463">
        <v>75</v>
      </c>
      <c r="J463">
        <v>625</v>
      </c>
    </row>
    <row r="464" spans="1:10">
      <c r="A464">
        <v>910</v>
      </c>
      <c r="B464">
        <v>75</v>
      </c>
      <c r="C464">
        <v>75</v>
      </c>
      <c r="D464">
        <v>75</v>
      </c>
      <c r="E464">
        <v>75.099999999999994</v>
      </c>
      <c r="F464">
        <v>75.099999999999994</v>
      </c>
      <c r="G464">
        <v>75.099999999999994</v>
      </c>
      <c r="H464">
        <v>75.099999999999994</v>
      </c>
      <c r="I464">
        <v>75.099999999999994</v>
      </c>
      <c r="J464">
        <v>623</v>
      </c>
    </row>
    <row r="465" spans="1:10">
      <c r="A465">
        <v>912</v>
      </c>
      <c r="B465">
        <v>75.2</v>
      </c>
      <c r="C465">
        <v>75.2</v>
      </c>
      <c r="D465">
        <v>75.2</v>
      </c>
      <c r="E465">
        <v>75.2</v>
      </c>
      <c r="F465">
        <v>75.2</v>
      </c>
      <c r="G465">
        <v>75.3</v>
      </c>
      <c r="H465">
        <v>75.3</v>
      </c>
      <c r="I465">
        <v>75.3</v>
      </c>
      <c r="J465">
        <v>621</v>
      </c>
    </row>
    <row r="466" spans="1:10">
      <c r="A466">
        <v>914</v>
      </c>
      <c r="B466">
        <v>75.3</v>
      </c>
      <c r="C466">
        <v>75.3</v>
      </c>
      <c r="D466">
        <v>75.400000000000006</v>
      </c>
      <c r="E466">
        <v>75.400000000000006</v>
      </c>
      <c r="F466">
        <v>75.400000000000006</v>
      </c>
      <c r="G466">
        <v>75.400000000000006</v>
      </c>
      <c r="H466">
        <v>75.400000000000006</v>
      </c>
      <c r="I466">
        <v>75.5</v>
      </c>
      <c r="J466">
        <v>619</v>
      </c>
    </row>
    <row r="467" spans="1:10">
      <c r="A467">
        <v>916</v>
      </c>
      <c r="B467">
        <v>75.5</v>
      </c>
      <c r="C467">
        <v>75.5</v>
      </c>
      <c r="D467">
        <v>75.5</v>
      </c>
      <c r="E467">
        <v>75.599999999999994</v>
      </c>
      <c r="F467">
        <v>75.599999999999994</v>
      </c>
      <c r="G467">
        <v>75.599999999999994</v>
      </c>
      <c r="H467">
        <v>75.599999999999994</v>
      </c>
      <c r="I467">
        <v>75.599999999999994</v>
      </c>
      <c r="J467">
        <v>617</v>
      </c>
    </row>
    <row r="468" spans="1:10">
      <c r="A468">
        <v>918</v>
      </c>
      <c r="B468">
        <v>75.7</v>
      </c>
      <c r="C468">
        <v>75.7</v>
      </c>
      <c r="D468">
        <v>75.7</v>
      </c>
      <c r="E468">
        <v>75.7</v>
      </c>
      <c r="F468">
        <v>75.7</v>
      </c>
      <c r="G468">
        <v>75.8</v>
      </c>
      <c r="H468">
        <v>75.8</v>
      </c>
      <c r="I468">
        <v>75.8</v>
      </c>
      <c r="J468">
        <v>615</v>
      </c>
    </row>
    <row r="469" spans="1:10">
      <c r="A469">
        <v>920</v>
      </c>
      <c r="B469">
        <v>75.8</v>
      </c>
      <c r="C469">
        <v>75.8</v>
      </c>
      <c r="D469">
        <v>75.900000000000006</v>
      </c>
      <c r="E469">
        <v>75.900000000000006</v>
      </c>
      <c r="F469">
        <v>75.900000000000006</v>
      </c>
      <c r="G469">
        <v>75.900000000000006</v>
      </c>
      <c r="H469">
        <v>75.900000000000006</v>
      </c>
      <c r="I469">
        <v>76</v>
      </c>
      <c r="J469">
        <v>613</v>
      </c>
    </row>
    <row r="470" spans="1:10">
      <c r="A470">
        <v>922</v>
      </c>
      <c r="B470">
        <v>76</v>
      </c>
      <c r="C470">
        <v>76</v>
      </c>
      <c r="D470">
        <v>76</v>
      </c>
      <c r="E470">
        <v>76.099999999999994</v>
      </c>
      <c r="F470">
        <v>76.099999999999994</v>
      </c>
      <c r="G470">
        <v>76.099999999999994</v>
      </c>
      <c r="H470">
        <v>76.099999999999994</v>
      </c>
      <c r="I470">
        <v>76.099999999999994</v>
      </c>
      <c r="J470">
        <v>611</v>
      </c>
    </row>
    <row r="471" spans="1:10">
      <c r="A471">
        <v>924</v>
      </c>
      <c r="B471">
        <v>76.2</v>
      </c>
      <c r="C471">
        <v>76.2</v>
      </c>
      <c r="D471">
        <v>76.2</v>
      </c>
      <c r="E471">
        <v>76.2</v>
      </c>
      <c r="F471">
        <v>76.2</v>
      </c>
      <c r="G471">
        <v>76.3</v>
      </c>
      <c r="H471">
        <v>76.3</v>
      </c>
      <c r="I471">
        <v>76.3</v>
      </c>
      <c r="J471">
        <v>609</v>
      </c>
    </row>
    <row r="472" spans="1:10">
      <c r="A472">
        <v>926</v>
      </c>
      <c r="B472">
        <v>76.3</v>
      </c>
      <c r="C472">
        <v>76.3</v>
      </c>
      <c r="D472">
        <v>76.400000000000006</v>
      </c>
      <c r="E472">
        <v>76.400000000000006</v>
      </c>
      <c r="F472">
        <v>76.400000000000006</v>
      </c>
      <c r="G472">
        <v>76.400000000000006</v>
      </c>
      <c r="H472">
        <v>76.400000000000006</v>
      </c>
      <c r="I472">
        <v>76.5</v>
      </c>
      <c r="J472">
        <v>607</v>
      </c>
    </row>
    <row r="473" spans="1:10">
      <c r="A473">
        <v>928</v>
      </c>
      <c r="B473">
        <v>76.5</v>
      </c>
      <c r="C473">
        <v>76.5</v>
      </c>
      <c r="D473">
        <v>76.5</v>
      </c>
      <c r="E473">
        <v>76.599999999999994</v>
      </c>
      <c r="F473">
        <v>76.599999999999994</v>
      </c>
      <c r="G473">
        <v>76.599999999999994</v>
      </c>
      <c r="H473">
        <v>76.599999999999994</v>
      </c>
      <c r="I473">
        <v>76.599999999999994</v>
      </c>
      <c r="J473">
        <v>605</v>
      </c>
    </row>
    <row r="474" spans="1:10">
      <c r="A474">
        <v>930</v>
      </c>
      <c r="B474">
        <v>76.7</v>
      </c>
      <c r="C474">
        <v>76.7</v>
      </c>
      <c r="D474">
        <v>76.7</v>
      </c>
      <c r="E474">
        <v>76.7</v>
      </c>
      <c r="F474">
        <v>76.7</v>
      </c>
      <c r="G474">
        <v>76.8</v>
      </c>
      <c r="H474">
        <v>76.8</v>
      </c>
      <c r="I474">
        <v>76.8</v>
      </c>
      <c r="J474">
        <v>603</v>
      </c>
    </row>
    <row r="475" spans="1:10">
      <c r="A475">
        <v>932</v>
      </c>
      <c r="B475">
        <v>76.8</v>
      </c>
      <c r="C475">
        <v>76.8</v>
      </c>
      <c r="D475">
        <v>76.900000000000006</v>
      </c>
      <c r="E475">
        <v>76.900000000000006</v>
      </c>
      <c r="F475">
        <v>76.900000000000006</v>
      </c>
      <c r="G475">
        <v>76.900000000000006</v>
      </c>
      <c r="H475">
        <v>76.900000000000006</v>
      </c>
      <c r="I475">
        <v>77</v>
      </c>
      <c r="J475">
        <v>601</v>
      </c>
    </row>
    <row r="476" spans="1:10">
      <c r="A476">
        <v>934</v>
      </c>
      <c r="B476">
        <v>77</v>
      </c>
      <c r="C476">
        <v>77</v>
      </c>
      <c r="D476">
        <v>77</v>
      </c>
      <c r="E476">
        <v>77.099999999999994</v>
      </c>
      <c r="F476">
        <v>77.099999999999994</v>
      </c>
      <c r="G476">
        <v>77.099999999999994</v>
      </c>
      <c r="H476">
        <v>77.099999999999994</v>
      </c>
      <c r="I476">
        <v>77.099999999999994</v>
      </c>
      <c r="J476">
        <v>599</v>
      </c>
    </row>
    <row r="477" spans="1:10">
      <c r="A477">
        <v>936</v>
      </c>
      <c r="B477">
        <v>77.2</v>
      </c>
      <c r="C477">
        <v>77.2</v>
      </c>
      <c r="D477">
        <v>77.2</v>
      </c>
      <c r="E477">
        <v>77.2</v>
      </c>
      <c r="F477">
        <v>77.2</v>
      </c>
      <c r="G477">
        <v>77.3</v>
      </c>
      <c r="H477">
        <v>77.3</v>
      </c>
      <c r="I477">
        <v>77.3</v>
      </c>
      <c r="J477">
        <v>597</v>
      </c>
    </row>
    <row r="478" spans="1:10">
      <c r="A478">
        <v>938</v>
      </c>
      <c r="B478">
        <v>77.3</v>
      </c>
      <c r="C478">
        <v>77.3</v>
      </c>
      <c r="D478">
        <v>77.400000000000006</v>
      </c>
      <c r="E478">
        <v>77.400000000000006</v>
      </c>
      <c r="F478">
        <v>77.400000000000006</v>
      </c>
      <c r="G478">
        <v>77.400000000000006</v>
      </c>
      <c r="H478">
        <v>77.400000000000006</v>
      </c>
      <c r="I478">
        <v>77.5</v>
      </c>
      <c r="J478">
        <v>595</v>
      </c>
    </row>
    <row r="479" spans="1:10">
      <c r="A479">
        <v>940</v>
      </c>
      <c r="B479">
        <v>77.5</v>
      </c>
      <c r="C479">
        <v>77.5</v>
      </c>
      <c r="D479">
        <v>77.5</v>
      </c>
      <c r="E479">
        <v>77.599999999999994</v>
      </c>
      <c r="F479">
        <v>77.599999999999994</v>
      </c>
      <c r="G479">
        <v>77.599999999999994</v>
      </c>
      <c r="H479">
        <v>77.599999999999994</v>
      </c>
      <c r="I479">
        <v>77.599999999999994</v>
      </c>
      <c r="J479">
        <v>593</v>
      </c>
    </row>
    <row r="480" spans="1:10">
      <c r="A480">
        <v>942</v>
      </c>
      <c r="B480">
        <v>77.7</v>
      </c>
      <c r="C480">
        <v>77.7</v>
      </c>
      <c r="D480">
        <v>77.7</v>
      </c>
      <c r="E480">
        <v>77.7</v>
      </c>
      <c r="F480">
        <v>77.7</v>
      </c>
      <c r="G480">
        <v>77.8</v>
      </c>
      <c r="H480">
        <v>77.8</v>
      </c>
      <c r="I480">
        <v>77.8</v>
      </c>
      <c r="J480">
        <v>591</v>
      </c>
    </row>
    <row r="481" spans="1:10">
      <c r="A481">
        <v>944</v>
      </c>
      <c r="B481">
        <v>77.8</v>
      </c>
      <c r="C481">
        <v>77.8</v>
      </c>
      <c r="D481">
        <v>77.900000000000006</v>
      </c>
      <c r="E481">
        <v>77.900000000000006</v>
      </c>
      <c r="F481">
        <v>77.900000000000006</v>
      </c>
      <c r="G481">
        <v>77.900000000000006</v>
      </c>
      <c r="H481">
        <v>77.900000000000006</v>
      </c>
      <c r="I481">
        <v>78</v>
      </c>
      <c r="J481">
        <v>589</v>
      </c>
    </row>
    <row r="482" spans="1:10">
      <c r="A482">
        <v>946</v>
      </c>
      <c r="B482">
        <v>78</v>
      </c>
      <c r="C482">
        <v>78</v>
      </c>
      <c r="D482">
        <v>78</v>
      </c>
      <c r="E482">
        <v>78.099999999999994</v>
      </c>
      <c r="F482">
        <v>78.099999999999994</v>
      </c>
      <c r="G482">
        <v>78.099999999999994</v>
      </c>
      <c r="H482">
        <v>78.099999999999994</v>
      </c>
      <c r="I482">
        <v>78.099999999999994</v>
      </c>
      <c r="J482">
        <v>587</v>
      </c>
    </row>
    <row r="483" spans="1:10">
      <c r="A483">
        <v>948</v>
      </c>
      <c r="B483">
        <v>78.2</v>
      </c>
      <c r="C483">
        <v>78.2</v>
      </c>
      <c r="D483">
        <v>78.2</v>
      </c>
      <c r="E483">
        <v>78.2</v>
      </c>
      <c r="F483">
        <v>78.2</v>
      </c>
      <c r="G483">
        <v>78.3</v>
      </c>
      <c r="H483">
        <v>78.3</v>
      </c>
      <c r="I483">
        <v>78.3</v>
      </c>
      <c r="J483">
        <v>585</v>
      </c>
    </row>
    <row r="484" spans="1:10">
      <c r="A484">
        <v>950</v>
      </c>
      <c r="B484">
        <v>78.3</v>
      </c>
      <c r="C484">
        <v>78.3</v>
      </c>
      <c r="D484">
        <v>78.400000000000006</v>
      </c>
      <c r="E484">
        <v>78.400000000000006</v>
      </c>
      <c r="F484">
        <v>78.400000000000006</v>
      </c>
      <c r="G484">
        <v>78.400000000000006</v>
      </c>
      <c r="H484">
        <v>78.400000000000006</v>
      </c>
      <c r="I484">
        <v>78.5</v>
      </c>
      <c r="J484">
        <v>583</v>
      </c>
    </row>
    <row r="485" spans="1:10">
      <c r="A485">
        <v>952</v>
      </c>
      <c r="B485">
        <v>78.5</v>
      </c>
      <c r="C485">
        <v>78.5</v>
      </c>
      <c r="D485">
        <v>78.5</v>
      </c>
      <c r="E485">
        <v>78.599999999999994</v>
      </c>
      <c r="F485">
        <v>78.599999999999994</v>
      </c>
      <c r="G485">
        <v>78.599999999999994</v>
      </c>
      <c r="H485">
        <v>78.599999999999994</v>
      </c>
      <c r="I485">
        <v>78.599999999999994</v>
      </c>
      <c r="J485">
        <v>581</v>
      </c>
    </row>
    <row r="486" spans="1:10">
      <c r="A486">
        <v>954</v>
      </c>
      <c r="B486">
        <v>78.7</v>
      </c>
      <c r="C486">
        <v>78.7</v>
      </c>
      <c r="D486">
        <v>78.7</v>
      </c>
      <c r="E486">
        <v>78.7</v>
      </c>
      <c r="F486">
        <v>78.7</v>
      </c>
      <c r="G486">
        <v>78.8</v>
      </c>
      <c r="H486">
        <v>78.8</v>
      </c>
      <c r="I486">
        <v>78.8</v>
      </c>
      <c r="J486">
        <v>579</v>
      </c>
    </row>
    <row r="487" spans="1:10">
      <c r="A487">
        <v>956</v>
      </c>
      <c r="B487">
        <v>78.8</v>
      </c>
      <c r="C487">
        <v>78.8</v>
      </c>
      <c r="D487">
        <v>78.900000000000006</v>
      </c>
      <c r="E487">
        <v>78.900000000000006</v>
      </c>
      <c r="F487">
        <v>78.900000000000006</v>
      </c>
      <c r="G487">
        <v>78.900000000000006</v>
      </c>
      <c r="H487">
        <v>78.900000000000006</v>
      </c>
      <c r="I487">
        <v>79</v>
      </c>
      <c r="J487">
        <v>577</v>
      </c>
    </row>
    <row r="488" spans="1:10">
      <c r="A488">
        <v>958</v>
      </c>
      <c r="B488">
        <v>79</v>
      </c>
      <c r="C488">
        <v>79</v>
      </c>
      <c r="D488">
        <v>79</v>
      </c>
      <c r="E488">
        <v>79.099999999999994</v>
      </c>
      <c r="F488">
        <v>79.099999999999994</v>
      </c>
      <c r="G488">
        <v>79.099999999999994</v>
      </c>
      <c r="H488">
        <v>79.099999999999994</v>
      </c>
      <c r="I488">
        <v>79.099999999999994</v>
      </c>
      <c r="J488">
        <v>575</v>
      </c>
    </row>
    <row r="489" spans="1:10">
      <c r="A489">
        <v>960</v>
      </c>
      <c r="B489">
        <v>79.2</v>
      </c>
      <c r="C489">
        <v>79.2</v>
      </c>
      <c r="D489">
        <v>79.2</v>
      </c>
      <c r="E489">
        <v>79.2</v>
      </c>
      <c r="F489">
        <v>79.2</v>
      </c>
      <c r="G489">
        <v>79.3</v>
      </c>
      <c r="H489">
        <v>79.3</v>
      </c>
      <c r="I489">
        <v>79.3</v>
      </c>
      <c r="J489">
        <v>573</v>
      </c>
    </row>
    <row r="490" spans="1:10">
      <c r="A490">
        <v>962</v>
      </c>
      <c r="B490">
        <v>79.3</v>
      </c>
      <c r="C490">
        <v>79.3</v>
      </c>
      <c r="D490">
        <v>79.400000000000006</v>
      </c>
      <c r="E490">
        <v>79.400000000000006</v>
      </c>
      <c r="F490">
        <v>79.400000000000006</v>
      </c>
      <c r="G490">
        <v>79.400000000000006</v>
      </c>
      <c r="H490">
        <v>79.400000000000006</v>
      </c>
      <c r="I490">
        <v>79.5</v>
      </c>
      <c r="J490">
        <v>571</v>
      </c>
    </row>
    <row r="491" spans="1:10">
      <c r="A491">
        <v>964</v>
      </c>
      <c r="B491">
        <v>79.5</v>
      </c>
      <c r="C491">
        <v>79.5</v>
      </c>
      <c r="D491">
        <v>79.5</v>
      </c>
      <c r="E491">
        <v>79.599999999999994</v>
      </c>
      <c r="F491">
        <v>79.599999999999994</v>
      </c>
      <c r="G491">
        <v>79.599999999999994</v>
      </c>
      <c r="H491">
        <v>79.599999999999994</v>
      </c>
      <c r="I491">
        <v>79.599999999999994</v>
      </c>
      <c r="J491">
        <v>569</v>
      </c>
    </row>
    <row r="492" spans="1:10">
      <c r="A492">
        <v>966</v>
      </c>
      <c r="B492">
        <v>79.7</v>
      </c>
      <c r="C492">
        <v>79.7</v>
      </c>
      <c r="D492">
        <v>79.7</v>
      </c>
      <c r="E492">
        <v>79.7</v>
      </c>
      <c r="F492">
        <v>79.7</v>
      </c>
      <c r="G492">
        <v>79.8</v>
      </c>
      <c r="H492">
        <v>79.8</v>
      </c>
      <c r="I492">
        <v>79.8</v>
      </c>
      <c r="J492">
        <v>567</v>
      </c>
    </row>
    <row r="493" spans="1:10">
      <c r="A493">
        <v>968</v>
      </c>
      <c r="B493">
        <v>79.8</v>
      </c>
      <c r="C493">
        <v>79.8</v>
      </c>
      <c r="D493">
        <v>79.900000000000006</v>
      </c>
      <c r="E493">
        <v>79.900000000000006</v>
      </c>
      <c r="F493">
        <v>79.900000000000006</v>
      </c>
      <c r="G493">
        <v>79.900000000000006</v>
      </c>
      <c r="H493">
        <v>79.900000000000006</v>
      </c>
      <c r="I493">
        <v>80</v>
      </c>
      <c r="J493">
        <v>565</v>
      </c>
    </row>
    <row r="494" spans="1:10">
      <c r="A494">
        <v>970</v>
      </c>
      <c r="B494">
        <v>80</v>
      </c>
      <c r="C494">
        <v>80</v>
      </c>
      <c r="D494">
        <v>80</v>
      </c>
      <c r="E494">
        <v>80.099999999999994</v>
      </c>
      <c r="F494">
        <v>80.099999999999994</v>
      </c>
      <c r="G494">
        <v>80.099999999999994</v>
      </c>
      <c r="H494">
        <v>80.099999999999994</v>
      </c>
      <c r="I494">
        <v>80.099999999999994</v>
      </c>
      <c r="J494">
        <v>563</v>
      </c>
    </row>
    <row r="495" spans="1:10">
      <c r="A495">
        <v>972</v>
      </c>
      <c r="B495">
        <v>80.2</v>
      </c>
      <c r="C495">
        <v>80.2</v>
      </c>
      <c r="D495">
        <v>80.2</v>
      </c>
      <c r="E495">
        <v>80.2</v>
      </c>
      <c r="F495">
        <v>80.2</v>
      </c>
      <c r="G495">
        <v>80.3</v>
      </c>
      <c r="H495">
        <v>80.3</v>
      </c>
      <c r="I495">
        <v>80.3</v>
      </c>
      <c r="J495">
        <v>561</v>
      </c>
    </row>
    <row r="496" spans="1:10">
      <c r="A496">
        <v>974</v>
      </c>
      <c r="B496">
        <v>80.3</v>
      </c>
      <c r="C496">
        <v>80.3</v>
      </c>
      <c r="D496">
        <v>80.400000000000006</v>
      </c>
      <c r="E496">
        <v>80.400000000000006</v>
      </c>
      <c r="F496">
        <v>80.400000000000006</v>
      </c>
      <c r="G496">
        <v>80.400000000000006</v>
      </c>
      <c r="H496">
        <v>80.400000000000006</v>
      </c>
      <c r="I496">
        <v>80.5</v>
      </c>
      <c r="J496">
        <v>559</v>
      </c>
    </row>
    <row r="497" spans="1:10">
      <c r="A497">
        <v>976</v>
      </c>
      <c r="B497">
        <v>80.5</v>
      </c>
      <c r="C497">
        <v>80.5</v>
      </c>
      <c r="D497">
        <v>80.5</v>
      </c>
      <c r="E497">
        <v>80.599999999999994</v>
      </c>
      <c r="F497">
        <v>80.599999999999994</v>
      </c>
      <c r="G497">
        <v>80.599999999999994</v>
      </c>
      <c r="H497">
        <v>80.599999999999994</v>
      </c>
      <c r="I497">
        <v>80.599999999999994</v>
      </c>
      <c r="J497">
        <v>557</v>
      </c>
    </row>
    <row r="498" spans="1:10">
      <c r="A498">
        <v>978</v>
      </c>
      <c r="B498">
        <v>80.7</v>
      </c>
      <c r="C498">
        <v>80.7</v>
      </c>
      <c r="D498">
        <v>80.7</v>
      </c>
      <c r="E498">
        <v>80.7</v>
      </c>
      <c r="F498">
        <v>80.7</v>
      </c>
      <c r="G498">
        <v>80.8</v>
      </c>
      <c r="H498">
        <v>80.8</v>
      </c>
      <c r="I498">
        <v>80.8</v>
      </c>
      <c r="J498">
        <v>555</v>
      </c>
    </row>
    <row r="499" spans="1:10">
      <c r="A499">
        <v>980</v>
      </c>
      <c r="B499">
        <v>80.8</v>
      </c>
      <c r="C499">
        <v>80.8</v>
      </c>
      <c r="D499">
        <v>80.900000000000006</v>
      </c>
      <c r="E499">
        <v>80.900000000000006</v>
      </c>
      <c r="F499">
        <v>80.900000000000006</v>
      </c>
      <c r="G499">
        <v>80.900000000000006</v>
      </c>
      <c r="H499">
        <v>81</v>
      </c>
      <c r="I499">
        <v>81</v>
      </c>
      <c r="J499">
        <v>553</v>
      </c>
    </row>
    <row r="500" spans="1:10">
      <c r="A500">
        <v>982</v>
      </c>
      <c r="B500">
        <v>81</v>
      </c>
      <c r="C500">
        <v>81</v>
      </c>
      <c r="D500">
        <v>81</v>
      </c>
      <c r="E500">
        <v>81.099999999999994</v>
      </c>
      <c r="F500">
        <v>81.099999999999994</v>
      </c>
      <c r="G500">
        <v>81.099999999999994</v>
      </c>
      <c r="H500">
        <v>81.099999999999994</v>
      </c>
      <c r="I500">
        <v>81.099999999999994</v>
      </c>
      <c r="J500">
        <v>551</v>
      </c>
    </row>
    <row r="501" spans="1:10">
      <c r="A501">
        <v>984</v>
      </c>
      <c r="B501">
        <v>81.2</v>
      </c>
      <c r="C501">
        <v>81.2</v>
      </c>
      <c r="D501">
        <v>81.2</v>
      </c>
      <c r="E501">
        <v>81.2</v>
      </c>
      <c r="F501">
        <v>81.2</v>
      </c>
      <c r="G501">
        <v>81.3</v>
      </c>
      <c r="H501">
        <v>81.3</v>
      </c>
      <c r="I501">
        <v>81.3</v>
      </c>
      <c r="J501">
        <v>549</v>
      </c>
    </row>
    <row r="502" spans="1:10">
      <c r="A502">
        <v>986</v>
      </c>
      <c r="B502">
        <v>81.3</v>
      </c>
      <c r="C502">
        <v>81.3</v>
      </c>
      <c r="D502">
        <v>81.400000000000006</v>
      </c>
      <c r="E502">
        <v>81.400000000000006</v>
      </c>
      <c r="F502">
        <v>81.400000000000006</v>
      </c>
      <c r="G502">
        <v>81.400000000000006</v>
      </c>
      <c r="H502">
        <v>81.5</v>
      </c>
      <c r="I502">
        <v>81.5</v>
      </c>
      <c r="J502">
        <v>547</v>
      </c>
    </row>
    <row r="503" spans="1:10">
      <c r="A503">
        <v>988</v>
      </c>
      <c r="B503">
        <v>81.5</v>
      </c>
      <c r="C503">
        <v>81.5</v>
      </c>
      <c r="D503">
        <v>81.5</v>
      </c>
      <c r="E503">
        <v>81.599999999999994</v>
      </c>
      <c r="F503">
        <v>81.599999999999994</v>
      </c>
      <c r="G503">
        <v>81.599999999999994</v>
      </c>
      <c r="H503">
        <v>81.599999999999994</v>
      </c>
      <c r="I503">
        <v>81.599999999999994</v>
      </c>
      <c r="J503">
        <v>545</v>
      </c>
    </row>
    <row r="504" spans="1:10">
      <c r="A504">
        <v>990</v>
      </c>
      <c r="B504">
        <v>81.7</v>
      </c>
      <c r="C504">
        <v>81.7</v>
      </c>
      <c r="D504">
        <v>81.7</v>
      </c>
      <c r="E504">
        <v>81.7</v>
      </c>
      <c r="F504">
        <v>81.7</v>
      </c>
      <c r="G504">
        <v>81.8</v>
      </c>
      <c r="H504">
        <v>81.8</v>
      </c>
      <c r="I504">
        <v>81.8</v>
      </c>
      <c r="J504">
        <v>543</v>
      </c>
    </row>
    <row r="505" spans="1:10">
      <c r="A505">
        <v>992</v>
      </c>
      <c r="B505">
        <v>81.8</v>
      </c>
      <c r="C505">
        <v>81.8</v>
      </c>
      <c r="D505">
        <v>81.900000000000006</v>
      </c>
      <c r="E505">
        <v>81.900000000000006</v>
      </c>
      <c r="F505">
        <v>81.900000000000006</v>
      </c>
      <c r="G505">
        <v>81.900000000000006</v>
      </c>
      <c r="H505">
        <v>82</v>
      </c>
      <c r="I505">
        <v>82</v>
      </c>
      <c r="J505">
        <v>541</v>
      </c>
    </row>
    <row r="506" spans="1:10">
      <c r="A506">
        <v>994</v>
      </c>
      <c r="B506">
        <v>82</v>
      </c>
      <c r="C506">
        <v>82</v>
      </c>
      <c r="D506">
        <v>82</v>
      </c>
      <c r="E506">
        <v>82.1</v>
      </c>
      <c r="F506">
        <v>82.1</v>
      </c>
      <c r="G506">
        <v>82.1</v>
      </c>
      <c r="H506">
        <v>82.1</v>
      </c>
      <c r="I506">
        <v>82.1</v>
      </c>
      <c r="J506">
        <v>539</v>
      </c>
    </row>
    <row r="507" spans="1:10">
      <c r="A507">
        <v>996</v>
      </c>
      <c r="B507">
        <v>82.2</v>
      </c>
      <c r="C507">
        <v>82.2</v>
      </c>
      <c r="D507">
        <v>82.2</v>
      </c>
      <c r="E507">
        <v>82.2</v>
      </c>
      <c r="F507">
        <v>82.2</v>
      </c>
      <c r="G507">
        <v>82.3</v>
      </c>
      <c r="H507">
        <v>82.3</v>
      </c>
      <c r="I507">
        <v>82.3</v>
      </c>
      <c r="J507">
        <v>537</v>
      </c>
    </row>
    <row r="508" spans="1:10">
      <c r="A508">
        <v>998</v>
      </c>
      <c r="B508">
        <v>82.3</v>
      </c>
      <c r="C508">
        <v>82.3</v>
      </c>
      <c r="D508">
        <v>82.4</v>
      </c>
      <c r="E508">
        <v>82.4</v>
      </c>
      <c r="F508">
        <v>82.4</v>
      </c>
      <c r="G508">
        <v>82.4</v>
      </c>
      <c r="H508">
        <v>82.5</v>
      </c>
      <c r="I508">
        <v>82.5</v>
      </c>
      <c r="J508">
        <v>535</v>
      </c>
    </row>
    <row r="509" spans="1:10">
      <c r="A509">
        <v>1000</v>
      </c>
      <c r="B509">
        <v>82.5</v>
      </c>
      <c r="C509">
        <v>82.5</v>
      </c>
      <c r="D509">
        <v>82.5</v>
      </c>
      <c r="E509">
        <v>82.6</v>
      </c>
      <c r="F509">
        <v>82.6</v>
      </c>
      <c r="G509">
        <v>82.6</v>
      </c>
      <c r="H509">
        <v>82.6</v>
      </c>
      <c r="I509">
        <v>82.6</v>
      </c>
      <c r="J509">
        <v>533</v>
      </c>
    </row>
    <row r="510" spans="1:10">
      <c r="A510">
        <v>1002</v>
      </c>
      <c r="B510">
        <v>82.7</v>
      </c>
      <c r="C510">
        <v>82.7</v>
      </c>
      <c r="D510">
        <v>82.7</v>
      </c>
      <c r="E510">
        <v>82.7</v>
      </c>
      <c r="F510">
        <v>82.7</v>
      </c>
      <c r="G510">
        <v>82.8</v>
      </c>
      <c r="H510">
        <v>82.8</v>
      </c>
      <c r="I510">
        <v>82.8</v>
      </c>
      <c r="J510">
        <v>531</v>
      </c>
    </row>
    <row r="511" spans="1:10">
      <c r="A511">
        <v>1004</v>
      </c>
      <c r="B511">
        <v>82.8</v>
      </c>
      <c r="C511">
        <v>82.8</v>
      </c>
      <c r="D511">
        <v>82.9</v>
      </c>
      <c r="E511">
        <v>82.9</v>
      </c>
      <c r="F511">
        <v>82.9</v>
      </c>
      <c r="G511">
        <v>82.9</v>
      </c>
      <c r="H511">
        <v>83</v>
      </c>
      <c r="I511">
        <v>83</v>
      </c>
      <c r="J511">
        <v>529</v>
      </c>
    </row>
    <row r="512" spans="1:10">
      <c r="A512">
        <v>1006</v>
      </c>
      <c r="B512">
        <v>83</v>
      </c>
      <c r="C512">
        <v>83</v>
      </c>
      <c r="D512">
        <v>83</v>
      </c>
      <c r="E512">
        <v>83.1</v>
      </c>
      <c r="F512">
        <v>83.1</v>
      </c>
      <c r="G512">
        <v>83.1</v>
      </c>
      <c r="H512">
        <v>83.1</v>
      </c>
      <c r="I512">
        <v>83.1</v>
      </c>
      <c r="J512">
        <v>527</v>
      </c>
    </row>
    <row r="513" spans="1:10">
      <c r="A513">
        <v>1008</v>
      </c>
      <c r="B513">
        <v>83.2</v>
      </c>
      <c r="C513">
        <v>83.2</v>
      </c>
      <c r="D513">
        <v>83.2</v>
      </c>
      <c r="E513">
        <v>83.2</v>
      </c>
      <c r="F513">
        <v>83.2</v>
      </c>
      <c r="G513">
        <v>83.3</v>
      </c>
      <c r="H513">
        <v>83.3</v>
      </c>
      <c r="I513">
        <v>83.3</v>
      </c>
      <c r="J513">
        <v>525</v>
      </c>
    </row>
    <row r="514" spans="1:10">
      <c r="A514">
        <v>1010</v>
      </c>
      <c r="B514">
        <v>83.3</v>
      </c>
      <c r="C514">
        <v>83.3</v>
      </c>
      <c r="D514">
        <v>83.4</v>
      </c>
      <c r="E514">
        <v>83.4</v>
      </c>
      <c r="F514">
        <v>83.4</v>
      </c>
      <c r="G514">
        <v>83.4</v>
      </c>
      <c r="H514">
        <v>83.5</v>
      </c>
      <c r="I514">
        <v>83.5</v>
      </c>
      <c r="J514">
        <v>523</v>
      </c>
    </row>
    <row r="515" spans="1:10">
      <c r="A515">
        <v>1012</v>
      </c>
      <c r="B515">
        <v>83.5</v>
      </c>
      <c r="C515">
        <v>83.5</v>
      </c>
      <c r="D515">
        <v>83.5</v>
      </c>
      <c r="E515">
        <v>83.6</v>
      </c>
      <c r="F515">
        <v>83.6</v>
      </c>
      <c r="G515">
        <v>83.6</v>
      </c>
      <c r="H515">
        <v>83.6</v>
      </c>
      <c r="I515">
        <v>83.6</v>
      </c>
      <c r="J515">
        <v>521</v>
      </c>
    </row>
    <row r="516" spans="1:10">
      <c r="A516">
        <v>1014</v>
      </c>
      <c r="B516">
        <v>83.7</v>
      </c>
      <c r="C516">
        <v>83.7</v>
      </c>
      <c r="D516">
        <v>83.7</v>
      </c>
      <c r="E516">
        <v>83.7</v>
      </c>
      <c r="F516">
        <v>83.7</v>
      </c>
      <c r="G516">
        <v>83.8</v>
      </c>
      <c r="H516">
        <v>83.8</v>
      </c>
      <c r="I516">
        <v>83.8</v>
      </c>
      <c r="J516">
        <v>519</v>
      </c>
    </row>
    <row r="517" spans="1:10">
      <c r="A517">
        <v>1016</v>
      </c>
      <c r="B517">
        <v>83.8</v>
      </c>
      <c r="C517">
        <v>83.8</v>
      </c>
      <c r="D517">
        <v>83.9</v>
      </c>
      <c r="E517">
        <v>83.9</v>
      </c>
      <c r="F517">
        <v>83.9</v>
      </c>
      <c r="G517">
        <v>83.9</v>
      </c>
      <c r="H517">
        <v>84</v>
      </c>
      <c r="I517">
        <v>84</v>
      </c>
      <c r="J517">
        <v>517</v>
      </c>
    </row>
    <row r="518" spans="1:10">
      <c r="A518">
        <v>1018</v>
      </c>
      <c r="B518">
        <v>84</v>
      </c>
      <c r="C518">
        <v>84</v>
      </c>
      <c r="D518">
        <v>84</v>
      </c>
      <c r="E518">
        <v>84.1</v>
      </c>
      <c r="F518">
        <v>84.1</v>
      </c>
      <c r="G518">
        <v>84.1</v>
      </c>
      <c r="H518">
        <v>84.1</v>
      </c>
      <c r="I518">
        <v>84.1</v>
      </c>
      <c r="J518">
        <v>515</v>
      </c>
    </row>
    <row r="519" spans="1:10">
      <c r="A519">
        <v>1020</v>
      </c>
      <c r="B519">
        <v>84.2</v>
      </c>
      <c r="C519">
        <v>84.2</v>
      </c>
      <c r="D519">
        <v>84.2</v>
      </c>
      <c r="E519">
        <v>84.2</v>
      </c>
      <c r="F519">
        <v>84.2</v>
      </c>
      <c r="G519">
        <v>84.3</v>
      </c>
      <c r="H519">
        <v>84.3</v>
      </c>
      <c r="I519">
        <v>84.3</v>
      </c>
      <c r="J519">
        <v>513</v>
      </c>
    </row>
    <row r="520" spans="1:10">
      <c r="A520">
        <v>1022</v>
      </c>
      <c r="B520">
        <v>84.3</v>
      </c>
      <c r="C520">
        <v>84.3</v>
      </c>
      <c r="D520">
        <v>84.4</v>
      </c>
      <c r="E520">
        <v>84.4</v>
      </c>
      <c r="F520">
        <v>84.4</v>
      </c>
      <c r="G520">
        <v>84.4</v>
      </c>
      <c r="H520">
        <v>84.5</v>
      </c>
      <c r="I520">
        <v>84.5</v>
      </c>
      <c r="J520">
        <v>511</v>
      </c>
    </row>
    <row r="521" spans="1:10">
      <c r="A521">
        <v>1024</v>
      </c>
      <c r="B521">
        <v>84.5</v>
      </c>
      <c r="C521">
        <v>84.5</v>
      </c>
      <c r="D521">
        <v>84.5</v>
      </c>
      <c r="E521">
        <v>84.6</v>
      </c>
      <c r="F521">
        <v>84.6</v>
      </c>
      <c r="G521">
        <v>84.6</v>
      </c>
      <c r="H521">
        <v>84.6</v>
      </c>
      <c r="I521">
        <v>84.6</v>
      </c>
      <c r="J521">
        <v>509</v>
      </c>
    </row>
    <row r="522" spans="1:10">
      <c r="A522">
        <v>1026</v>
      </c>
      <c r="B522">
        <v>84.7</v>
      </c>
      <c r="C522">
        <v>84.7</v>
      </c>
      <c r="D522">
        <v>84.7</v>
      </c>
      <c r="E522">
        <v>84.7</v>
      </c>
      <c r="F522">
        <v>84.7</v>
      </c>
      <c r="G522">
        <v>84.8</v>
      </c>
      <c r="H522">
        <v>84.8</v>
      </c>
      <c r="I522">
        <v>84.8</v>
      </c>
      <c r="J522">
        <v>507</v>
      </c>
    </row>
    <row r="523" spans="1:10">
      <c r="A523">
        <v>1028</v>
      </c>
      <c r="B523">
        <v>84.8</v>
      </c>
      <c r="C523">
        <v>84.8</v>
      </c>
      <c r="D523">
        <v>84.9</v>
      </c>
      <c r="E523">
        <v>84.9</v>
      </c>
      <c r="F523">
        <v>84.9</v>
      </c>
      <c r="G523">
        <v>84.9</v>
      </c>
      <c r="H523">
        <v>85</v>
      </c>
      <c r="I523">
        <v>85</v>
      </c>
      <c r="J523">
        <v>505</v>
      </c>
    </row>
    <row r="524" spans="1:10">
      <c r="A524">
        <v>1030</v>
      </c>
      <c r="B524">
        <v>85</v>
      </c>
      <c r="C524">
        <v>85</v>
      </c>
      <c r="D524">
        <v>85</v>
      </c>
      <c r="E524">
        <v>85.1</v>
      </c>
      <c r="F524">
        <v>85.1</v>
      </c>
      <c r="G524">
        <v>85.1</v>
      </c>
      <c r="H524">
        <v>85.1</v>
      </c>
      <c r="I524">
        <v>85.1</v>
      </c>
      <c r="J524">
        <v>503</v>
      </c>
    </row>
    <row r="525" spans="1:10">
      <c r="A525">
        <v>1032</v>
      </c>
      <c r="B525">
        <v>85.2</v>
      </c>
      <c r="C525">
        <v>85.2</v>
      </c>
      <c r="D525">
        <v>85.2</v>
      </c>
      <c r="E525">
        <v>85.2</v>
      </c>
      <c r="F525">
        <v>85.2</v>
      </c>
      <c r="G525">
        <v>85.3</v>
      </c>
      <c r="H525">
        <v>85.3</v>
      </c>
      <c r="I525">
        <v>85.3</v>
      </c>
      <c r="J525">
        <v>501</v>
      </c>
    </row>
    <row r="526" spans="1:10">
      <c r="A526">
        <v>1034</v>
      </c>
      <c r="B526">
        <v>85.3</v>
      </c>
      <c r="C526">
        <v>85.3</v>
      </c>
      <c r="D526">
        <v>85.4</v>
      </c>
      <c r="E526">
        <v>85.4</v>
      </c>
      <c r="F526">
        <v>85.4</v>
      </c>
      <c r="G526">
        <v>85.4</v>
      </c>
      <c r="H526">
        <v>85.5</v>
      </c>
      <c r="I526">
        <v>85.5</v>
      </c>
      <c r="J526">
        <v>499</v>
      </c>
    </row>
    <row r="527" spans="1:10">
      <c r="A527">
        <v>1036</v>
      </c>
      <c r="B527">
        <v>85.5</v>
      </c>
      <c r="C527">
        <v>85.5</v>
      </c>
      <c r="D527">
        <v>85.5</v>
      </c>
      <c r="E527">
        <v>85.6</v>
      </c>
      <c r="F527">
        <v>85.6</v>
      </c>
      <c r="G527">
        <v>85.6</v>
      </c>
      <c r="H527">
        <v>85.6</v>
      </c>
      <c r="I527">
        <v>85.6</v>
      </c>
      <c r="J527">
        <v>497</v>
      </c>
    </row>
    <row r="528" spans="1:10">
      <c r="A528">
        <v>1038</v>
      </c>
      <c r="B528">
        <v>85.7</v>
      </c>
      <c r="C528">
        <v>85.7</v>
      </c>
      <c r="D528">
        <v>85.7</v>
      </c>
      <c r="E528">
        <v>85.7</v>
      </c>
      <c r="F528">
        <v>85.7</v>
      </c>
      <c r="G528">
        <v>85.8</v>
      </c>
      <c r="H528">
        <v>85.8</v>
      </c>
      <c r="I528">
        <v>85.8</v>
      </c>
      <c r="J528">
        <v>495</v>
      </c>
    </row>
    <row r="529" spans="1:10">
      <c r="A529">
        <v>1040</v>
      </c>
      <c r="B529">
        <v>85.8</v>
      </c>
      <c r="C529">
        <v>85.8</v>
      </c>
      <c r="D529">
        <v>85.9</v>
      </c>
      <c r="E529">
        <v>85.9</v>
      </c>
      <c r="F529">
        <v>85.9</v>
      </c>
      <c r="G529">
        <v>85.9</v>
      </c>
      <c r="H529">
        <v>86</v>
      </c>
      <c r="I529">
        <v>86</v>
      </c>
      <c r="J529">
        <v>493</v>
      </c>
    </row>
    <row r="530" spans="1:10">
      <c r="A530">
        <v>1042</v>
      </c>
      <c r="B530">
        <v>86</v>
      </c>
      <c r="C530">
        <v>86</v>
      </c>
      <c r="D530">
        <v>86</v>
      </c>
      <c r="E530">
        <v>86.1</v>
      </c>
      <c r="F530">
        <v>86.1</v>
      </c>
      <c r="G530">
        <v>86.1</v>
      </c>
      <c r="H530">
        <v>86.1</v>
      </c>
      <c r="I530">
        <v>86.1</v>
      </c>
      <c r="J530">
        <v>491</v>
      </c>
    </row>
    <row r="531" spans="1:10">
      <c r="A531">
        <v>1044</v>
      </c>
      <c r="B531">
        <v>86.2</v>
      </c>
      <c r="C531">
        <v>86.2</v>
      </c>
      <c r="D531">
        <v>86.2</v>
      </c>
      <c r="E531">
        <v>86.2</v>
      </c>
      <c r="F531">
        <v>86.2</v>
      </c>
      <c r="G531">
        <v>86.3</v>
      </c>
      <c r="H531">
        <v>86.3</v>
      </c>
      <c r="I531">
        <v>86.3</v>
      </c>
      <c r="J531">
        <v>489</v>
      </c>
    </row>
    <row r="532" spans="1:10">
      <c r="A532">
        <v>1046</v>
      </c>
      <c r="B532">
        <v>86.3</v>
      </c>
      <c r="C532">
        <v>86.3</v>
      </c>
      <c r="D532">
        <v>86.4</v>
      </c>
      <c r="E532">
        <v>86.4</v>
      </c>
      <c r="F532">
        <v>86.4</v>
      </c>
      <c r="G532">
        <v>86.4</v>
      </c>
      <c r="H532">
        <v>86.5</v>
      </c>
      <c r="I532">
        <v>86.5</v>
      </c>
      <c r="J532">
        <v>487</v>
      </c>
    </row>
    <row r="533" spans="1:10">
      <c r="A533">
        <v>1048</v>
      </c>
      <c r="B533">
        <v>86.5</v>
      </c>
      <c r="C533">
        <v>86.5</v>
      </c>
      <c r="D533">
        <v>86.5</v>
      </c>
      <c r="E533">
        <v>86.6</v>
      </c>
      <c r="F533">
        <v>86.6</v>
      </c>
      <c r="G533">
        <v>86.6</v>
      </c>
      <c r="H533">
        <v>86.6</v>
      </c>
      <c r="I533">
        <v>86.6</v>
      </c>
      <c r="J533">
        <v>485</v>
      </c>
    </row>
    <row r="534" spans="1:10">
      <c r="A534">
        <v>1050</v>
      </c>
      <c r="B534">
        <v>86.7</v>
      </c>
      <c r="C534">
        <v>86.7</v>
      </c>
      <c r="D534">
        <v>86.7</v>
      </c>
      <c r="E534">
        <v>86.7</v>
      </c>
      <c r="F534">
        <v>86.7</v>
      </c>
      <c r="G534">
        <v>86.8</v>
      </c>
      <c r="H534">
        <v>86.8</v>
      </c>
      <c r="I534">
        <v>86.8</v>
      </c>
      <c r="J534">
        <v>483</v>
      </c>
    </row>
    <row r="535" spans="1:10">
      <c r="A535">
        <v>1052</v>
      </c>
      <c r="B535">
        <v>86.8</v>
      </c>
      <c r="C535">
        <v>86.8</v>
      </c>
      <c r="D535">
        <v>86.9</v>
      </c>
      <c r="E535">
        <v>86.9</v>
      </c>
      <c r="F535">
        <v>86.9</v>
      </c>
      <c r="G535">
        <v>86.9</v>
      </c>
      <c r="H535">
        <v>87</v>
      </c>
      <c r="I535">
        <v>87</v>
      </c>
      <c r="J535">
        <v>481</v>
      </c>
    </row>
    <row r="536" spans="1:10">
      <c r="A536">
        <v>1054</v>
      </c>
      <c r="B536">
        <v>87</v>
      </c>
      <c r="C536">
        <v>87</v>
      </c>
      <c r="D536">
        <v>87</v>
      </c>
      <c r="E536">
        <v>87.1</v>
      </c>
      <c r="F536">
        <v>87.1</v>
      </c>
      <c r="G536">
        <v>87.1</v>
      </c>
      <c r="H536">
        <v>87.1</v>
      </c>
      <c r="I536">
        <v>87.1</v>
      </c>
      <c r="J536">
        <v>479</v>
      </c>
    </row>
    <row r="537" spans="1:10">
      <c r="A537">
        <v>1056</v>
      </c>
      <c r="B537">
        <v>87.2</v>
      </c>
      <c r="C537">
        <v>87.2</v>
      </c>
      <c r="D537">
        <v>87.2</v>
      </c>
      <c r="E537">
        <v>87.2</v>
      </c>
      <c r="F537">
        <v>87.2</v>
      </c>
      <c r="G537">
        <v>87.3</v>
      </c>
      <c r="H537">
        <v>87.3</v>
      </c>
      <c r="I537">
        <v>87.3</v>
      </c>
      <c r="J537">
        <v>477</v>
      </c>
    </row>
    <row r="538" spans="1:10">
      <c r="A538">
        <v>1058</v>
      </c>
      <c r="B538">
        <v>87.3</v>
      </c>
      <c r="C538">
        <v>87.3</v>
      </c>
      <c r="D538">
        <v>87.4</v>
      </c>
      <c r="E538">
        <v>87.4</v>
      </c>
      <c r="F538">
        <v>87.4</v>
      </c>
      <c r="G538">
        <v>87.4</v>
      </c>
      <c r="H538">
        <v>87.5</v>
      </c>
      <c r="I538">
        <v>87.5</v>
      </c>
      <c r="J538">
        <v>475</v>
      </c>
    </row>
    <row r="539" spans="1:10">
      <c r="A539">
        <v>1060</v>
      </c>
      <c r="B539">
        <v>87.5</v>
      </c>
      <c r="C539">
        <v>87.5</v>
      </c>
      <c r="D539">
        <v>87.5</v>
      </c>
      <c r="E539">
        <v>87.6</v>
      </c>
      <c r="F539">
        <v>87.6</v>
      </c>
      <c r="G539">
        <v>87.6</v>
      </c>
      <c r="H539">
        <v>87.6</v>
      </c>
      <c r="I539">
        <v>87.6</v>
      </c>
      <c r="J539">
        <v>473</v>
      </c>
    </row>
    <row r="540" spans="1:10">
      <c r="A540">
        <v>1062</v>
      </c>
      <c r="B540">
        <v>87.7</v>
      </c>
      <c r="C540">
        <v>87.7</v>
      </c>
      <c r="D540">
        <v>87.7</v>
      </c>
      <c r="E540">
        <v>87.7</v>
      </c>
      <c r="F540">
        <v>87.7</v>
      </c>
      <c r="G540">
        <v>87.8</v>
      </c>
      <c r="H540">
        <v>87.8</v>
      </c>
      <c r="I540">
        <v>87.8</v>
      </c>
      <c r="J540">
        <v>471</v>
      </c>
    </row>
    <row r="541" spans="1:10">
      <c r="A541">
        <v>1064</v>
      </c>
      <c r="B541">
        <v>87.8</v>
      </c>
      <c r="C541">
        <v>87.8</v>
      </c>
      <c r="D541">
        <v>87.9</v>
      </c>
      <c r="E541">
        <v>87.9</v>
      </c>
      <c r="F541">
        <v>87.9</v>
      </c>
      <c r="G541">
        <v>87.9</v>
      </c>
      <c r="H541">
        <v>88</v>
      </c>
      <c r="I541">
        <v>88</v>
      </c>
      <c r="J541">
        <v>469</v>
      </c>
    </row>
    <row r="542" spans="1:10">
      <c r="A542">
        <v>1066</v>
      </c>
      <c r="B542">
        <v>88</v>
      </c>
      <c r="C542">
        <v>88</v>
      </c>
      <c r="D542">
        <v>88</v>
      </c>
      <c r="E542">
        <v>88.1</v>
      </c>
      <c r="F542">
        <v>88.1</v>
      </c>
      <c r="G542">
        <v>88.1</v>
      </c>
      <c r="H542">
        <v>88.1</v>
      </c>
      <c r="I542">
        <v>88.1</v>
      </c>
      <c r="J542">
        <v>467</v>
      </c>
    </row>
    <row r="543" spans="1:10">
      <c r="A543">
        <v>1068</v>
      </c>
      <c r="B543">
        <v>88.2</v>
      </c>
      <c r="C543">
        <v>88.2</v>
      </c>
      <c r="D543">
        <v>88.2</v>
      </c>
      <c r="E543">
        <v>88.2</v>
      </c>
      <c r="F543">
        <v>88.2</v>
      </c>
      <c r="G543">
        <v>88.3</v>
      </c>
      <c r="H543">
        <v>88.3</v>
      </c>
      <c r="I543">
        <v>88.3</v>
      </c>
      <c r="J543">
        <v>465</v>
      </c>
    </row>
    <row r="544" spans="1:10">
      <c r="A544">
        <v>1070</v>
      </c>
      <c r="B544">
        <v>88.3</v>
      </c>
      <c r="C544">
        <v>88.3</v>
      </c>
      <c r="D544">
        <v>88.4</v>
      </c>
      <c r="E544">
        <v>88.4</v>
      </c>
      <c r="F544">
        <v>88.4</v>
      </c>
      <c r="G544">
        <v>88.4</v>
      </c>
      <c r="H544">
        <v>88.5</v>
      </c>
      <c r="I544">
        <v>88.5</v>
      </c>
      <c r="J544">
        <v>463</v>
      </c>
    </row>
    <row r="545" spans="1:10">
      <c r="A545">
        <v>1072</v>
      </c>
      <c r="B545">
        <v>88.5</v>
      </c>
      <c r="C545">
        <v>88.5</v>
      </c>
      <c r="D545">
        <v>88.5</v>
      </c>
      <c r="E545">
        <v>88.6</v>
      </c>
      <c r="F545">
        <v>88.6</v>
      </c>
      <c r="G545">
        <v>88.6</v>
      </c>
      <c r="H545">
        <v>88.6</v>
      </c>
      <c r="I545">
        <v>88.6</v>
      </c>
      <c r="J545">
        <v>461</v>
      </c>
    </row>
    <row r="546" spans="1:10">
      <c r="A546">
        <v>1074</v>
      </c>
      <c r="B546">
        <v>88.7</v>
      </c>
      <c r="C546">
        <v>88.7</v>
      </c>
      <c r="D546">
        <v>88.7</v>
      </c>
      <c r="E546">
        <v>88.7</v>
      </c>
      <c r="F546">
        <v>88.7</v>
      </c>
      <c r="G546">
        <v>88.8</v>
      </c>
      <c r="H546">
        <v>88.8</v>
      </c>
      <c r="I546">
        <v>88.8</v>
      </c>
      <c r="J546">
        <v>459</v>
      </c>
    </row>
    <row r="547" spans="1:10">
      <c r="A547">
        <v>1076</v>
      </c>
      <c r="B547">
        <v>88.8</v>
      </c>
      <c r="C547">
        <v>88.8</v>
      </c>
      <c r="D547">
        <v>88.9</v>
      </c>
      <c r="E547">
        <v>88.9</v>
      </c>
      <c r="F547">
        <v>88.9</v>
      </c>
      <c r="G547">
        <v>88.9</v>
      </c>
      <c r="H547">
        <v>89</v>
      </c>
      <c r="I547">
        <v>89</v>
      </c>
      <c r="J547">
        <v>457</v>
      </c>
    </row>
    <row r="548" spans="1:10">
      <c r="A548">
        <v>1078</v>
      </c>
      <c r="B548">
        <v>89</v>
      </c>
      <c r="C548">
        <v>89</v>
      </c>
      <c r="D548">
        <v>89</v>
      </c>
      <c r="E548">
        <v>89.1</v>
      </c>
      <c r="F548">
        <v>89.1</v>
      </c>
      <c r="G548">
        <v>89.1</v>
      </c>
      <c r="H548">
        <v>89.1</v>
      </c>
      <c r="I548">
        <v>89.1</v>
      </c>
      <c r="J548">
        <v>455</v>
      </c>
    </row>
    <row r="549" spans="1:10">
      <c r="A549">
        <v>1080</v>
      </c>
      <c r="B549">
        <v>89.2</v>
      </c>
      <c r="C549">
        <v>89.2</v>
      </c>
      <c r="D549">
        <v>89.2</v>
      </c>
      <c r="E549">
        <v>89.2</v>
      </c>
      <c r="F549">
        <v>89.2</v>
      </c>
      <c r="G549">
        <v>89.3</v>
      </c>
      <c r="H549">
        <v>89.3</v>
      </c>
      <c r="I549">
        <v>89.3</v>
      </c>
      <c r="J549">
        <v>453</v>
      </c>
    </row>
    <row r="550" spans="1:10">
      <c r="A550">
        <v>1082</v>
      </c>
      <c r="B550">
        <v>89.3</v>
      </c>
      <c r="C550">
        <v>89.3</v>
      </c>
      <c r="D550">
        <v>89.4</v>
      </c>
      <c r="E550">
        <v>89.4</v>
      </c>
      <c r="F550">
        <v>89.4</v>
      </c>
      <c r="G550">
        <v>89.4</v>
      </c>
      <c r="H550">
        <v>89.5</v>
      </c>
      <c r="I550">
        <v>89.5</v>
      </c>
      <c r="J550">
        <v>451</v>
      </c>
    </row>
    <row r="551" spans="1:10">
      <c r="A551">
        <v>1084</v>
      </c>
      <c r="B551">
        <v>89.5</v>
      </c>
      <c r="C551">
        <v>89.5</v>
      </c>
      <c r="D551">
        <v>89.5</v>
      </c>
      <c r="E551">
        <v>89.6</v>
      </c>
      <c r="F551">
        <v>89.6</v>
      </c>
      <c r="G551">
        <v>89.6</v>
      </c>
      <c r="H551">
        <v>89.6</v>
      </c>
      <c r="I551">
        <v>89.6</v>
      </c>
      <c r="J551">
        <v>449</v>
      </c>
    </row>
    <row r="552" spans="1:10">
      <c r="A552">
        <v>1086</v>
      </c>
      <c r="B552">
        <v>89.7</v>
      </c>
      <c r="C552">
        <v>89.7</v>
      </c>
      <c r="D552">
        <v>89.7</v>
      </c>
      <c r="E552">
        <v>89.7</v>
      </c>
      <c r="F552">
        <v>89.7</v>
      </c>
      <c r="G552">
        <v>89.8</v>
      </c>
      <c r="H552">
        <v>89.8</v>
      </c>
      <c r="I552">
        <v>89.8</v>
      </c>
      <c r="J552">
        <v>447</v>
      </c>
    </row>
    <row r="553" spans="1:10">
      <c r="A553">
        <v>1088</v>
      </c>
      <c r="B553">
        <v>89.8</v>
      </c>
      <c r="C553">
        <v>89.8</v>
      </c>
      <c r="D553">
        <v>89.9</v>
      </c>
      <c r="E553">
        <v>89.9</v>
      </c>
      <c r="F553">
        <v>89.9</v>
      </c>
      <c r="G553">
        <v>89.9</v>
      </c>
      <c r="H553">
        <v>90</v>
      </c>
      <c r="I553">
        <v>90</v>
      </c>
      <c r="J553">
        <v>445</v>
      </c>
    </row>
    <row r="554" spans="1:10">
      <c r="A554">
        <v>1090</v>
      </c>
      <c r="B554">
        <v>90</v>
      </c>
      <c r="C554">
        <v>90</v>
      </c>
      <c r="D554">
        <v>90</v>
      </c>
      <c r="E554">
        <v>90.1</v>
      </c>
      <c r="F554">
        <v>90.1</v>
      </c>
      <c r="G554">
        <v>90.1</v>
      </c>
      <c r="H554">
        <v>90.1</v>
      </c>
      <c r="I554">
        <v>90.1</v>
      </c>
      <c r="J554">
        <v>443</v>
      </c>
    </row>
    <row r="555" spans="1:10">
      <c r="A555">
        <v>1092</v>
      </c>
      <c r="B555">
        <v>90.2</v>
      </c>
      <c r="C555">
        <v>90.2</v>
      </c>
      <c r="D555">
        <v>90.2</v>
      </c>
      <c r="E555">
        <v>90.2</v>
      </c>
      <c r="F555">
        <v>90.2</v>
      </c>
      <c r="G555">
        <v>90.3</v>
      </c>
      <c r="H555">
        <v>90.3</v>
      </c>
      <c r="I555">
        <v>90.3</v>
      </c>
      <c r="J555">
        <v>441</v>
      </c>
    </row>
    <row r="556" spans="1:10">
      <c r="A556">
        <v>1094</v>
      </c>
      <c r="B556">
        <v>90.3</v>
      </c>
      <c r="C556">
        <v>90.3</v>
      </c>
      <c r="D556">
        <v>90.4</v>
      </c>
      <c r="E556">
        <v>90.4</v>
      </c>
      <c r="F556">
        <v>90.4</v>
      </c>
      <c r="G556">
        <v>90.4</v>
      </c>
      <c r="H556">
        <v>90.5</v>
      </c>
      <c r="I556">
        <v>90.5</v>
      </c>
      <c r="J556">
        <v>439</v>
      </c>
    </row>
    <row r="557" spans="1:10">
      <c r="A557">
        <v>1096</v>
      </c>
      <c r="B557">
        <v>90.5</v>
      </c>
      <c r="C557">
        <v>90.5</v>
      </c>
      <c r="D557">
        <v>90.5</v>
      </c>
      <c r="E557">
        <v>90.6</v>
      </c>
      <c r="F557">
        <v>90.6</v>
      </c>
      <c r="G557">
        <v>90.6</v>
      </c>
      <c r="H557">
        <v>90.6</v>
      </c>
      <c r="I557">
        <v>90.6</v>
      </c>
      <c r="J557">
        <v>437</v>
      </c>
    </row>
    <row r="558" spans="1:10">
      <c r="A558">
        <v>1098</v>
      </c>
      <c r="B558">
        <v>90.7</v>
      </c>
      <c r="C558">
        <v>90.7</v>
      </c>
      <c r="D558">
        <v>90.7</v>
      </c>
      <c r="E558">
        <v>90.7</v>
      </c>
      <c r="F558">
        <v>90.7</v>
      </c>
      <c r="G558">
        <v>90.8</v>
      </c>
      <c r="H558">
        <v>90.8</v>
      </c>
      <c r="I558">
        <v>90.8</v>
      </c>
      <c r="J558">
        <v>435</v>
      </c>
    </row>
    <row r="559" spans="1:10">
      <c r="A559">
        <v>1100</v>
      </c>
      <c r="B559">
        <v>90.8</v>
      </c>
      <c r="C559">
        <v>90.8</v>
      </c>
      <c r="D559">
        <v>90.9</v>
      </c>
      <c r="E559">
        <v>90.9</v>
      </c>
      <c r="F559">
        <v>90.9</v>
      </c>
      <c r="G559">
        <v>90.9</v>
      </c>
      <c r="H559">
        <v>91</v>
      </c>
      <c r="I559">
        <v>91</v>
      </c>
      <c r="J559">
        <v>433</v>
      </c>
    </row>
    <row r="560" spans="1:10">
      <c r="A560">
        <v>1102</v>
      </c>
      <c r="B560">
        <v>91</v>
      </c>
      <c r="C560">
        <v>91</v>
      </c>
      <c r="D560">
        <v>91</v>
      </c>
      <c r="E560">
        <v>91.1</v>
      </c>
      <c r="F560">
        <v>91.1</v>
      </c>
      <c r="G560">
        <v>91.1</v>
      </c>
      <c r="H560">
        <v>91.1</v>
      </c>
      <c r="I560">
        <v>91.1</v>
      </c>
      <c r="J560">
        <v>431</v>
      </c>
    </row>
    <row r="561" spans="1:10">
      <c r="A561">
        <v>1104</v>
      </c>
      <c r="B561">
        <v>91.2</v>
      </c>
      <c r="C561">
        <v>91.2</v>
      </c>
      <c r="D561">
        <v>91.2</v>
      </c>
      <c r="E561">
        <v>91.2</v>
      </c>
      <c r="F561">
        <v>91.2</v>
      </c>
      <c r="G561">
        <v>91.3</v>
      </c>
      <c r="H561">
        <v>91.3</v>
      </c>
      <c r="I561">
        <v>91.3</v>
      </c>
      <c r="J561">
        <v>429</v>
      </c>
    </row>
    <row r="562" spans="1:10">
      <c r="A562">
        <v>1106</v>
      </c>
      <c r="B562">
        <v>91.3</v>
      </c>
      <c r="C562">
        <v>91.3</v>
      </c>
      <c r="D562">
        <v>91.4</v>
      </c>
      <c r="E562">
        <v>91.4</v>
      </c>
      <c r="F562">
        <v>91.4</v>
      </c>
      <c r="G562">
        <v>91.4</v>
      </c>
      <c r="H562">
        <v>91.5</v>
      </c>
      <c r="I562">
        <v>91.5</v>
      </c>
      <c r="J562">
        <v>427</v>
      </c>
    </row>
    <row r="563" spans="1:10">
      <c r="A563">
        <v>1108</v>
      </c>
      <c r="B563">
        <v>91.5</v>
      </c>
      <c r="C563">
        <v>91.5</v>
      </c>
      <c r="D563">
        <v>91.5</v>
      </c>
      <c r="E563">
        <v>91.6</v>
      </c>
      <c r="F563">
        <v>91.6</v>
      </c>
      <c r="G563">
        <v>91.6</v>
      </c>
      <c r="H563">
        <v>91.6</v>
      </c>
      <c r="I563">
        <v>91.6</v>
      </c>
      <c r="J563">
        <v>425</v>
      </c>
    </row>
    <row r="564" spans="1:10">
      <c r="A564">
        <v>1110</v>
      </c>
      <c r="B564">
        <v>91.7</v>
      </c>
      <c r="C564">
        <v>91.7</v>
      </c>
      <c r="D564">
        <v>91.7</v>
      </c>
      <c r="E564">
        <v>91.7</v>
      </c>
      <c r="F564">
        <v>91.7</v>
      </c>
      <c r="G564">
        <v>91.8</v>
      </c>
      <c r="H564">
        <v>91.8</v>
      </c>
      <c r="I564">
        <v>91.8</v>
      </c>
      <c r="J564">
        <v>423</v>
      </c>
    </row>
    <row r="565" spans="1:10">
      <c r="A565">
        <v>1112</v>
      </c>
      <c r="B565">
        <v>91.8</v>
      </c>
      <c r="C565">
        <v>91.8</v>
      </c>
      <c r="D565">
        <v>91.9</v>
      </c>
      <c r="E565">
        <v>91.9</v>
      </c>
      <c r="F565">
        <v>91.9</v>
      </c>
      <c r="G565">
        <v>91.9</v>
      </c>
      <c r="H565">
        <v>92</v>
      </c>
      <c r="I565">
        <v>92</v>
      </c>
      <c r="J565">
        <v>421</v>
      </c>
    </row>
    <row r="566" spans="1:10">
      <c r="A566">
        <v>1114</v>
      </c>
      <c r="B566">
        <v>92</v>
      </c>
      <c r="C566">
        <v>92</v>
      </c>
      <c r="D566">
        <v>92</v>
      </c>
      <c r="E566">
        <v>92.1</v>
      </c>
      <c r="F566">
        <v>92.1</v>
      </c>
      <c r="G566">
        <v>92.1</v>
      </c>
      <c r="H566">
        <v>92.1</v>
      </c>
      <c r="I566">
        <v>92.1</v>
      </c>
      <c r="J566">
        <v>419</v>
      </c>
    </row>
    <row r="567" spans="1:10">
      <c r="A567">
        <v>1116</v>
      </c>
      <c r="B567">
        <v>92.2</v>
      </c>
      <c r="C567">
        <v>92.2</v>
      </c>
      <c r="D567">
        <v>92.2</v>
      </c>
      <c r="E567">
        <v>92.2</v>
      </c>
      <c r="F567">
        <v>92.2</v>
      </c>
      <c r="G567">
        <v>92.3</v>
      </c>
      <c r="H567">
        <v>92.3</v>
      </c>
      <c r="I567">
        <v>92.3</v>
      </c>
      <c r="J567">
        <v>417</v>
      </c>
    </row>
    <row r="568" spans="1:10">
      <c r="A568">
        <v>1118</v>
      </c>
      <c r="B568">
        <v>92.3</v>
      </c>
      <c r="C568">
        <v>92.3</v>
      </c>
      <c r="D568">
        <v>92.4</v>
      </c>
      <c r="E568">
        <v>92.4</v>
      </c>
      <c r="F568">
        <v>92.4</v>
      </c>
      <c r="G568">
        <v>92.4</v>
      </c>
      <c r="H568">
        <v>92.5</v>
      </c>
      <c r="I568">
        <v>92.5</v>
      </c>
      <c r="J568">
        <v>415</v>
      </c>
    </row>
    <row r="569" spans="1:10">
      <c r="A569">
        <v>1120</v>
      </c>
      <c r="B569">
        <v>92.5</v>
      </c>
      <c r="C569">
        <v>92.5</v>
      </c>
      <c r="D569">
        <v>92.5</v>
      </c>
      <c r="E569">
        <v>92.6</v>
      </c>
      <c r="F569">
        <v>92.6</v>
      </c>
      <c r="G569">
        <v>92.6</v>
      </c>
      <c r="H569">
        <v>92.6</v>
      </c>
      <c r="I569">
        <v>92.6</v>
      </c>
      <c r="J569">
        <v>413</v>
      </c>
    </row>
    <row r="570" spans="1:10">
      <c r="A570">
        <v>1122</v>
      </c>
      <c r="B570">
        <v>92.7</v>
      </c>
      <c r="C570">
        <v>92.7</v>
      </c>
      <c r="D570">
        <v>92.7</v>
      </c>
      <c r="E570">
        <v>92.7</v>
      </c>
      <c r="F570">
        <v>92.7</v>
      </c>
      <c r="G570">
        <v>92.8</v>
      </c>
      <c r="H570">
        <v>92.8</v>
      </c>
      <c r="I570">
        <v>92.8</v>
      </c>
      <c r="J570">
        <v>411</v>
      </c>
    </row>
    <row r="571" spans="1:10">
      <c r="A571">
        <v>1124</v>
      </c>
      <c r="B571">
        <v>92.8</v>
      </c>
      <c r="C571">
        <v>92.8</v>
      </c>
      <c r="D571">
        <v>92.9</v>
      </c>
      <c r="E571">
        <v>92.9</v>
      </c>
      <c r="F571">
        <v>92.9</v>
      </c>
      <c r="G571">
        <v>92.9</v>
      </c>
      <c r="H571">
        <v>93</v>
      </c>
      <c r="I571">
        <v>93</v>
      </c>
      <c r="J571">
        <v>409</v>
      </c>
    </row>
    <row r="572" spans="1:10">
      <c r="A572">
        <v>1126</v>
      </c>
      <c r="B572">
        <v>93</v>
      </c>
      <c r="C572">
        <v>93</v>
      </c>
      <c r="D572">
        <v>93</v>
      </c>
      <c r="E572">
        <v>93.1</v>
      </c>
      <c r="F572">
        <v>93.1</v>
      </c>
      <c r="G572">
        <v>93.1</v>
      </c>
      <c r="H572">
        <v>93.1</v>
      </c>
      <c r="I572">
        <v>93.1</v>
      </c>
      <c r="J572">
        <v>407</v>
      </c>
    </row>
    <row r="573" spans="1:10">
      <c r="A573">
        <v>1128</v>
      </c>
      <c r="B573">
        <v>93.2</v>
      </c>
      <c r="C573">
        <v>93.2</v>
      </c>
      <c r="D573">
        <v>93.2</v>
      </c>
      <c r="E573">
        <v>93.2</v>
      </c>
      <c r="F573">
        <v>93.2</v>
      </c>
      <c r="G573">
        <v>93.3</v>
      </c>
      <c r="H573">
        <v>93.3</v>
      </c>
      <c r="I573">
        <v>93.3</v>
      </c>
      <c r="J573">
        <v>405</v>
      </c>
    </row>
    <row r="574" spans="1:10">
      <c r="A574">
        <v>1130</v>
      </c>
      <c r="B574">
        <v>93.3</v>
      </c>
      <c r="C574">
        <v>93.3</v>
      </c>
      <c r="D574">
        <v>93.4</v>
      </c>
      <c r="E574">
        <v>93.4</v>
      </c>
      <c r="F574">
        <v>93.4</v>
      </c>
      <c r="G574">
        <v>93.4</v>
      </c>
      <c r="H574">
        <v>93.5</v>
      </c>
      <c r="I574">
        <v>93.5</v>
      </c>
      <c r="J574">
        <v>403</v>
      </c>
    </row>
    <row r="575" spans="1:10">
      <c r="A575">
        <v>1132</v>
      </c>
      <c r="B575">
        <v>93.5</v>
      </c>
      <c r="C575">
        <v>93.5</v>
      </c>
      <c r="D575">
        <v>93.5</v>
      </c>
      <c r="E575">
        <v>93.6</v>
      </c>
      <c r="F575">
        <v>93.6</v>
      </c>
      <c r="G575">
        <v>93.6</v>
      </c>
      <c r="H575">
        <v>93.6</v>
      </c>
      <c r="I575">
        <v>93.6</v>
      </c>
      <c r="J575">
        <v>401</v>
      </c>
    </row>
    <row r="576" spans="1:10">
      <c r="A576">
        <v>1134</v>
      </c>
      <c r="B576">
        <v>93.7</v>
      </c>
      <c r="C576">
        <v>93.7</v>
      </c>
      <c r="D576">
        <v>93.7</v>
      </c>
      <c r="E576">
        <v>93.7</v>
      </c>
      <c r="F576">
        <v>93.7</v>
      </c>
      <c r="G576">
        <v>93.8</v>
      </c>
      <c r="H576">
        <v>93.8</v>
      </c>
      <c r="I576">
        <v>93.8</v>
      </c>
      <c r="J576">
        <v>399</v>
      </c>
    </row>
    <row r="577" spans="1:10">
      <c r="A577">
        <v>1136</v>
      </c>
      <c r="B577">
        <v>93.8</v>
      </c>
      <c r="C577">
        <v>93.8</v>
      </c>
      <c r="D577">
        <v>93.9</v>
      </c>
      <c r="E577">
        <v>93.9</v>
      </c>
      <c r="F577">
        <v>93.9</v>
      </c>
      <c r="G577">
        <v>93.9</v>
      </c>
      <c r="H577">
        <v>94</v>
      </c>
      <c r="I577">
        <v>94</v>
      </c>
      <c r="J577">
        <v>397</v>
      </c>
    </row>
    <row r="578" spans="1:10">
      <c r="A578">
        <v>1138</v>
      </c>
      <c r="B578">
        <v>94</v>
      </c>
      <c r="C578">
        <v>94</v>
      </c>
      <c r="D578">
        <v>94</v>
      </c>
      <c r="E578">
        <v>94.1</v>
      </c>
      <c r="F578">
        <v>94.1</v>
      </c>
      <c r="G578">
        <v>94.1</v>
      </c>
      <c r="H578">
        <v>94.1</v>
      </c>
      <c r="I578">
        <v>94.1</v>
      </c>
      <c r="J578">
        <v>395</v>
      </c>
    </row>
    <row r="579" spans="1:10">
      <c r="A579">
        <v>1140</v>
      </c>
      <c r="B579">
        <v>94.2</v>
      </c>
      <c r="C579">
        <v>94.2</v>
      </c>
      <c r="D579">
        <v>94.2</v>
      </c>
      <c r="E579">
        <v>94.2</v>
      </c>
      <c r="F579">
        <v>94.2</v>
      </c>
      <c r="G579">
        <v>94.3</v>
      </c>
      <c r="H579">
        <v>94.3</v>
      </c>
      <c r="I579">
        <v>94.3</v>
      </c>
      <c r="J579">
        <v>393</v>
      </c>
    </row>
    <row r="580" spans="1:10">
      <c r="A580">
        <v>1142</v>
      </c>
      <c r="B580">
        <v>94.3</v>
      </c>
      <c r="C580">
        <v>94.3</v>
      </c>
      <c r="D580">
        <v>94.4</v>
      </c>
      <c r="E580">
        <v>94.4</v>
      </c>
      <c r="F580">
        <v>94.4</v>
      </c>
      <c r="G580">
        <v>94.4</v>
      </c>
      <c r="H580">
        <v>94.5</v>
      </c>
      <c r="I580">
        <v>94.5</v>
      </c>
      <c r="J580">
        <v>391</v>
      </c>
    </row>
    <row r="581" spans="1:10">
      <c r="A581">
        <v>1144</v>
      </c>
      <c r="B581">
        <v>94.5</v>
      </c>
      <c r="C581">
        <v>94.5</v>
      </c>
      <c r="D581">
        <v>94.5</v>
      </c>
      <c r="E581">
        <v>94.6</v>
      </c>
      <c r="F581">
        <v>94.6</v>
      </c>
      <c r="G581">
        <v>94.6</v>
      </c>
      <c r="H581">
        <v>94.6</v>
      </c>
      <c r="I581">
        <v>94.6</v>
      </c>
      <c r="J581">
        <v>389</v>
      </c>
    </row>
    <row r="582" spans="1:10">
      <c r="A582">
        <v>1146</v>
      </c>
      <c r="B582">
        <v>94.7</v>
      </c>
      <c r="C582">
        <v>94.7</v>
      </c>
      <c r="D582">
        <v>94.7</v>
      </c>
      <c r="E582">
        <v>94.7</v>
      </c>
      <c r="F582">
        <v>94.7</v>
      </c>
      <c r="G582">
        <v>94.8</v>
      </c>
      <c r="H582">
        <v>94.8</v>
      </c>
      <c r="I582">
        <v>94.8</v>
      </c>
      <c r="J582">
        <v>387</v>
      </c>
    </row>
    <row r="583" spans="1:10">
      <c r="A583">
        <v>1148</v>
      </c>
      <c r="B583">
        <v>94.8</v>
      </c>
      <c r="C583">
        <v>94.8</v>
      </c>
      <c r="D583">
        <v>94.9</v>
      </c>
      <c r="E583">
        <v>94.9</v>
      </c>
      <c r="F583">
        <v>94.9</v>
      </c>
      <c r="G583">
        <v>94.9</v>
      </c>
      <c r="H583">
        <v>95</v>
      </c>
      <c r="I583">
        <v>95</v>
      </c>
      <c r="J583">
        <v>385</v>
      </c>
    </row>
    <row r="584" spans="1:10">
      <c r="A584">
        <v>1150</v>
      </c>
      <c r="B584">
        <v>95</v>
      </c>
      <c r="C584">
        <v>95</v>
      </c>
      <c r="D584">
        <v>95</v>
      </c>
      <c r="E584">
        <v>95.1</v>
      </c>
      <c r="F584">
        <v>95.1</v>
      </c>
      <c r="G584">
        <v>95.1</v>
      </c>
      <c r="H584">
        <v>95.1</v>
      </c>
      <c r="I584">
        <v>95.1</v>
      </c>
      <c r="J584">
        <v>383</v>
      </c>
    </row>
    <row r="585" spans="1:10">
      <c r="A585">
        <v>1152</v>
      </c>
      <c r="B585">
        <v>95.2</v>
      </c>
      <c r="C585">
        <v>95.2</v>
      </c>
      <c r="D585">
        <v>95.2</v>
      </c>
      <c r="E585">
        <v>95.2</v>
      </c>
      <c r="F585">
        <v>95.2</v>
      </c>
      <c r="G585">
        <v>95.3</v>
      </c>
      <c r="H585">
        <v>95.3</v>
      </c>
      <c r="I585">
        <v>95.3</v>
      </c>
      <c r="J585">
        <v>381</v>
      </c>
    </row>
    <row r="586" spans="1:10">
      <c r="A586">
        <v>1154</v>
      </c>
      <c r="B586">
        <v>95.3</v>
      </c>
      <c r="C586">
        <v>95.3</v>
      </c>
      <c r="D586">
        <v>95.4</v>
      </c>
      <c r="E586">
        <v>95.4</v>
      </c>
      <c r="F586">
        <v>95.4</v>
      </c>
      <c r="G586">
        <v>95.4</v>
      </c>
      <c r="H586">
        <v>95.5</v>
      </c>
      <c r="I586">
        <v>95.5</v>
      </c>
      <c r="J586">
        <v>379</v>
      </c>
    </row>
    <row r="587" spans="1:10">
      <c r="A587">
        <v>1156</v>
      </c>
      <c r="B587">
        <v>95.5</v>
      </c>
      <c r="C587">
        <v>95.5</v>
      </c>
      <c r="D587">
        <v>95.5</v>
      </c>
      <c r="E587">
        <v>95.6</v>
      </c>
      <c r="F587">
        <v>95.6</v>
      </c>
      <c r="G587">
        <v>95.6</v>
      </c>
      <c r="H587">
        <v>95.6</v>
      </c>
      <c r="I587">
        <v>95.6</v>
      </c>
      <c r="J587">
        <v>377</v>
      </c>
    </row>
    <row r="588" spans="1:10">
      <c r="A588">
        <v>1158</v>
      </c>
      <c r="B588">
        <v>95.7</v>
      </c>
      <c r="C588">
        <v>95.7</v>
      </c>
      <c r="D588">
        <v>95.7</v>
      </c>
      <c r="E588">
        <v>95.7</v>
      </c>
      <c r="F588">
        <v>95.7</v>
      </c>
      <c r="G588">
        <v>95.8</v>
      </c>
      <c r="H588">
        <v>95.8</v>
      </c>
      <c r="I588">
        <v>95.8</v>
      </c>
      <c r="J588">
        <v>375</v>
      </c>
    </row>
    <row r="589" spans="1:10">
      <c r="A589">
        <v>1160</v>
      </c>
      <c r="B589">
        <v>95.8</v>
      </c>
      <c r="C589">
        <v>95.8</v>
      </c>
      <c r="D589">
        <v>95.9</v>
      </c>
      <c r="E589">
        <v>95.9</v>
      </c>
      <c r="F589">
        <v>95.9</v>
      </c>
      <c r="G589">
        <v>95.9</v>
      </c>
      <c r="H589">
        <v>96</v>
      </c>
      <c r="I589">
        <v>96</v>
      </c>
      <c r="J589">
        <v>373</v>
      </c>
    </row>
    <row r="590" spans="1:10">
      <c r="A590">
        <v>1162</v>
      </c>
      <c r="B590">
        <v>96</v>
      </c>
      <c r="C590">
        <v>96</v>
      </c>
      <c r="D590">
        <v>96</v>
      </c>
      <c r="E590">
        <v>96.1</v>
      </c>
      <c r="F590">
        <v>96.1</v>
      </c>
      <c r="G590">
        <v>96.1</v>
      </c>
      <c r="H590">
        <v>96.1</v>
      </c>
      <c r="I590">
        <v>96.1</v>
      </c>
      <c r="J590">
        <v>371</v>
      </c>
    </row>
    <row r="591" spans="1:10">
      <c r="A591">
        <v>1164</v>
      </c>
      <c r="B591">
        <v>96.2</v>
      </c>
      <c r="C591">
        <v>96.2</v>
      </c>
      <c r="D591">
        <v>96.2</v>
      </c>
      <c r="E591">
        <v>96.2</v>
      </c>
      <c r="F591">
        <v>96.2</v>
      </c>
      <c r="G591">
        <v>96.3</v>
      </c>
      <c r="H591">
        <v>96.3</v>
      </c>
      <c r="I591">
        <v>96.3</v>
      </c>
      <c r="J591">
        <v>369</v>
      </c>
    </row>
    <row r="592" spans="1:10">
      <c r="A592">
        <v>1166</v>
      </c>
      <c r="B592">
        <v>96.3</v>
      </c>
      <c r="C592">
        <v>96.3</v>
      </c>
      <c r="D592">
        <v>96.4</v>
      </c>
      <c r="E592">
        <v>96.4</v>
      </c>
      <c r="F592">
        <v>96.4</v>
      </c>
      <c r="G592">
        <v>96.4</v>
      </c>
      <c r="H592">
        <v>96.5</v>
      </c>
      <c r="I592">
        <v>96.5</v>
      </c>
      <c r="J592">
        <v>367</v>
      </c>
    </row>
    <row r="593" spans="1:10">
      <c r="A593">
        <v>1168</v>
      </c>
      <c r="B593">
        <v>96.5</v>
      </c>
      <c r="C593">
        <v>96.5</v>
      </c>
      <c r="D593">
        <v>96.5</v>
      </c>
      <c r="E593">
        <v>96.6</v>
      </c>
      <c r="F593">
        <v>96.6</v>
      </c>
      <c r="G593">
        <v>96.6</v>
      </c>
      <c r="H593">
        <v>96.6</v>
      </c>
      <c r="I593">
        <v>96.6</v>
      </c>
      <c r="J593">
        <v>365</v>
      </c>
    </row>
    <row r="594" spans="1:10">
      <c r="A594">
        <v>1170</v>
      </c>
      <c r="B594">
        <v>96.7</v>
      </c>
      <c r="C594">
        <v>96.7</v>
      </c>
      <c r="D594">
        <v>96.7</v>
      </c>
      <c r="E594">
        <v>96.7</v>
      </c>
      <c r="F594">
        <v>96.7</v>
      </c>
      <c r="G594">
        <v>96.8</v>
      </c>
      <c r="H594">
        <v>96.8</v>
      </c>
      <c r="I594">
        <v>96.8</v>
      </c>
      <c r="J594">
        <v>363</v>
      </c>
    </row>
    <row r="595" spans="1:10">
      <c r="A595">
        <v>1172</v>
      </c>
      <c r="B595">
        <v>96.8</v>
      </c>
      <c r="C595">
        <v>96.8</v>
      </c>
      <c r="D595">
        <v>96.9</v>
      </c>
      <c r="E595">
        <v>96.9</v>
      </c>
      <c r="F595">
        <v>96.9</v>
      </c>
      <c r="G595">
        <v>96.9</v>
      </c>
      <c r="H595">
        <v>97</v>
      </c>
      <c r="I595">
        <v>97</v>
      </c>
      <c r="J595">
        <v>361</v>
      </c>
    </row>
    <row r="596" spans="1:10">
      <c r="A596">
        <v>1174</v>
      </c>
      <c r="B596">
        <v>97</v>
      </c>
      <c r="C596">
        <v>97</v>
      </c>
      <c r="D596">
        <v>97</v>
      </c>
      <c r="E596">
        <v>97.1</v>
      </c>
      <c r="F596">
        <v>97.1</v>
      </c>
      <c r="G596">
        <v>97.1</v>
      </c>
      <c r="H596">
        <v>97.1</v>
      </c>
      <c r="I596">
        <v>97.1</v>
      </c>
      <c r="J596">
        <v>359</v>
      </c>
    </row>
    <row r="597" spans="1:10">
      <c r="A597">
        <v>1176</v>
      </c>
      <c r="B597">
        <v>97.2</v>
      </c>
      <c r="C597">
        <v>97.2</v>
      </c>
      <c r="D597">
        <v>97.2</v>
      </c>
      <c r="E597">
        <v>97.2</v>
      </c>
      <c r="F597">
        <v>97.2</v>
      </c>
      <c r="G597">
        <v>97.3</v>
      </c>
      <c r="H597">
        <v>97.3</v>
      </c>
      <c r="I597">
        <v>97.3</v>
      </c>
      <c r="J597">
        <v>357</v>
      </c>
    </row>
    <row r="598" spans="1:10">
      <c r="A598">
        <v>1178</v>
      </c>
      <c r="B598">
        <v>97.3</v>
      </c>
      <c r="C598">
        <v>97.3</v>
      </c>
      <c r="D598">
        <v>97.4</v>
      </c>
      <c r="E598">
        <v>97.4</v>
      </c>
      <c r="F598">
        <v>97.4</v>
      </c>
      <c r="G598">
        <v>97.4</v>
      </c>
      <c r="H598">
        <v>97.5</v>
      </c>
      <c r="I598">
        <v>97.5</v>
      </c>
      <c r="J598">
        <v>355</v>
      </c>
    </row>
    <row r="599" spans="1:10">
      <c r="A599">
        <v>1180</v>
      </c>
      <c r="B599">
        <v>97.5</v>
      </c>
      <c r="C599">
        <v>97.5</v>
      </c>
      <c r="D599">
        <v>97.5</v>
      </c>
      <c r="E599">
        <v>97.6</v>
      </c>
      <c r="F599">
        <v>97.6</v>
      </c>
      <c r="G599">
        <v>97.6</v>
      </c>
      <c r="H599">
        <v>97.6</v>
      </c>
      <c r="I599">
        <v>97.6</v>
      </c>
      <c r="J599">
        <v>353</v>
      </c>
    </row>
    <row r="600" spans="1:10">
      <c r="A600">
        <v>1182</v>
      </c>
      <c r="B600">
        <v>97.6</v>
      </c>
      <c r="C600">
        <v>97.7</v>
      </c>
      <c r="D600">
        <v>97.7</v>
      </c>
      <c r="E600">
        <v>97.7</v>
      </c>
      <c r="F600">
        <v>97.7</v>
      </c>
      <c r="G600">
        <v>97.7</v>
      </c>
      <c r="H600">
        <v>97.7</v>
      </c>
      <c r="I600">
        <v>97.7</v>
      </c>
      <c r="J600">
        <v>351</v>
      </c>
    </row>
    <row r="601" spans="1:10">
      <c r="A601">
        <v>1184</v>
      </c>
      <c r="B601">
        <v>97.7</v>
      </c>
      <c r="C601">
        <v>97.8</v>
      </c>
      <c r="D601">
        <v>97.8</v>
      </c>
      <c r="E601">
        <v>97.8</v>
      </c>
      <c r="F601">
        <v>97.8</v>
      </c>
      <c r="G601">
        <v>97.8</v>
      </c>
      <c r="H601">
        <v>97.8</v>
      </c>
      <c r="I601">
        <v>97.8</v>
      </c>
      <c r="J601">
        <v>349</v>
      </c>
    </row>
    <row r="602" spans="1:10">
      <c r="A602">
        <v>1186</v>
      </c>
      <c r="B602">
        <v>97.8</v>
      </c>
      <c r="C602">
        <v>97.8</v>
      </c>
      <c r="D602">
        <v>97.8</v>
      </c>
      <c r="E602">
        <v>97.8</v>
      </c>
      <c r="F602">
        <v>97.9</v>
      </c>
      <c r="G602">
        <v>97.9</v>
      </c>
      <c r="H602">
        <v>97.9</v>
      </c>
      <c r="I602">
        <v>97.9</v>
      </c>
      <c r="J602">
        <v>347</v>
      </c>
    </row>
    <row r="603" spans="1:10">
      <c r="A603">
        <v>1188</v>
      </c>
      <c r="B603">
        <v>97.9</v>
      </c>
      <c r="C603">
        <v>97.9</v>
      </c>
      <c r="D603">
        <v>97.9</v>
      </c>
      <c r="E603">
        <v>97.9</v>
      </c>
      <c r="F603">
        <v>97.9</v>
      </c>
      <c r="G603">
        <v>97.9</v>
      </c>
      <c r="H603">
        <v>97.9</v>
      </c>
      <c r="I603">
        <v>97.9</v>
      </c>
      <c r="J603">
        <v>345</v>
      </c>
    </row>
    <row r="604" spans="1:10">
      <c r="A604">
        <v>1190</v>
      </c>
      <c r="B604">
        <v>97.9</v>
      </c>
      <c r="C604">
        <v>97.9</v>
      </c>
      <c r="D604">
        <v>97.9</v>
      </c>
      <c r="E604">
        <v>97.9</v>
      </c>
      <c r="F604">
        <v>97.9</v>
      </c>
      <c r="G604">
        <v>97.9</v>
      </c>
      <c r="H604">
        <v>97.9</v>
      </c>
      <c r="I604">
        <v>97.9</v>
      </c>
      <c r="J604">
        <v>343</v>
      </c>
    </row>
    <row r="605" spans="1:10">
      <c r="A605">
        <v>1192</v>
      </c>
      <c r="B605">
        <v>97.9</v>
      </c>
      <c r="C605">
        <v>97.9</v>
      </c>
      <c r="D605">
        <v>97.9</v>
      </c>
      <c r="E605">
        <v>97.9</v>
      </c>
      <c r="F605">
        <v>97.9</v>
      </c>
      <c r="G605">
        <v>97.9</v>
      </c>
      <c r="H605">
        <v>97.9</v>
      </c>
      <c r="I605">
        <v>97.9</v>
      </c>
      <c r="J605">
        <v>341</v>
      </c>
    </row>
    <row r="606" spans="1:10">
      <c r="A606">
        <v>1194</v>
      </c>
      <c r="B606">
        <v>97.9</v>
      </c>
      <c r="C606">
        <v>97.9</v>
      </c>
      <c r="D606">
        <v>97.9</v>
      </c>
      <c r="E606">
        <v>97.9</v>
      </c>
      <c r="F606">
        <v>97.9</v>
      </c>
      <c r="G606">
        <v>97.9</v>
      </c>
      <c r="H606">
        <v>97.9</v>
      </c>
      <c r="I606">
        <v>97.9</v>
      </c>
      <c r="J606">
        <v>339</v>
      </c>
    </row>
    <row r="607" spans="1:10">
      <c r="A607">
        <v>1196</v>
      </c>
      <c r="B607">
        <v>97.9</v>
      </c>
      <c r="C607">
        <v>97.9</v>
      </c>
      <c r="D607">
        <v>97.9</v>
      </c>
      <c r="E607">
        <v>97.9</v>
      </c>
      <c r="F607">
        <v>97.9</v>
      </c>
      <c r="G607">
        <v>97.9</v>
      </c>
      <c r="H607">
        <v>97.9</v>
      </c>
      <c r="I607">
        <v>97.9</v>
      </c>
      <c r="J607">
        <v>337</v>
      </c>
    </row>
    <row r="608" spans="1:10">
      <c r="A608">
        <v>1198</v>
      </c>
      <c r="B608">
        <v>97.9</v>
      </c>
      <c r="C608">
        <v>97.9</v>
      </c>
      <c r="D608">
        <v>97.9</v>
      </c>
      <c r="E608">
        <v>97.9</v>
      </c>
      <c r="F608">
        <v>97.9</v>
      </c>
      <c r="G608">
        <v>97.9</v>
      </c>
      <c r="H608">
        <v>97.9</v>
      </c>
      <c r="I608">
        <v>97.9</v>
      </c>
      <c r="J608">
        <v>335</v>
      </c>
    </row>
    <row r="609" spans="1:10">
      <c r="A609">
        <v>1200</v>
      </c>
      <c r="B609">
        <v>97.9</v>
      </c>
      <c r="C609">
        <v>97.9</v>
      </c>
      <c r="D609">
        <v>97.9</v>
      </c>
      <c r="E609">
        <v>97.9</v>
      </c>
      <c r="F609">
        <v>97.9</v>
      </c>
      <c r="G609">
        <v>97.9</v>
      </c>
      <c r="H609">
        <v>97.9</v>
      </c>
      <c r="I609">
        <v>97.9</v>
      </c>
      <c r="J609">
        <v>333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1"/>
  <dimension ref="A1:O489"/>
  <sheetViews>
    <sheetView topLeftCell="A448" workbookViewId="0">
      <selection activeCell="L13" sqref="L13"/>
    </sheetView>
  </sheetViews>
  <sheetFormatPr defaultColWidth="9.140625" defaultRowHeight="15"/>
  <cols>
    <col min="1" max="16384" width="9.140625" style="10"/>
  </cols>
  <sheetData>
    <row r="1" spans="1:15">
      <c r="A1" s="10" t="s">
        <v>52</v>
      </c>
      <c r="B1" s="10" t="s">
        <v>51</v>
      </c>
      <c r="C1" s="10" t="s">
        <v>50</v>
      </c>
      <c r="D1" s="10" t="s">
        <v>49</v>
      </c>
    </row>
    <row r="2" spans="1:15">
      <c r="A2" s="10" t="s">
        <v>48</v>
      </c>
      <c r="B2" s="10" t="s">
        <v>47</v>
      </c>
    </row>
    <row r="3" spans="1:15">
      <c r="A3" s="10" t="s">
        <v>46</v>
      </c>
      <c r="B3" s="10" t="s">
        <v>45</v>
      </c>
      <c r="C3" s="10" t="s">
        <v>44</v>
      </c>
      <c r="D3" s="10" t="s">
        <v>43</v>
      </c>
      <c r="E3" s="10" t="s">
        <v>62</v>
      </c>
      <c r="F3" s="10" t="s">
        <v>36</v>
      </c>
      <c r="G3" s="10" t="s">
        <v>27</v>
      </c>
      <c r="H3" s="10" t="s">
        <v>39</v>
      </c>
      <c r="I3" s="10" t="s">
        <v>41</v>
      </c>
      <c r="J3" s="10" t="s">
        <v>40</v>
      </c>
      <c r="K3" s="10" t="s">
        <v>27</v>
      </c>
      <c r="L3" s="10" t="s">
        <v>39</v>
      </c>
      <c r="M3" s="10" t="s">
        <v>38</v>
      </c>
      <c r="N3" s="10" t="s">
        <v>37</v>
      </c>
      <c r="O3" s="10" t="s">
        <v>36</v>
      </c>
    </row>
    <row r="4" spans="1:15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5">
      <c r="A5" s="10" t="s">
        <v>61</v>
      </c>
    </row>
    <row r="6" spans="1:15">
      <c r="A6" s="10" t="s">
        <v>28</v>
      </c>
      <c r="B6" s="10" t="s">
        <v>27</v>
      </c>
    </row>
    <row r="7" spans="1:15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</row>
    <row r="8" spans="1:15">
      <c r="A8" s="10" t="s">
        <v>61</v>
      </c>
    </row>
    <row r="9" spans="1:15">
      <c r="A9">
        <v>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</row>
    <row r="10" spans="1:15">
      <c r="A10">
        <v>2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</row>
    <row r="11" spans="1:15">
      <c r="A11">
        <v>4</v>
      </c>
      <c r="B11">
        <v>0.2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</row>
    <row r="12" spans="1:15">
      <c r="A12">
        <v>6</v>
      </c>
      <c r="B12">
        <v>0.2</v>
      </c>
      <c r="C12">
        <v>0.2</v>
      </c>
      <c r="D12">
        <v>0.2</v>
      </c>
      <c r="E12">
        <v>0.2</v>
      </c>
      <c r="F12">
        <v>0.2</v>
      </c>
      <c r="G12">
        <v>0.2</v>
      </c>
      <c r="H12">
        <v>0.2</v>
      </c>
      <c r="I12">
        <v>0.2</v>
      </c>
    </row>
    <row r="13" spans="1:15">
      <c r="A13">
        <v>8</v>
      </c>
      <c r="B13">
        <v>0.3</v>
      </c>
      <c r="C13">
        <v>0.3</v>
      </c>
      <c r="D13">
        <v>0.3</v>
      </c>
      <c r="E13">
        <v>0.3</v>
      </c>
      <c r="F13">
        <v>0.3</v>
      </c>
      <c r="G13">
        <v>0.3</v>
      </c>
      <c r="H13">
        <v>0.3</v>
      </c>
      <c r="I13">
        <v>0.3</v>
      </c>
    </row>
    <row r="14" spans="1:15">
      <c r="A14">
        <v>10</v>
      </c>
      <c r="B14">
        <v>0.4</v>
      </c>
      <c r="C14">
        <v>0.4</v>
      </c>
      <c r="D14">
        <v>0.4</v>
      </c>
      <c r="E14">
        <v>0.4</v>
      </c>
      <c r="F14">
        <v>0.4</v>
      </c>
      <c r="G14">
        <v>0.4</v>
      </c>
      <c r="H14">
        <v>0.4</v>
      </c>
      <c r="I14">
        <v>0.4</v>
      </c>
    </row>
    <row r="15" spans="1:15">
      <c r="A15">
        <v>12</v>
      </c>
      <c r="B15">
        <v>0.4</v>
      </c>
      <c r="C15">
        <v>0.5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0.5</v>
      </c>
    </row>
    <row r="16" spans="1:15">
      <c r="A16">
        <v>14</v>
      </c>
      <c r="B16">
        <v>0.5</v>
      </c>
      <c r="C16">
        <v>0.5</v>
      </c>
      <c r="D16">
        <v>0.5</v>
      </c>
      <c r="E16">
        <v>0.6</v>
      </c>
      <c r="F16">
        <v>0.6</v>
      </c>
      <c r="G16">
        <v>0.6</v>
      </c>
      <c r="H16">
        <v>0.6</v>
      </c>
      <c r="I16">
        <v>0.6</v>
      </c>
    </row>
    <row r="17" spans="1:9">
      <c r="A17">
        <v>16</v>
      </c>
      <c r="B17">
        <v>0.6</v>
      </c>
      <c r="C17">
        <v>0.6</v>
      </c>
      <c r="D17">
        <v>0.6</v>
      </c>
      <c r="E17">
        <v>0.7</v>
      </c>
      <c r="F17">
        <v>0.7</v>
      </c>
      <c r="G17">
        <v>0.7</v>
      </c>
      <c r="H17">
        <v>0.7</v>
      </c>
      <c r="I17">
        <v>0.7</v>
      </c>
    </row>
    <row r="18" spans="1:9">
      <c r="A18">
        <v>18</v>
      </c>
      <c r="B18">
        <v>0.7</v>
      </c>
      <c r="C18">
        <v>0.7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</row>
    <row r="19" spans="1:9">
      <c r="A19">
        <v>20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</row>
    <row r="20" spans="1:9">
      <c r="A20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1.1000000000000001</v>
      </c>
      <c r="I20">
        <v>1.1000000000000001</v>
      </c>
    </row>
    <row r="21" spans="1:9">
      <c r="A21">
        <v>24</v>
      </c>
      <c r="B21">
        <v>1.1000000000000001</v>
      </c>
      <c r="C21">
        <v>1.1000000000000001</v>
      </c>
      <c r="D21">
        <v>1.1000000000000001</v>
      </c>
      <c r="E21">
        <v>1.1000000000000001</v>
      </c>
      <c r="F21">
        <v>1.2</v>
      </c>
      <c r="G21">
        <v>1.2</v>
      </c>
      <c r="H21">
        <v>1.2</v>
      </c>
      <c r="I21">
        <v>1.2</v>
      </c>
    </row>
    <row r="22" spans="1:9">
      <c r="A22">
        <v>26</v>
      </c>
      <c r="B22">
        <v>1.2</v>
      </c>
      <c r="C22">
        <v>1.3</v>
      </c>
      <c r="D22">
        <v>1.3</v>
      </c>
      <c r="E22">
        <v>1.3</v>
      </c>
      <c r="F22">
        <v>1.3</v>
      </c>
      <c r="G22">
        <v>1.3</v>
      </c>
      <c r="H22">
        <v>1.3</v>
      </c>
      <c r="I22">
        <v>1.4</v>
      </c>
    </row>
    <row r="23" spans="1:9">
      <c r="A23">
        <v>28</v>
      </c>
      <c r="B23">
        <v>1.4</v>
      </c>
      <c r="C23">
        <v>1.4</v>
      </c>
      <c r="D23">
        <v>1.4</v>
      </c>
      <c r="E23">
        <v>1.4</v>
      </c>
      <c r="F23">
        <v>1.5</v>
      </c>
      <c r="G23">
        <v>1.5</v>
      </c>
      <c r="H23">
        <v>1.5</v>
      </c>
      <c r="I23">
        <v>1.5</v>
      </c>
    </row>
    <row r="24" spans="1:9">
      <c r="A24">
        <v>30</v>
      </c>
      <c r="B24">
        <v>1.5</v>
      </c>
      <c r="C24">
        <v>1.6</v>
      </c>
      <c r="D24">
        <v>1.6</v>
      </c>
      <c r="E24">
        <v>1.6</v>
      </c>
      <c r="F24">
        <v>1.6</v>
      </c>
      <c r="G24">
        <v>1.7</v>
      </c>
      <c r="H24">
        <v>1.7</v>
      </c>
      <c r="I24">
        <v>1.7</v>
      </c>
    </row>
    <row r="25" spans="1:9">
      <c r="A25">
        <v>32</v>
      </c>
      <c r="B25">
        <v>1.7</v>
      </c>
      <c r="C25">
        <v>1.7</v>
      </c>
      <c r="D25">
        <v>1.8</v>
      </c>
      <c r="E25">
        <v>1.8</v>
      </c>
      <c r="F25">
        <v>1.8</v>
      </c>
      <c r="G25">
        <v>1.8</v>
      </c>
      <c r="H25">
        <v>1.8</v>
      </c>
      <c r="I25">
        <v>1.9</v>
      </c>
    </row>
    <row r="26" spans="1:9">
      <c r="A26">
        <v>34</v>
      </c>
      <c r="B26">
        <v>1.9</v>
      </c>
      <c r="C26">
        <v>1.9</v>
      </c>
      <c r="D26">
        <v>1.9</v>
      </c>
      <c r="E26">
        <v>1.9</v>
      </c>
      <c r="F26">
        <v>2</v>
      </c>
      <c r="G26">
        <v>2</v>
      </c>
      <c r="H26">
        <v>2</v>
      </c>
      <c r="I26">
        <v>2.1</v>
      </c>
    </row>
    <row r="27" spans="1:9">
      <c r="A27">
        <v>36</v>
      </c>
      <c r="B27">
        <v>2.1</v>
      </c>
      <c r="C27">
        <v>2.1</v>
      </c>
      <c r="D27">
        <v>2.1</v>
      </c>
      <c r="E27">
        <v>2.1</v>
      </c>
      <c r="F27">
        <v>2.2000000000000002</v>
      </c>
      <c r="G27">
        <v>2.2000000000000002</v>
      </c>
      <c r="H27">
        <v>2.2000000000000002</v>
      </c>
      <c r="I27">
        <v>2.2000000000000002</v>
      </c>
    </row>
    <row r="28" spans="1:9">
      <c r="A28">
        <v>38</v>
      </c>
      <c r="B28">
        <v>2.2000000000000002</v>
      </c>
      <c r="C28">
        <v>2.2999999999999998</v>
      </c>
      <c r="D28">
        <v>2.2999999999999998</v>
      </c>
      <c r="E28">
        <v>2.2999999999999998</v>
      </c>
      <c r="F28">
        <v>2.2999999999999998</v>
      </c>
      <c r="G28">
        <v>2.4</v>
      </c>
      <c r="H28">
        <v>2.4</v>
      </c>
      <c r="I28">
        <v>2.4</v>
      </c>
    </row>
    <row r="29" spans="1:9">
      <c r="A29">
        <v>40</v>
      </c>
      <c r="B29">
        <v>2.4</v>
      </c>
      <c r="C29">
        <v>2.4</v>
      </c>
      <c r="D29">
        <v>2.5</v>
      </c>
      <c r="E29">
        <v>2.5</v>
      </c>
      <c r="F29">
        <v>2.5</v>
      </c>
      <c r="G29">
        <v>2.6</v>
      </c>
      <c r="H29">
        <v>2.6</v>
      </c>
      <c r="I29">
        <v>2.7</v>
      </c>
    </row>
    <row r="30" spans="1:9">
      <c r="A30">
        <v>42</v>
      </c>
      <c r="B30">
        <v>2.6</v>
      </c>
      <c r="C30">
        <v>2.6</v>
      </c>
      <c r="D30">
        <v>2.7</v>
      </c>
      <c r="E30">
        <v>2.7</v>
      </c>
      <c r="F30">
        <v>2.8</v>
      </c>
      <c r="G30">
        <v>2.8</v>
      </c>
      <c r="H30">
        <v>2.8</v>
      </c>
      <c r="I30">
        <v>2.9</v>
      </c>
    </row>
    <row r="31" spans="1:9">
      <c r="A31">
        <v>44</v>
      </c>
      <c r="B31">
        <v>2.8</v>
      </c>
      <c r="C31">
        <v>2.9</v>
      </c>
      <c r="D31">
        <v>2.9</v>
      </c>
      <c r="E31">
        <v>2.9</v>
      </c>
      <c r="F31">
        <v>3</v>
      </c>
      <c r="G31">
        <v>3</v>
      </c>
      <c r="H31">
        <v>3.1</v>
      </c>
      <c r="I31">
        <v>3.1</v>
      </c>
    </row>
    <row r="32" spans="1:9">
      <c r="A32">
        <v>46</v>
      </c>
      <c r="B32">
        <v>3</v>
      </c>
      <c r="C32">
        <v>3.1</v>
      </c>
      <c r="D32">
        <v>3.1</v>
      </c>
      <c r="E32">
        <v>3.1</v>
      </c>
      <c r="F32">
        <v>3.2</v>
      </c>
      <c r="G32">
        <v>3.2</v>
      </c>
      <c r="H32">
        <v>3.3</v>
      </c>
      <c r="I32">
        <v>3.3</v>
      </c>
    </row>
    <row r="33" spans="1:9">
      <c r="A33">
        <v>48</v>
      </c>
      <c r="B33">
        <v>3.2</v>
      </c>
      <c r="C33">
        <v>3.3</v>
      </c>
      <c r="D33">
        <v>3.3</v>
      </c>
      <c r="E33">
        <v>3.4</v>
      </c>
      <c r="F33">
        <v>3.4</v>
      </c>
      <c r="G33">
        <v>3.5</v>
      </c>
      <c r="H33">
        <v>3.5</v>
      </c>
      <c r="I33">
        <v>3.6</v>
      </c>
    </row>
    <row r="34" spans="1:9">
      <c r="A34">
        <v>50</v>
      </c>
      <c r="B34">
        <v>3.5</v>
      </c>
      <c r="C34">
        <v>3.5</v>
      </c>
      <c r="D34">
        <v>3.6</v>
      </c>
      <c r="E34">
        <v>3.6</v>
      </c>
      <c r="F34">
        <v>3.7</v>
      </c>
      <c r="G34">
        <v>3.7</v>
      </c>
      <c r="H34">
        <v>3.8</v>
      </c>
      <c r="I34">
        <v>3.8</v>
      </c>
    </row>
    <row r="35" spans="1:9">
      <c r="A35">
        <v>52</v>
      </c>
      <c r="B35">
        <v>3.7</v>
      </c>
      <c r="C35">
        <v>3.7</v>
      </c>
      <c r="D35">
        <v>3.8</v>
      </c>
      <c r="E35">
        <v>3.9</v>
      </c>
      <c r="F35">
        <v>3.9</v>
      </c>
      <c r="G35">
        <v>4</v>
      </c>
      <c r="H35">
        <v>4</v>
      </c>
      <c r="I35">
        <v>4.0999999999999996</v>
      </c>
    </row>
    <row r="36" spans="1:9">
      <c r="A36">
        <v>54</v>
      </c>
      <c r="B36">
        <v>3.9</v>
      </c>
      <c r="C36">
        <v>4</v>
      </c>
      <c r="D36">
        <v>4.0999999999999996</v>
      </c>
      <c r="E36">
        <v>4.0999999999999996</v>
      </c>
      <c r="F36">
        <v>4.2</v>
      </c>
      <c r="G36">
        <v>4.2</v>
      </c>
      <c r="H36">
        <v>4.3</v>
      </c>
      <c r="I36">
        <v>4.4000000000000004</v>
      </c>
    </row>
    <row r="37" spans="1:9">
      <c r="A37">
        <v>56</v>
      </c>
      <c r="B37">
        <v>4.2</v>
      </c>
      <c r="C37">
        <v>4.3</v>
      </c>
      <c r="D37">
        <v>4.3</v>
      </c>
      <c r="E37">
        <v>4.4000000000000004</v>
      </c>
      <c r="F37">
        <v>4.5</v>
      </c>
      <c r="G37">
        <v>4.5</v>
      </c>
      <c r="H37">
        <v>4.5999999999999996</v>
      </c>
      <c r="I37">
        <v>4.7</v>
      </c>
    </row>
    <row r="38" spans="1:9">
      <c r="A38">
        <v>58</v>
      </c>
      <c r="B38">
        <v>4.5</v>
      </c>
      <c r="C38">
        <v>4.5</v>
      </c>
      <c r="D38">
        <v>4.5999999999999996</v>
      </c>
      <c r="E38">
        <v>4.7</v>
      </c>
      <c r="F38">
        <v>4.7</v>
      </c>
      <c r="G38">
        <v>4.8</v>
      </c>
      <c r="H38">
        <v>4.9000000000000004</v>
      </c>
      <c r="I38">
        <v>5</v>
      </c>
    </row>
    <row r="39" spans="1:9">
      <c r="A39">
        <v>60</v>
      </c>
      <c r="B39">
        <v>4.7</v>
      </c>
      <c r="C39">
        <v>4.8</v>
      </c>
      <c r="D39">
        <v>4.9000000000000004</v>
      </c>
      <c r="E39">
        <v>5</v>
      </c>
      <c r="F39">
        <v>5</v>
      </c>
      <c r="G39">
        <v>5.0999999999999996</v>
      </c>
      <c r="H39">
        <v>5.2</v>
      </c>
      <c r="I39">
        <v>5.3</v>
      </c>
    </row>
    <row r="40" spans="1:9">
      <c r="A40">
        <v>62</v>
      </c>
      <c r="B40">
        <v>5</v>
      </c>
      <c r="C40">
        <v>5.0999999999999996</v>
      </c>
      <c r="D40">
        <v>5.2</v>
      </c>
      <c r="E40">
        <v>5.2</v>
      </c>
      <c r="F40">
        <v>5.3</v>
      </c>
      <c r="G40">
        <v>5.4</v>
      </c>
      <c r="H40">
        <v>5.5</v>
      </c>
      <c r="I40">
        <v>5.6</v>
      </c>
    </row>
    <row r="41" spans="1:9">
      <c r="A41">
        <v>64</v>
      </c>
      <c r="B41">
        <v>5.3</v>
      </c>
      <c r="C41">
        <v>5.4</v>
      </c>
      <c r="D41">
        <v>5.5</v>
      </c>
      <c r="E41">
        <v>5.6</v>
      </c>
      <c r="F41">
        <v>5.6</v>
      </c>
      <c r="G41">
        <v>5.7</v>
      </c>
      <c r="H41">
        <v>5.8</v>
      </c>
      <c r="I41">
        <v>5.9</v>
      </c>
    </row>
    <row r="42" spans="1:9">
      <c r="A42">
        <v>66</v>
      </c>
      <c r="B42">
        <v>5.6</v>
      </c>
      <c r="C42">
        <v>5.7</v>
      </c>
      <c r="D42">
        <v>5.8</v>
      </c>
      <c r="E42">
        <v>5.9</v>
      </c>
      <c r="F42">
        <v>6</v>
      </c>
      <c r="G42">
        <v>6</v>
      </c>
      <c r="H42">
        <v>6.1</v>
      </c>
      <c r="I42">
        <v>6.2</v>
      </c>
    </row>
    <row r="43" spans="1:9">
      <c r="A43">
        <v>68</v>
      </c>
      <c r="B43">
        <v>5.9</v>
      </c>
      <c r="C43">
        <v>6</v>
      </c>
      <c r="D43">
        <v>6.1</v>
      </c>
      <c r="E43">
        <v>6.2</v>
      </c>
      <c r="F43">
        <v>6.3</v>
      </c>
      <c r="G43">
        <v>6.4</v>
      </c>
      <c r="H43">
        <v>6.5</v>
      </c>
      <c r="I43">
        <v>6.6</v>
      </c>
    </row>
    <row r="44" spans="1:9">
      <c r="A44">
        <v>70</v>
      </c>
      <c r="B44">
        <v>6.2</v>
      </c>
      <c r="C44">
        <v>6.3</v>
      </c>
      <c r="D44">
        <v>6.4</v>
      </c>
      <c r="E44">
        <v>6.5</v>
      </c>
      <c r="F44">
        <v>6.6</v>
      </c>
      <c r="G44">
        <v>6.7</v>
      </c>
      <c r="H44">
        <v>6.8</v>
      </c>
      <c r="I44">
        <v>6.9</v>
      </c>
    </row>
    <row r="45" spans="1:9">
      <c r="A45">
        <v>72</v>
      </c>
      <c r="B45">
        <v>6.6</v>
      </c>
      <c r="C45">
        <v>6.7</v>
      </c>
      <c r="D45">
        <v>6.8</v>
      </c>
      <c r="E45">
        <v>6.9</v>
      </c>
      <c r="F45">
        <v>7</v>
      </c>
      <c r="G45">
        <v>7.1</v>
      </c>
      <c r="H45">
        <v>7.2</v>
      </c>
      <c r="I45">
        <v>7.3</v>
      </c>
    </row>
    <row r="46" spans="1:9">
      <c r="A46">
        <v>74</v>
      </c>
      <c r="B46">
        <v>6.9</v>
      </c>
      <c r="C46">
        <v>7</v>
      </c>
      <c r="D46">
        <v>7.1</v>
      </c>
      <c r="E46">
        <v>7.2</v>
      </c>
      <c r="F46">
        <v>7.3</v>
      </c>
      <c r="G46">
        <v>7.4</v>
      </c>
      <c r="H46">
        <v>7.5</v>
      </c>
      <c r="I46">
        <v>7.6</v>
      </c>
    </row>
    <row r="47" spans="1:9">
      <c r="A47">
        <v>76</v>
      </c>
      <c r="B47">
        <v>7.2</v>
      </c>
      <c r="C47">
        <v>7.3</v>
      </c>
      <c r="D47">
        <v>7.4</v>
      </c>
      <c r="E47">
        <v>7.5</v>
      </c>
      <c r="F47">
        <v>7.6</v>
      </c>
      <c r="G47">
        <v>7.7</v>
      </c>
      <c r="H47">
        <v>7.8</v>
      </c>
      <c r="I47">
        <v>7.9</v>
      </c>
    </row>
    <row r="48" spans="1:9">
      <c r="A48">
        <v>78</v>
      </c>
      <c r="B48">
        <v>7.6</v>
      </c>
      <c r="C48">
        <v>7.7</v>
      </c>
      <c r="D48">
        <v>7.8</v>
      </c>
      <c r="E48">
        <v>7.9</v>
      </c>
      <c r="F48">
        <v>8</v>
      </c>
      <c r="G48">
        <v>8.1</v>
      </c>
      <c r="H48">
        <v>8.1999999999999993</v>
      </c>
      <c r="I48">
        <v>8.3000000000000007</v>
      </c>
    </row>
    <row r="49" spans="1:9">
      <c r="A49">
        <v>80</v>
      </c>
      <c r="B49">
        <v>7.9</v>
      </c>
      <c r="C49">
        <v>8</v>
      </c>
      <c r="D49">
        <v>8.1</v>
      </c>
      <c r="E49">
        <v>8.1999999999999993</v>
      </c>
      <c r="F49">
        <v>8.3000000000000007</v>
      </c>
      <c r="G49">
        <v>8.4</v>
      </c>
      <c r="H49">
        <v>8.5</v>
      </c>
      <c r="I49">
        <v>8.6</v>
      </c>
    </row>
    <row r="50" spans="1:9">
      <c r="A50">
        <v>82</v>
      </c>
      <c r="B50">
        <v>8.3000000000000007</v>
      </c>
      <c r="C50">
        <v>8.4</v>
      </c>
      <c r="D50">
        <v>8.5</v>
      </c>
      <c r="E50">
        <v>8.6</v>
      </c>
      <c r="F50">
        <v>8.6999999999999993</v>
      </c>
      <c r="G50">
        <v>8.8000000000000007</v>
      </c>
      <c r="H50">
        <v>8.9</v>
      </c>
      <c r="I50">
        <v>9</v>
      </c>
    </row>
    <row r="51" spans="1:9">
      <c r="A51">
        <v>84</v>
      </c>
      <c r="B51">
        <v>8.6</v>
      </c>
      <c r="C51">
        <v>8.6999999999999993</v>
      </c>
      <c r="D51">
        <v>8.8000000000000007</v>
      </c>
      <c r="E51">
        <v>8.9</v>
      </c>
      <c r="F51">
        <v>9</v>
      </c>
      <c r="G51">
        <v>9.1</v>
      </c>
      <c r="H51">
        <v>9.1999999999999993</v>
      </c>
      <c r="I51">
        <v>9.3000000000000007</v>
      </c>
    </row>
    <row r="52" spans="1:9">
      <c r="A52">
        <v>86</v>
      </c>
      <c r="B52">
        <v>9</v>
      </c>
      <c r="C52">
        <v>9.1</v>
      </c>
      <c r="D52">
        <v>9.1999999999999993</v>
      </c>
      <c r="E52">
        <v>9.3000000000000007</v>
      </c>
      <c r="F52">
        <v>9.4</v>
      </c>
      <c r="G52">
        <v>9.5</v>
      </c>
      <c r="H52">
        <v>9.6</v>
      </c>
      <c r="I52">
        <v>9.6999999999999993</v>
      </c>
    </row>
    <row r="53" spans="1:9">
      <c r="A53">
        <v>88</v>
      </c>
      <c r="B53">
        <v>9.3000000000000007</v>
      </c>
      <c r="C53">
        <v>9.4</v>
      </c>
      <c r="D53">
        <v>9.5</v>
      </c>
      <c r="E53">
        <v>9.6</v>
      </c>
      <c r="F53">
        <v>9.6999999999999993</v>
      </c>
      <c r="G53">
        <v>9.8000000000000007</v>
      </c>
      <c r="H53">
        <v>9.9</v>
      </c>
      <c r="I53">
        <v>10</v>
      </c>
    </row>
    <row r="54" spans="1:9">
      <c r="A54">
        <v>90</v>
      </c>
      <c r="B54">
        <v>9.6999999999999993</v>
      </c>
      <c r="C54">
        <v>9.8000000000000007</v>
      </c>
      <c r="D54">
        <v>9.9</v>
      </c>
      <c r="E54">
        <v>10</v>
      </c>
      <c r="F54">
        <v>10.1</v>
      </c>
      <c r="G54">
        <v>10.199999999999999</v>
      </c>
      <c r="H54">
        <v>10.3</v>
      </c>
      <c r="I54">
        <v>10.4</v>
      </c>
    </row>
    <row r="55" spans="1:9">
      <c r="A55">
        <v>92</v>
      </c>
      <c r="B55">
        <v>10</v>
      </c>
      <c r="C55">
        <v>10.1</v>
      </c>
      <c r="D55">
        <v>10.199999999999999</v>
      </c>
      <c r="E55">
        <v>10.3</v>
      </c>
      <c r="F55">
        <v>10.4</v>
      </c>
      <c r="G55">
        <v>10.5</v>
      </c>
      <c r="H55">
        <v>10.6</v>
      </c>
      <c r="I55">
        <v>10.8</v>
      </c>
    </row>
    <row r="56" spans="1:9">
      <c r="A56">
        <v>94</v>
      </c>
      <c r="B56">
        <v>10.4</v>
      </c>
      <c r="C56">
        <v>10.5</v>
      </c>
      <c r="D56">
        <v>10.6</v>
      </c>
      <c r="E56">
        <v>10.7</v>
      </c>
      <c r="F56">
        <v>10.8</v>
      </c>
      <c r="G56">
        <v>10.9</v>
      </c>
      <c r="H56">
        <v>11</v>
      </c>
      <c r="I56">
        <v>11.1</v>
      </c>
    </row>
    <row r="57" spans="1:9">
      <c r="A57">
        <v>96</v>
      </c>
      <c r="B57">
        <v>10.7</v>
      </c>
      <c r="C57">
        <v>10.8</v>
      </c>
      <c r="D57">
        <v>10.9</v>
      </c>
      <c r="E57">
        <v>11</v>
      </c>
      <c r="F57">
        <v>11.1</v>
      </c>
      <c r="G57">
        <v>11.3</v>
      </c>
      <c r="H57">
        <v>11.4</v>
      </c>
      <c r="I57">
        <v>11.5</v>
      </c>
    </row>
    <row r="58" spans="1:9">
      <c r="A58">
        <v>98</v>
      </c>
      <c r="B58">
        <v>11.1</v>
      </c>
      <c r="C58">
        <v>11.2</v>
      </c>
      <c r="D58">
        <v>11.3</v>
      </c>
      <c r="E58">
        <v>11.4</v>
      </c>
      <c r="F58">
        <v>11.5</v>
      </c>
      <c r="G58">
        <v>11.6</v>
      </c>
      <c r="H58">
        <v>11.7</v>
      </c>
      <c r="I58">
        <v>11.8</v>
      </c>
    </row>
    <row r="59" spans="1:9">
      <c r="A59">
        <v>100</v>
      </c>
      <c r="B59">
        <v>11.4</v>
      </c>
      <c r="C59">
        <v>11.5</v>
      </c>
      <c r="D59">
        <v>11.7</v>
      </c>
      <c r="E59">
        <v>11.8</v>
      </c>
      <c r="F59">
        <v>11.9</v>
      </c>
      <c r="G59">
        <v>12</v>
      </c>
      <c r="H59">
        <v>12.1</v>
      </c>
      <c r="I59">
        <v>12.2</v>
      </c>
    </row>
    <row r="60" spans="1:9">
      <c r="A60">
        <v>102</v>
      </c>
      <c r="B60">
        <v>11.8</v>
      </c>
      <c r="C60">
        <v>11.9</v>
      </c>
      <c r="D60">
        <v>12</v>
      </c>
      <c r="E60">
        <v>12.1</v>
      </c>
      <c r="F60">
        <v>12.2</v>
      </c>
      <c r="G60">
        <v>12.3</v>
      </c>
      <c r="H60">
        <v>12.5</v>
      </c>
      <c r="I60">
        <v>12.6</v>
      </c>
    </row>
    <row r="61" spans="1:9">
      <c r="A61">
        <v>104</v>
      </c>
      <c r="B61">
        <v>12.2</v>
      </c>
      <c r="C61">
        <v>12.3</v>
      </c>
      <c r="D61">
        <v>12.4</v>
      </c>
      <c r="E61">
        <v>12.5</v>
      </c>
      <c r="F61">
        <v>12.6</v>
      </c>
      <c r="G61">
        <v>12.7</v>
      </c>
      <c r="H61">
        <v>12.8</v>
      </c>
      <c r="I61">
        <v>12.9</v>
      </c>
    </row>
    <row r="62" spans="1:9">
      <c r="A62">
        <v>106</v>
      </c>
      <c r="B62">
        <v>12.5</v>
      </c>
      <c r="C62">
        <v>12.6</v>
      </c>
      <c r="D62">
        <v>12.7</v>
      </c>
      <c r="E62">
        <v>12.9</v>
      </c>
      <c r="F62">
        <v>13</v>
      </c>
      <c r="G62">
        <v>13.1</v>
      </c>
      <c r="H62">
        <v>13.2</v>
      </c>
      <c r="I62">
        <v>13.3</v>
      </c>
    </row>
    <row r="63" spans="1:9">
      <c r="A63">
        <v>108</v>
      </c>
      <c r="B63">
        <v>12.9</v>
      </c>
      <c r="C63">
        <v>13</v>
      </c>
      <c r="D63">
        <v>13.1</v>
      </c>
      <c r="E63">
        <v>13.2</v>
      </c>
      <c r="F63">
        <v>13.3</v>
      </c>
      <c r="G63">
        <v>13.4</v>
      </c>
      <c r="H63">
        <v>13.6</v>
      </c>
      <c r="I63">
        <v>13.7</v>
      </c>
    </row>
    <row r="64" spans="1:9">
      <c r="A64">
        <v>110</v>
      </c>
      <c r="B64">
        <v>13.3</v>
      </c>
      <c r="C64">
        <v>13.4</v>
      </c>
      <c r="D64">
        <v>13.5</v>
      </c>
      <c r="E64">
        <v>13.6</v>
      </c>
      <c r="F64">
        <v>13.7</v>
      </c>
      <c r="G64">
        <v>13.8</v>
      </c>
      <c r="H64">
        <v>13.9</v>
      </c>
      <c r="I64">
        <v>14</v>
      </c>
    </row>
    <row r="65" spans="1:9">
      <c r="A65">
        <v>112</v>
      </c>
      <c r="B65">
        <v>13.6</v>
      </c>
      <c r="C65">
        <v>13.7</v>
      </c>
      <c r="D65">
        <v>13.8</v>
      </c>
      <c r="E65">
        <v>14</v>
      </c>
      <c r="F65">
        <v>14.1</v>
      </c>
      <c r="G65">
        <v>14.2</v>
      </c>
      <c r="H65">
        <v>14.3</v>
      </c>
      <c r="I65">
        <v>14.4</v>
      </c>
    </row>
    <row r="66" spans="1:9">
      <c r="A66">
        <v>114</v>
      </c>
      <c r="B66">
        <v>14</v>
      </c>
      <c r="C66">
        <v>14.1</v>
      </c>
      <c r="D66">
        <v>14.2</v>
      </c>
      <c r="E66">
        <v>14.3</v>
      </c>
      <c r="F66">
        <v>14.4</v>
      </c>
      <c r="G66">
        <v>14.6</v>
      </c>
      <c r="H66">
        <v>14.7</v>
      </c>
      <c r="I66">
        <v>14.8</v>
      </c>
    </row>
    <row r="67" spans="1:9">
      <c r="A67">
        <v>116</v>
      </c>
      <c r="B67">
        <v>14.4</v>
      </c>
      <c r="C67">
        <v>14.5</v>
      </c>
      <c r="D67">
        <v>14.6</v>
      </c>
      <c r="E67">
        <v>14.7</v>
      </c>
      <c r="F67">
        <v>14.8</v>
      </c>
      <c r="G67">
        <v>14.9</v>
      </c>
      <c r="H67">
        <v>15</v>
      </c>
      <c r="I67">
        <v>15.2</v>
      </c>
    </row>
    <row r="68" spans="1:9">
      <c r="A68">
        <v>118</v>
      </c>
      <c r="B68">
        <v>14.7</v>
      </c>
      <c r="C68">
        <v>14.9</v>
      </c>
      <c r="D68">
        <v>15</v>
      </c>
      <c r="E68">
        <v>15.1</v>
      </c>
      <c r="F68">
        <v>15.2</v>
      </c>
      <c r="G68">
        <v>15.3</v>
      </c>
      <c r="H68">
        <v>15.4</v>
      </c>
      <c r="I68">
        <v>15.5</v>
      </c>
    </row>
    <row r="69" spans="1:9">
      <c r="A69">
        <v>120</v>
      </c>
      <c r="B69">
        <v>15.1</v>
      </c>
      <c r="C69">
        <v>15.2</v>
      </c>
      <c r="D69">
        <v>15.3</v>
      </c>
      <c r="E69">
        <v>15.5</v>
      </c>
      <c r="F69">
        <v>15.6</v>
      </c>
      <c r="G69">
        <v>15.7</v>
      </c>
      <c r="H69">
        <v>15.8</v>
      </c>
      <c r="I69">
        <v>15.9</v>
      </c>
    </row>
    <row r="70" spans="1:9">
      <c r="A70">
        <v>122</v>
      </c>
      <c r="B70">
        <v>15.5</v>
      </c>
      <c r="C70">
        <v>15.6</v>
      </c>
      <c r="D70">
        <v>15.7</v>
      </c>
      <c r="E70">
        <v>15.8</v>
      </c>
      <c r="F70">
        <v>16</v>
      </c>
      <c r="G70">
        <v>16.100000000000001</v>
      </c>
      <c r="H70">
        <v>16.2</v>
      </c>
      <c r="I70">
        <v>16.3</v>
      </c>
    </row>
    <row r="71" spans="1:9">
      <c r="A71">
        <v>124</v>
      </c>
      <c r="B71">
        <v>15.9</v>
      </c>
      <c r="C71">
        <v>16</v>
      </c>
      <c r="D71">
        <v>16.100000000000001</v>
      </c>
      <c r="E71">
        <v>16.2</v>
      </c>
      <c r="F71">
        <v>16.3</v>
      </c>
      <c r="G71">
        <v>16.399999999999999</v>
      </c>
      <c r="H71">
        <v>16.600000000000001</v>
      </c>
      <c r="I71">
        <v>16.7</v>
      </c>
    </row>
    <row r="72" spans="1:9">
      <c r="A72">
        <v>126</v>
      </c>
      <c r="B72">
        <v>16.3</v>
      </c>
      <c r="C72">
        <v>16.399999999999999</v>
      </c>
      <c r="D72">
        <v>16.5</v>
      </c>
      <c r="E72">
        <v>16.600000000000001</v>
      </c>
      <c r="F72">
        <v>16.7</v>
      </c>
      <c r="G72">
        <v>16.8</v>
      </c>
      <c r="H72">
        <v>16.899999999999999</v>
      </c>
      <c r="I72">
        <v>17.100000000000001</v>
      </c>
    </row>
    <row r="73" spans="1:9">
      <c r="A73">
        <v>128</v>
      </c>
      <c r="B73">
        <v>16.600000000000001</v>
      </c>
      <c r="C73">
        <v>16.8</v>
      </c>
      <c r="D73">
        <v>16.899999999999999</v>
      </c>
      <c r="E73">
        <v>17</v>
      </c>
      <c r="F73">
        <v>17.100000000000001</v>
      </c>
      <c r="G73">
        <v>17.2</v>
      </c>
      <c r="H73">
        <v>17.3</v>
      </c>
      <c r="I73">
        <v>17.399999999999999</v>
      </c>
    </row>
    <row r="74" spans="1:9">
      <c r="A74">
        <v>130</v>
      </c>
      <c r="B74">
        <v>17</v>
      </c>
      <c r="C74">
        <v>17.100000000000001</v>
      </c>
      <c r="D74">
        <v>17.3</v>
      </c>
      <c r="E74">
        <v>17.399999999999999</v>
      </c>
      <c r="F74">
        <v>17.5</v>
      </c>
      <c r="G74">
        <v>17.600000000000001</v>
      </c>
      <c r="H74">
        <v>17.7</v>
      </c>
      <c r="I74">
        <v>17.8</v>
      </c>
    </row>
    <row r="75" spans="1:9">
      <c r="A75">
        <v>132</v>
      </c>
      <c r="B75">
        <v>17.399999999999999</v>
      </c>
      <c r="C75">
        <v>17.5</v>
      </c>
      <c r="D75">
        <v>17.600000000000001</v>
      </c>
      <c r="E75">
        <v>17.8</v>
      </c>
      <c r="F75">
        <v>17.899999999999999</v>
      </c>
      <c r="G75">
        <v>18</v>
      </c>
      <c r="H75">
        <v>18.100000000000001</v>
      </c>
      <c r="I75">
        <v>18.2</v>
      </c>
    </row>
    <row r="76" spans="1:9">
      <c r="A76">
        <v>134</v>
      </c>
      <c r="B76">
        <v>17.8</v>
      </c>
      <c r="C76">
        <v>17.899999999999999</v>
      </c>
      <c r="D76">
        <v>18</v>
      </c>
      <c r="E76">
        <v>18.100000000000001</v>
      </c>
      <c r="F76">
        <v>18.3</v>
      </c>
      <c r="G76">
        <v>18.399999999999999</v>
      </c>
      <c r="H76">
        <v>18.5</v>
      </c>
      <c r="I76">
        <v>18.600000000000001</v>
      </c>
    </row>
    <row r="77" spans="1:9">
      <c r="A77">
        <v>136</v>
      </c>
      <c r="B77">
        <v>18.2</v>
      </c>
      <c r="C77">
        <v>18.3</v>
      </c>
      <c r="D77">
        <v>18.399999999999999</v>
      </c>
      <c r="E77">
        <v>18.5</v>
      </c>
      <c r="F77">
        <v>18.7</v>
      </c>
      <c r="G77">
        <v>18.8</v>
      </c>
      <c r="H77">
        <v>18.899999999999999</v>
      </c>
      <c r="I77">
        <v>19</v>
      </c>
    </row>
    <row r="78" spans="1:9">
      <c r="A78">
        <v>138</v>
      </c>
      <c r="B78">
        <v>18.600000000000001</v>
      </c>
      <c r="C78">
        <v>18.7</v>
      </c>
      <c r="D78">
        <v>18.8</v>
      </c>
      <c r="E78">
        <v>18.899999999999999</v>
      </c>
      <c r="F78">
        <v>19</v>
      </c>
      <c r="G78">
        <v>19.2</v>
      </c>
      <c r="H78">
        <v>19.3</v>
      </c>
      <c r="I78">
        <v>19.399999999999999</v>
      </c>
    </row>
    <row r="79" spans="1:9">
      <c r="A79">
        <v>140</v>
      </c>
      <c r="B79">
        <v>19</v>
      </c>
      <c r="C79">
        <v>19.100000000000001</v>
      </c>
      <c r="D79">
        <v>19.2</v>
      </c>
      <c r="E79">
        <v>19.3</v>
      </c>
      <c r="F79">
        <v>19.399999999999999</v>
      </c>
      <c r="G79">
        <v>19.600000000000001</v>
      </c>
      <c r="H79">
        <v>19.7</v>
      </c>
      <c r="I79">
        <v>19.8</v>
      </c>
    </row>
    <row r="80" spans="1:9">
      <c r="A80">
        <v>142</v>
      </c>
      <c r="B80">
        <v>19.399999999999999</v>
      </c>
      <c r="C80">
        <v>19.5</v>
      </c>
      <c r="D80">
        <v>19.600000000000001</v>
      </c>
      <c r="E80">
        <v>19.7</v>
      </c>
      <c r="F80">
        <v>19.8</v>
      </c>
      <c r="G80">
        <v>20</v>
      </c>
      <c r="H80">
        <v>20.100000000000001</v>
      </c>
      <c r="I80">
        <v>20.2</v>
      </c>
    </row>
    <row r="81" spans="1:9">
      <c r="A81">
        <v>144</v>
      </c>
      <c r="B81">
        <v>19.8</v>
      </c>
      <c r="C81">
        <v>19.899999999999999</v>
      </c>
      <c r="D81">
        <v>20</v>
      </c>
      <c r="E81">
        <v>20.100000000000001</v>
      </c>
      <c r="F81">
        <v>20.2</v>
      </c>
      <c r="G81">
        <v>20.3</v>
      </c>
      <c r="H81">
        <v>20.5</v>
      </c>
      <c r="I81">
        <v>20.6</v>
      </c>
    </row>
    <row r="82" spans="1:9">
      <c r="A82">
        <v>146</v>
      </c>
      <c r="B82">
        <v>20.100000000000001</v>
      </c>
      <c r="C82">
        <v>20.3</v>
      </c>
      <c r="D82">
        <v>20.399999999999999</v>
      </c>
      <c r="E82">
        <v>20.5</v>
      </c>
      <c r="F82">
        <v>20.6</v>
      </c>
      <c r="G82">
        <v>20.7</v>
      </c>
      <c r="H82">
        <v>20.9</v>
      </c>
      <c r="I82">
        <v>21</v>
      </c>
    </row>
    <row r="83" spans="1:9">
      <c r="A83">
        <v>148</v>
      </c>
      <c r="B83">
        <v>20.5</v>
      </c>
      <c r="C83">
        <v>20.7</v>
      </c>
      <c r="D83">
        <v>20.8</v>
      </c>
      <c r="E83">
        <v>20.9</v>
      </c>
      <c r="F83">
        <v>21</v>
      </c>
      <c r="G83">
        <v>21.1</v>
      </c>
      <c r="H83">
        <v>21.3</v>
      </c>
      <c r="I83">
        <v>21.4</v>
      </c>
    </row>
    <row r="84" spans="1:9">
      <c r="A84">
        <v>150</v>
      </c>
      <c r="B84">
        <v>20.9</v>
      </c>
      <c r="C84">
        <v>21.1</v>
      </c>
      <c r="D84">
        <v>21.2</v>
      </c>
      <c r="E84">
        <v>21.3</v>
      </c>
      <c r="F84">
        <v>21.4</v>
      </c>
      <c r="G84">
        <v>21.5</v>
      </c>
      <c r="H84">
        <v>21.7</v>
      </c>
      <c r="I84">
        <v>21.8</v>
      </c>
    </row>
    <row r="85" spans="1:9">
      <c r="A85">
        <v>152</v>
      </c>
      <c r="B85">
        <v>21.3</v>
      </c>
      <c r="C85">
        <v>21.5</v>
      </c>
      <c r="D85">
        <v>21.6</v>
      </c>
      <c r="E85">
        <v>21.7</v>
      </c>
      <c r="F85">
        <v>21.8</v>
      </c>
      <c r="G85">
        <v>22</v>
      </c>
      <c r="H85">
        <v>22.1</v>
      </c>
      <c r="I85">
        <v>22.2</v>
      </c>
    </row>
    <row r="86" spans="1:9">
      <c r="A86">
        <v>154</v>
      </c>
      <c r="B86">
        <v>21.8</v>
      </c>
      <c r="C86">
        <v>21.9</v>
      </c>
      <c r="D86">
        <v>22</v>
      </c>
      <c r="E86">
        <v>22.1</v>
      </c>
      <c r="F86">
        <v>22.2</v>
      </c>
      <c r="G86">
        <v>22.4</v>
      </c>
      <c r="H86">
        <v>22.5</v>
      </c>
      <c r="I86">
        <v>22.6</v>
      </c>
    </row>
    <row r="87" spans="1:9">
      <c r="A87">
        <v>156</v>
      </c>
      <c r="B87">
        <v>22.2</v>
      </c>
      <c r="C87">
        <v>22.3</v>
      </c>
      <c r="D87">
        <v>22.4</v>
      </c>
      <c r="E87">
        <v>22.5</v>
      </c>
      <c r="F87">
        <v>22.6</v>
      </c>
      <c r="G87">
        <v>22.8</v>
      </c>
      <c r="H87">
        <v>22.9</v>
      </c>
      <c r="I87">
        <v>23</v>
      </c>
    </row>
    <row r="88" spans="1:9">
      <c r="A88">
        <v>158</v>
      </c>
      <c r="B88">
        <v>22.6</v>
      </c>
      <c r="C88">
        <v>22.7</v>
      </c>
      <c r="D88">
        <v>22.8</v>
      </c>
      <c r="E88">
        <v>22.9</v>
      </c>
      <c r="F88">
        <v>23.1</v>
      </c>
      <c r="G88">
        <v>23.2</v>
      </c>
      <c r="H88">
        <v>23.3</v>
      </c>
      <c r="I88">
        <v>23.4</v>
      </c>
    </row>
    <row r="89" spans="1:9">
      <c r="A89">
        <v>160</v>
      </c>
      <c r="B89">
        <v>23</v>
      </c>
      <c r="C89">
        <v>23.1</v>
      </c>
      <c r="D89">
        <v>23.2</v>
      </c>
      <c r="E89">
        <v>23.3</v>
      </c>
      <c r="F89">
        <v>23.5</v>
      </c>
      <c r="G89">
        <v>23.6</v>
      </c>
      <c r="H89">
        <v>23.7</v>
      </c>
      <c r="I89">
        <v>23.8</v>
      </c>
    </row>
    <row r="90" spans="1:9">
      <c r="A90">
        <v>162</v>
      </c>
      <c r="B90">
        <v>23.4</v>
      </c>
      <c r="C90">
        <v>23.5</v>
      </c>
      <c r="D90">
        <v>23.6</v>
      </c>
      <c r="E90">
        <v>23.7</v>
      </c>
      <c r="F90">
        <v>23.9</v>
      </c>
      <c r="G90">
        <v>24</v>
      </c>
      <c r="H90">
        <v>24.1</v>
      </c>
      <c r="I90">
        <v>24.2</v>
      </c>
    </row>
    <row r="91" spans="1:9">
      <c r="A91">
        <v>164</v>
      </c>
      <c r="B91">
        <v>23.8</v>
      </c>
      <c r="C91">
        <v>23.9</v>
      </c>
      <c r="D91">
        <v>24</v>
      </c>
      <c r="E91">
        <v>24.2</v>
      </c>
      <c r="F91">
        <v>24.3</v>
      </c>
      <c r="G91">
        <v>24.4</v>
      </c>
      <c r="H91">
        <v>24.5</v>
      </c>
      <c r="I91">
        <v>24.7</v>
      </c>
    </row>
    <row r="92" spans="1:9">
      <c r="A92">
        <v>166</v>
      </c>
      <c r="B92">
        <v>24.2</v>
      </c>
      <c r="C92">
        <v>24.3</v>
      </c>
      <c r="D92">
        <v>24.5</v>
      </c>
      <c r="E92">
        <v>24.6</v>
      </c>
      <c r="F92">
        <v>24.7</v>
      </c>
      <c r="G92">
        <v>24.8</v>
      </c>
      <c r="H92">
        <v>25</v>
      </c>
      <c r="I92">
        <v>25.1</v>
      </c>
    </row>
    <row r="93" spans="1:9">
      <c r="A93">
        <v>168</v>
      </c>
      <c r="B93">
        <v>24.6</v>
      </c>
      <c r="C93">
        <v>24.7</v>
      </c>
      <c r="D93">
        <v>24.9</v>
      </c>
      <c r="E93">
        <v>25</v>
      </c>
      <c r="F93">
        <v>25.1</v>
      </c>
      <c r="G93">
        <v>25.2</v>
      </c>
      <c r="H93">
        <v>25.4</v>
      </c>
      <c r="I93">
        <v>25.5</v>
      </c>
    </row>
    <row r="94" spans="1:9">
      <c r="A94">
        <v>170</v>
      </c>
      <c r="B94">
        <v>25</v>
      </c>
      <c r="C94">
        <v>25.2</v>
      </c>
      <c r="D94">
        <v>25.3</v>
      </c>
      <c r="E94">
        <v>25.4</v>
      </c>
      <c r="F94">
        <v>25.5</v>
      </c>
      <c r="G94">
        <v>25.7</v>
      </c>
      <c r="H94">
        <v>25.8</v>
      </c>
      <c r="I94">
        <v>25.9</v>
      </c>
    </row>
    <row r="95" spans="1:9">
      <c r="A95">
        <v>172</v>
      </c>
      <c r="B95">
        <v>25.5</v>
      </c>
      <c r="C95">
        <v>25.6</v>
      </c>
      <c r="D95">
        <v>25.7</v>
      </c>
      <c r="E95">
        <v>25.8</v>
      </c>
      <c r="F95">
        <v>26</v>
      </c>
      <c r="G95">
        <v>26.1</v>
      </c>
      <c r="H95">
        <v>26.2</v>
      </c>
      <c r="I95">
        <v>26.3</v>
      </c>
    </row>
    <row r="96" spans="1:9">
      <c r="A96">
        <v>174</v>
      </c>
      <c r="B96">
        <v>25.9</v>
      </c>
      <c r="C96">
        <v>26</v>
      </c>
      <c r="D96">
        <v>26.1</v>
      </c>
      <c r="E96">
        <v>26.2</v>
      </c>
      <c r="F96">
        <v>26.4</v>
      </c>
      <c r="G96">
        <v>26.5</v>
      </c>
      <c r="H96">
        <v>26.6</v>
      </c>
      <c r="I96">
        <v>26.8</v>
      </c>
    </row>
    <row r="97" spans="1:9">
      <c r="A97">
        <v>176</v>
      </c>
      <c r="B97">
        <v>26.3</v>
      </c>
      <c r="C97">
        <v>26.4</v>
      </c>
      <c r="D97">
        <v>26.5</v>
      </c>
      <c r="E97">
        <v>26.7</v>
      </c>
      <c r="F97">
        <v>26.8</v>
      </c>
      <c r="G97">
        <v>26.9</v>
      </c>
      <c r="H97">
        <v>27.1</v>
      </c>
      <c r="I97">
        <v>27.2</v>
      </c>
    </row>
    <row r="98" spans="1:9">
      <c r="A98">
        <v>178</v>
      </c>
      <c r="B98">
        <v>26.7</v>
      </c>
      <c r="C98">
        <v>26.8</v>
      </c>
      <c r="D98">
        <v>27</v>
      </c>
      <c r="E98">
        <v>27.1</v>
      </c>
      <c r="F98">
        <v>27.2</v>
      </c>
      <c r="G98">
        <v>27.4</v>
      </c>
      <c r="H98">
        <v>27.5</v>
      </c>
      <c r="I98">
        <v>27.6</v>
      </c>
    </row>
    <row r="99" spans="1:9">
      <c r="A99">
        <v>180</v>
      </c>
      <c r="B99">
        <v>27.1</v>
      </c>
      <c r="C99">
        <v>27.3</v>
      </c>
      <c r="D99">
        <v>27.4</v>
      </c>
      <c r="E99">
        <v>27.5</v>
      </c>
      <c r="F99">
        <v>27.6</v>
      </c>
      <c r="G99">
        <v>27.8</v>
      </c>
      <c r="H99">
        <v>27.9</v>
      </c>
      <c r="I99">
        <v>28</v>
      </c>
    </row>
    <row r="100" spans="1:9">
      <c r="A100">
        <v>182</v>
      </c>
      <c r="B100">
        <v>27.6</v>
      </c>
      <c r="C100">
        <v>27.7</v>
      </c>
      <c r="D100">
        <v>27.8</v>
      </c>
      <c r="E100">
        <v>27.9</v>
      </c>
      <c r="F100">
        <v>28.1</v>
      </c>
      <c r="G100">
        <v>28.2</v>
      </c>
      <c r="H100">
        <v>28.3</v>
      </c>
      <c r="I100">
        <v>28.5</v>
      </c>
    </row>
    <row r="101" spans="1:9">
      <c r="A101">
        <v>184</v>
      </c>
      <c r="B101">
        <v>28</v>
      </c>
      <c r="C101">
        <v>28.1</v>
      </c>
      <c r="D101">
        <v>28.2</v>
      </c>
      <c r="E101">
        <v>28.4</v>
      </c>
      <c r="F101">
        <v>28.5</v>
      </c>
      <c r="G101">
        <v>28.6</v>
      </c>
      <c r="H101">
        <v>28.8</v>
      </c>
      <c r="I101">
        <v>28.9</v>
      </c>
    </row>
    <row r="102" spans="1:9">
      <c r="A102">
        <v>186</v>
      </c>
      <c r="B102">
        <v>28.4</v>
      </c>
      <c r="C102">
        <v>28.5</v>
      </c>
      <c r="D102">
        <v>28.7</v>
      </c>
      <c r="E102">
        <v>28.8</v>
      </c>
      <c r="F102">
        <v>28.9</v>
      </c>
      <c r="G102">
        <v>29.1</v>
      </c>
      <c r="H102">
        <v>29.2</v>
      </c>
      <c r="I102">
        <v>29.3</v>
      </c>
    </row>
    <row r="103" spans="1:9">
      <c r="A103">
        <v>188</v>
      </c>
      <c r="B103">
        <v>28.8</v>
      </c>
      <c r="C103">
        <v>29</v>
      </c>
      <c r="D103">
        <v>29.1</v>
      </c>
      <c r="E103">
        <v>29.2</v>
      </c>
      <c r="F103">
        <v>29.4</v>
      </c>
      <c r="G103">
        <v>29.5</v>
      </c>
      <c r="H103">
        <v>29.6</v>
      </c>
      <c r="I103">
        <v>29.8</v>
      </c>
    </row>
    <row r="104" spans="1:9">
      <c r="A104">
        <v>190</v>
      </c>
      <c r="B104">
        <v>29.3</v>
      </c>
      <c r="C104">
        <v>29.4</v>
      </c>
      <c r="D104">
        <v>29.5</v>
      </c>
      <c r="E104">
        <v>29.7</v>
      </c>
      <c r="F104">
        <v>29.8</v>
      </c>
      <c r="G104">
        <v>29.9</v>
      </c>
      <c r="H104">
        <v>30.1</v>
      </c>
      <c r="I104">
        <v>30.2</v>
      </c>
    </row>
    <row r="105" spans="1:9">
      <c r="A105">
        <v>192</v>
      </c>
      <c r="B105">
        <v>29.7</v>
      </c>
      <c r="C105">
        <v>29.8</v>
      </c>
      <c r="D105">
        <v>30</v>
      </c>
      <c r="E105">
        <v>30.1</v>
      </c>
      <c r="F105">
        <v>30.2</v>
      </c>
      <c r="G105">
        <v>30.4</v>
      </c>
      <c r="H105">
        <v>30.5</v>
      </c>
      <c r="I105">
        <v>30.6</v>
      </c>
    </row>
    <row r="106" spans="1:9">
      <c r="A106">
        <v>194</v>
      </c>
      <c r="B106">
        <v>30.1</v>
      </c>
      <c r="C106">
        <v>30.3</v>
      </c>
      <c r="D106">
        <v>30.4</v>
      </c>
      <c r="E106">
        <v>30.5</v>
      </c>
      <c r="F106">
        <v>30.7</v>
      </c>
      <c r="G106">
        <v>30.8</v>
      </c>
      <c r="H106">
        <v>30.9</v>
      </c>
      <c r="I106">
        <v>31.1</v>
      </c>
    </row>
    <row r="107" spans="1:9">
      <c r="A107">
        <v>196</v>
      </c>
      <c r="B107">
        <v>30.6</v>
      </c>
      <c r="C107">
        <v>30.7</v>
      </c>
      <c r="D107">
        <v>30.8</v>
      </c>
      <c r="E107">
        <v>31</v>
      </c>
      <c r="F107">
        <v>31.1</v>
      </c>
      <c r="G107">
        <v>31.2</v>
      </c>
      <c r="H107">
        <v>31.4</v>
      </c>
      <c r="I107">
        <v>31.5</v>
      </c>
    </row>
    <row r="108" spans="1:9">
      <c r="A108">
        <v>198</v>
      </c>
      <c r="B108">
        <v>31</v>
      </c>
      <c r="C108">
        <v>31.2</v>
      </c>
      <c r="D108">
        <v>31.3</v>
      </c>
      <c r="E108">
        <v>31.4</v>
      </c>
      <c r="F108">
        <v>31.6</v>
      </c>
      <c r="G108">
        <v>31.7</v>
      </c>
      <c r="H108">
        <v>31.8</v>
      </c>
      <c r="I108">
        <v>32</v>
      </c>
    </row>
    <row r="109" spans="1:9">
      <c r="A109">
        <v>200</v>
      </c>
      <c r="B109">
        <v>31.5</v>
      </c>
      <c r="C109">
        <v>31.6</v>
      </c>
      <c r="D109">
        <v>31.7</v>
      </c>
      <c r="E109">
        <v>31.9</v>
      </c>
      <c r="F109">
        <v>32</v>
      </c>
      <c r="G109">
        <v>32.1</v>
      </c>
      <c r="H109">
        <v>32.299999999999997</v>
      </c>
      <c r="I109">
        <v>32.4</v>
      </c>
    </row>
    <row r="110" spans="1:9">
      <c r="A110">
        <v>202</v>
      </c>
      <c r="B110">
        <v>31.9</v>
      </c>
      <c r="C110">
        <v>32</v>
      </c>
      <c r="D110">
        <v>32.200000000000003</v>
      </c>
      <c r="E110">
        <v>32.299999999999997</v>
      </c>
      <c r="F110">
        <v>32.4</v>
      </c>
      <c r="G110">
        <v>32.6</v>
      </c>
      <c r="H110">
        <v>32.700000000000003</v>
      </c>
      <c r="I110">
        <v>32.799999999999997</v>
      </c>
    </row>
    <row r="111" spans="1:9">
      <c r="A111">
        <v>204</v>
      </c>
      <c r="B111">
        <v>32.299999999999997</v>
      </c>
      <c r="C111">
        <v>32.5</v>
      </c>
      <c r="D111">
        <v>32.6</v>
      </c>
      <c r="E111">
        <v>32.799999999999997</v>
      </c>
      <c r="F111">
        <v>32.9</v>
      </c>
      <c r="G111">
        <v>33</v>
      </c>
      <c r="H111">
        <v>33.200000000000003</v>
      </c>
      <c r="I111">
        <v>33.299999999999997</v>
      </c>
    </row>
    <row r="112" spans="1:9">
      <c r="A112">
        <v>206</v>
      </c>
      <c r="B112">
        <v>32.799999999999997</v>
      </c>
      <c r="C112">
        <v>32.9</v>
      </c>
      <c r="D112">
        <v>33.1</v>
      </c>
      <c r="E112">
        <v>33.200000000000003</v>
      </c>
      <c r="F112">
        <v>33.299999999999997</v>
      </c>
      <c r="G112">
        <v>33.5</v>
      </c>
      <c r="H112">
        <v>33.6</v>
      </c>
      <c r="I112">
        <v>33.700000000000003</v>
      </c>
    </row>
    <row r="113" spans="1:9">
      <c r="A113">
        <v>208</v>
      </c>
      <c r="B113">
        <v>33.200000000000003</v>
      </c>
      <c r="C113">
        <v>33.4</v>
      </c>
      <c r="D113">
        <v>33.5</v>
      </c>
      <c r="E113">
        <v>33.6</v>
      </c>
      <c r="F113">
        <v>33.799999999999997</v>
      </c>
      <c r="G113">
        <v>33.9</v>
      </c>
      <c r="H113">
        <v>34.1</v>
      </c>
      <c r="I113">
        <v>34.200000000000003</v>
      </c>
    </row>
    <row r="114" spans="1:9">
      <c r="A114">
        <v>210</v>
      </c>
      <c r="B114">
        <v>33.700000000000003</v>
      </c>
      <c r="C114">
        <v>33.799999999999997</v>
      </c>
      <c r="D114">
        <v>34</v>
      </c>
      <c r="E114">
        <v>34.1</v>
      </c>
      <c r="F114">
        <v>34.200000000000003</v>
      </c>
      <c r="G114">
        <v>34.4</v>
      </c>
      <c r="H114">
        <v>34.5</v>
      </c>
      <c r="I114">
        <v>34.6</v>
      </c>
    </row>
    <row r="115" spans="1:9">
      <c r="A115">
        <v>212</v>
      </c>
      <c r="B115">
        <v>34.1</v>
      </c>
      <c r="C115">
        <v>34.299999999999997</v>
      </c>
      <c r="D115">
        <v>34.4</v>
      </c>
      <c r="E115">
        <v>34.5</v>
      </c>
      <c r="F115">
        <v>34.700000000000003</v>
      </c>
      <c r="G115">
        <v>34.799999999999997</v>
      </c>
      <c r="H115">
        <v>35</v>
      </c>
      <c r="I115">
        <v>35.1</v>
      </c>
    </row>
    <row r="116" spans="1:9">
      <c r="A116">
        <v>214</v>
      </c>
      <c r="B116">
        <v>34.6</v>
      </c>
      <c r="C116">
        <v>34.700000000000003</v>
      </c>
      <c r="D116">
        <v>34.9</v>
      </c>
      <c r="E116">
        <v>35</v>
      </c>
      <c r="F116">
        <v>35.1</v>
      </c>
      <c r="G116">
        <v>35.299999999999997</v>
      </c>
      <c r="H116">
        <v>35.4</v>
      </c>
      <c r="I116">
        <v>35.5</v>
      </c>
    </row>
    <row r="117" spans="1:9">
      <c r="A117">
        <v>216</v>
      </c>
      <c r="B117">
        <v>35</v>
      </c>
      <c r="C117">
        <v>35.200000000000003</v>
      </c>
      <c r="D117">
        <v>35.299999999999997</v>
      </c>
      <c r="E117">
        <v>35.5</v>
      </c>
      <c r="F117">
        <v>35.6</v>
      </c>
      <c r="G117">
        <v>35.700000000000003</v>
      </c>
      <c r="H117">
        <v>35.9</v>
      </c>
      <c r="I117">
        <v>36</v>
      </c>
    </row>
    <row r="118" spans="1:9">
      <c r="A118">
        <v>218</v>
      </c>
      <c r="B118">
        <v>35.5</v>
      </c>
      <c r="C118">
        <v>35.6</v>
      </c>
      <c r="D118">
        <v>35.799999999999997</v>
      </c>
      <c r="E118">
        <v>35.9</v>
      </c>
      <c r="F118">
        <v>36</v>
      </c>
      <c r="G118">
        <v>36.200000000000003</v>
      </c>
      <c r="H118">
        <v>36.299999999999997</v>
      </c>
      <c r="I118">
        <v>36.5</v>
      </c>
    </row>
    <row r="119" spans="1:9">
      <c r="A119">
        <v>220</v>
      </c>
      <c r="B119">
        <v>36</v>
      </c>
      <c r="C119">
        <v>36.1</v>
      </c>
      <c r="D119">
        <v>36.200000000000003</v>
      </c>
      <c r="E119">
        <v>36.4</v>
      </c>
      <c r="F119">
        <v>36.5</v>
      </c>
      <c r="G119">
        <v>36.6</v>
      </c>
      <c r="H119">
        <v>36.799999999999997</v>
      </c>
      <c r="I119">
        <v>36.9</v>
      </c>
    </row>
    <row r="120" spans="1:9">
      <c r="A120">
        <v>222</v>
      </c>
      <c r="B120">
        <v>36.4</v>
      </c>
      <c r="C120">
        <v>36.6</v>
      </c>
      <c r="D120">
        <v>36.700000000000003</v>
      </c>
      <c r="E120">
        <v>36.799999999999997</v>
      </c>
      <c r="F120">
        <v>37</v>
      </c>
      <c r="G120">
        <v>37.1</v>
      </c>
      <c r="H120">
        <v>37.200000000000003</v>
      </c>
      <c r="I120">
        <v>37.4</v>
      </c>
    </row>
    <row r="121" spans="1:9">
      <c r="A121">
        <v>224</v>
      </c>
      <c r="B121">
        <v>36.9</v>
      </c>
      <c r="C121">
        <v>37</v>
      </c>
      <c r="D121">
        <v>37.1</v>
      </c>
      <c r="E121">
        <v>37.299999999999997</v>
      </c>
      <c r="F121">
        <v>37.4</v>
      </c>
      <c r="G121">
        <v>37.6</v>
      </c>
      <c r="H121">
        <v>37.700000000000003</v>
      </c>
      <c r="I121">
        <v>37.799999999999997</v>
      </c>
    </row>
    <row r="122" spans="1:9">
      <c r="A122">
        <v>226</v>
      </c>
      <c r="B122">
        <v>37.299999999999997</v>
      </c>
      <c r="C122">
        <v>37.5</v>
      </c>
      <c r="D122">
        <v>37.6</v>
      </c>
      <c r="E122">
        <v>37.799999999999997</v>
      </c>
      <c r="F122">
        <v>37.9</v>
      </c>
      <c r="G122">
        <v>38</v>
      </c>
      <c r="H122">
        <v>38.200000000000003</v>
      </c>
      <c r="I122">
        <v>38.299999999999997</v>
      </c>
    </row>
    <row r="123" spans="1:9">
      <c r="A123">
        <v>228</v>
      </c>
      <c r="B123">
        <v>37.799999999999997</v>
      </c>
      <c r="C123">
        <v>37.9</v>
      </c>
      <c r="D123">
        <v>38.1</v>
      </c>
      <c r="E123">
        <v>38.200000000000003</v>
      </c>
      <c r="F123">
        <v>38.4</v>
      </c>
      <c r="G123">
        <v>38.5</v>
      </c>
      <c r="H123">
        <v>38.6</v>
      </c>
      <c r="I123">
        <v>38.799999999999997</v>
      </c>
    </row>
    <row r="124" spans="1:9">
      <c r="A124">
        <v>230</v>
      </c>
      <c r="B124">
        <v>38.299999999999997</v>
      </c>
      <c r="C124">
        <v>38.4</v>
      </c>
      <c r="D124">
        <v>38.5</v>
      </c>
      <c r="E124">
        <v>38.700000000000003</v>
      </c>
      <c r="F124">
        <v>38.799999999999997</v>
      </c>
      <c r="G124">
        <v>39</v>
      </c>
      <c r="H124">
        <v>39.1</v>
      </c>
      <c r="I124">
        <v>39.200000000000003</v>
      </c>
    </row>
    <row r="125" spans="1:9">
      <c r="A125">
        <v>232</v>
      </c>
      <c r="B125">
        <v>38.700000000000003</v>
      </c>
      <c r="C125">
        <v>38.9</v>
      </c>
      <c r="D125">
        <v>39</v>
      </c>
      <c r="E125">
        <v>39.1</v>
      </c>
      <c r="F125">
        <v>39.299999999999997</v>
      </c>
      <c r="G125">
        <v>39.4</v>
      </c>
      <c r="H125">
        <v>39.6</v>
      </c>
      <c r="I125">
        <v>39.700000000000003</v>
      </c>
    </row>
    <row r="126" spans="1:9">
      <c r="A126">
        <v>234</v>
      </c>
      <c r="B126">
        <v>39.200000000000003</v>
      </c>
      <c r="C126">
        <v>39.299999999999997</v>
      </c>
      <c r="D126">
        <v>39.5</v>
      </c>
      <c r="E126">
        <v>39.6</v>
      </c>
      <c r="F126">
        <v>39.799999999999997</v>
      </c>
      <c r="G126">
        <v>39.9</v>
      </c>
      <c r="H126">
        <v>40</v>
      </c>
      <c r="I126">
        <v>40.200000000000003</v>
      </c>
    </row>
    <row r="127" spans="1:9">
      <c r="A127">
        <v>236</v>
      </c>
      <c r="B127">
        <v>39.700000000000003</v>
      </c>
      <c r="C127">
        <v>39.799999999999997</v>
      </c>
      <c r="D127">
        <v>39.9</v>
      </c>
      <c r="E127">
        <v>40.1</v>
      </c>
      <c r="F127">
        <v>40.200000000000003</v>
      </c>
      <c r="G127">
        <v>40.4</v>
      </c>
      <c r="H127">
        <v>40.5</v>
      </c>
      <c r="I127">
        <v>40.700000000000003</v>
      </c>
    </row>
    <row r="128" spans="1:9">
      <c r="A128">
        <v>238</v>
      </c>
      <c r="B128">
        <v>40.1</v>
      </c>
      <c r="C128">
        <v>40.299999999999997</v>
      </c>
      <c r="D128">
        <v>40.4</v>
      </c>
      <c r="E128">
        <v>40.6</v>
      </c>
      <c r="F128">
        <v>40.700000000000003</v>
      </c>
      <c r="G128">
        <v>40.799999999999997</v>
      </c>
      <c r="H128">
        <v>41</v>
      </c>
      <c r="I128">
        <v>41.1</v>
      </c>
    </row>
    <row r="129" spans="1:9">
      <c r="A129">
        <v>240</v>
      </c>
      <c r="B129">
        <v>40.6</v>
      </c>
      <c r="C129">
        <v>40.700000000000003</v>
      </c>
      <c r="D129">
        <v>40.9</v>
      </c>
      <c r="E129">
        <v>41</v>
      </c>
      <c r="F129">
        <v>41.2</v>
      </c>
      <c r="G129">
        <v>41.3</v>
      </c>
      <c r="H129">
        <v>41.5</v>
      </c>
      <c r="I129">
        <v>41.6</v>
      </c>
    </row>
    <row r="130" spans="1:9">
      <c r="A130">
        <v>242</v>
      </c>
      <c r="B130">
        <v>41.1</v>
      </c>
      <c r="C130">
        <v>41.2</v>
      </c>
      <c r="D130">
        <v>41.4</v>
      </c>
      <c r="E130">
        <v>41.5</v>
      </c>
      <c r="F130">
        <v>41.7</v>
      </c>
      <c r="G130">
        <v>41.8</v>
      </c>
      <c r="H130">
        <v>41.9</v>
      </c>
      <c r="I130">
        <v>42.1</v>
      </c>
    </row>
    <row r="131" spans="1:9">
      <c r="A131">
        <v>244</v>
      </c>
      <c r="B131">
        <v>41.6</v>
      </c>
      <c r="C131">
        <v>41.7</v>
      </c>
      <c r="D131">
        <v>41.8</v>
      </c>
      <c r="E131">
        <v>42</v>
      </c>
      <c r="F131">
        <v>42.1</v>
      </c>
      <c r="G131">
        <v>42.3</v>
      </c>
      <c r="H131">
        <v>42.4</v>
      </c>
      <c r="I131">
        <v>42.6</v>
      </c>
    </row>
    <row r="132" spans="1:9">
      <c r="A132">
        <v>246</v>
      </c>
      <c r="B132">
        <v>42</v>
      </c>
      <c r="C132">
        <v>42.2</v>
      </c>
      <c r="D132">
        <v>42.3</v>
      </c>
      <c r="E132">
        <v>42.5</v>
      </c>
      <c r="F132">
        <v>42.6</v>
      </c>
      <c r="G132">
        <v>42.8</v>
      </c>
      <c r="H132">
        <v>42.9</v>
      </c>
      <c r="I132">
        <v>43</v>
      </c>
    </row>
    <row r="133" spans="1:9">
      <c r="A133">
        <v>248</v>
      </c>
      <c r="B133">
        <v>42.5</v>
      </c>
      <c r="C133">
        <v>42.7</v>
      </c>
      <c r="D133">
        <v>42.8</v>
      </c>
      <c r="E133">
        <v>42.9</v>
      </c>
      <c r="F133">
        <v>43.1</v>
      </c>
      <c r="G133">
        <v>43.2</v>
      </c>
      <c r="H133">
        <v>43.4</v>
      </c>
      <c r="I133">
        <v>43.5</v>
      </c>
    </row>
    <row r="134" spans="1:9">
      <c r="A134">
        <v>250</v>
      </c>
      <c r="B134">
        <v>43</v>
      </c>
      <c r="C134">
        <v>43.1</v>
      </c>
      <c r="D134">
        <v>43.3</v>
      </c>
      <c r="E134">
        <v>43.4</v>
      </c>
      <c r="F134">
        <v>43.6</v>
      </c>
      <c r="G134">
        <v>43.7</v>
      </c>
      <c r="H134">
        <v>43.9</v>
      </c>
      <c r="I134">
        <v>44</v>
      </c>
    </row>
    <row r="135" spans="1:9">
      <c r="A135">
        <v>252</v>
      </c>
      <c r="B135">
        <v>43.5</v>
      </c>
      <c r="C135">
        <v>43.6</v>
      </c>
      <c r="D135">
        <v>43.8</v>
      </c>
      <c r="E135">
        <v>43.9</v>
      </c>
      <c r="F135">
        <v>44.1</v>
      </c>
      <c r="G135">
        <v>44.2</v>
      </c>
      <c r="H135">
        <v>44.4</v>
      </c>
      <c r="I135">
        <v>44.5</v>
      </c>
    </row>
    <row r="136" spans="1:9">
      <c r="A136">
        <v>254</v>
      </c>
      <c r="B136">
        <v>44</v>
      </c>
      <c r="C136">
        <v>44.1</v>
      </c>
      <c r="D136">
        <v>44.2</v>
      </c>
      <c r="E136">
        <v>44.4</v>
      </c>
      <c r="F136">
        <v>44.5</v>
      </c>
      <c r="G136">
        <v>44.7</v>
      </c>
      <c r="H136">
        <v>44.8</v>
      </c>
      <c r="I136">
        <v>45</v>
      </c>
    </row>
    <row r="137" spans="1:9">
      <c r="A137">
        <v>256</v>
      </c>
      <c r="B137">
        <v>44.4</v>
      </c>
      <c r="C137">
        <v>44.6</v>
      </c>
      <c r="D137">
        <v>44.7</v>
      </c>
      <c r="E137">
        <v>44.9</v>
      </c>
      <c r="F137">
        <v>45</v>
      </c>
      <c r="G137">
        <v>45.2</v>
      </c>
      <c r="H137">
        <v>45.3</v>
      </c>
      <c r="I137">
        <v>45.5</v>
      </c>
    </row>
    <row r="138" spans="1:9">
      <c r="A138">
        <v>258</v>
      </c>
      <c r="B138">
        <v>44.9</v>
      </c>
      <c r="C138">
        <v>45.1</v>
      </c>
      <c r="D138">
        <v>45.2</v>
      </c>
      <c r="E138">
        <v>45.4</v>
      </c>
      <c r="F138">
        <v>45.5</v>
      </c>
      <c r="G138">
        <v>45.7</v>
      </c>
      <c r="H138">
        <v>45.8</v>
      </c>
      <c r="I138">
        <v>46</v>
      </c>
    </row>
    <row r="139" spans="1:9">
      <c r="A139">
        <v>260</v>
      </c>
      <c r="B139">
        <v>45.4</v>
      </c>
      <c r="C139">
        <v>45.6</v>
      </c>
      <c r="D139">
        <v>45.7</v>
      </c>
      <c r="E139">
        <v>45.9</v>
      </c>
      <c r="F139">
        <v>46</v>
      </c>
      <c r="G139">
        <v>46.2</v>
      </c>
      <c r="H139">
        <v>46.3</v>
      </c>
      <c r="I139">
        <v>46.5</v>
      </c>
    </row>
    <row r="140" spans="1:9">
      <c r="A140">
        <v>262</v>
      </c>
      <c r="B140">
        <v>45.9</v>
      </c>
      <c r="C140">
        <v>46.1</v>
      </c>
      <c r="D140">
        <v>46.2</v>
      </c>
      <c r="E140">
        <v>46.4</v>
      </c>
      <c r="F140">
        <v>46.5</v>
      </c>
      <c r="G140">
        <v>46.7</v>
      </c>
      <c r="H140">
        <v>46.8</v>
      </c>
      <c r="I140">
        <v>46.9</v>
      </c>
    </row>
    <row r="141" spans="1:9">
      <c r="A141">
        <v>264</v>
      </c>
      <c r="B141">
        <v>46.4</v>
      </c>
      <c r="C141">
        <v>46.5</v>
      </c>
      <c r="D141">
        <v>46.7</v>
      </c>
      <c r="E141">
        <v>46.8</v>
      </c>
      <c r="F141">
        <v>47</v>
      </c>
      <c r="G141">
        <v>47.1</v>
      </c>
      <c r="H141">
        <v>47.3</v>
      </c>
      <c r="I141">
        <v>47.4</v>
      </c>
    </row>
    <row r="142" spans="1:9">
      <c r="A142">
        <v>266</v>
      </c>
      <c r="B142">
        <v>46.9</v>
      </c>
      <c r="C142">
        <v>47</v>
      </c>
      <c r="D142">
        <v>47.2</v>
      </c>
      <c r="E142">
        <v>47.3</v>
      </c>
      <c r="F142">
        <v>47.5</v>
      </c>
      <c r="G142">
        <v>47.6</v>
      </c>
      <c r="H142">
        <v>47.8</v>
      </c>
      <c r="I142">
        <v>47.9</v>
      </c>
    </row>
    <row r="143" spans="1:9">
      <c r="A143">
        <v>268</v>
      </c>
      <c r="B143">
        <v>47.4</v>
      </c>
      <c r="C143">
        <v>47.5</v>
      </c>
      <c r="D143">
        <v>47.7</v>
      </c>
      <c r="E143">
        <v>47.8</v>
      </c>
      <c r="F143">
        <v>48</v>
      </c>
      <c r="G143">
        <v>48.1</v>
      </c>
      <c r="H143">
        <v>48.3</v>
      </c>
      <c r="I143">
        <v>48.4</v>
      </c>
    </row>
    <row r="144" spans="1:9">
      <c r="A144">
        <v>270</v>
      </c>
      <c r="B144">
        <v>47.9</v>
      </c>
      <c r="C144">
        <v>48</v>
      </c>
      <c r="D144">
        <v>48.2</v>
      </c>
      <c r="E144">
        <v>48.3</v>
      </c>
      <c r="F144">
        <v>48.5</v>
      </c>
      <c r="G144">
        <v>48.6</v>
      </c>
      <c r="H144">
        <v>48.8</v>
      </c>
      <c r="I144">
        <v>48.9</v>
      </c>
    </row>
    <row r="145" spans="1:9">
      <c r="A145">
        <v>272</v>
      </c>
      <c r="B145">
        <v>48.4</v>
      </c>
      <c r="C145">
        <v>48.5</v>
      </c>
      <c r="D145">
        <v>48.7</v>
      </c>
      <c r="E145">
        <v>48.8</v>
      </c>
      <c r="F145">
        <v>49</v>
      </c>
      <c r="G145">
        <v>49.1</v>
      </c>
      <c r="H145">
        <v>49.3</v>
      </c>
      <c r="I145">
        <v>49.4</v>
      </c>
    </row>
    <row r="146" spans="1:9">
      <c r="A146">
        <v>274</v>
      </c>
      <c r="B146">
        <v>48.9</v>
      </c>
      <c r="C146">
        <v>49</v>
      </c>
      <c r="D146">
        <v>49.2</v>
      </c>
      <c r="E146">
        <v>49.3</v>
      </c>
      <c r="F146">
        <v>49.5</v>
      </c>
      <c r="G146">
        <v>49.6</v>
      </c>
      <c r="H146">
        <v>49.8</v>
      </c>
      <c r="I146">
        <v>49.9</v>
      </c>
    </row>
    <row r="147" spans="1:9">
      <c r="A147">
        <v>276</v>
      </c>
      <c r="B147">
        <v>49.4</v>
      </c>
      <c r="C147">
        <v>49.5</v>
      </c>
      <c r="D147">
        <v>49.7</v>
      </c>
      <c r="E147">
        <v>49.8</v>
      </c>
      <c r="F147">
        <v>50</v>
      </c>
      <c r="G147">
        <v>50.1</v>
      </c>
      <c r="H147">
        <v>50.3</v>
      </c>
      <c r="I147">
        <v>50.4</v>
      </c>
    </row>
    <row r="148" spans="1:9">
      <c r="A148">
        <v>278</v>
      </c>
      <c r="B148">
        <v>49.9</v>
      </c>
      <c r="C148">
        <v>50</v>
      </c>
      <c r="D148">
        <v>50.2</v>
      </c>
      <c r="E148">
        <v>50.3</v>
      </c>
      <c r="F148">
        <v>50.5</v>
      </c>
      <c r="G148">
        <v>50.6</v>
      </c>
      <c r="H148">
        <v>50.8</v>
      </c>
      <c r="I148">
        <v>51</v>
      </c>
    </row>
    <row r="149" spans="1:9">
      <c r="A149">
        <v>280</v>
      </c>
      <c r="B149">
        <v>50.4</v>
      </c>
      <c r="C149">
        <v>50.5</v>
      </c>
      <c r="D149">
        <v>50.7</v>
      </c>
      <c r="E149">
        <v>50.8</v>
      </c>
      <c r="F149">
        <v>51</v>
      </c>
      <c r="G149">
        <v>51.2</v>
      </c>
      <c r="H149">
        <v>51.3</v>
      </c>
      <c r="I149">
        <v>51.5</v>
      </c>
    </row>
    <row r="150" spans="1:9">
      <c r="A150">
        <v>282</v>
      </c>
      <c r="B150">
        <v>50.9</v>
      </c>
      <c r="C150">
        <v>51</v>
      </c>
      <c r="D150">
        <v>51.2</v>
      </c>
      <c r="E150">
        <v>51.4</v>
      </c>
      <c r="F150">
        <v>51.5</v>
      </c>
      <c r="G150">
        <v>51.7</v>
      </c>
      <c r="H150">
        <v>51.8</v>
      </c>
      <c r="I150">
        <v>52</v>
      </c>
    </row>
    <row r="151" spans="1:9">
      <c r="A151">
        <v>284</v>
      </c>
      <c r="B151">
        <v>51.4</v>
      </c>
      <c r="C151">
        <v>51.6</v>
      </c>
      <c r="D151">
        <v>51.7</v>
      </c>
      <c r="E151">
        <v>51.9</v>
      </c>
      <c r="F151">
        <v>52</v>
      </c>
      <c r="G151">
        <v>52.2</v>
      </c>
      <c r="H151">
        <v>52.3</v>
      </c>
      <c r="I151">
        <v>52.5</v>
      </c>
    </row>
    <row r="152" spans="1:9">
      <c r="A152">
        <v>286</v>
      </c>
      <c r="B152">
        <v>51.9</v>
      </c>
      <c r="C152">
        <v>52.1</v>
      </c>
      <c r="D152">
        <v>52.2</v>
      </c>
      <c r="E152">
        <v>52.4</v>
      </c>
      <c r="F152">
        <v>52.5</v>
      </c>
      <c r="G152">
        <v>52.7</v>
      </c>
      <c r="H152">
        <v>52.8</v>
      </c>
      <c r="I152">
        <v>53</v>
      </c>
    </row>
    <row r="153" spans="1:9">
      <c r="A153">
        <v>288</v>
      </c>
      <c r="B153">
        <v>52.4</v>
      </c>
      <c r="C153">
        <v>52.6</v>
      </c>
      <c r="D153">
        <v>52.7</v>
      </c>
      <c r="E153">
        <v>52.9</v>
      </c>
      <c r="F153">
        <v>53</v>
      </c>
      <c r="G153">
        <v>53.2</v>
      </c>
      <c r="H153">
        <v>53.4</v>
      </c>
      <c r="I153">
        <v>53.5</v>
      </c>
    </row>
    <row r="154" spans="1:9">
      <c r="A154">
        <v>290</v>
      </c>
      <c r="B154">
        <v>52.9</v>
      </c>
      <c r="C154">
        <v>53.1</v>
      </c>
      <c r="D154">
        <v>53.2</v>
      </c>
      <c r="E154">
        <v>53.4</v>
      </c>
      <c r="F154">
        <v>53.6</v>
      </c>
      <c r="G154">
        <v>53.7</v>
      </c>
      <c r="H154">
        <v>53.9</v>
      </c>
      <c r="I154">
        <v>54</v>
      </c>
    </row>
    <row r="155" spans="1:9">
      <c r="A155">
        <v>292</v>
      </c>
      <c r="B155">
        <v>53.5</v>
      </c>
      <c r="C155">
        <v>53.6</v>
      </c>
      <c r="D155">
        <v>53.8</v>
      </c>
      <c r="E155">
        <v>53.9</v>
      </c>
      <c r="F155">
        <v>54.1</v>
      </c>
      <c r="G155">
        <v>54.2</v>
      </c>
      <c r="H155">
        <v>54.4</v>
      </c>
      <c r="I155">
        <v>54.5</v>
      </c>
    </row>
    <row r="156" spans="1:9">
      <c r="A156">
        <v>294</v>
      </c>
      <c r="B156">
        <v>54</v>
      </c>
      <c r="C156">
        <v>54.1</v>
      </c>
      <c r="D156">
        <v>54.3</v>
      </c>
      <c r="E156">
        <v>54.4</v>
      </c>
      <c r="F156">
        <v>54.6</v>
      </c>
      <c r="G156">
        <v>54.8</v>
      </c>
      <c r="H156">
        <v>54.9</v>
      </c>
      <c r="I156">
        <v>55.1</v>
      </c>
    </row>
    <row r="157" spans="1:9">
      <c r="A157">
        <v>296</v>
      </c>
      <c r="B157">
        <v>54.5</v>
      </c>
      <c r="C157">
        <v>54.6</v>
      </c>
      <c r="D157">
        <v>54.8</v>
      </c>
      <c r="E157">
        <v>55</v>
      </c>
      <c r="F157">
        <v>55.1</v>
      </c>
      <c r="G157">
        <v>55.3</v>
      </c>
      <c r="H157">
        <v>55.4</v>
      </c>
      <c r="I157">
        <v>55.6</v>
      </c>
    </row>
    <row r="158" spans="1:9">
      <c r="A158">
        <v>298</v>
      </c>
      <c r="B158">
        <v>55</v>
      </c>
      <c r="C158">
        <v>55.2</v>
      </c>
      <c r="D158">
        <v>55.3</v>
      </c>
      <c r="E158">
        <v>55.5</v>
      </c>
      <c r="F158">
        <v>55.6</v>
      </c>
      <c r="G158">
        <v>55.8</v>
      </c>
      <c r="H158">
        <v>56</v>
      </c>
      <c r="I158">
        <v>56.1</v>
      </c>
    </row>
    <row r="159" spans="1:9">
      <c r="A159">
        <v>300</v>
      </c>
      <c r="B159">
        <v>55.5</v>
      </c>
      <c r="C159">
        <v>55.7</v>
      </c>
      <c r="D159">
        <v>55.8</v>
      </c>
      <c r="E159">
        <v>56</v>
      </c>
      <c r="F159">
        <v>56.2</v>
      </c>
      <c r="G159">
        <v>56.3</v>
      </c>
      <c r="H159">
        <v>56.5</v>
      </c>
      <c r="I159">
        <v>56.6</v>
      </c>
    </row>
    <row r="160" spans="1:9">
      <c r="A160">
        <v>302</v>
      </c>
      <c r="B160">
        <v>56</v>
      </c>
      <c r="C160">
        <v>56.2</v>
      </c>
      <c r="D160">
        <v>56.4</v>
      </c>
      <c r="E160">
        <v>56.5</v>
      </c>
      <c r="F160">
        <v>56.7</v>
      </c>
      <c r="G160">
        <v>56.8</v>
      </c>
      <c r="H160">
        <v>57</v>
      </c>
      <c r="I160">
        <v>57.2</v>
      </c>
    </row>
    <row r="161" spans="1:9">
      <c r="A161">
        <v>304</v>
      </c>
      <c r="B161">
        <v>56.6</v>
      </c>
      <c r="C161">
        <v>56.7</v>
      </c>
      <c r="D161">
        <v>56.9</v>
      </c>
      <c r="E161">
        <v>57</v>
      </c>
      <c r="F161">
        <v>57.2</v>
      </c>
      <c r="G161">
        <v>57.4</v>
      </c>
      <c r="H161">
        <v>57.5</v>
      </c>
      <c r="I161">
        <v>57.7</v>
      </c>
    </row>
    <row r="162" spans="1:9">
      <c r="A162">
        <v>306</v>
      </c>
      <c r="B162">
        <v>57.1</v>
      </c>
      <c r="C162">
        <v>57.3</v>
      </c>
      <c r="D162">
        <v>57.4</v>
      </c>
      <c r="E162">
        <v>57.6</v>
      </c>
      <c r="F162">
        <v>57.7</v>
      </c>
      <c r="G162">
        <v>57.9</v>
      </c>
      <c r="H162">
        <v>58.1</v>
      </c>
      <c r="I162">
        <v>58.2</v>
      </c>
    </row>
    <row r="163" spans="1:9">
      <c r="A163">
        <v>308</v>
      </c>
      <c r="B163">
        <v>57.6</v>
      </c>
      <c r="C163">
        <v>57.8</v>
      </c>
      <c r="D163">
        <v>57.9</v>
      </c>
      <c r="E163">
        <v>58.1</v>
      </c>
      <c r="F163">
        <v>58.3</v>
      </c>
      <c r="G163">
        <v>58.4</v>
      </c>
      <c r="H163">
        <v>58.6</v>
      </c>
      <c r="I163">
        <v>58.7</v>
      </c>
    </row>
    <row r="164" spans="1:9">
      <c r="A164">
        <v>310</v>
      </c>
      <c r="B164">
        <v>58.2</v>
      </c>
      <c r="C164">
        <v>58.3</v>
      </c>
      <c r="D164">
        <v>58.5</v>
      </c>
      <c r="E164">
        <v>58.6</v>
      </c>
      <c r="F164">
        <v>58.8</v>
      </c>
      <c r="G164">
        <v>59</v>
      </c>
      <c r="H164">
        <v>59.1</v>
      </c>
      <c r="I164">
        <v>59.3</v>
      </c>
    </row>
    <row r="165" spans="1:9">
      <c r="A165">
        <v>312</v>
      </c>
      <c r="B165">
        <v>58.7</v>
      </c>
      <c r="C165">
        <v>58.8</v>
      </c>
      <c r="D165">
        <v>59</v>
      </c>
      <c r="E165">
        <v>59.2</v>
      </c>
      <c r="F165">
        <v>59.3</v>
      </c>
      <c r="G165">
        <v>59.5</v>
      </c>
      <c r="H165">
        <v>59.7</v>
      </c>
      <c r="I165">
        <v>59.8</v>
      </c>
    </row>
    <row r="166" spans="1:9">
      <c r="A166">
        <v>314</v>
      </c>
      <c r="B166">
        <v>59.2</v>
      </c>
      <c r="C166">
        <v>59.4</v>
      </c>
      <c r="D166">
        <v>59.5</v>
      </c>
      <c r="E166">
        <v>59.7</v>
      </c>
      <c r="F166">
        <v>59.9</v>
      </c>
      <c r="G166">
        <v>60</v>
      </c>
      <c r="H166">
        <v>60.2</v>
      </c>
      <c r="I166">
        <v>60.3</v>
      </c>
    </row>
    <row r="167" spans="1:9">
      <c r="A167">
        <v>316</v>
      </c>
      <c r="B167">
        <v>59.7</v>
      </c>
      <c r="C167">
        <v>59.9</v>
      </c>
      <c r="D167">
        <v>60.1</v>
      </c>
      <c r="E167">
        <v>60.2</v>
      </c>
      <c r="F167">
        <v>60.4</v>
      </c>
      <c r="G167">
        <v>60.6</v>
      </c>
      <c r="H167">
        <v>60.7</v>
      </c>
      <c r="I167">
        <v>60.9</v>
      </c>
    </row>
    <row r="168" spans="1:9">
      <c r="A168">
        <v>318</v>
      </c>
      <c r="B168">
        <v>60.3</v>
      </c>
      <c r="C168">
        <v>60.4</v>
      </c>
      <c r="D168">
        <v>60.6</v>
      </c>
      <c r="E168">
        <v>60.8</v>
      </c>
      <c r="F168">
        <v>60.9</v>
      </c>
      <c r="G168">
        <v>61.1</v>
      </c>
      <c r="H168">
        <v>61.3</v>
      </c>
      <c r="I168">
        <v>61.4</v>
      </c>
    </row>
    <row r="169" spans="1:9">
      <c r="A169">
        <v>320</v>
      </c>
      <c r="B169">
        <v>60.8</v>
      </c>
      <c r="C169">
        <v>61</v>
      </c>
      <c r="D169">
        <v>61.1</v>
      </c>
      <c r="E169">
        <v>61.3</v>
      </c>
      <c r="F169">
        <v>61.5</v>
      </c>
      <c r="G169">
        <v>61.6</v>
      </c>
      <c r="H169">
        <v>61.8</v>
      </c>
      <c r="I169">
        <v>62</v>
      </c>
    </row>
    <row r="170" spans="1:9">
      <c r="A170">
        <v>322</v>
      </c>
      <c r="B170">
        <v>61.4</v>
      </c>
      <c r="C170">
        <v>61.5</v>
      </c>
      <c r="D170">
        <v>61.7</v>
      </c>
      <c r="E170">
        <v>61.9</v>
      </c>
      <c r="F170">
        <v>62</v>
      </c>
      <c r="G170">
        <v>62.2</v>
      </c>
      <c r="H170">
        <v>62.3</v>
      </c>
      <c r="I170">
        <v>62.5</v>
      </c>
    </row>
    <row r="171" spans="1:9">
      <c r="A171">
        <v>324</v>
      </c>
      <c r="B171">
        <v>61.9</v>
      </c>
      <c r="C171">
        <v>62.1</v>
      </c>
      <c r="D171">
        <v>62.2</v>
      </c>
      <c r="E171">
        <v>62.4</v>
      </c>
      <c r="F171">
        <v>62.6</v>
      </c>
      <c r="G171">
        <v>62.7</v>
      </c>
      <c r="H171">
        <v>62.9</v>
      </c>
      <c r="I171">
        <v>63.1</v>
      </c>
    </row>
    <row r="172" spans="1:9">
      <c r="A172">
        <v>326</v>
      </c>
      <c r="B172">
        <v>62.4</v>
      </c>
      <c r="C172">
        <v>62.6</v>
      </c>
      <c r="D172">
        <v>62.8</v>
      </c>
      <c r="E172">
        <v>62.9</v>
      </c>
      <c r="F172">
        <v>63.1</v>
      </c>
      <c r="G172">
        <v>63.3</v>
      </c>
      <c r="H172">
        <v>63.4</v>
      </c>
      <c r="I172">
        <v>63.6</v>
      </c>
    </row>
    <row r="173" spans="1:9">
      <c r="A173">
        <v>328</v>
      </c>
      <c r="B173">
        <v>63</v>
      </c>
      <c r="C173">
        <v>63.1</v>
      </c>
      <c r="D173">
        <v>63.3</v>
      </c>
      <c r="E173">
        <v>63.5</v>
      </c>
      <c r="F173">
        <v>63.6</v>
      </c>
      <c r="G173">
        <v>63.8</v>
      </c>
      <c r="H173">
        <v>64</v>
      </c>
      <c r="I173">
        <v>64.099999999999994</v>
      </c>
    </row>
    <row r="174" spans="1:9">
      <c r="A174">
        <v>330</v>
      </c>
      <c r="B174">
        <v>63.5</v>
      </c>
      <c r="C174">
        <v>63.7</v>
      </c>
      <c r="D174">
        <v>63.9</v>
      </c>
      <c r="E174">
        <v>64</v>
      </c>
      <c r="F174">
        <v>64.2</v>
      </c>
      <c r="G174">
        <v>64.400000000000006</v>
      </c>
      <c r="H174">
        <v>64.5</v>
      </c>
      <c r="I174">
        <v>64.7</v>
      </c>
    </row>
    <row r="175" spans="1:9">
      <c r="A175">
        <v>332</v>
      </c>
      <c r="B175">
        <v>64.099999999999994</v>
      </c>
      <c r="C175">
        <v>64.2</v>
      </c>
      <c r="D175">
        <v>64.400000000000006</v>
      </c>
      <c r="E175">
        <v>64.599999999999994</v>
      </c>
      <c r="F175">
        <v>64.7</v>
      </c>
      <c r="G175">
        <v>64.900000000000006</v>
      </c>
      <c r="H175">
        <v>65.099999999999994</v>
      </c>
      <c r="I175">
        <v>65.2</v>
      </c>
    </row>
    <row r="176" spans="1:9">
      <c r="A176">
        <v>334</v>
      </c>
      <c r="B176">
        <v>64.599999999999994</v>
      </c>
      <c r="C176">
        <v>64.8</v>
      </c>
      <c r="D176">
        <v>64.900000000000006</v>
      </c>
      <c r="E176">
        <v>65.099999999999994</v>
      </c>
      <c r="F176">
        <v>65.3</v>
      </c>
      <c r="G176">
        <v>65.400000000000006</v>
      </c>
      <c r="H176">
        <v>65.599999999999994</v>
      </c>
      <c r="I176">
        <v>65.8</v>
      </c>
    </row>
    <row r="177" spans="1:9">
      <c r="A177">
        <v>336</v>
      </c>
      <c r="B177">
        <v>65.2</v>
      </c>
      <c r="C177">
        <v>65.3</v>
      </c>
      <c r="D177">
        <v>65.5</v>
      </c>
      <c r="E177">
        <v>65.7</v>
      </c>
      <c r="F177">
        <v>65.8</v>
      </c>
      <c r="G177">
        <v>66</v>
      </c>
      <c r="H177">
        <v>66.099999999999994</v>
      </c>
      <c r="I177">
        <v>66.3</v>
      </c>
    </row>
    <row r="178" spans="1:9">
      <c r="A178">
        <v>338</v>
      </c>
      <c r="B178">
        <v>65.7</v>
      </c>
      <c r="C178">
        <v>65.900000000000006</v>
      </c>
      <c r="D178">
        <v>66</v>
      </c>
      <c r="E178">
        <v>66.2</v>
      </c>
      <c r="F178">
        <v>66.400000000000006</v>
      </c>
      <c r="G178">
        <v>66.5</v>
      </c>
      <c r="H178">
        <v>66.7</v>
      </c>
      <c r="I178">
        <v>66.900000000000006</v>
      </c>
    </row>
    <row r="179" spans="1:9">
      <c r="A179">
        <v>340</v>
      </c>
      <c r="B179">
        <v>66.2</v>
      </c>
      <c r="C179">
        <v>66.400000000000006</v>
      </c>
      <c r="D179">
        <v>66.599999999999994</v>
      </c>
      <c r="E179">
        <v>66.7</v>
      </c>
      <c r="F179">
        <v>66.900000000000006</v>
      </c>
      <c r="G179">
        <v>67.099999999999994</v>
      </c>
      <c r="H179">
        <v>67.2</v>
      </c>
      <c r="I179">
        <v>67.400000000000006</v>
      </c>
    </row>
    <row r="180" spans="1:9">
      <c r="A180">
        <v>342</v>
      </c>
      <c r="B180">
        <v>66.8</v>
      </c>
      <c r="C180">
        <v>67</v>
      </c>
      <c r="D180">
        <v>67.099999999999994</v>
      </c>
      <c r="E180">
        <v>67.3</v>
      </c>
      <c r="F180">
        <v>67.400000000000006</v>
      </c>
      <c r="G180">
        <v>67.599999999999994</v>
      </c>
      <c r="H180">
        <v>67.8</v>
      </c>
      <c r="I180">
        <v>67.900000000000006</v>
      </c>
    </row>
    <row r="181" spans="1:9">
      <c r="A181">
        <v>344</v>
      </c>
      <c r="B181">
        <v>67.3</v>
      </c>
      <c r="C181">
        <v>67.5</v>
      </c>
      <c r="D181">
        <v>67.7</v>
      </c>
      <c r="E181">
        <v>67.8</v>
      </c>
      <c r="F181">
        <v>68</v>
      </c>
      <c r="G181">
        <v>68.2</v>
      </c>
      <c r="H181">
        <v>68.3</v>
      </c>
      <c r="I181">
        <v>68.5</v>
      </c>
    </row>
    <row r="182" spans="1:9">
      <c r="A182">
        <v>346</v>
      </c>
      <c r="B182">
        <v>67.900000000000006</v>
      </c>
      <c r="C182">
        <v>68</v>
      </c>
      <c r="D182">
        <v>68.2</v>
      </c>
      <c r="E182">
        <v>68.400000000000006</v>
      </c>
      <c r="F182">
        <v>68.5</v>
      </c>
      <c r="G182">
        <v>68.7</v>
      </c>
      <c r="H182">
        <v>68.900000000000006</v>
      </c>
      <c r="I182">
        <v>69</v>
      </c>
    </row>
    <row r="183" spans="1:9">
      <c r="A183">
        <v>348</v>
      </c>
      <c r="B183">
        <v>68.400000000000006</v>
      </c>
      <c r="C183">
        <v>68.599999999999994</v>
      </c>
      <c r="D183">
        <v>68.7</v>
      </c>
      <c r="E183">
        <v>68.900000000000006</v>
      </c>
      <c r="F183">
        <v>69.099999999999994</v>
      </c>
      <c r="G183">
        <v>69.2</v>
      </c>
      <c r="H183">
        <v>69.400000000000006</v>
      </c>
      <c r="I183">
        <v>69.599999999999994</v>
      </c>
    </row>
    <row r="184" spans="1:9">
      <c r="A184">
        <v>350</v>
      </c>
      <c r="B184">
        <v>69</v>
      </c>
      <c r="C184">
        <v>69.099999999999994</v>
      </c>
      <c r="D184">
        <v>69.3</v>
      </c>
      <c r="E184">
        <v>69.5</v>
      </c>
      <c r="F184">
        <v>69.599999999999994</v>
      </c>
      <c r="G184">
        <v>69.8</v>
      </c>
      <c r="H184">
        <v>69.900000000000006</v>
      </c>
      <c r="I184">
        <v>70.099999999999994</v>
      </c>
    </row>
    <row r="185" spans="1:9">
      <c r="A185">
        <v>352</v>
      </c>
      <c r="B185">
        <v>69.5</v>
      </c>
      <c r="C185">
        <v>69.7</v>
      </c>
      <c r="D185">
        <v>69.8</v>
      </c>
      <c r="E185">
        <v>70</v>
      </c>
      <c r="F185">
        <v>70.2</v>
      </c>
      <c r="G185">
        <v>70.3</v>
      </c>
      <c r="H185">
        <v>70.5</v>
      </c>
      <c r="I185">
        <v>70.7</v>
      </c>
    </row>
    <row r="186" spans="1:9">
      <c r="A186">
        <v>354</v>
      </c>
      <c r="B186">
        <v>70</v>
      </c>
      <c r="C186">
        <v>70.2</v>
      </c>
      <c r="D186">
        <v>70.400000000000006</v>
      </c>
      <c r="E186">
        <v>70.5</v>
      </c>
      <c r="F186">
        <v>70.7</v>
      </c>
      <c r="G186">
        <v>70.900000000000006</v>
      </c>
      <c r="H186">
        <v>71</v>
      </c>
      <c r="I186">
        <v>71.2</v>
      </c>
    </row>
    <row r="187" spans="1:9">
      <c r="A187">
        <v>356</v>
      </c>
      <c r="B187">
        <v>70.599999999999994</v>
      </c>
      <c r="C187">
        <v>70.8</v>
      </c>
      <c r="D187">
        <v>70.900000000000006</v>
      </c>
      <c r="E187">
        <v>71.099999999999994</v>
      </c>
      <c r="F187">
        <v>71.2</v>
      </c>
      <c r="G187">
        <v>71.400000000000006</v>
      </c>
      <c r="H187">
        <v>71.599999999999994</v>
      </c>
      <c r="I187">
        <v>71.7</v>
      </c>
    </row>
    <row r="188" spans="1:9">
      <c r="A188">
        <v>358</v>
      </c>
      <c r="B188">
        <v>71.099999999999994</v>
      </c>
      <c r="C188">
        <v>71.3</v>
      </c>
      <c r="D188">
        <v>71.5</v>
      </c>
      <c r="E188">
        <v>71.599999999999994</v>
      </c>
      <c r="F188">
        <v>71.8</v>
      </c>
      <c r="G188">
        <v>72</v>
      </c>
      <c r="H188">
        <v>72.099999999999994</v>
      </c>
      <c r="I188">
        <v>72.3</v>
      </c>
    </row>
    <row r="189" spans="1:9">
      <c r="A189">
        <v>360</v>
      </c>
      <c r="B189">
        <v>71.7</v>
      </c>
      <c r="C189">
        <v>71.8</v>
      </c>
      <c r="D189">
        <v>72</v>
      </c>
      <c r="E189">
        <v>72.2</v>
      </c>
      <c r="F189">
        <v>72.3</v>
      </c>
      <c r="G189">
        <v>72.5</v>
      </c>
      <c r="H189">
        <v>72.7</v>
      </c>
      <c r="I189">
        <v>72.8</v>
      </c>
    </row>
    <row r="190" spans="1:9">
      <c r="A190">
        <v>362</v>
      </c>
      <c r="B190">
        <v>72.2</v>
      </c>
      <c r="C190">
        <v>72.400000000000006</v>
      </c>
      <c r="D190">
        <v>72.5</v>
      </c>
      <c r="E190">
        <v>72.7</v>
      </c>
      <c r="F190">
        <v>72.900000000000006</v>
      </c>
      <c r="G190">
        <v>73</v>
      </c>
      <c r="H190">
        <v>73.2</v>
      </c>
      <c r="I190">
        <v>73.400000000000006</v>
      </c>
    </row>
    <row r="191" spans="1:9">
      <c r="A191">
        <v>364</v>
      </c>
      <c r="B191">
        <v>72.8</v>
      </c>
      <c r="C191">
        <v>72.900000000000006</v>
      </c>
      <c r="D191">
        <v>73.099999999999994</v>
      </c>
      <c r="E191">
        <v>73.3</v>
      </c>
      <c r="F191">
        <v>73.400000000000006</v>
      </c>
      <c r="G191">
        <v>73.599999999999994</v>
      </c>
      <c r="H191">
        <v>73.7</v>
      </c>
      <c r="I191">
        <v>73.900000000000006</v>
      </c>
    </row>
    <row r="192" spans="1:9">
      <c r="A192">
        <v>366</v>
      </c>
      <c r="B192">
        <v>73.3</v>
      </c>
      <c r="C192">
        <v>73.5</v>
      </c>
      <c r="D192">
        <v>73.599999999999994</v>
      </c>
      <c r="E192">
        <v>73.8</v>
      </c>
      <c r="F192">
        <v>74</v>
      </c>
      <c r="G192">
        <v>74.099999999999994</v>
      </c>
      <c r="H192">
        <v>74.3</v>
      </c>
      <c r="I192">
        <v>74.5</v>
      </c>
    </row>
    <row r="193" spans="1:9">
      <c r="A193">
        <v>368</v>
      </c>
      <c r="B193">
        <v>73.8</v>
      </c>
      <c r="C193">
        <v>74</v>
      </c>
      <c r="D193">
        <v>74.2</v>
      </c>
      <c r="E193">
        <v>74.3</v>
      </c>
      <c r="F193">
        <v>74.5</v>
      </c>
      <c r="G193">
        <v>74.7</v>
      </c>
      <c r="H193">
        <v>74.8</v>
      </c>
      <c r="I193">
        <v>75</v>
      </c>
    </row>
    <row r="194" spans="1:9">
      <c r="A194">
        <v>370</v>
      </c>
      <c r="B194">
        <v>74.400000000000006</v>
      </c>
      <c r="C194">
        <v>74.599999999999994</v>
      </c>
      <c r="D194">
        <v>74.7</v>
      </c>
      <c r="E194">
        <v>74.900000000000006</v>
      </c>
      <c r="F194">
        <v>75</v>
      </c>
      <c r="G194">
        <v>75.2</v>
      </c>
      <c r="H194">
        <v>75.400000000000006</v>
      </c>
      <c r="I194">
        <v>75.5</v>
      </c>
    </row>
    <row r="195" spans="1:9">
      <c r="A195">
        <v>372</v>
      </c>
      <c r="B195">
        <v>74.900000000000006</v>
      </c>
      <c r="C195">
        <v>75.099999999999994</v>
      </c>
      <c r="D195">
        <v>75.3</v>
      </c>
      <c r="E195">
        <v>75.400000000000006</v>
      </c>
      <c r="F195">
        <v>75.599999999999994</v>
      </c>
      <c r="G195">
        <v>75.8</v>
      </c>
      <c r="H195">
        <v>75.900000000000006</v>
      </c>
      <c r="I195">
        <v>76.099999999999994</v>
      </c>
    </row>
    <row r="196" spans="1:9">
      <c r="A196">
        <v>374</v>
      </c>
      <c r="B196">
        <v>75.5</v>
      </c>
      <c r="C196">
        <v>75.599999999999994</v>
      </c>
      <c r="D196">
        <v>75.8</v>
      </c>
      <c r="E196">
        <v>76</v>
      </c>
      <c r="F196">
        <v>76.099999999999994</v>
      </c>
      <c r="G196">
        <v>76.3</v>
      </c>
      <c r="H196">
        <v>76.5</v>
      </c>
      <c r="I196">
        <v>76.599999999999994</v>
      </c>
    </row>
    <row r="197" spans="1:9">
      <c r="A197">
        <v>376</v>
      </c>
      <c r="B197">
        <v>76</v>
      </c>
      <c r="C197">
        <v>76.2</v>
      </c>
      <c r="D197">
        <v>76.3</v>
      </c>
      <c r="E197">
        <v>76.5</v>
      </c>
      <c r="F197">
        <v>76.7</v>
      </c>
      <c r="G197">
        <v>76.8</v>
      </c>
      <c r="H197">
        <v>77</v>
      </c>
      <c r="I197">
        <v>77.2</v>
      </c>
    </row>
    <row r="198" spans="1:9">
      <c r="A198">
        <v>378</v>
      </c>
      <c r="B198">
        <v>76.599999999999994</v>
      </c>
      <c r="C198">
        <v>76.7</v>
      </c>
      <c r="D198">
        <v>76.900000000000006</v>
      </c>
      <c r="E198">
        <v>77.099999999999994</v>
      </c>
      <c r="F198">
        <v>77.2</v>
      </c>
      <c r="G198">
        <v>77.400000000000006</v>
      </c>
      <c r="H198">
        <v>77.5</v>
      </c>
      <c r="I198">
        <v>77.7</v>
      </c>
    </row>
    <row r="199" spans="1:9">
      <c r="A199">
        <v>380</v>
      </c>
      <c r="B199">
        <v>77.099999999999994</v>
      </c>
      <c r="C199">
        <v>77.3</v>
      </c>
      <c r="D199">
        <v>77.400000000000006</v>
      </c>
      <c r="E199">
        <v>77.599999999999994</v>
      </c>
      <c r="F199">
        <v>77.8</v>
      </c>
      <c r="G199">
        <v>77.900000000000006</v>
      </c>
      <c r="H199">
        <v>78.099999999999994</v>
      </c>
      <c r="I199">
        <v>78.3</v>
      </c>
    </row>
    <row r="200" spans="1:9">
      <c r="A200">
        <v>382</v>
      </c>
      <c r="B200">
        <v>77.599999999999994</v>
      </c>
      <c r="C200">
        <v>77.8</v>
      </c>
      <c r="D200">
        <v>78</v>
      </c>
      <c r="E200">
        <v>78.099999999999994</v>
      </c>
      <c r="F200">
        <v>78.3</v>
      </c>
      <c r="G200">
        <v>78.5</v>
      </c>
      <c r="H200">
        <v>78.599999999999994</v>
      </c>
      <c r="I200">
        <v>78.8</v>
      </c>
    </row>
    <row r="201" spans="1:9">
      <c r="A201">
        <v>384</v>
      </c>
      <c r="B201">
        <v>78.2</v>
      </c>
      <c r="C201">
        <v>78.400000000000006</v>
      </c>
      <c r="D201">
        <v>78.5</v>
      </c>
      <c r="E201">
        <v>78.7</v>
      </c>
      <c r="F201">
        <v>78.8</v>
      </c>
      <c r="G201">
        <v>79</v>
      </c>
      <c r="H201">
        <v>79.2</v>
      </c>
      <c r="I201">
        <v>79.3</v>
      </c>
    </row>
    <row r="202" spans="1:9">
      <c r="A202">
        <v>386</v>
      </c>
      <c r="B202">
        <v>78.7</v>
      </c>
      <c r="C202">
        <v>78.900000000000006</v>
      </c>
      <c r="D202">
        <v>79.099999999999994</v>
      </c>
      <c r="E202">
        <v>79.2</v>
      </c>
      <c r="F202">
        <v>79.400000000000006</v>
      </c>
      <c r="G202">
        <v>79.599999999999994</v>
      </c>
      <c r="H202">
        <v>79.7</v>
      </c>
      <c r="I202">
        <v>79.900000000000006</v>
      </c>
    </row>
    <row r="203" spans="1:9">
      <c r="A203">
        <v>388</v>
      </c>
      <c r="B203">
        <v>79.3</v>
      </c>
      <c r="C203">
        <v>79.400000000000006</v>
      </c>
      <c r="D203">
        <v>79.599999999999994</v>
      </c>
      <c r="E203">
        <v>79.8</v>
      </c>
      <c r="F203">
        <v>79.900000000000006</v>
      </c>
      <c r="G203">
        <v>80.099999999999994</v>
      </c>
      <c r="H203">
        <v>80.3</v>
      </c>
      <c r="I203">
        <v>80.400000000000006</v>
      </c>
    </row>
    <row r="204" spans="1:9">
      <c r="A204">
        <v>390</v>
      </c>
      <c r="B204">
        <v>79.8</v>
      </c>
      <c r="C204">
        <v>80</v>
      </c>
      <c r="D204">
        <v>80.099999999999994</v>
      </c>
      <c r="E204">
        <v>80.3</v>
      </c>
      <c r="F204">
        <v>80.5</v>
      </c>
      <c r="G204">
        <v>80.599999999999994</v>
      </c>
      <c r="H204">
        <v>80.8</v>
      </c>
      <c r="I204">
        <v>81</v>
      </c>
    </row>
    <row r="205" spans="1:9">
      <c r="A205">
        <v>392</v>
      </c>
      <c r="B205">
        <v>80.400000000000006</v>
      </c>
      <c r="C205">
        <v>80.5</v>
      </c>
      <c r="D205">
        <v>80.7</v>
      </c>
      <c r="E205">
        <v>80.900000000000006</v>
      </c>
      <c r="F205">
        <v>81</v>
      </c>
      <c r="G205">
        <v>81.2</v>
      </c>
      <c r="H205">
        <v>81.3</v>
      </c>
      <c r="I205">
        <v>81.5</v>
      </c>
    </row>
    <row r="206" spans="1:9">
      <c r="A206">
        <v>394</v>
      </c>
      <c r="B206">
        <v>80.900000000000006</v>
      </c>
      <c r="C206">
        <v>81.099999999999994</v>
      </c>
      <c r="D206">
        <v>81.2</v>
      </c>
      <c r="E206">
        <v>81.400000000000006</v>
      </c>
      <c r="F206">
        <v>81.599999999999994</v>
      </c>
      <c r="G206">
        <v>81.7</v>
      </c>
      <c r="H206">
        <v>81.900000000000006</v>
      </c>
      <c r="I206">
        <v>82.1</v>
      </c>
    </row>
    <row r="207" spans="1:9">
      <c r="A207">
        <v>396</v>
      </c>
      <c r="B207">
        <v>81.400000000000006</v>
      </c>
      <c r="C207">
        <v>81.599999999999994</v>
      </c>
      <c r="D207">
        <v>81.8</v>
      </c>
      <c r="E207">
        <v>81.900000000000006</v>
      </c>
      <c r="F207">
        <v>82.1</v>
      </c>
      <c r="G207">
        <v>82.3</v>
      </c>
      <c r="H207">
        <v>82.4</v>
      </c>
      <c r="I207">
        <v>82.6</v>
      </c>
    </row>
    <row r="208" spans="1:9">
      <c r="A208">
        <v>398</v>
      </c>
      <c r="B208">
        <v>82</v>
      </c>
      <c r="C208">
        <v>82.2</v>
      </c>
      <c r="D208">
        <v>82.3</v>
      </c>
      <c r="E208">
        <v>82.5</v>
      </c>
      <c r="F208">
        <v>82.6</v>
      </c>
      <c r="G208">
        <v>82.8</v>
      </c>
      <c r="H208">
        <v>83</v>
      </c>
      <c r="I208">
        <v>83.1</v>
      </c>
    </row>
    <row r="209" spans="1:9">
      <c r="A209">
        <v>400</v>
      </c>
      <c r="B209">
        <v>82.5</v>
      </c>
      <c r="C209">
        <v>82.7</v>
      </c>
      <c r="D209">
        <v>82.9</v>
      </c>
      <c r="E209">
        <v>83</v>
      </c>
      <c r="F209">
        <v>83.2</v>
      </c>
      <c r="G209">
        <v>83.4</v>
      </c>
      <c r="H209">
        <v>83.5</v>
      </c>
      <c r="I209">
        <v>83.7</v>
      </c>
    </row>
    <row r="210" spans="1:9">
      <c r="A210">
        <v>402</v>
      </c>
      <c r="B210">
        <v>83.1</v>
      </c>
      <c r="C210">
        <v>83.2</v>
      </c>
      <c r="D210">
        <v>83.4</v>
      </c>
      <c r="E210">
        <v>83.6</v>
      </c>
      <c r="F210">
        <v>83.7</v>
      </c>
      <c r="G210">
        <v>83.9</v>
      </c>
      <c r="H210">
        <v>84.1</v>
      </c>
      <c r="I210">
        <v>84.2</v>
      </c>
    </row>
    <row r="211" spans="1:9">
      <c r="A211">
        <v>404</v>
      </c>
      <c r="B211">
        <v>83.6</v>
      </c>
      <c r="C211">
        <v>83.8</v>
      </c>
      <c r="D211">
        <v>83.9</v>
      </c>
      <c r="E211">
        <v>84.1</v>
      </c>
      <c r="F211">
        <v>84.3</v>
      </c>
      <c r="G211">
        <v>84.4</v>
      </c>
      <c r="H211">
        <v>84.6</v>
      </c>
      <c r="I211">
        <v>84.8</v>
      </c>
    </row>
    <row r="212" spans="1:9">
      <c r="A212">
        <v>406</v>
      </c>
      <c r="B212">
        <v>84.2</v>
      </c>
      <c r="C212">
        <v>84.3</v>
      </c>
      <c r="D212">
        <v>84.5</v>
      </c>
      <c r="E212">
        <v>84.7</v>
      </c>
      <c r="F212">
        <v>84.8</v>
      </c>
      <c r="G212">
        <v>85</v>
      </c>
      <c r="H212">
        <v>85.1</v>
      </c>
      <c r="I212">
        <v>85.3</v>
      </c>
    </row>
    <row r="213" spans="1:9">
      <c r="A213">
        <v>408</v>
      </c>
      <c r="B213">
        <v>84.7</v>
      </c>
      <c r="C213">
        <v>84.9</v>
      </c>
      <c r="D213">
        <v>85</v>
      </c>
      <c r="E213">
        <v>85.2</v>
      </c>
      <c r="F213">
        <v>85.4</v>
      </c>
      <c r="G213">
        <v>85.5</v>
      </c>
      <c r="H213">
        <v>85.7</v>
      </c>
      <c r="I213">
        <v>85.9</v>
      </c>
    </row>
    <row r="214" spans="1:9">
      <c r="A214">
        <v>410</v>
      </c>
      <c r="B214">
        <v>85.2</v>
      </c>
      <c r="C214">
        <v>85.4</v>
      </c>
      <c r="D214">
        <v>85.6</v>
      </c>
      <c r="E214">
        <v>85.7</v>
      </c>
      <c r="F214">
        <v>85.9</v>
      </c>
      <c r="G214">
        <v>86.1</v>
      </c>
      <c r="H214">
        <v>86.2</v>
      </c>
      <c r="I214">
        <v>86.4</v>
      </c>
    </row>
    <row r="215" spans="1:9">
      <c r="A215">
        <v>412</v>
      </c>
      <c r="B215">
        <v>85.8</v>
      </c>
      <c r="C215">
        <v>86</v>
      </c>
      <c r="D215">
        <v>86.1</v>
      </c>
      <c r="E215">
        <v>86.3</v>
      </c>
      <c r="F215">
        <v>86.4</v>
      </c>
      <c r="G215">
        <v>86.6</v>
      </c>
      <c r="H215">
        <v>86.8</v>
      </c>
      <c r="I215">
        <v>86.9</v>
      </c>
    </row>
    <row r="216" spans="1:9">
      <c r="A216">
        <v>414</v>
      </c>
      <c r="B216">
        <v>86.3</v>
      </c>
      <c r="C216">
        <v>86.5</v>
      </c>
      <c r="D216">
        <v>86.7</v>
      </c>
      <c r="E216">
        <v>86.8</v>
      </c>
      <c r="F216">
        <v>87</v>
      </c>
      <c r="G216">
        <v>87.2</v>
      </c>
      <c r="H216">
        <v>87.3</v>
      </c>
      <c r="I216">
        <v>87.5</v>
      </c>
    </row>
    <row r="217" spans="1:9">
      <c r="A217">
        <v>416</v>
      </c>
      <c r="B217">
        <v>86.9</v>
      </c>
      <c r="C217">
        <v>87</v>
      </c>
      <c r="D217">
        <v>87.2</v>
      </c>
      <c r="E217">
        <v>87.4</v>
      </c>
      <c r="F217">
        <v>87.5</v>
      </c>
      <c r="G217">
        <v>87.7</v>
      </c>
      <c r="H217">
        <v>87.9</v>
      </c>
      <c r="I217">
        <v>88</v>
      </c>
    </row>
    <row r="218" spans="1:9">
      <c r="A218">
        <v>418</v>
      </c>
      <c r="B218">
        <v>87.4</v>
      </c>
      <c r="C218">
        <v>87.6</v>
      </c>
      <c r="D218">
        <v>87.7</v>
      </c>
      <c r="E218">
        <v>87.9</v>
      </c>
      <c r="F218">
        <v>88.1</v>
      </c>
      <c r="G218">
        <v>88.2</v>
      </c>
      <c r="H218">
        <v>88.4</v>
      </c>
      <c r="I218">
        <v>88.6</v>
      </c>
    </row>
    <row r="219" spans="1:9">
      <c r="A219">
        <v>420</v>
      </c>
      <c r="B219">
        <v>88</v>
      </c>
      <c r="C219">
        <v>88.1</v>
      </c>
      <c r="D219">
        <v>88.3</v>
      </c>
      <c r="E219">
        <v>88.5</v>
      </c>
      <c r="F219">
        <v>88.6</v>
      </c>
      <c r="G219">
        <v>88.8</v>
      </c>
      <c r="H219">
        <v>88.9</v>
      </c>
      <c r="I219">
        <v>89.1</v>
      </c>
    </row>
    <row r="220" spans="1:9">
      <c r="A220">
        <v>422</v>
      </c>
      <c r="B220">
        <v>88.5</v>
      </c>
      <c r="C220">
        <v>88.7</v>
      </c>
      <c r="D220">
        <v>88.8</v>
      </c>
      <c r="E220">
        <v>89</v>
      </c>
      <c r="F220">
        <v>89.2</v>
      </c>
      <c r="G220">
        <v>89.3</v>
      </c>
      <c r="H220">
        <v>89.5</v>
      </c>
      <c r="I220">
        <v>89.7</v>
      </c>
    </row>
    <row r="221" spans="1:9">
      <c r="A221">
        <v>424</v>
      </c>
      <c r="B221">
        <v>89</v>
      </c>
      <c r="C221">
        <v>89.2</v>
      </c>
      <c r="D221">
        <v>89.4</v>
      </c>
      <c r="E221">
        <v>89.5</v>
      </c>
      <c r="F221">
        <v>89.7</v>
      </c>
      <c r="G221">
        <v>89.9</v>
      </c>
      <c r="H221">
        <v>90</v>
      </c>
      <c r="I221">
        <v>90.2</v>
      </c>
    </row>
    <row r="222" spans="1:9">
      <c r="A222">
        <v>426</v>
      </c>
      <c r="B222">
        <v>89.6</v>
      </c>
      <c r="C222">
        <v>89.8</v>
      </c>
      <c r="D222">
        <v>89.9</v>
      </c>
      <c r="E222">
        <v>90.1</v>
      </c>
      <c r="F222">
        <v>90.2</v>
      </c>
      <c r="G222">
        <v>90.4</v>
      </c>
      <c r="H222">
        <v>90.6</v>
      </c>
      <c r="I222">
        <v>90.7</v>
      </c>
    </row>
    <row r="223" spans="1:9">
      <c r="A223">
        <v>428</v>
      </c>
      <c r="B223">
        <v>90.1</v>
      </c>
      <c r="C223">
        <v>90.3</v>
      </c>
      <c r="D223">
        <v>90.5</v>
      </c>
      <c r="E223">
        <v>90.6</v>
      </c>
      <c r="F223">
        <v>90.8</v>
      </c>
      <c r="G223">
        <v>91</v>
      </c>
      <c r="H223">
        <v>91.1</v>
      </c>
      <c r="I223">
        <v>91.3</v>
      </c>
    </row>
    <row r="224" spans="1:9">
      <c r="A224">
        <v>430</v>
      </c>
      <c r="B224">
        <v>90.7</v>
      </c>
      <c r="C224">
        <v>90.8</v>
      </c>
      <c r="D224">
        <v>91</v>
      </c>
      <c r="E224">
        <v>91.2</v>
      </c>
      <c r="F224">
        <v>91.3</v>
      </c>
      <c r="G224">
        <v>91.5</v>
      </c>
      <c r="H224">
        <v>91.7</v>
      </c>
      <c r="I224">
        <v>91.8</v>
      </c>
    </row>
    <row r="225" spans="1:9">
      <c r="A225">
        <v>432</v>
      </c>
      <c r="B225">
        <v>91.2</v>
      </c>
      <c r="C225">
        <v>91.4</v>
      </c>
      <c r="D225">
        <v>91.5</v>
      </c>
      <c r="E225">
        <v>91.7</v>
      </c>
      <c r="F225">
        <v>91.9</v>
      </c>
      <c r="G225">
        <v>92</v>
      </c>
      <c r="H225">
        <v>92.2</v>
      </c>
      <c r="I225">
        <v>92.4</v>
      </c>
    </row>
    <row r="226" spans="1:9">
      <c r="A226">
        <v>434</v>
      </c>
      <c r="B226">
        <v>91.8</v>
      </c>
      <c r="C226">
        <v>91.9</v>
      </c>
      <c r="D226">
        <v>92.1</v>
      </c>
      <c r="E226">
        <v>92.3</v>
      </c>
      <c r="F226">
        <v>92.4</v>
      </c>
      <c r="G226">
        <v>92.6</v>
      </c>
      <c r="H226">
        <v>92.7</v>
      </c>
      <c r="I226">
        <v>92.9</v>
      </c>
    </row>
    <row r="227" spans="1:9">
      <c r="A227">
        <v>436</v>
      </c>
      <c r="B227">
        <v>92.3</v>
      </c>
      <c r="C227">
        <v>92.5</v>
      </c>
      <c r="D227">
        <v>92.6</v>
      </c>
      <c r="E227">
        <v>92.8</v>
      </c>
      <c r="F227">
        <v>93</v>
      </c>
      <c r="G227">
        <v>93.1</v>
      </c>
      <c r="H227">
        <v>93.3</v>
      </c>
      <c r="I227">
        <v>93.5</v>
      </c>
    </row>
    <row r="228" spans="1:9">
      <c r="A228">
        <v>438</v>
      </c>
      <c r="B228">
        <v>92.8</v>
      </c>
      <c r="C228">
        <v>93</v>
      </c>
      <c r="D228">
        <v>93.2</v>
      </c>
      <c r="E228">
        <v>93.3</v>
      </c>
      <c r="F228">
        <v>93.5</v>
      </c>
      <c r="G228">
        <v>93.7</v>
      </c>
      <c r="H228">
        <v>93.8</v>
      </c>
      <c r="I228">
        <v>94</v>
      </c>
    </row>
    <row r="229" spans="1:9">
      <c r="A229">
        <v>440</v>
      </c>
      <c r="B229">
        <v>93.4</v>
      </c>
      <c r="C229">
        <v>93.6</v>
      </c>
      <c r="D229">
        <v>93.7</v>
      </c>
      <c r="E229">
        <v>93.9</v>
      </c>
      <c r="F229">
        <v>94</v>
      </c>
      <c r="G229">
        <v>94.2</v>
      </c>
      <c r="H229">
        <v>94.4</v>
      </c>
      <c r="I229">
        <v>94.5</v>
      </c>
    </row>
    <row r="230" spans="1:9">
      <c r="A230">
        <v>442</v>
      </c>
      <c r="B230">
        <v>93.9</v>
      </c>
      <c r="C230">
        <v>94.1</v>
      </c>
      <c r="D230">
        <v>94.3</v>
      </c>
      <c r="E230">
        <v>94.4</v>
      </c>
      <c r="F230">
        <v>94.6</v>
      </c>
      <c r="G230">
        <v>94.8</v>
      </c>
      <c r="H230">
        <v>94.9</v>
      </c>
      <c r="I230">
        <v>95.1</v>
      </c>
    </row>
    <row r="231" spans="1:9">
      <c r="A231">
        <v>444</v>
      </c>
      <c r="B231">
        <v>94.5</v>
      </c>
      <c r="C231">
        <v>94.6</v>
      </c>
      <c r="D231">
        <v>94.8</v>
      </c>
      <c r="E231">
        <v>95</v>
      </c>
      <c r="F231">
        <v>95.1</v>
      </c>
      <c r="G231">
        <v>95.3</v>
      </c>
      <c r="H231">
        <v>95.5</v>
      </c>
      <c r="I231">
        <v>95.6</v>
      </c>
    </row>
    <row r="232" spans="1:9">
      <c r="A232">
        <v>446</v>
      </c>
      <c r="B232">
        <v>95</v>
      </c>
      <c r="C232">
        <v>95.2</v>
      </c>
      <c r="D232">
        <v>95.3</v>
      </c>
      <c r="E232">
        <v>95.5</v>
      </c>
      <c r="F232">
        <v>95.7</v>
      </c>
      <c r="G232">
        <v>95.8</v>
      </c>
      <c r="H232">
        <v>96</v>
      </c>
      <c r="I232">
        <v>96.2</v>
      </c>
    </row>
    <row r="233" spans="1:9">
      <c r="A233">
        <v>448</v>
      </c>
      <c r="B233">
        <v>95.6</v>
      </c>
      <c r="C233">
        <v>95.7</v>
      </c>
      <c r="D233">
        <v>95.9</v>
      </c>
      <c r="E233">
        <v>96.1</v>
      </c>
      <c r="F233">
        <v>96.2</v>
      </c>
      <c r="G233">
        <v>96.4</v>
      </c>
      <c r="H233">
        <v>96.6</v>
      </c>
      <c r="I233">
        <v>96.7</v>
      </c>
    </row>
    <row r="234" spans="1:9">
      <c r="A234">
        <v>450</v>
      </c>
      <c r="B234">
        <v>96.1</v>
      </c>
      <c r="C234">
        <v>96.3</v>
      </c>
      <c r="D234">
        <v>96.4</v>
      </c>
      <c r="E234">
        <v>96.6</v>
      </c>
      <c r="F234">
        <v>96.8</v>
      </c>
      <c r="G234">
        <v>96.9</v>
      </c>
      <c r="H234">
        <v>97.1</v>
      </c>
      <c r="I234">
        <v>97.3</v>
      </c>
    </row>
    <row r="235" spans="1:9">
      <c r="A235">
        <v>452</v>
      </c>
      <c r="B235">
        <v>96.6</v>
      </c>
      <c r="C235">
        <v>96.8</v>
      </c>
      <c r="D235">
        <v>97</v>
      </c>
      <c r="E235">
        <v>97.1</v>
      </c>
      <c r="F235">
        <v>97.3</v>
      </c>
      <c r="G235">
        <v>97.5</v>
      </c>
      <c r="H235">
        <v>97.6</v>
      </c>
      <c r="I235">
        <v>97.8</v>
      </c>
    </row>
    <row r="236" spans="1:9">
      <c r="A236">
        <v>454</v>
      </c>
      <c r="B236">
        <v>97.2</v>
      </c>
      <c r="C236">
        <v>97.4</v>
      </c>
      <c r="D236">
        <v>97.5</v>
      </c>
      <c r="E236">
        <v>97.7</v>
      </c>
      <c r="F236">
        <v>97.8</v>
      </c>
      <c r="G236">
        <v>98</v>
      </c>
      <c r="H236">
        <v>98.2</v>
      </c>
      <c r="I236">
        <v>98.3</v>
      </c>
    </row>
    <row r="237" spans="1:9">
      <c r="A237">
        <v>456</v>
      </c>
      <c r="B237">
        <v>97.7</v>
      </c>
      <c r="C237">
        <v>97.9</v>
      </c>
      <c r="D237">
        <v>98.1</v>
      </c>
      <c r="E237">
        <v>98.2</v>
      </c>
      <c r="F237">
        <v>98.4</v>
      </c>
      <c r="G237">
        <v>98.6</v>
      </c>
      <c r="H237">
        <v>98.7</v>
      </c>
      <c r="I237">
        <v>98.9</v>
      </c>
    </row>
    <row r="238" spans="1:9">
      <c r="A238">
        <v>458</v>
      </c>
      <c r="B238">
        <v>98.3</v>
      </c>
      <c r="C238">
        <v>98.4</v>
      </c>
      <c r="D238">
        <v>98.6</v>
      </c>
      <c r="E238">
        <v>98.8</v>
      </c>
      <c r="F238">
        <v>98.9</v>
      </c>
      <c r="G238">
        <v>99.1</v>
      </c>
      <c r="H238">
        <v>99.3</v>
      </c>
      <c r="I238">
        <v>99.4</v>
      </c>
    </row>
    <row r="239" spans="1:9">
      <c r="A239">
        <v>460</v>
      </c>
      <c r="B239">
        <v>98.8</v>
      </c>
      <c r="C239">
        <v>99</v>
      </c>
      <c r="D239">
        <v>99.1</v>
      </c>
      <c r="E239">
        <v>99.3</v>
      </c>
      <c r="F239">
        <v>99.5</v>
      </c>
      <c r="G239">
        <v>99.6</v>
      </c>
      <c r="H239">
        <v>99.8</v>
      </c>
      <c r="I239">
        <v>100</v>
      </c>
    </row>
    <row r="240" spans="1:9">
      <c r="A240">
        <v>462</v>
      </c>
      <c r="B240">
        <v>99.4</v>
      </c>
      <c r="C240">
        <v>99.5</v>
      </c>
      <c r="D240">
        <v>99.7</v>
      </c>
      <c r="E240">
        <v>99.9</v>
      </c>
      <c r="F240">
        <v>100</v>
      </c>
      <c r="G240">
        <v>100.2</v>
      </c>
      <c r="H240">
        <v>100.4</v>
      </c>
      <c r="I240">
        <v>100.5</v>
      </c>
    </row>
    <row r="241" spans="1:9">
      <c r="A241">
        <v>464</v>
      </c>
      <c r="B241">
        <v>99.9</v>
      </c>
      <c r="C241">
        <v>100.1</v>
      </c>
      <c r="D241">
        <v>100.2</v>
      </c>
      <c r="E241">
        <v>100.4</v>
      </c>
      <c r="F241">
        <v>100.6</v>
      </c>
      <c r="G241">
        <v>100.7</v>
      </c>
      <c r="H241">
        <v>100.9</v>
      </c>
      <c r="I241">
        <v>101.1</v>
      </c>
    </row>
    <row r="242" spans="1:9">
      <c r="A242">
        <v>466</v>
      </c>
      <c r="B242">
        <v>100.4</v>
      </c>
      <c r="C242">
        <v>100.6</v>
      </c>
      <c r="D242">
        <v>100.8</v>
      </c>
      <c r="E242">
        <v>100.9</v>
      </c>
      <c r="F242">
        <v>101.1</v>
      </c>
      <c r="G242">
        <v>101.3</v>
      </c>
      <c r="H242">
        <v>101.4</v>
      </c>
      <c r="I242">
        <v>101.6</v>
      </c>
    </row>
    <row r="243" spans="1:9">
      <c r="A243">
        <v>468</v>
      </c>
      <c r="B243">
        <v>101</v>
      </c>
      <c r="C243">
        <v>101.2</v>
      </c>
      <c r="D243">
        <v>101.3</v>
      </c>
      <c r="E243">
        <v>101.5</v>
      </c>
      <c r="F243">
        <v>101.7</v>
      </c>
      <c r="G243">
        <v>101.8</v>
      </c>
      <c r="H243">
        <v>102</v>
      </c>
      <c r="I243">
        <v>102.1</v>
      </c>
    </row>
    <row r="244" spans="1:9">
      <c r="A244">
        <v>470</v>
      </c>
      <c r="B244">
        <v>101.5</v>
      </c>
      <c r="C244">
        <v>101.7</v>
      </c>
      <c r="D244">
        <v>101.9</v>
      </c>
      <c r="E244">
        <v>102</v>
      </c>
      <c r="F244">
        <v>102.2</v>
      </c>
      <c r="G244">
        <v>102.4</v>
      </c>
      <c r="H244">
        <v>102.5</v>
      </c>
      <c r="I244">
        <v>102.7</v>
      </c>
    </row>
    <row r="245" spans="1:9">
      <c r="A245">
        <v>472</v>
      </c>
      <c r="B245">
        <v>102.1</v>
      </c>
      <c r="C245">
        <v>102.2</v>
      </c>
      <c r="D245">
        <v>102.4</v>
      </c>
      <c r="E245">
        <v>102.6</v>
      </c>
      <c r="F245">
        <v>102.7</v>
      </c>
      <c r="G245">
        <v>102.9</v>
      </c>
      <c r="H245">
        <v>103.1</v>
      </c>
      <c r="I245">
        <v>103.2</v>
      </c>
    </row>
    <row r="246" spans="1:9">
      <c r="A246">
        <v>474</v>
      </c>
      <c r="B246">
        <v>102.6</v>
      </c>
      <c r="C246">
        <v>102.8</v>
      </c>
      <c r="D246">
        <v>103</v>
      </c>
      <c r="E246">
        <v>103.1</v>
      </c>
      <c r="F246">
        <v>103.3</v>
      </c>
      <c r="G246">
        <v>103.4</v>
      </c>
      <c r="H246">
        <v>103.6</v>
      </c>
      <c r="I246">
        <v>103.8</v>
      </c>
    </row>
    <row r="247" spans="1:9">
      <c r="A247">
        <v>476</v>
      </c>
      <c r="B247">
        <v>103.2</v>
      </c>
      <c r="C247">
        <v>103.3</v>
      </c>
      <c r="D247">
        <v>103.5</v>
      </c>
      <c r="E247">
        <v>103.7</v>
      </c>
      <c r="F247">
        <v>103.8</v>
      </c>
      <c r="G247">
        <v>104</v>
      </c>
      <c r="H247">
        <v>104.2</v>
      </c>
      <c r="I247">
        <v>104.3</v>
      </c>
    </row>
    <row r="248" spans="1:9">
      <c r="A248">
        <v>478</v>
      </c>
      <c r="B248">
        <v>103.7</v>
      </c>
      <c r="C248">
        <v>103.9</v>
      </c>
      <c r="D248">
        <v>104</v>
      </c>
      <c r="E248">
        <v>104.2</v>
      </c>
      <c r="F248">
        <v>104.4</v>
      </c>
      <c r="G248">
        <v>104.5</v>
      </c>
      <c r="H248">
        <v>104.7</v>
      </c>
      <c r="I248">
        <v>104.9</v>
      </c>
    </row>
    <row r="249" spans="1:9">
      <c r="A249">
        <v>480</v>
      </c>
      <c r="B249">
        <v>104.3</v>
      </c>
      <c r="C249">
        <v>104.4</v>
      </c>
      <c r="D249">
        <v>104.6</v>
      </c>
      <c r="E249">
        <v>104.7</v>
      </c>
      <c r="F249">
        <v>104.9</v>
      </c>
      <c r="G249">
        <v>105.1</v>
      </c>
      <c r="H249">
        <v>105.2</v>
      </c>
      <c r="I249">
        <v>105.4</v>
      </c>
    </row>
    <row r="250" spans="1:9">
      <c r="A250">
        <v>482</v>
      </c>
      <c r="B250">
        <v>104.8</v>
      </c>
      <c r="C250">
        <v>105</v>
      </c>
      <c r="D250">
        <v>105.1</v>
      </c>
      <c r="E250">
        <v>105.3</v>
      </c>
      <c r="F250">
        <v>105.5</v>
      </c>
      <c r="G250">
        <v>105.6</v>
      </c>
      <c r="H250">
        <v>105.8</v>
      </c>
      <c r="I250">
        <v>105.9</v>
      </c>
    </row>
    <row r="251" spans="1:9">
      <c r="A251">
        <v>484</v>
      </c>
      <c r="B251">
        <v>105.3</v>
      </c>
      <c r="C251">
        <v>105.5</v>
      </c>
      <c r="D251">
        <v>105.7</v>
      </c>
      <c r="E251">
        <v>105.8</v>
      </c>
      <c r="F251">
        <v>106</v>
      </c>
      <c r="G251">
        <v>106.2</v>
      </c>
      <c r="H251">
        <v>106.3</v>
      </c>
      <c r="I251">
        <v>106.5</v>
      </c>
    </row>
    <row r="252" spans="1:9">
      <c r="A252">
        <v>486</v>
      </c>
      <c r="B252">
        <v>105.9</v>
      </c>
      <c r="C252">
        <v>106</v>
      </c>
      <c r="D252">
        <v>106.2</v>
      </c>
      <c r="E252">
        <v>106.4</v>
      </c>
      <c r="F252">
        <v>106.5</v>
      </c>
      <c r="G252">
        <v>106.7</v>
      </c>
      <c r="H252">
        <v>106.9</v>
      </c>
      <c r="I252">
        <v>107</v>
      </c>
    </row>
    <row r="253" spans="1:9">
      <c r="A253">
        <v>488</v>
      </c>
      <c r="B253">
        <v>106.4</v>
      </c>
      <c r="C253">
        <v>106.6</v>
      </c>
      <c r="D253">
        <v>106.8</v>
      </c>
      <c r="E253">
        <v>106.9</v>
      </c>
      <c r="F253">
        <v>107.1</v>
      </c>
      <c r="G253">
        <v>107.2</v>
      </c>
      <c r="H253">
        <v>107.4</v>
      </c>
      <c r="I253">
        <v>107.6</v>
      </c>
    </row>
    <row r="254" spans="1:9">
      <c r="A254">
        <v>490</v>
      </c>
      <c r="B254">
        <v>107</v>
      </c>
      <c r="C254">
        <v>107.1</v>
      </c>
      <c r="D254">
        <v>107.3</v>
      </c>
      <c r="E254">
        <v>107.5</v>
      </c>
      <c r="F254">
        <v>107.6</v>
      </c>
      <c r="G254">
        <v>107.8</v>
      </c>
      <c r="H254">
        <v>108</v>
      </c>
      <c r="I254">
        <v>108.1</v>
      </c>
    </row>
    <row r="255" spans="1:9">
      <c r="A255">
        <v>492</v>
      </c>
      <c r="B255">
        <v>107.5</v>
      </c>
      <c r="C255">
        <v>107.7</v>
      </c>
      <c r="D255">
        <v>107.8</v>
      </c>
      <c r="E255">
        <v>108</v>
      </c>
      <c r="F255">
        <v>108.2</v>
      </c>
      <c r="G255">
        <v>108.3</v>
      </c>
      <c r="H255">
        <v>108.5</v>
      </c>
      <c r="I255">
        <v>108.7</v>
      </c>
    </row>
    <row r="256" spans="1:9">
      <c r="A256">
        <v>494</v>
      </c>
      <c r="B256">
        <v>108.1</v>
      </c>
      <c r="C256">
        <v>108.2</v>
      </c>
      <c r="D256">
        <v>108.4</v>
      </c>
      <c r="E256">
        <v>108.5</v>
      </c>
      <c r="F256">
        <v>108.7</v>
      </c>
      <c r="G256">
        <v>108.9</v>
      </c>
      <c r="H256">
        <v>109</v>
      </c>
      <c r="I256">
        <v>109.2</v>
      </c>
    </row>
    <row r="257" spans="1:9">
      <c r="A257">
        <v>496</v>
      </c>
      <c r="B257">
        <v>108.6</v>
      </c>
      <c r="C257">
        <v>108.8</v>
      </c>
      <c r="D257">
        <v>108.9</v>
      </c>
      <c r="E257">
        <v>109.1</v>
      </c>
      <c r="F257">
        <v>109.3</v>
      </c>
      <c r="G257">
        <v>109.4</v>
      </c>
      <c r="H257">
        <v>109.6</v>
      </c>
      <c r="I257">
        <v>109.7</v>
      </c>
    </row>
    <row r="258" spans="1:9">
      <c r="A258">
        <v>498</v>
      </c>
      <c r="B258">
        <v>109.1</v>
      </c>
      <c r="C258">
        <v>109.3</v>
      </c>
      <c r="D258">
        <v>109.5</v>
      </c>
      <c r="E258">
        <v>109.6</v>
      </c>
      <c r="F258">
        <v>109.8</v>
      </c>
      <c r="G258">
        <v>110</v>
      </c>
      <c r="H258">
        <v>110.1</v>
      </c>
      <c r="I258">
        <v>110.3</v>
      </c>
    </row>
    <row r="259" spans="1:9">
      <c r="A259">
        <v>500</v>
      </c>
      <c r="B259">
        <v>109.7</v>
      </c>
      <c r="C259">
        <v>109.8</v>
      </c>
      <c r="D259">
        <v>110</v>
      </c>
      <c r="E259">
        <v>110.2</v>
      </c>
      <c r="F259">
        <v>110.3</v>
      </c>
      <c r="G259">
        <v>110.5</v>
      </c>
      <c r="H259">
        <v>110.7</v>
      </c>
      <c r="I259">
        <v>110.8</v>
      </c>
    </row>
    <row r="260" spans="1:9">
      <c r="A260">
        <v>502</v>
      </c>
      <c r="B260">
        <v>110.2</v>
      </c>
      <c r="C260">
        <v>110.4</v>
      </c>
      <c r="D260">
        <v>110.6</v>
      </c>
      <c r="E260">
        <v>110.7</v>
      </c>
      <c r="F260">
        <v>110.9</v>
      </c>
      <c r="G260">
        <v>111</v>
      </c>
      <c r="H260">
        <v>111.2</v>
      </c>
      <c r="I260">
        <v>111.4</v>
      </c>
    </row>
    <row r="261" spans="1:9">
      <c r="A261">
        <v>504</v>
      </c>
      <c r="B261">
        <v>110.8</v>
      </c>
      <c r="C261">
        <v>110.9</v>
      </c>
      <c r="D261">
        <v>111.1</v>
      </c>
      <c r="E261">
        <v>111.3</v>
      </c>
      <c r="F261">
        <v>111.4</v>
      </c>
      <c r="G261">
        <v>111.6</v>
      </c>
      <c r="H261">
        <v>111.8</v>
      </c>
      <c r="I261">
        <v>111.9</v>
      </c>
    </row>
    <row r="262" spans="1:9">
      <c r="A262">
        <v>506</v>
      </c>
      <c r="B262">
        <v>111.3</v>
      </c>
      <c r="C262">
        <v>111.5</v>
      </c>
      <c r="D262">
        <v>111.6</v>
      </c>
      <c r="E262">
        <v>111.8</v>
      </c>
      <c r="F262">
        <v>112</v>
      </c>
      <c r="G262">
        <v>112.1</v>
      </c>
      <c r="H262">
        <v>112.3</v>
      </c>
      <c r="I262">
        <v>112.5</v>
      </c>
    </row>
    <row r="263" spans="1:9">
      <c r="A263">
        <v>508</v>
      </c>
      <c r="B263">
        <v>111.9</v>
      </c>
      <c r="C263">
        <v>112</v>
      </c>
      <c r="D263">
        <v>112.2</v>
      </c>
      <c r="E263">
        <v>112.3</v>
      </c>
      <c r="F263">
        <v>112.5</v>
      </c>
      <c r="G263">
        <v>112.7</v>
      </c>
      <c r="H263">
        <v>112.8</v>
      </c>
      <c r="I263">
        <v>113</v>
      </c>
    </row>
    <row r="264" spans="1:9">
      <c r="A264">
        <v>510</v>
      </c>
      <c r="B264">
        <v>112.4</v>
      </c>
      <c r="C264">
        <v>112.6</v>
      </c>
      <c r="D264">
        <v>112.7</v>
      </c>
      <c r="E264">
        <v>112.9</v>
      </c>
      <c r="F264">
        <v>113.1</v>
      </c>
      <c r="G264">
        <v>113.2</v>
      </c>
      <c r="H264">
        <v>113.4</v>
      </c>
      <c r="I264">
        <v>113.5</v>
      </c>
    </row>
    <row r="265" spans="1:9">
      <c r="A265">
        <v>512</v>
      </c>
      <c r="B265">
        <v>112.9</v>
      </c>
      <c r="C265">
        <v>113.1</v>
      </c>
      <c r="D265">
        <v>113.3</v>
      </c>
      <c r="E265">
        <v>113.4</v>
      </c>
      <c r="F265">
        <v>113.6</v>
      </c>
      <c r="G265">
        <v>113.8</v>
      </c>
      <c r="H265">
        <v>113.9</v>
      </c>
      <c r="I265">
        <v>114.1</v>
      </c>
    </row>
    <row r="266" spans="1:9">
      <c r="A266">
        <v>514</v>
      </c>
      <c r="B266">
        <v>113.5</v>
      </c>
      <c r="C266">
        <v>113.6</v>
      </c>
      <c r="D266">
        <v>113.8</v>
      </c>
      <c r="E266">
        <v>114</v>
      </c>
      <c r="F266">
        <v>114.1</v>
      </c>
      <c r="G266">
        <v>114.3</v>
      </c>
      <c r="H266">
        <v>114.5</v>
      </c>
      <c r="I266">
        <v>114.6</v>
      </c>
    </row>
    <row r="267" spans="1:9">
      <c r="A267">
        <v>516</v>
      </c>
      <c r="B267">
        <v>114</v>
      </c>
      <c r="C267">
        <v>114.2</v>
      </c>
      <c r="D267">
        <v>114.4</v>
      </c>
      <c r="E267">
        <v>114.5</v>
      </c>
      <c r="F267">
        <v>114.7</v>
      </c>
      <c r="G267">
        <v>114.8</v>
      </c>
      <c r="H267">
        <v>115</v>
      </c>
      <c r="I267">
        <v>115.2</v>
      </c>
    </row>
    <row r="268" spans="1:9">
      <c r="A268">
        <v>518</v>
      </c>
      <c r="B268">
        <v>114.6</v>
      </c>
      <c r="C268">
        <v>114.7</v>
      </c>
      <c r="D268">
        <v>114.9</v>
      </c>
      <c r="E268">
        <v>115.1</v>
      </c>
      <c r="F268">
        <v>115.2</v>
      </c>
      <c r="G268">
        <v>115.4</v>
      </c>
      <c r="H268">
        <v>115.6</v>
      </c>
      <c r="I268">
        <v>115.7</v>
      </c>
    </row>
    <row r="269" spans="1:9">
      <c r="A269">
        <v>520</v>
      </c>
      <c r="B269">
        <v>115.1</v>
      </c>
      <c r="C269">
        <v>115.3</v>
      </c>
      <c r="D269">
        <v>115.4</v>
      </c>
      <c r="E269">
        <v>115.6</v>
      </c>
      <c r="F269">
        <v>115.8</v>
      </c>
      <c r="G269">
        <v>115.9</v>
      </c>
      <c r="H269">
        <v>116.1</v>
      </c>
      <c r="I269">
        <v>116.3</v>
      </c>
    </row>
    <row r="270" spans="1:9">
      <c r="A270">
        <v>522</v>
      </c>
      <c r="B270">
        <v>115.7</v>
      </c>
      <c r="C270">
        <v>115.8</v>
      </c>
      <c r="D270">
        <v>116</v>
      </c>
      <c r="E270">
        <v>116.1</v>
      </c>
      <c r="F270">
        <v>116.3</v>
      </c>
      <c r="G270">
        <v>116.5</v>
      </c>
      <c r="H270">
        <v>116.6</v>
      </c>
      <c r="I270">
        <v>116.8</v>
      </c>
    </row>
    <row r="271" spans="1:9">
      <c r="A271">
        <v>524</v>
      </c>
      <c r="B271">
        <v>116.2</v>
      </c>
      <c r="C271">
        <v>116.4</v>
      </c>
      <c r="D271">
        <v>116.5</v>
      </c>
      <c r="E271">
        <v>116.7</v>
      </c>
      <c r="F271">
        <v>116.9</v>
      </c>
      <c r="G271">
        <v>117</v>
      </c>
      <c r="H271">
        <v>117.2</v>
      </c>
      <c r="I271">
        <v>117.3</v>
      </c>
    </row>
    <row r="272" spans="1:9">
      <c r="A272">
        <v>526</v>
      </c>
      <c r="B272">
        <v>116.7</v>
      </c>
      <c r="C272">
        <v>116.9</v>
      </c>
      <c r="D272">
        <v>117.1</v>
      </c>
      <c r="E272">
        <v>117.2</v>
      </c>
      <c r="F272">
        <v>117.4</v>
      </c>
      <c r="G272">
        <v>117.6</v>
      </c>
      <c r="H272">
        <v>117.7</v>
      </c>
      <c r="I272">
        <v>117.9</v>
      </c>
    </row>
    <row r="273" spans="1:9">
      <c r="A273">
        <v>528</v>
      </c>
      <c r="B273">
        <v>117.3</v>
      </c>
      <c r="C273">
        <v>117.4</v>
      </c>
      <c r="D273">
        <v>117.6</v>
      </c>
      <c r="E273">
        <v>117.8</v>
      </c>
      <c r="F273">
        <v>117.9</v>
      </c>
      <c r="G273">
        <v>118.1</v>
      </c>
      <c r="H273">
        <v>118.3</v>
      </c>
      <c r="I273">
        <v>118.4</v>
      </c>
    </row>
    <row r="274" spans="1:9">
      <c r="A274">
        <v>530</v>
      </c>
      <c r="B274">
        <v>117.8</v>
      </c>
      <c r="C274">
        <v>118</v>
      </c>
      <c r="D274">
        <v>118.2</v>
      </c>
      <c r="E274">
        <v>118.3</v>
      </c>
      <c r="F274">
        <v>118.5</v>
      </c>
      <c r="G274">
        <v>118.6</v>
      </c>
      <c r="H274">
        <v>118.8</v>
      </c>
      <c r="I274">
        <v>119</v>
      </c>
    </row>
    <row r="275" spans="1:9">
      <c r="A275">
        <v>532</v>
      </c>
      <c r="B275">
        <v>118.4</v>
      </c>
      <c r="C275">
        <v>118.5</v>
      </c>
      <c r="D275">
        <v>118.7</v>
      </c>
      <c r="E275">
        <v>118.9</v>
      </c>
      <c r="F275">
        <v>119</v>
      </c>
      <c r="G275">
        <v>119.2</v>
      </c>
      <c r="H275">
        <v>119.4</v>
      </c>
      <c r="I275">
        <v>119.5</v>
      </c>
    </row>
    <row r="276" spans="1:9">
      <c r="A276">
        <v>534</v>
      </c>
      <c r="B276">
        <v>118.9</v>
      </c>
      <c r="C276">
        <v>119.1</v>
      </c>
      <c r="D276">
        <v>119.2</v>
      </c>
      <c r="E276">
        <v>119.4</v>
      </c>
      <c r="F276">
        <v>119.6</v>
      </c>
      <c r="G276">
        <v>119.7</v>
      </c>
      <c r="H276">
        <v>119.9</v>
      </c>
      <c r="I276">
        <v>120.1</v>
      </c>
    </row>
    <row r="277" spans="1:9">
      <c r="A277">
        <v>536</v>
      </c>
      <c r="B277">
        <v>119.5</v>
      </c>
      <c r="C277">
        <v>119.6</v>
      </c>
      <c r="D277">
        <v>119.8</v>
      </c>
      <c r="E277">
        <v>119.9</v>
      </c>
      <c r="F277">
        <v>120.1</v>
      </c>
      <c r="G277">
        <v>120.3</v>
      </c>
      <c r="H277">
        <v>120.4</v>
      </c>
      <c r="I277">
        <v>120.6</v>
      </c>
    </row>
    <row r="278" spans="1:9">
      <c r="A278">
        <v>538</v>
      </c>
      <c r="B278">
        <v>120</v>
      </c>
      <c r="C278">
        <v>120.2</v>
      </c>
      <c r="D278">
        <v>120.3</v>
      </c>
      <c r="E278">
        <v>120.5</v>
      </c>
      <c r="F278">
        <v>120.7</v>
      </c>
      <c r="G278">
        <v>120.8</v>
      </c>
      <c r="H278">
        <v>121</v>
      </c>
      <c r="I278">
        <v>121.1</v>
      </c>
    </row>
    <row r="279" spans="1:9">
      <c r="A279">
        <v>540</v>
      </c>
      <c r="B279">
        <v>120.5</v>
      </c>
      <c r="C279">
        <v>120.7</v>
      </c>
      <c r="D279">
        <v>120.9</v>
      </c>
      <c r="E279">
        <v>121</v>
      </c>
      <c r="F279">
        <v>121.2</v>
      </c>
      <c r="G279">
        <v>121.4</v>
      </c>
      <c r="H279">
        <v>121.5</v>
      </c>
      <c r="I279">
        <v>121.7</v>
      </c>
    </row>
    <row r="280" spans="1:9">
      <c r="A280">
        <v>542</v>
      </c>
      <c r="B280">
        <v>121.1</v>
      </c>
      <c r="C280">
        <v>121.2</v>
      </c>
      <c r="D280">
        <v>121.4</v>
      </c>
      <c r="E280">
        <v>121.6</v>
      </c>
      <c r="F280">
        <v>121.7</v>
      </c>
      <c r="G280">
        <v>121.9</v>
      </c>
      <c r="H280">
        <v>122.1</v>
      </c>
      <c r="I280">
        <v>122.2</v>
      </c>
    </row>
    <row r="281" spans="1:9">
      <c r="A281">
        <v>544</v>
      </c>
      <c r="B281">
        <v>121.6</v>
      </c>
      <c r="C281">
        <v>121.8</v>
      </c>
      <c r="D281">
        <v>122</v>
      </c>
      <c r="E281">
        <v>122.1</v>
      </c>
      <c r="F281">
        <v>122.3</v>
      </c>
      <c r="G281">
        <v>122.4</v>
      </c>
      <c r="H281">
        <v>122.6</v>
      </c>
      <c r="I281">
        <v>122.8</v>
      </c>
    </row>
    <row r="282" spans="1:9">
      <c r="A282">
        <v>546</v>
      </c>
      <c r="B282">
        <v>122.2</v>
      </c>
      <c r="C282">
        <v>122.3</v>
      </c>
      <c r="D282">
        <v>122.5</v>
      </c>
      <c r="E282">
        <v>122.7</v>
      </c>
      <c r="F282">
        <v>122.8</v>
      </c>
      <c r="G282">
        <v>123</v>
      </c>
      <c r="H282">
        <v>123.2</v>
      </c>
      <c r="I282">
        <v>123.3</v>
      </c>
    </row>
    <row r="283" spans="1:9">
      <c r="A283">
        <v>548</v>
      </c>
      <c r="B283">
        <v>122.7</v>
      </c>
      <c r="C283">
        <v>122.9</v>
      </c>
      <c r="D283">
        <v>123</v>
      </c>
      <c r="E283">
        <v>123.2</v>
      </c>
      <c r="F283">
        <v>123.4</v>
      </c>
      <c r="G283">
        <v>123.5</v>
      </c>
      <c r="H283">
        <v>123.7</v>
      </c>
      <c r="I283">
        <v>123.9</v>
      </c>
    </row>
    <row r="284" spans="1:9">
      <c r="A284">
        <v>550</v>
      </c>
      <c r="B284">
        <v>123.3</v>
      </c>
      <c r="C284">
        <v>123.4</v>
      </c>
      <c r="D284">
        <v>123.6</v>
      </c>
      <c r="E284">
        <v>123.7</v>
      </c>
      <c r="F284">
        <v>123.9</v>
      </c>
      <c r="G284">
        <v>124.1</v>
      </c>
      <c r="H284">
        <v>124.2</v>
      </c>
      <c r="I284">
        <v>124.4</v>
      </c>
    </row>
    <row r="285" spans="1:9">
      <c r="A285">
        <v>552</v>
      </c>
      <c r="B285">
        <v>123.8</v>
      </c>
      <c r="C285">
        <v>124</v>
      </c>
      <c r="D285">
        <v>124.1</v>
      </c>
      <c r="E285">
        <v>124.3</v>
      </c>
      <c r="F285">
        <v>124.5</v>
      </c>
      <c r="G285">
        <v>124.6</v>
      </c>
      <c r="H285">
        <v>124.8</v>
      </c>
      <c r="I285">
        <v>124.9</v>
      </c>
    </row>
    <row r="286" spans="1:9">
      <c r="A286">
        <v>554</v>
      </c>
      <c r="B286">
        <v>124.3</v>
      </c>
      <c r="C286">
        <v>124.5</v>
      </c>
      <c r="D286">
        <v>124.7</v>
      </c>
      <c r="E286">
        <v>124.8</v>
      </c>
      <c r="F286">
        <v>125</v>
      </c>
      <c r="G286">
        <v>125.2</v>
      </c>
      <c r="H286">
        <v>125.3</v>
      </c>
      <c r="I286">
        <v>125.5</v>
      </c>
    </row>
    <row r="287" spans="1:9">
      <c r="A287">
        <v>556</v>
      </c>
      <c r="B287">
        <v>124.9</v>
      </c>
      <c r="C287">
        <v>125</v>
      </c>
      <c r="D287">
        <v>125.2</v>
      </c>
      <c r="E287">
        <v>125.4</v>
      </c>
      <c r="F287">
        <v>125.5</v>
      </c>
      <c r="G287">
        <v>125.7</v>
      </c>
      <c r="H287">
        <v>125.9</v>
      </c>
      <c r="I287">
        <v>126</v>
      </c>
    </row>
    <row r="288" spans="1:9">
      <c r="A288">
        <v>558</v>
      </c>
      <c r="B288">
        <v>125.4</v>
      </c>
      <c r="C288">
        <v>125.6</v>
      </c>
      <c r="D288">
        <v>125.8</v>
      </c>
      <c r="E288">
        <v>125.9</v>
      </c>
      <c r="F288">
        <v>126.1</v>
      </c>
      <c r="G288">
        <v>126.2</v>
      </c>
      <c r="H288">
        <v>126.4</v>
      </c>
      <c r="I288">
        <v>126.6</v>
      </c>
    </row>
    <row r="289" spans="1:9">
      <c r="A289">
        <v>560</v>
      </c>
      <c r="B289">
        <v>126</v>
      </c>
      <c r="C289">
        <v>126.1</v>
      </c>
      <c r="D289">
        <v>126.3</v>
      </c>
      <c r="E289">
        <v>126.5</v>
      </c>
      <c r="F289">
        <v>126.6</v>
      </c>
      <c r="G289">
        <v>126.8</v>
      </c>
      <c r="H289">
        <v>127</v>
      </c>
      <c r="I289">
        <v>127.1</v>
      </c>
    </row>
    <row r="290" spans="1:9">
      <c r="A290">
        <v>562</v>
      </c>
      <c r="B290">
        <v>126.5</v>
      </c>
      <c r="C290">
        <v>126.7</v>
      </c>
      <c r="D290">
        <v>126.8</v>
      </c>
      <c r="E290">
        <v>127</v>
      </c>
      <c r="F290">
        <v>127.2</v>
      </c>
      <c r="G290">
        <v>127.3</v>
      </c>
      <c r="H290">
        <v>127.5</v>
      </c>
      <c r="I290">
        <v>127.7</v>
      </c>
    </row>
    <row r="291" spans="1:9">
      <c r="A291">
        <v>564</v>
      </c>
      <c r="B291">
        <v>127.1</v>
      </c>
      <c r="C291">
        <v>127.2</v>
      </c>
      <c r="D291">
        <v>127.4</v>
      </c>
      <c r="E291">
        <v>127.5</v>
      </c>
      <c r="F291">
        <v>127.7</v>
      </c>
      <c r="G291">
        <v>127.9</v>
      </c>
      <c r="H291">
        <v>128</v>
      </c>
      <c r="I291">
        <v>128.19999999999999</v>
      </c>
    </row>
    <row r="292" spans="1:9">
      <c r="A292">
        <v>566</v>
      </c>
      <c r="B292">
        <v>127.6</v>
      </c>
      <c r="C292">
        <v>127.8</v>
      </c>
      <c r="D292">
        <v>127.9</v>
      </c>
      <c r="E292">
        <v>128.1</v>
      </c>
      <c r="F292">
        <v>128.30000000000001</v>
      </c>
      <c r="G292">
        <v>128.4</v>
      </c>
      <c r="H292">
        <v>128.6</v>
      </c>
      <c r="I292">
        <v>128.80000000000001</v>
      </c>
    </row>
    <row r="293" spans="1:9">
      <c r="A293">
        <v>568</v>
      </c>
      <c r="B293">
        <v>128.1</v>
      </c>
      <c r="C293">
        <v>128.30000000000001</v>
      </c>
      <c r="D293">
        <v>128.5</v>
      </c>
      <c r="E293">
        <v>128.6</v>
      </c>
      <c r="F293">
        <v>128.80000000000001</v>
      </c>
      <c r="G293">
        <v>129</v>
      </c>
      <c r="H293">
        <v>129.1</v>
      </c>
      <c r="I293">
        <v>129.30000000000001</v>
      </c>
    </row>
    <row r="294" spans="1:9">
      <c r="A294">
        <v>570</v>
      </c>
      <c r="B294">
        <v>128.69999999999999</v>
      </c>
      <c r="C294">
        <v>128.80000000000001</v>
      </c>
      <c r="D294">
        <v>129</v>
      </c>
      <c r="E294">
        <v>129.19999999999999</v>
      </c>
      <c r="F294">
        <v>129.30000000000001</v>
      </c>
      <c r="G294">
        <v>129.5</v>
      </c>
      <c r="H294">
        <v>129.69999999999999</v>
      </c>
      <c r="I294">
        <v>129.80000000000001</v>
      </c>
    </row>
    <row r="295" spans="1:9">
      <c r="A295">
        <v>572</v>
      </c>
      <c r="B295">
        <v>129.19999999999999</v>
      </c>
      <c r="C295">
        <v>129.4</v>
      </c>
      <c r="D295">
        <v>129.6</v>
      </c>
      <c r="E295">
        <v>129.69999999999999</v>
      </c>
      <c r="F295">
        <v>129.9</v>
      </c>
      <c r="G295">
        <v>130</v>
      </c>
      <c r="H295">
        <v>130.19999999999999</v>
      </c>
      <c r="I295">
        <v>130.4</v>
      </c>
    </row>
    <row r="296" spans="1:9">
      <c r="A296">
        <v>574</v>
      </c>
      <c r="B296">
        <v>129.80000000000001</v>
      </c>
      <c r="C296">
        <v>129.9</v>
      </c>
      <c r="D296">
        <v>130.1</v>
      </c>
      <c r="E296">
        <v>130.30000000000001</v>
      </c>
      <c r="F296">
        <v>130.4</v>
      </c>
      <c r="G296">
        <v>130.6</v>
      </c>
      <c r="H296">
        <v>130.80000000000001</v>
      </c>
      <c r="I296">
        <v>130.9</v>
      </c>
    </row>
    <row r="297" spans="1:9">
      <c r="A297">
        <v>576</v>
      </c>
      <c r="B297">
        <v>130.30000000000001</v>
      </c>
      <c r="C297">
        <v>130.5</v>
      </c>
      <c r="D297">
        <v>130.6</v>
      </c>
      <c r="E297">
        <v>130.80000000000001</v>
      </c>
      <c r="F297">
        <v>131</v>
      </c>
      <c r="G297">
        <v>131.1</v>
      </c>
      <c r="H297">
        <v>131.30000000000001</v>
      </c>
      <c r="I297">
        <v>131.5</v>
      </c>
    </row>
    <row r="298" spans="1:9">
      <c r="A298">
        <v>578</v>
      </c>
      <c r="B298">
        <v>130.9</v>
      </c>
      <c r="C298">
        <v>131</v>
      </c>
      <c r="D298">
        <v>131.19999999999999</v>
      </c>
      <c r="E298">
        <v>131.30000000000001</v>
      </c>
      <c r="F298">
        <v>131.5</v>
      </c>
      <c r="G298">
        <v>131.69999999999999</v>
      </c>
      <c r="H298">
        <v>131.80000000000001</v>
      </c>
      <c r="I298">
        <v>132</v>
      </c>
    </row>
    <row r="299" spans="1:9">
      <c r="A299">
        <v>580</v>
      </c>
      <c r="B299">
        <v>131.4</v>
      </c>
      <c r="C299">
        <v>131.6</v>
      </c>
      <c r="D299">
        <v>131.69999999999999</v>
      </c>
      <c r="E299">
        <v>131.9</v>
      </c>
      <c r="F299">
        <v>132.1</v>
      </c>
      <c r="G299">
        <v>132.19999999999999</v>
      </c>
      <c r="H299">
        <v>132.4</v>
      </c>
      <c r="I299">
        <v>132.6</v>
      </c>
    </row>
    <row r="300" spans="1:9">
      <c r="A300">
        <v>582</v>
      </c>
      <c r="B300">
        <v>131.9</v>
      </c>
      <c r="C300">
        <v>132.1</v>
      </c>
      <c r="D300">
        <v>132.30000000000001</v>
      </c>
      <c r="E300">
        <v>132.4</v>
      </c>
      <c r="F300">
        <v>132.6</v>
      </c>
      <c r="G300">
        <v>132.80000000000001</v>
      </c>
      <c r="H300">
        <v>132.9</v>
      </c>
      <c r="I300">
        <v>133.1</v>
      </c>
    </row>
    <row r="301" spans="1:9">
      <c r="A301">
        <v>584</v>
      </c>
      <c r="B301">
        <v>132.5</v>
      </c>
      <c r="C301">
        <v>132.6</v>
      </c>
      <c r="D301">
        <v>132.80000000000001</v>
      </c>
      <c r="E301">
        <v>133</v>
      </c>
      <c r="F301">
        <v>133.1</v>
      </c>
      <c r="G301">
        <v>133.30000000000001</v>
      </c>
      <c r="H301">
        <v>133.5</v>
      </c>
      <c r="I301">
        <v>133.6</v>
      </c>
    </row>
    <row r="302" spans="1:9">
      <c r="A302">
        <v>586</v>
      </c>
      <c r="B302">
        <v>133</v>
      </c>
      <c r="C302">
        <v>133.19999999999999</v>
      </c>
      <c r="D302">
        <v>133.4</v>
      </c>
      <c r="E302">
        <v>133.5</v>
      </c>
      <c r="F302">
        <v>133.69999999999999</v>
      </c>
      <c r="G302">
        <v>133.9</v>
      </c>
      <c r="H302">
        <v>134</v>
      </c>
      <c r="I302">
        <v>134.19999999999999</v>
      </c>
    </row>
    <row r="303" spans="1:9">
      <c r="A303">
        <v>588</v>
      </c>
      <c r="B303">
        <v>133.6</v>
      </c>
      <c r="C303">
        <v>133.69999999999999</v>
      </c>
      <c r="D303">
        <v>133.9</v>
      </c>
      <c r="E303">
        <v>134.1</v>
      </c>
      <c r="F303">
        <v>134.19999999999999</v>
      </c>
      <c r="G303">
        <v>134.4</v>
      </c>
      <c r="H303">
        <v>134.6</v>
      </c>
      <c r="I303">
        <v>134.69999999999999</v>
      </c>
    </row>
    <row r="304" spans="1:9">
      <c r="A304">
        <v>590</v>
      </c>
      <c r="B304">
        <v>134.1</v>
      </c>
      <c r="C304">
        <v>134.30000000000001</v>
      </c>
      <c r="D304">
        <v>134.4</v>
      </c>
      <c r="E304">
        <v>134.6</v>
      </c>
      <c r="F304">
        <v>134.80000000000001</v>
      </c>
      <c r="G304">
        <v>134.9</v>
      </c>
      <c r="H304">
        <v>135.1</v>
      </c>
      <c r="I304">
        <v>135.30000000000001</v>
      </c>
    </row>
    <row r="305" spans="1:9">
      <c r="A305">
        <v>592</v>
      </c>
      <c r="B305">
        <v>134.69999999999999</v>
      </c>
      <c r="C305">
        <v>134.80000000000001</v>
      </c>
      <c r="D305">
        <v>135</v>
      </c>
      <c r="E305">
        <v>135.19999999999999</v>
      </c>
      <c r="F305">
        <v>135.30000000000001</v>
      </c>
      <c r="G305">
        <v>135.5</v>
      </c>
      <c r="H305">
        <v>135.6</v>
      </c>
      <c r="I305">
        <v>135.80000000000001</v>
      </c>
    </row>
    <row r="306" spans="1:9">
      <c r="A306">
        <v>594</v>
      </c>
      <c r="B306">
        <v>135.19999999999999</v>
      </c>
      <c r="C306">
        <v>135.4</v>
      </c>
      <c r="D306">
        <v>135.5</v>
      </c>
      <c r="E306">
        <v>135.69999999999999</v>
      </c>
      <c r="F306">
        <v>135.9</v>
      </c>
      <c r="G306">
        <v>136</v>
      </c>
      <c r="H306">
        <v>136.19999999999999</v>
      </c>
      <c r="I306">
        <v>136.4</v>
      </c>
    </row>
    <row r="307" spans="1:9">
      <c r="A307">
        <v>596</v>
      </c>
      <c r="B307">
        <v>135.69999999999999</v>
      </c>
      <c r="C307">
        <v>135.9</v>
      </c>
      <c r="D307">
        <v>136.1</v>
      </c>
      <c r="E307">
        <v>136.19999999999999</v>
      </c>
      <c r="F307">
        <v>136.4</v>
      </c>
      <c r="G307">
        <v>136.6</v>
      </c>
      <c r="H307">
        <v>136.69999999999999</v>
      </c>
      <c r="I307">
        <v>136.9</v>
      </c>
    </row>
    <row r="308" spans="1:9">
      <c r="A308">
        <v>598</v>
      </c>
      <c r="B308">
        <v>136.30000000000001</v>
      </c>
      <c r="C308">
        <v>136.5</v>
      </c>
      <c r="D308">
        <v>136.6</v>
      </c>
      <c r="E308">
        <v>136.80000000000001</v>
      </c>
      <c r="F308">
        <v>136.9</v>
      </c>
      <c r="G308">
        <v>137.1</v>
      </c>
      <c r="H308">
        <v>137.30000000000001</v>
      </c>
      <c r="I308">
        <v>137.4</v>
      </c>
    </row>
    <row r="309" spans="1:9">
      <c r="A309">
        <v>600</v>
      </c>
      <c r="B309">
        <v>136.80000000000001</v>
      </c>
      <c r="C309">
        <v>137</v>
      </c>
      <c r="D309">
        <v>137.19999999999999</v>
      </c>
      <c r="E309">
        <v>137.30000000000001</v>
      </c>
      <c r="F309">
        <v>137.5</v>
      </c>
      <c r="G309">
        <v>137.69999999999999</v>
      </c>
      <c r="H309">
        <v>137.80000000000001</v>
      </c>
      <c r="I309">
        <v>138</v>
      </c>
    </row>
    <row r="310" spans="1:9">
      <c r="A310">
        <v>602</v>
      </c>
      <c r="B310">
        <v>137.4</v>
      </c>
      <c r="C310">
        <v>137.5</v>
      </c>
      <c r="D310">
        <v>137.69999999999999</v>
      </c>
      <c r="E310">
        <v>137.9</v>
      </c>
      <c r="F310">
        <v>138</v>
      </c>
      <c r="G310">
        <v>138.19999999999999</v>
      </c>
      <c r="H310">
        <v>138.4</v>
      </c>
      <c r="I310">
        <v>138.5</v>
      </c>
    </row>
    <row r="311" spans="1:9">
      <c r="A311">
        <v>604</v>
      </c>
      <c r="B311">
        <v>137.9</v>
      </c>
      <c r="C311">
        <v>138.1</v>
      </c>
      <c r="D311">
        <v>138.19999999999999</v>
      </c>
      <c r="E311">
        <v>138.4</v>
      </c>
      <c r="F311">
        <v>138.6</v>
      </c>
      <c r="G311">
        <v>138.69999999999999</v>
      </c>
      <c r="H311">
        <v>138.9</v>
      </c>
      <c r="I311">
        <v>139.1</v>
      </c>
    </row>
    <row r="312" spans="1:9">
      <c r="A312">
        <v>606</v>
      </c>
      <c r="B312">
        <v>138.5</v>
      </c>
      <c r="C312">
        <v>138.6</v>
      </c>
      <c r="D312">
        <v>138.80000000000001</v>
      </c>
      <c r="E312">
        <v>139</v>
      </c>
      <c r="F312">
        <v>139.1</v>
      </c>
      <c r="G312">
        <v>139.30000000000001</v>
      </c>
      <c r="H312">
        <v>139.4</v>
      </c>
      <c r="I312">
        <v>139.6</v>
      </c>
    </row>
    <row r="313" spans="1:9">
      <c r="A313">
        <v>608</v>
      </c>
      <c r="B313">
        <v>139</v>
      </c>
      <c r="C313">
        <v>139.19999999999999</v>
      </c>
      <c r="D313">
        <v>139.30000000000001</v>
      </c>
      <c r="E313">
        <v>139.5</v>
      </c>
      <c r="F313">
        <v>139.69999999999999</v>
      </c>
      <c r="G313">
        <v>139.80000000000001</v>
      </c>
      <c r="H313">
        <v>140</v>
      </c>
      <c r="I313">
        <v>140.19999999999999</v>
      </c>
    </row>
    <row r="314" spans="1:9">
      <c r="A314">
        <v>610</v>
      </c>
      <c r="B314">
        <v>139.5</v>
      </c>
      <c r="C314">
        <v>139.69999999999999</v>
      </c>
      <c r="D314">
        <v>139.9</v>
      </c>
      <c r="E314">
        <v>140</v>
      </c>
      <c r="F314">
        <v>140.19999999999999</v>
      </c>
      <c r="G314">
        <v>140.4</v>
      </c>
      <c r="H314">
        <v>140.5</v>
      </c>
      <c r="I314">
        <v>140.69999999999999</v>
      </c>
    </row>
    <row r="315" spans="1:9">
      <c r="A315">
        <v>612</v>
      </c>
      <c r="B315">
        <v>140.1</v>
      </c>
      <c r="C315">
        <v>140.30000000000001</v>
      </c>
      <c r="D315">
        <v>140.4</v>
      </c>
      <c r="E315">
        <v>140.6</v>
      </c>
      <c r="F315">
        <v>140.69999999999999</v>
      </c>
      <c r="G315">
        <v>140.9</v>
      </c>
      <c r="H315">
        <v>141.1</v>
      </c>
      <c r="I315">
        <v>141.19999999999999</v>
      </c>
    </row>
    <row r="316" spans="1:9">
      <c r="A316">
        <v>614</v>
      </c>
      <c r="B316">
        <v>140.6</v>
      </c>
      <c r="C316">
        <v>140.80000000000001</v>
      </c>
      <c r="D316">
        <v>141</v>
      </c>
      <c r="E316">
        <v>141.1</v>
      </c>
      <c r="F316">
        <v>141.30000000000001</v>
      </c>
      <c r="G316">
        <v>141.5</v>
      </c>
      <c r="H316">
        <v>141.6</v>
      </c>
      <c r="I316">
        <v>141.80000000000001</v>
      </c>
    </row>
    <row r="317" spans="1:9">
      <c r="A317">
        <v>616</v>
      </c>
      <c r="B317">
        <v>141.19999999999999</v>
      </c>
      <c r="C317">
        <v>141.30000000000001</v>
      </c>
      <c r="D317">
        <v>141.5</v>
      </c>
      <c r="E317">
        <v>141.69999999999999</v>
      </c>
      <c r="F317">
        <v>141.80000000000001</v>
      </c>
      <c r="G317">
        <v>142</v>
      </c>
      <c r="H317">
        <v>142.19999999999999</v>
      </c>
      <c r="I317">
        <v>142.30000000000001</v>
      </c>
    </row>
    <row r="318" spans="1:9">
      <c r="A318">
        <v>618</v>
      </c>
      <c r="B318">
        <v>141.69999999999999</v>
      </c>
      <c r="C318">
        <v>141.9</v>
      </c>
      <c r="D318">
        <v>142</v>
      </c>
      <c r="E318">
        <v>142.19999999999999</v>
      </c>
      <c r="F318">
        <v>142.4</v>
      </c>
      <c r="G318">
        <v>142.5</v>
      </c>
      <c r="H318">
        <v>142.69999999999999</v>
      </c>
      <c r="I318">
        <v>142.9</v>
      </c>
    </row>
    <row r="319" spans="1:9">
      <c r="A319">
        <v>620</v>
      </c>
      <c r="B319">
        <v>142.30000000000001</v>
      </c>
      <c r="C319">
        <v>142.4</v>
      </c>
      <c r="D319">
        <v>142.6</v>
      </c>
      <c r="E319">
        <v>142.80000000000001</v>
      </c>
      <c r="F319">
        <v>142.9</v>
      </c>
      <c r="G319">
        <v>143.1</v>
      </c>
      <c r="H319">
        <v>143.19999999999999</v>
      </c>
      <c r="I319">
        <v>143.4</v>
      </c>
    </row>
    <row r="320" spans="1:9">
      <c r="A320">
        <v>622</v>
      </c>
      <c r="B320">
        <v>142.80000000000001</v>
      </c>
      <c r="C320">
        <v>143</v>
      </c>
      <c r="D320">
        <v>143.1</v>
      </c>
      <c r="E320">
        <v>143.30000000000001</v>
      </c>
      <c r="F320">
        <v>143.5</v>
      </c>
      <c r="G320">
        <v>143.6</v>
      </c>
      <c r="H320">
        <v>143.80000000000001</v>
      </c>
      <c r="I320">
        <v>144</v>
      </c>
    </row>
    <row r="321" spans="1:9">
      <c r="A321">
        <v>624</v>
      </c>
      <c r="B321">
        <v>143.30000000000001</v>
      </c>
      <c r="C321">
        <v>143.5</v>
      </c>
      <c r="D321">
        <v>143.69999999999999</v>
      </c>
      <c r="E321">
        <v>143.80000000000001</v>
      </c>
      <c r="F321">
        <v>144</v>
      </c>
      <c r="G321">
        <v>144.19999999999999</v>
      </c>
      <c r="H321">
        <v>144.30000000000001</v>
      </c>
      <c r="I321">
        <v>144.5</v>
      </c>
    </row>
    <row r="322" spans="1:9">
      <c r="A322">
        <v>626</v>
      </c>
      <c r="B322">
        <v>143.9</v>
      </c>
      <c r="C322">
        <v>144.1</v>
      </c>
      <c r="D322">
        <v>144.19999999999999</v>
      </c>
      <c r="E322">
        <v>144.4</v>
      </c>
      <c r="F322">
        <v>144.5</v>
      </c>
      <c r="G322">
        <v>144.69999999999999</v>
      </c>
      <c r="H322">
        <v>144.9</v>
      </c>
      <c r="I322">
        <v>145</v>
      </c>
    </row>
    <row r="323" spans="1:9">
      <c r="A323">
        <v>628</v>
      </c>
      <c r="B323">
        <v>144.4</v>
      </c>
      <c r="C323">
        <v>144.6</v>
      </c>
      <c r="D323">
        <v>144.80000000000001</v>
      </c>
      <c r="E323">
        <v>144.9</v>
      </c>
      <c r="F323">
        <v>145.1</v>
      </c>
      <c r="G323">
        <v>145.30000000000001</v>
      </c>
      <c r="H323">
        <v>145.4</v>
      </c>
      <c r="I323">
        <v>145.6</v>
      </c>
    </row>
    <row r="324" spans="1:9">
      <c r="A324">
        <v>630</v>
      </c>
      <c r="B324">
        <v>145</v>
      </c>
      <c r="C324">
        <v>145.1</v>
      </c>
      <c r="D324">
        <v>145.30000000000001</v>
      </c>
      <c r="E324">
        <v>145.5</v>
      </c>
      <c r="F324">
        <v>145.6</v>
      </c>
      <c r="G324">
        <v>145.80000000000001</v>
      </c>
      <c r="H324">
        <v>146</v>
      </c>
      <c r="I324">
        <v>146.1</v>
      </c>
    </row>
    <row r="325" spans="1:9">
      <c r="A325">
        <v>632</v>
      </c>
      <c r="B325">
        <v>145.5</v>
      </c>
      <c r="C325">
        <v>145.69999999999999</v>
      </c>
      <c r="D325">
        <v>145.80000000000001</v>
      </c>
      <c r="E325">
        <v>146</v>
      </c>
      <c r="F325">
        <v>146.19999999999999</v>
      </c>
      <c r="G325">
        <v>146.30000000000001</v>
      </c>
      <c r="H325">
        <v>146.5</v>
      </c>
      <c r="I325">
        <v>146.69999999999999</v>
      </c>
    </row>
    <row r="326" spans="1:9">
      <c r="A326">
        <v>634</v>
      </c>
      <c r="B326">
        <v>146.1</v>
      </c>
      <c r="C326">
        <v>146.19999999999999</v>
      </c>
      <c r="D326">
        <v>146.4</v>
      </c>
      <c r="E326">
        <v>146.6</v>
      </c>
      <c r="F326">
        <v>146.69999999999999</v>
      </c>
      <c r="G326">
        <v>146.9</v>
      </c>
      <c r="H326">
        <v>147</v>
      </c>
      <c r="I326">
        <v>147.19999999999999</v>
      </c>
    </row>
    <row r="327" spans="1:9">
      <c r="A327">
        <v>636</v>
      </c>
      <c r="B327">
        <v>146.6</v>
      </c>
      <c r="C327">
        <v>146.80000000000001</v>
      </c>
      <c r="D327">
        <v>146.9</v>
      </c>
      <c r="E327">
        <v>147.1</v>
      </c>
      <c r="F327">
        <v>147.30000000000001</v>
      </c>
      <c r="G327">
        <v>147.4</v>
      </c>
      <c r="H327">
        <v>147.6</v>
      </c>
      <c r="I327">
        <v>147.80000000000001</v>
      </c>
    </row>
    <row r="328" spans="1:9">
      <c r="A328">
        <v>638</v>
      </c>
      <c r="B328">
        <v>147.1</v>
      </c>
      <c r="C328">
        <v>147.30000000000001</v>
      </c>
      <c r="D328">
        <v>147.5</v>
      </c>
      <c r="E328">
        <v>147.6</v>
      </c>
      <c r="F328">
        <v>147.80000000000001</v>
      </c>
      <c r="G328">
        <v>148</v>
      </c>
      <c r="H328">
        <v>148.1</v>
      </c>
      <c r="I328">
        <v>148.30000000000001</v>
      </c>
    </row>
    <row r="329" spans="1:9">
      <c r="A329">
        <v>640</v>
      </c>
      <c r="B329">
        <v>147.69999999999999</v>
      </c>
      <c r="C329">
        <v>147.9</v>
      </c>
      <c r="D329">
        <v>148</v>
      </c>
      <c r="E329">
        <v>148.19999999999999</v>
      </c>
      <c r="F329">
        <v>148.30000000000001</v>
      </c>
      <c r="G329">
        <v>148.5</v>
      </c>
      <c r="H329">
        <v>148.69999999999999</v>
      </c>
      <c r="I329">
        <v>148.80000000000001</v>
      </c>
    </row>
    <row r="330" spans="1:9">
      <c r="A330">
        <v>642</v>
      </c>
      <c r="B330">
        <v>148.19999999999999</v>
      </c>
      <c r="C330">
        <v>148.4</v>
      </c>
      <c r="D330">
        <v>148.6</v>
      </c>
      <c r="E330">
        <v>148.69999999999999</v>
      </c>
      <c r="F330">
        <v>148.9</v>
      </c>
      <c r="G330">
        <v>149.1</v>
      </c>
      <c r="H330">
        <v>149.19999999999999</v>
      </c>
      <c r="I330">
        <v>149.4</v>
      </c>
    </row>
    <row r="331" spans="1:9">
      <c r="A331">
        <v>644</v>
      </c>
      <c r="B331">
        <v>148.80000000000001</v>
      </c>
      <c r="C331">
        <v>148.9</v>
      </c>
      <c r="D331">
        <v>149.1</v>
      </c>
      <c r="E331">
        <v>149.30000000000001</v>
      </c>
      <c r="F331">
        <v>149.4</v>
      </c>
      <c r="G331">
        <v>149.6</v>
      </c>
      <c r="H331">
        <v>149.80000000000001</v>
      </c>
      <c r="I331">
        <v>149.9</v>
      </c>
    </row>
    <row r="332" spans="1:9">
      <c r="A332">
        <v>646</v>
      </c>
      <c r="B332">
        <v>149.30000000000001</v>
      </c>
      <c r="C332">
        <v>149.5</v>
      </c>
      <c r="D332">
        <v>149.6</v>
      </c>
      <c r="E332">
        <v>149.80000000000001</v>
      </c>
      <c r="F332">
        <v>150</v>
      </c>
      <c r="G332">
        <v>150.1</v>
      </c>
      <c r="H332">
        <v>150.30000000000001</v>
      </c>
      <c r="I332">
        <v>150.5</v>
      </c>
    </row>
    <row r="333" spans="1:9">
      <c r="A333">
        <v>648</v>
      </c>
      <c r="B333">
        <v>149.9</v>
      </c>
      <c r="C333">
        <v>150</v>
      </c>
      <c r="D333">
        <v>150.19999999999999</v>
      </c>
      <c r="E333">
        <v>150.4</v>
      </c>
      <c r="F333">
        <v>150.5</v>
      </c>
      <c r="G333">
        <v>150.69999999999999</v>
      </c>
      <c r="H333">
        <v>150.80000000000001</v>
      </c>
      <c r="I333">
        <v>151</v>
      </c>
    </row>
    <row r="334" spans="1:9">
      <c r="A334">
        <v>650</v>
      </c>
      <c r="B334">
        <v>150.4</v>
      </c>
      <c r="C334">
        <v>150.6</v>
      </c>
      <c r="D334">
        <v>150.69999999999999</v>
      </c>
      <c r="E334">
        <v>150.9</v>
      </c>
      <c r="F334">
        <v>151.1</v>
      </c>
      <c r="G334">
        <v>151.19999999999999</v>
      </c>
      <c r="H334">
        <v>151.4</v>
      </c>
      <c r="I334">
        <v>151.6</v>
      </c>
    </row>
    <row r="335" spans="1:9">
      <c r="A335">
        <v>652</v>
      </c>
      <c r="B335">
        <v>150.9</v>
      </c>
      <c r="C335">
        <v>151.1</v>
      </c>
      <c r="D335">
        <v>151.30000000000001</v>
      </c>
      <c r="E335">
        <v>151.4</v>
      </c>
      <c r="F335">
        <v>151.6</v>
      </c>
      <c r="G335">
        <v>151.80000000000001</v>
      </c>
      <c r="H335">
        <v>151.9</v>
      </c>
      <c r="I335">
        <v>152.1</v>
      </c>
    </row>
    <row r="336" spans="1:9">
      <c r="A336">
        <v>654</v>
      </c>
      <c r="B336">
        <v>151.5</v>
      </c>
      <c r="C336">
        <v>151.69999999999999</v>
      </c>
      <c r="D336">
        <v>151.80000000000001</v>
      </c>
      <c r="E336">
        <v>152</v>
      </c>
      <c r="F336">
        <v>152.1</v>
      </c>
      <c r="G336">
        <v>152.30000000000001</v>
      </c>
      <c r="H336">
        <v>152.5</v>
      </c>
      <c r="I336">
        <v>152.6</v>
      </c>
    </row>
    <row r="337" spans="1:9">
      <c r="A337">
        <v>656</v>
      </c>
      <c r="B337">
        <v>152</v>
      </c>
      <c r="C337">
        <v>152.19999999999999</v>
      </c>
      <c r="D337">
        <v>152.4</v>
      </c>
      <c r="E337">
        <v>152.5</v>
      </c>
      <c r="F337">
        <v>152.69999999999999</v>
      </c>
      <c r="G337">
        <v>152.9</v>
      </c>
      <c r="H337">
        <v>153</v>
      </c>
      <c r="I337">
        <v>153.19999999999999</v>
      </c>
    </row>
    <row r="338" spans="1:9">
      <c r="A338">
        <v>658</v>
      </c>
      <c r="B338">
        <v>152.6</v>
      </c>
      <c r="C338">
        <v>152.69999999999999</v>
      </c>
      <c r="D338">
        <v>152.9</v>
      </c>
      <c r="E338">
        <v>153.1</v>
      </c>
      <c r="F338">
        <v>153.19999999999999</v>
      </c>
      <c r="G338">
        <v>153.4</v>
      </c>
      <c r="H338">
        <v>153.6</v>
      </c>
      <c r="I338">
        <v>153.69999999999999</v>
      </c>
    </row>
    <row r="339" spans="1:9">
      <c r="A339">
        <v>660</v>
      </c>
      <c r="B339">
        <v>153.1</v>
      </c>
      <c r="C339">
        <v>153.30000000000001</v>
      </c>
      <c r="D339">
        <v>153.4</v>
      </c>
      <c r="E339">
        <v>153.6</v>
      </c>
      <c r="F339">
        <v>153.80000000000001</v>
      </c>
      <c r="G339">
        <v>153.9</v>
      </c>
      <c r="H339">
        <v>154.1</v>
      </c>
      <c r="I339">
        <v>154.30000000000001</v>
      </c>
    </row>
    <row r="340" spans="1:9">
      <c r="A340">
        <v>662</v>
      </c>
      <c r="B340">
        <v>153.69999999999999</v>
      </c>
      <c r="C340">
        <v>153.80000000000001</v>
      </c>
      <c r="D340">
        <v>154</v>
      </c>
      <c r="E340">
        <v>154.19999999999999</v>
      </c>
      <c r="F340">
        <v>154.30000000000001</v>
      </c>
      <c r="G340">
        <v>154.5</v>
      </c>
      <c r="H340">
        <v>154.6</v>
      </c>
      <c r="I340">
        <v>154.80000000000001</v>
      </c>
    </row>
    <row r="341" spans="1:9">
      <c r="A341">
        <v>664</v>
      </c>
      <c r="B341">
        <v>154.19999999999999</v>
      </c>
      <c r="C341">
        <v>154.4</v>
      </c>
      <c r="D341">
        <v>154.5</v>
      </c>
      <c r="E341">
        <v>154.69999999999999</v>
      </c>
      <c r="F341">
        <v>154.9</v>
      </c>
      <c r="G341">
        <v>155</v>
      </c>
      <c r="H341">
        <v>155.19999999999999</v>
      </c>
      <c r="I341">
        <v>155.4</v>
      </c>
    </row>
    <row r="342" spans="1:9">
      <c r="A342">
        <v>666</v>
      </c>
      <c r="B342">
        <v>154.69999999999999</v>
      </c>
      <c r="C342">
        <v>154.9</v>
      </c>
      <c r="D342">
        <v>155.1</v>
      </c>
      <c r="E342">
        <v>155.19999999999999</v>
      </c>
      <c r="F342">
        <v>155.4</v>
      </c>
      <c r="G342">
        <v>155.6</v>
      </c>
      <c r="H342">
        <v>155.69999999999999</v>
      </c>
      <c r="I342">
        <v>155.9</v>
      </c>
    </row>
    <row r="343" spans="1:9">
      <c r="A343">
        <v>668</v>
      </c>
      <c r="B343">
        <v>155.30000000000001</v>
      </c>
      <c r="C343">
        <v>155.5</v>
      </c>
      <c r="D343">
        <v>155.6</v>
      </c>
      <c r="E343">
        <v>155.80000000000001</v>
      </c>
      <c r="F343">
        <v>155.9</v>
      </c>
      <c r="G343">
        <v>156.1</v>
      </c>
      <c r="H343">
        <v>156.30000000000001</v>
      </c>
      <c r="I343">
        <v>156.4</v>
      </c>
    </row>
    <row r="344" spans="1:9">
      <c r="A344">
        <v>670</v>
      </c>
      <c r="B344">
        <v>155.80000000000001</v>
      </c>
      <c r="C344">
        <v>156</v>
      </c>
      <c r="D344">
        <v>156.19999999999999</v>
      </c>
      <c r="E344">
        <v>156.30000000000001</v>
      </c>
      <c r="F344">
        <v>156.5</v>
      </c>
      <c r="G344">
        <v>156.69999999999999</v>
      </c>
      <c r="H344">
        <v>156.80000000000001</v>
      </c>
      <c r="I344">
        <v>157</v>
      </c>
    </row>
    <row r="345" spans="1:9">
      <c r="A345">
        <v>672</v>
      </c>
      <c r="B345">
        <v>156.4</v>
      </c>
      <c r="C345">
        <v>156.5</v>
      </c>
      <c r="D345">
        <v>156.69999999999999</v>
      </c>
      <c r="E345">
        <v>156.9</v>
      </c>
      <c r="F345">
        <v>157</v>
      </c>
      <c r="G345">
        <v>157.19999999999999</v>
      </c>
      <c r="H345">
        <v>157.4</v>
      </c>
      <c r="I345">
        <v>157.5</v>
      </c>
    </row>
    <row r="346" spans="1:9">
      <c r="A346">
        <v>674</v>
      </c>
      <c r="B346">
        <v>156.9</v>
      </c>
      <c r="C346">
        <v>157.1</v>
      </c>
      <c r="D346">
        <v>157.19999999999999</v>
      </c>
      <c r="E346">
        <v>157.4</v>
      </c>
      <c r="F346">
        <v>157.6</v>
      </c>
      <c r="G346">
        <v>157.69999999999999</v>
      </c>
      <c r="H346">
        <v>157.9</v>
      </c>
      <c r="I346">
        <v>158.1</v>
      </c>
    </row>
    <row r="347" spans="1:9">
      <c r="A347">
        <v>676</v>
      </c>
      <c r="B347">
        <v>157.5</v>
      </c>
      <c r="C347">
        <v>157.6</v>
      </c>
      <c r="D347">
        <v>157.80000000000001</v>
      </c>
      <c r="E347">
        <v>158</v>
      </c>
      <c r="F347">
        <v>158.1</v>
      </c>
      <c r="G347">
        <v>158.30000000000001</v>
      </c>
      <c r="H347">
        <v>158.4</v>
      </c>
      <c r="I347">
        <v>158.6</v>
      </c>
    </row>
    <row r="348" spans="1:9">
      <c r="A348">
        <v>678</v>
      </c>
      <c r="B348">
        <v>158</v>
      </c>
      <c r="C348">
        <v>158.19999999999999</v>
      </c>
      <c r="D348">
        <v>158.30000000000001</v>
      </c>
      <c r="E348">
        <v>158.5</v>
      </c>
      <c r="F348">
        <v>158.69999999999999</v>
      </c>
      <c r="G348">
        <v>158.80000000000001</v>
      </c>
      <c r="H348">
        <v>159</v>
      </c>
      <c r="I348">
        <v>159.19999999999999</v>
      </c>
    </row>
    <row r="349" spans="1:9">
      <c r="A349">
        <v>680</v>
      </c>
      <c r="B349">
        <v>158.5</v>
      </c>
      <c r="C349">
        <v>158.69999999999999</v>
      </c>
      <c r="D349">
        <v>158.9</v>
      </c>
      <c r="E349">
        <v>159</v>
      </c>
      <c r="F349">
        <v>159.19999999999999</v>
      </c>
      <c r="G349">
        <v>159.4</v>
      </c>
      <c r="H349">
        <v>159.5</v>
      </c>
      <c r="I349">
        <v>159.69999999999999</v>
      </c>
    </row>
    <row r="350" spans="1:9">
      <c r="A350">
        <v>682</v>
      </c>
      <c r="B350">
        <v>159.1</v>
      </c>
      <c r="C350">
        <v>159.30000000000001</v>
      </c>
      <c r="D350">
        <v>159.4</v>
      </c>
      <c r="E350">
        <v>159.6</v>
      </c>
      <c r="F350">
        <v>159.69999999999999</v>
      </c>
      <c r="G350">
        <v>159.9</v>
      </c>
      <c r="H350">
        <v>160.1</v>
      </c>
      <c r="I350">
        <v>160.19999999999999</v>
      </c>
    </row>
    <row r="351" spans="1:9">
      <c r="A351">
        <v>684</v>
      </c>
      <c r="B351">
        <v>159.6</v>
      </c>
      <c r="C351">
        <v>159.80000000000001</v>
      </c>
      <c r="D351">
        <v>160</v>
      </c>
      <c r="E351">
        <v>160.1</v>
      </c>
      <c r="F351">
        <v>160.30000000000001</v>
      </c>
      <c r="G351">
        <v>160.5</v>
      </c>
      <c r="H351">
        <v>160.6</v>
      </c>
      <c r="I351">
        <v>160.80000000000001</v>
      </c>
    </row>
    <row r="352" spans="1:9">
      <c r="A352">
        <v>686</v>
      </c>
      <c r="B352">
        <v>160.19999999999999</v>
      </c>
      <c r="C352">
        <v>160.30000000000001</v>
      </c>
      <c r="D352">
        <v>160.5</v>
      </c>
      <c r="E352">
        <v>160.69999999999999</v>
      </c>
      <c r="F352">
        <v>160.80000000000001</v>
      </c>
      <c r="G352">
        <v>161</v>
      </c>
      <c r="H352">
        <v>161.19999999999999</v>
      </c>
      <c r="I352">
        <v>161.30000000000001</v>
      </c>
    </row>
    <row r="353" spans="1:9">
      <c r="A353">
        <v>688</v>
      </c>
      <c r="B353">
        <v>160.69999999999999</v>
      </c>
      <c r="C353">
        <v>160.9</v>
      </c>
      <c r="D353">
        <v>161</v>
      </c>
      <c r="E353">
        <v>161.19999999999999</v>
      </c>
      <c r="F353">
        <v>161.4</v>
      </c>
      <c r="G353">
        <v>161.5</v>
      </c>
      <c r="H353">
        <v>161.69999999999999</v>
      </c>
      <c r="I353">
        <v>161.9</v>
      </c>
    </row>
    <row r="354" spans="1:9">
      <c r="A354">
        <v>690</v>
      </c>
      <c r="B354">
        <v>161.30000000000001</v>
      </c>
      <c r="C354">
        <v>161.4</v>
      </c>
      <c r="D354">
        <v>161.6</v>
      </c>
      <c r="E354">
        <v>161.80000000000001</v>
      </c>
      <c r="F354">
        <v>161.9</v>
      </c>
      <c r="G354">
        <v>162.1</v>
      </c>
      <c r="H354">
        <v>162.19999999999999</v>
      </c>
      <c r="I354">
        <v>162.4</v>
      </c>
    </row>
    <row r="355" spans="1:9">
      <c r="A355">
        <v>692</v>
      </c>
      <c r="B355">
        <v>161.80000000000001</v>
      </c>
      <c r="C355">
        <v>162</v>
      </c>
      <c r="D355">
        <v>162.1</v>
      </c>
      <c r="E355">
        <v>162.30000000000001</v>
      </c>
      <c r="F355">
        <v>162.5</v>
      </c>
      <c r="G355">
        <v>162.6</v>
      </c>
      <c r="H355">
        <v>162.80000000000001</v>
      </c>
      <c r="I355">
        <v>163</v>
      </c>
    </row>
    <row r="356" spans="1:9">
      <c r="A356">
        <v>694</v>
      </c>
      <c r="B356">
        <v>162.30000000000001</v>
      </c>
      <c r="C356">
        <v>162.5</v>
      </c>
      <c r="D356">
        <v>162.69999999999999</v>
      </c>
      <c r="E356">
        <v>162.80000000000001</v>
      </c>
      <c r="F356">
        <v>163</v>
      </c>
      <c r="G356">
        <v>163.19999999999999</v>
      </c>
      <c r="H356">
        <v>163.30000000000001</v>
      </c>
      <c r="I356">
        <v>163.5</v>
      </c>
    </row>
    <row r="357" spans="1:9">
      <c r="A357">
        <v>696</v>
      </c>
      <c r="B357">
        <v>162.9</v>
      </c>
      <c r="C357">
        <v>163.1</v>
      </c>
      <c r="D357">
        <v>163.19999999999999</v>
      </c>
      <c r="E357">
        <v>163.4</v>
      </c>
      <c r="F357">
        <v>163.5</v>
      </c>
      <c r="G357">
        <v>163.69999999999999</v>
      </c>
      <c r="H357">
        <v>163.9</v>
      </c>
      <c r="I357">
        <v>164</v>
      </c>
    </row>
    <row r="358" spans="1:9">
      <c r="A358">
        <v>698</v>
      </c>
      <c r="B358">
        <v>163.4</v>
      </c>
      <c r="C358">
        <v>163.6</v>
      </c>
      <c r="D358">
        <v>163.80000000000001</v>
      </c>
      <c r="E358">
        <v>163.9</v>
      </c>
      <c r="F358">
        <v>164.1</v>
      </c>
      <c r="G358">
        <v>164.3</v>
      </c>
      <c r="H358">
        <v>164.4</v>
      </c>
      <c r="I358">
        <v>164.6</v>
      </c>
    </row>
    <row r="359" spans="1:9">
      <c r="A359">
        <v>700</v>
      </c>
      <c r="B359">
        <v>164</v>
      </c>
      <c r="C359">
        <v>164.1</v>
      </c>
      <c r="D359">
        <v>164.3</v>
      </c>
      <c r="E359">
        <v>164.5</v>
      </c>
      <c r="F359">
        <v>164.6</v>
      </c>
      <c r="G359">
        <v>164.8</v>
      </c>
      <c r="H359">
        <v>165</v>
      </c>
      <c r="I359">
        <v>165.1</v>
      </c>
    </row>
    <row r="360" spans="1:9">
      <c r="A360">
        <v>702</v>
      </c>
      <c r="B360">
        <v>164.5</v>
      </c>
      <c r="C360">
        <v>164.7</v>
      </c>
      <c r="D360">
        <v>164.8</v>
      </c>
      <c r="E360">
        <v>165</v>
      </c>
      <c r="F360">
        <v>165.2</v>
      </c>
      <c r="G360">
        <v>165.3</v>
      </c>
      <c r="H360">
        <v>165.5</v>
      </c>
      <c r="I360">
        <v>165.7</v>
      </c>
    </row>
    <row r="361" spans="1:9">
      <c r="A361">
        <v>704</v>
      </c>
      <c r="B361">
        <v>165.1</v>
      </c>
      <c r="C361">
        <v>165.2</v>
      </c>
      <c r="D361">
        <v>165.4</v>
      </c>
      <c r="E361">
        <v>165.6</v>
      </c>
      <c r="F361">
        <v>165.7</v>
      </c>
      <c r="G361">
        <v>165.9</v>
      </c>
      <c r="H361">
        <v>166.1</v>
      </c>
      <c r="I361">
        <v>166.2</v>
      </c>
    </row>
    <row r="362" spans="1:9">
      <c r="A362">
        <v>706</v>
      </c>
      <c r="B362">
        <v>165.6</v>
      </c>
      <c r="C362">
        <v>165.8</v>
      </c>
      <c r="D362">
        <v>165.9</v>
      </c>
      <c r="E362">
        <v>166.1</v>
      </c>
      <c r="F362">
        <v>166.3</v>
      </c>
      <c r="G362">
        <v>166.4</v>
      </c>
      <c r="H362">
        <v>166.6</v>
      </c>
      <c r="I362">
        <v>166.8</v>
      </c>
    </row>
    <row r="363" spans="1:9">
      <c r="A363">
        <v>708</v>
      </c>
      <c r="B363">
        <v>166.1</v>
      </c>
      <c r="C363">
        <v>166.3</v>
      </c>
      <c r="D363">
        <v>166.5</v>
      </c>
      <c r="E363">
        <v>166.6</v>
      </c>
      <c r="F363">
        <v>166.8</v>
      </c>
      <c r="G363">
        <v>167</v>
      </c>
      <c r="H363">
        <v>167.1</v>
      </c>
      <c r="I363">
        <v>167.3</v>
      </c>
    </row>
    <row r="364" spans="1:9">
      <c r="A364">
        <v>710</v>
      </c>
      <c r="B364">
        <v>166.7</v>
      </c>
      <c r="C364">
        <v>166.9</v>
      </c>
      <c r="D364">
        <v>167</v>
      </c>
      <c r="E364">
        <v>167.2</v>
      </c>
      <c r="F364">
        <v>167.4</v>
      </c>
      <c r="G364">
        <v>167.5</v>
      </c>
      <c r="H364">
        <v>167.7</v>
      </c>
      <c r="I364">
        <v>167.8</v>
      </c>
    </row>
    <row r="365" spans="1:9">
      <c r="A365">
        <v>712</v>
      </c>
      <c r="B365">
        <v>167.2</v>
      </c>
      <c r="C365">
        <v>167.4</v>
      </c>
      <c r="D365">
        <v>167.6</v>
      </c>
      <c r="E365">
        <v>167.7</v>
      </c>
      <c r="F365">
        <v>167.9</v>
      </c>
      <c r="G365">
        <v>168.1</v>
      </c>
      <c r="H365">
        <v>168.2</v>
      </c>
      <c r="I365">
        <v>168.4</v>
      </c>
    </row>
    <row r="366" spans="1:9">
      <c r="A366">
        <v>714</v>
      </c>
      <c r="B366">
        <v>167.8</v>
      </c>
      <c r="C366">
        <v>167.9</v>
      </c>
      <c r="D366">
        <v>168.1</v>
      </c>
      <c r="E366">
        <v>168.3</v>
      </c>
      <c r="F366">
        <v>168.4</v>
      </c>
      <c r="G366">
        <v>168.6</v>
      </c>
      <c r="H366">
        <v>168.8</v>
      </c>
      <c r="I366">
        <v>168.9</v>
      </c>
    </row>
    <row r="367" spans="1:9">
      <c r="A367">
        <v>716</v>
      </c>
      <c r="B367">
        <v>168.3</v>
      </c>
      <c r="C367">
        <v>168.5</v>
      </c>
      <c r="D367">
        <v>168.7</v>
      </c>
      <c r="E367">
        <v>168.8</v>
      </c>
      <c r="F367">
        <v>169</v>
      </c>
      <c r="G367">
        <v>169.1</v>
      </c>
      <c r="H367">
        <v>169.3</v>
      </c>
      <c r="I367">
        <v>169.5</v>
      </c>
    </row>
    <row r="368" spans="1:9">
      <c r="A368">
        <v>718</v>
      </c>
      <c r="B368">
        <v>168.9</v>
      </c>
      <c r="C368">
        <v>169</v>
      </c>
      <c r="D368">
        <v>169.2</v>
      </c>
      <c r="E368">
        <v>169.4</v>
      </c>
      <c r="F368">
        <v>169.5</v>
      </c>
      <c r="G368">
        <v>169.7</v>
      </c>
      <c r="H368">
        <v>169.9</v>
      </c>
      <c r="I368">
        <v>170</v>
      </c>
    </row>
    <row r="369" spans="1:9">
      <c r="A369">
        <v>720</v>
      </c>
      <c r="B369">
        <v>169.4</v>
      </c>
      <c r="C369">
        <v>169.6</v>
      </c>
      <c r="D369">
        <v>169.7</v>
      </c>
      <c r="E369">
        <v>169.9</v>
      </c>
      <c r="F369">
        <v>170.1</v>
      </c>
      <c r="G369">
        <v>170.2</v>
      </c>
      <c r="H369">
        <v>170.4</v>
      </c>
      <c r="I369">
        <v>170.6</v>
      </c>
    </row>
    <row r="370" spans="1:9">
      <c r="A370">
        <v>722</v>
      </c>
      <c r="B370">
        <v>170</v>
      </c>
      <c r="C370">
        <v>170.1</v>
      </c>
      <c r="D370">
        <v>170.3</v>
      </c>
      <c r="E370">
        <v>170.4</v>
      </c>
      <c r="F370">
        <v>170.6</v>
      </c>
      <c r="G370">
        <v>170.8</v>
      </c>
      <c r="H370">
        <v>170.9</v>
      </c>
      <c r="I370">
        <v>171.1</v>
      </c>
    </row>
    <row r="371" spans="1:9">
      <c r="A371">
        <v>724</v>
      </c>
      <c r="B371">
        <v>170.5</v>
      </c>
      <c r="C371">
        <v>170.7</v>
      </c>
      <c r="D371">
        <v>170.8</v>
      </c>
      <c r="E371">
        <v>171</v>
      </c>
      <c r="F371">
        <v>171.2</v>
      </c>
      <c r="G371">
        <v>171.3</v>
      </c>
      <c r="H371">
        <v>171.5</v>
      </c>
      <c r="I371">
        <v>171.6</v>
      </c>
    </row>
    <row r="372" spans="1:9">
      <c r="A372">
        <v>726</v>
      </c>
      <c r="B372">
        <v>171</v>
      </c>
      <c r="C372">
        <v>171.2</v>
      </c>
      <c r="D372">
        <v>171.4</v>
      </c>
      <c r="E372">
        <v>171.5</v>
      </c>
      <c r="F372">
        <v>171.7</v>
      </c>
      <c r="G372">
        <v>171.9</v>
      </c>
      <c r="H372">
        <v>172</v>
      </c>
      <c r="I372">
        <v>172.2</v>
      </c>
    </row>
    <row r="373" spans="1:9">
      <c r="A373">
        <v>728</v>
      </c>
      <c r="B373">
        <v>171.6</v>
      </c>
      <c r="C373">
        <v>171.7</v>
      </c>
      <c r="D373">
        <v>171.9</v>
      </c>
      <c r="E373">
        <v>172.1</v>
      </c>
      <c r="F373">
        <v>172.2</v>
      </c>
      <c r="G373">
        <v>172.4</v>
      </c>
      <c r="H373">
        <v>172.6</v>
      </c>
      <c r="I373">
        <v>172.7</v>
      </c>
    </row>
    <row r="374" spans="1:9">
      <c r="A374">
        <v>730</v>
      </c>
      <c r="B374">
        <v>172.1</v>
      </c>
      <c r="C374">
        <v>172.3</v>
      </c>
      <c r="D374">
        <v>172.5</v>
      </c>
      <c r="E374">
        <v>172.6</v>
      </c>
      <c r="F374">
        <v>172.8</v>
      </c>
      <c r="G374">
        <v>172.9</v>
      </c>
      <c r="H374">
        <v>173.1</v>
      </c>
      <c r="I374">
        <v>173.3</v>
      </c>
    </row>
    <row r="375" spans="1:9">
      <c r="A375">
        <v>732</v>
      </c>
      <c r="B375">
        <v>172.7</v>
      </c>
      <c r="C375">
        <v>172.8</v>
      </c>
      <c r="D375">
        <v>173</v>
      </c>
      <c r="E375">
        <v>173.2</v>
      </c>
      <c r="F375">
        <v>173.3</v>
      </c>
      <c r="G375">
        <v>173.5</v>
      </c>
      <c r="H375">
        <v>173.7</v>
      </c>
      <c r="I375">
        <v>173.8</v>
      </c>
    </row>
    <row r="376" spans="1:9">
      <c r="A376">
        <v>734</v>
      </c>
      <c r="B376">
        <v>173.2</v>
      </c>
      <c r="C376">
        <v>173.4</v>
      </c>
      <c r="D376">
        <v>173.5</v>
      </c>
      <c r="E376">
        <v>173.7</v>
      </c>
      <c r="F376">
        <v>173.9</v>
      </c>
      <c r="G376">
        <v>174</v>
      </c>
      <c r="H376">
        <v>174.2</v>
      </c>
      <c r="I376">
        <v>174.4</v>
      </c>
    </row>
    <row r="377" spans="1:9">
      <c r="A377">
        <v>736</v>
      </c>
      <c r="B377">
        <v>173.8</v>
      </c>
      <c r="C377">
        <v>173.9</v>
      </c>
      <c r="D377">
        <v>174.1</v>
      </c>
      <c r="E377">
        <v>174.2</v>
      </c>
      <c r="F377">
        <v>174.4</v>
      </c>
      <c r="G377">
        <v>174.6</v>
      </c>
      <c r="H377">
        <v>174.7</v>
      </c>
      <c r="I377">
        <v>174.9</v>
      </c>
    </row>
    <row r="378" spans="1:9">
      <c r="A378">
        <v>738</v>
      </c>
      <c r="B378">
        <v>174.3</v>
      </c>
      <c r="C378">
        <v>174.5</v>
      </c>
      <c r="D378">
        <v>174.6</v>
      </c>
      <c r="E378">
        <v>174.8</v>
      </c>
      <c r="F378">
        <v>175</v>
      </c>
      <c r="G378">
        <v>175.1</v>
      </c>
      <c r="H378">
        <v>175.3</v>
      </c>
      <c r="I378">
        <v>175.4</v>
      </c>
    </row>
    <row r="379" spans="1:9">
      <c r="A379">
        <v>740</v>
      </c>
      <c r="B379">
        <v>174.8</v>
      </c>
      <c r="C379">
        <v>175</v>
      </c>
      <c r="D379">
        <v>175.2</v>
      </c>
      <c r="E379">
        <v>175.3</v>
      </c>
      <c r="F379">
        <v>175.5</v>
      </c>
      <c r="G379">
        <v>175.7</v>
      </c>
      <c r="H379">
        <v>175.8</v>
      </c>
      <c r="I379">
        <v>176</v>
      </c>
    </row>
    <row r="380" spans="1:9">
      <c r="A380">
        <v>742</v>
      </c>
      <c r="B380">
        <v>175.4</v>
      </c>
      <c r="C380">
        <v>175.5</v>
      </c>
      <c r="D380">
        <v>175.7</v>
      </c>
      <c r="E380">
        <v>175.9</v>
      </c>
      <c r="F380">
        <v>176</v>
      </c>
      <c r="G380">
        <v>176.2</v>
      </c>
      <c r="H380">
        <v>176.4</v>
      </c>
      <c r="I380">
        <v>176.5</v>
      </c>
    </row>
    <row r="381" spans="1:9">
      <c r="A381">
        <v>744</v>
      </c>
      <c r="B381">
        <v>175.9</v>
      </c>
      <c r="C381">
        <v>176.1</v>
      </c>
      <c r="D381">
        <v>176.3</v>
      </c>
      <c r="E381">
        <v>176.4</v>
      </c>
      <c r="F381">
        <v>176.6</v>
      </c>
      <c r="G381">
        <v>176.7</v>
      </c>
      <c r="H381">
        <v>176.9</v>
      </c>
      <c r="I381">
        <v>177.1</v>
      </c>
    </row>
    <row r="382" spans="1:9">
      <c r="A382">
        <v>746</v>
      </c>
      <c r="B382">
        <v>176.5</v>
      </c>
      <c r="C382">
        <v>176.6</v>
      </c>
      <c r="D382">
        <v>176.8</v>
      </c>
      <c r="E382">
        <v>177</v>
      </c>
      <c r="F382">
        <v>177.1</v>
      </c>
      <c r="G382">
        <v>177.3</v>
      </c>
      <c r="H382">
        <v>177.5</v>
      </c>
      <c r="I382">
        <v>177.6</v>
      </c>
    </row>
    <row r="383" spans="1:9">
      <c r="A383">
        <v>748</v>
      </c>
      <c r="B383">
        <v>177</v>
      </c>
      <c r="C383">
        <v>177.2</v>
      </c>
      <c r="D383">
        <v>177.3</v>
      </c>
      <c r="E383">
        <v>177.5</v>
      </c>
      <c r="F383">
        <v>177.7</v>
      </c>
      <c r="G383">
        <v>177.8</v>
      </c>
      <c r="H383">
        <v>178</v>
      </c>
      <c r="I383">
        <v>178.2</v>
      </c>
    </row>
    <row r="384" spans="1:9">
      <c r="A384">
        <v>750</v>
      </c>
      <c r="B384">
        <v>177.6</v>
      </c>
      <c r="C384">
        <v>177.7</v>
      </c>
      <c r="D384">
        <v>177.9</v>
      </c>
      <c r="E384">
        <v>178</v>
      </c>
      <c r="F384">
        <v>178.2</v>
      </c>
      <c r="G384">
        <v>178.4</v>
      </c>
      <c r="H384">
        <v>178.5</v>
      </c>
      <c r="I384">
        <v>178.7</v>
      </c>
    </row>
    <row r="385" spans="1:9">
      <c r="A385">
        <v>752</v>
      </c>
      <c r="B385">
        <v>178.1</v>
      </c>
      <c r="C385">
        <v>178.3</v>
      </c>
      <c r="D385">
        <v>178.4</v>
      </c>
      <c r="E385">
        <v>178.6</v>
      </c>
      <c r="F385">
        <v>178.8</v>
      </c>
      <c r="G385">
        <v>178.9</v>
      </c>
      <c r="H385">
        <v>179.1</v>
      </c>
      <c r="I385">
        <v>179.2</v>
      </c>
    </row>
    <row r="386" spans="1:9">
      <c r="A386">
        <v>754</v>
      </c>
      <c r="B386">
        <v>178.6</v>
      </c>
      <c r="C386">
        <v>178.8</v>
      </c>
      <c r="D386">
        <v>179</v>
      </c>
      <c r="E386">
        <v>179.1</v>
      </c>
      <c r="F386">
        <v>179.3</v>
      </c>
      <c r="G386">
        <v>179.5</v>
      </c>
      <c r="H386">
        <v>179.6</v>
      </c>
      <c r="I386">
        <v>179.8</v>
      </c>
    </row>
    <row r="387" spans="1:9">
      <c r="A387">
        <v>756</v>
      </c>
      <c r="B387">
        <v>179.2</v>
      </c>
      <c r="C387">
        <v>179.3</v>
      </c>
      <c r="D387">
        <v>179.5</v>
      </c>
      <c r="E387">
        <v>179.7</v>
      </c>
      <c r="F387">
        <v>179.8</v>
      </c>
      <c r="G387">
        <v>180</v>
      </c>
      <c r="H387">
        <v>180.2</v>
      </c>
      <c r="I387">
        <v>180.3</v>
      </c>
    </row>
    <row r="388" spans="1:9">
      <c r="A388">
        <v>758</v>
      </c>
      <c r="B388">
        <v>179.7</v>
      </c>
      <c r="C388">
        <v>179.9</v>
      </c>
      <c r="D388">
        <v>180.1</v>
      </c>
      <c r="E388">
        <v>180.2</v>
      </c>
      <c r="F388">
        <v>180.4</v>
      </c>
      <c r="G388">
        <v>180.5</v>
      </c>
      <c r="H388">
        <v>180.7</v>
      </c>
      <c r="I388">
        <v>180.9</v>
      </c>
    </row>
    <row r="389" spans="1:9">
      <c r="A389">
        <v>760</v>
      </c>
      <c r="B389">
        <v>180.3</v>
      </c>
      <c r="C389">
        <v>180.4</v>
      </c>
      <c r="D389">
        <v>180.6</v>
      </c>
      <c r="E389">
        <v>180.8</v>
      </c>
      <c r="F389">
        <v>180.9</v>
      </c>
      <c r="G389">
        <v>181.1</v>
      </c>
      <c r="H389">
        <v>181.3</v>
      </c>
      <c r="I389">
        <v>181.4</v>
      </c>
    </row>
    <row r="390" spans="1:9">
      <c r="A390">
        <v>762</v>
      </c>
      <c r="B390">
        <v>180.8</v>
      </c>
      <c r="C390">
        <v>181</v>
      </c>
      <c r="D390">
        <v>181.1</v>
      </c>
      <c r="E390">
        <v>181.3</v>
      </c>
      <c r="F390">
        <v>181.5</v>
      </c>
      <c r="G390">
        <v>181.6</v>
      </c>
      <c r="H390">
        <v>181.8</v>
      </c>
      <c r="I390">
        <v>182</v>
      </c>
    </row>
    <row r="391" spans="1:9">
      <c r="A391">
        <v>764</v>
      </c>
      <c r="B391">
        <v>181.4</v>
      </c>
      <c r="C391">
        <v>181.5</v>
      </c>
      <c r="D391">
        <v>181.7</v>
      </c>
      <c r="E391">
        <v>181.8</v>
      </c>
      <c r="F391">
        <v>182</v>
      </c>
      <c r="G391">
        <v>182.2</v>
      </c>
      <c r="H391">
        <v>182.3</v>
      </c>
      <c r="I391">
        <v>182.5</v>
      </c>
    </row>
    <row r="392" spans="1:9">
      <c r="A392">
        <v>766</v>
      </c>
      <c r="B392">
        <v>181.9</v>
      </c>
      <c r="C392">
        <v>182.1</v>
      </c>
      <c r="D392">
        <v>182.2</v>
      </c>
      <c r="E392">
        <v>182.4</v>
      </c>
      <c r="F392">
        <v>182.6</v>
      </c>
      <c r="G392">
        <v>182.7</v>
      </c>
      <c r="H392">
        <v>182.9</v>
      </c>
      <c r="I392">
        <v>183</v>
      </c>
    </row>
    <row r="393" spans="1:9">
      <c r="A393">
        <v>768</v>
      </c>
      <c r="B393">
        <v>182.4</v>
      </c>
      <c r="C393">
        <v>182.6</v>
      </c>
      <c r="D393">
        <v>182.8</v>
      </c>
      <c r="E393">
        <v>182.9</v>
      </c>
      <c r="F393">
        <v>183.1</v>
      </c>
      <c r="G393">
        <v>183.3</v>
      </c>
      <c r="H393">
        <v>183.4</v>
      </c>
      <c r="I393">
        <v>183.6</v>
      </c>
    </row>
    <row r="394" spans="1:9">
      <c r="A394">
        <v>770</v>
      </c>
      <c r="B394">
        <v>183</v>
      </c>
      <c r="C394">
        <v>183.1</v>
      </c>
      <c r="D394">
        <v>183.3</v>
      </c>
      <c r="E394">
        <v>183.5</v>
      </c>
      <c r="F394">
        <v>183.6</v>
      </c>
      <c r="G394">
        <v>183.8</v>
      </c>
      <c r="H394">
        <v>184</v>
      </c>
      <c r="I394">
        <v>184.1</v>
      </c>
    </row>
    <row r="395" spans="1:9">
      <c r="A395">
        <v>772</v>
      </c>
      <c r="B395">
        <v>183.5</v>
      </c>
      <c r="C395">
        <v>183.7</v>
      </c>
      <c r="D395">
        <v>183.9</v>
      </c>
      <c r="E395">
        <v>184</v>
      </c>
      <c r="F395">
        <v>184.2</v>
      </c>
      <c r="G395">
        <v>184.3</v>
      </c>
      <c r="H395">
        <v>184.5</v>
      </c>
      <c r="I395">
        <v>184.7</v>
      </c>
    </row>
    <row r="396" spans="1:9">
      <c r="A396">
        <v>774</v>
      </c>
      <c r="B396">
        <v>184.1</v>
      </c>
      <c r="C396">
        <v>184.2</v>
      </c>
      <c r="D396">
        <v>184.4</v>
      </c>
      <c r="E396">
        <v>184.6</v>
      </c>
      <c r="F396">
        <v>184.7</v>
      </c>
      <c r="G396">
        <v>184.9</v>
      </c>
      <c r="H396">
        <v>185.1</v>
      </c>
      <c r="I396">
        <v>185.2</v>
      </c>
    </row>
    <row r="397" spans="1:9">
      <c r="A397">
        <v>776</v>
      </c>
      <c r="B397">
        <v>184.6</v>
      </c>
      <c r="C397">
        <v>184.8</v>
      </c>
      <c r="D397">
        <v>184.9</v>
      </c>
      <c r="E397">
        <v>185.1</v>
      </c>
      <c r="F397">
        <v>185.3</v>
      </c>
      <c r="G397">
        <v>185.4</v>
      </c>
      <c r="H397">
        <v>185.6</v>
      </c>
      <c r="I397">
        <v>185.8</v>
      </c>
    </row>
    <row r="398" spans="1:9">
      <c r="A398">
        <v>778</v>
      </c>
      <c r="B398">
        <v>185.2</v>
      </c>
      <c r="C398">
        <v>185.3</v>
      </c>
      <c r="D398">
        <v>185.5</v>
      </c>
      <c r="E398">
        <v>185.6</v>
      </c>
      <c r="F398">
        <v>185.8</v>
      </c>
      <c r="G398">
        <v>186</v>
      </c>
      <c r="H398">
        <v>186.1</v>
      </c>
      <c r="I398">
        <v>186.3</v>
      </c>
    </row>
    <row r="399" spans="1:9">
      <c r="A399">
        <v>780</v>
      </c>
      <c r="B399">
        <v>185.7</v>
      </c>
      <c r="C399">
        <v>185.9</v>
      </c>
      <c r="D399">
        <v>186</v>
      </c>
      <c r="E399">
        <v>186.2</v>
      </c>
      <c r="F399">
        <v>186.4</v>
      </c>
      <c r="G399">
        <v>186.5</v>
      </c>
      <c r="H399">
        <v>186.7</v>
      </c>
      <c r="I399">
        <v>186.8</v>
      </c>
    </row>
    <row r="400" spans="1:9">
      <c r="A400">
        <v>782</v>
      </c>
      <c r="B400">
        <v>186.2</v>
      </c>
      <c r="C400">
        <v>186.4</v>
      </c>
      <c r="D400">
        <v>186.6</v>
      </c>
      <c r="E400">
        <v>186.7</v>
      </c>
      <c r="F400">
        <v>186.9</v>
      </c>
      <c r="G400">
        <v>187.1</v>
      </c>
      <c r="H400">
        <v>187.2</v>
      </c>
      <c r="I400">
        <v>187.4</v>
      </c>
    </row>
    <row r="401" spans="1:9">
      <c r="A401">
        <v>784</v>
      </c>
      <c r="B401">
        <v>186.8</v>
      </c>
      <c r="C401">
        <v>186.9</v>
      </c>
      <c r="D401">
        <v>187.1</v>
      </c>
      <c r="E401">
        <v>187.3</v>
      </c>
      <c r="F401">
        <v>187.4</v>
      </c>
      <c r="G401">
        <v>187.6</v>
      </c>
      <c r="H401">
        <v>187.8</v>
      </c>
      <c r="I401">
        <v>187.9</v>
      </c>
    </row>
    <row r="402" spans="1:9">
      <c r="A402">
        <v>786</v>
      </c>
      <c r="B402">
        <v>187.3</v>
      </c>
      <c r="C402">
        <v>187.5</v>
      </c>
      <c r="D402">
        <v>187.7</v>
      </c>
      <c r="E402">
        <v>187.8</v>
      </c>
      <c r="F402">
        <v>188</v>
      </c>
      <c r="G402">
        <v>188.1</v>
      </c>
      <c r="H402">
        <v>188.3</v>
      </c>
      <c r="I402">
        <v>188.5</v>
      </c>
    </row>
    <row r="403" spans="1:9">
      <c r="A403">
        <v>788</v>
      </c>
      <c r="B403">
        <v>187.9</v>
      </c>
      <c r="C403">
        <v>188</v>
      </c>
      <c r="D403">
        <v>188.2</v>
      </c>
      <c r="E403">
        <v>188.4</v>
      </c>
      <c r="F403">
        <v>188.5</v>
      </c>
      <c r="G403">
        <v>188.7</v>
      </c>
      <c r="H403">
        <v>188.9</v>
      </c>
      <c r="I403">
        <v>189</v>
      </c>
    </row>
    <row r="404" spans="1:9">
      <c r="A404">
        <v>790</v>
      </c>
      <c r="B404">
        <v>188.4</v>
      </c>
      <c r="C404">
        <v>188.6</v>
      </c>
      <c r="D404">
        <v>188.7</v>
      </c>
      <c r="E404">
        <v>188.9</v>
      </c>
      <c r="F404">
        <v>189.1</v>
      </c>
      <c r="G404">
        <v>189.2</v>
      </c>
      <c r="H404">
        <v>189.4</v>
      </c>
      <c r="I404">
        <v>189.6</v>
      </c>
    </row>
    <row r="405" spans="1:9">
      <c r="A405">
        <v>792</v>
      </c>
      <c r="B405">
        <v>189</v>
      </c>
      <c r="C405">
        <v>189.1</v>
      </c>
      <c r="D405">
        <v>189.3</v>
      </c>
      <c r="E405">
        <v>189.4</v>
      </c>
      <c r="F405">
        <v>189.6</v>
      </c>
      <c r="G405">
        <v>189.8</v>
      </c>
      <c r="H405">
        <v>189.9</v>
      </c>
      <c r="I405">
        <v>190.1</v>
      </c>
    </row>
    <row r="406" spans="1:9">
      <c r="A406">
        <v>794</v>
      </c>
      <c r="B406">
        <v>189.5</v>
      </c>
      <c r="C406">
        <v>189.7</v>
      </c>
      <c r="D406">
        <v>189.8</v>
      </c>
      <c r="E406">
        <v>190</v>
      </c>
      <c r="F406">
        <v>190.2</v>
      </c>
      <c r="G406">
        <v>190.3</v>
      </c>
      <c r="H406">
        <v>190.5</v>
      </c>
      <c r="I406">
        <v>190.6</v>
      </c>
    </row>
    <row r="407" spans="1:9">
      <c r="A407">
        <v>796</v>
      </c>
      <c r="B407">
        <v>190</v>
      </c>
      <c r="C407">
        <v>190.2</v>
      </c>
      <c r="D407">
        <v>190.4</v>
      </c>
      <c r="E407">
        <v>190.5</v>
      </c>
      <c r="F407">
        <v>190.7</v>
      </c>
      <c r="G407">
        <v>190.9</v>
      </c>
      <c r="H407">
        <v>191</v>
      </c>
      <c r="I407">
        <v>191.2</v>
      </c>
    </row>
    <row r="408" spans="1:9">
      <c r="A408">
        <v>798</v>
      </c>
      <c r="B408">
        <v>190.6</v>
      </c>
      <c r="C408">
        <v>190.7</v>
      </c>
      <c r="D408">
        <v>190.9</v>
      </c>
      <c r="E408">
        <v>191.1</v>
      </c>
      <c r="F408">
        <v>191.2</v>
      </c>
      <c r="G408">
        <v>191.4</v>
      </c>
      <c r="H408">
        <v>191.6</v>
      </c>
      <c r="I408">
        <v>191.7</v>
      </c>
    </row>
    <row r="409" spans="1:9">
      <c r="A409">
        <v>800</v>
      </c>
      <c r="B409">
        <v>191.1</v>
      </c>
      <c r="C409">
        <v>191.3</v>
      </c>
      <c r="D409">
        <v>191.5</v>
      </c>
      <c r="E409">
        <v>191.6</v>
      </c>
      <c r="F409">
        <v>191.8</v>
      </c>
      <c r="G409">
        <v>191.9</v>
      </c>
      <c r="H409">
        <v>192.1</v>
      </c>
      <c r="I409">
        <v>192.3</v>
      </c>
    </row>
    <row r="410" spans="1:9">
      <c r="A410">
        <v>802</v>
      </c>
      <c r="B410">
        <v>191.7</v>
      </c>
      <c r="C410">
        <v>191.8</v>
      </c>
      <c r="D410">
        <v>192</v>
      </c>
      <c r="E410">
        <v>192.2</v>
      </c>
      <c r="F410">
        <v>192.3</v>
      </c>
      <c r="G410">
        <v>192.5</v>
      </c>
      <c r="H410">
        <v>192.7</v>
      </c>
      <c r="I410">
        <v>192.8</v>
      </c>
    </row>
    <row r="411" spans="1:9">
      <c r="A411">
        <v>804</v>
      </c>
      <c r="B411">
        <v>192.2</v>
      </c>
      <c r="C411">
        <v>192.4</v>
      </c>
      <c r="D411">
        <v>192.5</v>
      </c>
      <c r="E411">
        <v>192.7</v>
      </c>
      <c r="F411">
        <v>192.9</v>
      </c>
      <c r="G411">
        <v>193</v>
      </c>
      <c r="H411">
        <v>193.2</v>
      </c>
      <c r="I411">
        <v>193.4</v>
      </c>
    </row>
    <row r="412" spans="1:9">
      <c r="A412">
        <v>806</v>
      </c>
      <c r="B412">
        <v>192.8</v>
      </c>
      <c r="C412">
        <v>192.9</v>
      </c>
      <c r="D412">
        <v>193.1</v>
      </c>
      <c r="E412">
        <v>193.2</v>
      </c>
      <c r="F412">
        <v>193.4</v>
      </c>
      <c r="G412">
        <v>193.6</v>
      </c>
      <c r="H412">
        <v>193.7</v>
      </c>
      <c r="I412">
        <v>193.9</v>
      </c>
    </row>
    <row r="413" spans="1:9">
      <c r="A413">
        <v>808</v>
      </c>
      <c r="B413">
        <v>193.3</v>
      </c>
      <c r="C413">
        <v>193.5</v>
      </c>
      <c r="D413">
        <v>193.6</v>
      </c>
      <c r="E413">
        <v>193.8</v>
      </c>
      <c r="F413">
        <v>194</v>
      </c>
      <c r="G413">
        <v>194.1</v>
      </c>
      <c r="H413">
        <v>194.3</v>
      </c>
      <c r="I413">
        <v>194.4</v>
      </c>
    </row>
    <row r="414" spans="1:9">
      <c r="A414">
        <v>810</v>
      </c>
      <c r="B414">
        <v>193.8</v>
      </c>
      <c r="C414">
        <v>194</v>
      </c>
      <c r="D414">
        <v>194.2</v>
      </c>
      <c r="E414">
        <v>194.3</v>
      </c>
      <c r="F414">
        <v>194.5</v>
      </c>
      <c r="G414">
        <v>194.7</v>
      </c>
      <c r="H414">
        <v>194.8</v>
      </c>
      <c r="I414">
        <v>195</v>
      </c>
    </row>
    <row r="415" spans="1:9">
      <c r="A415">
        <v>812</v>
      </c>
      <c r="B415">
        <v>194.4</v>
      </c>
      <c r="C415">
        <v>194.5</v>
      </c>
      <c r="D415">
        <v>194.7</v>
      </c>
      <c r="E415">
        <v>194.9</v>
      </c>
      <c r="F415">
        <v>195</v>
      </c>
      <c r="G415">
        <v>195.2</v>
      </c>
      <c r="H415">
        <v>195.4</v>
      </c>
      <c r="I415">
        <v>195.5</v>
      </c>
    </row>
    <row r="416" spans="1:9">
      <c r="A416">
        <v>814</v>
      </c>
      <c r="B416">
        <v>194.9</v>
      </c>
      <c r="C416">
        <v>195.1</v>
      </c>
      <c r="D416">
        <v>195.3</v>
      </c>
      <c r="E416">
        <v>195.4</v>
      </c>
      <c r="F416">
        <v>195.6</v>
      </c>
      <c r="G416">
        <v>195.7</v>
      </c>
      <c r="H416">
        <v>195.9</v>
      </c>
      <c r="I416">
        <v>196.1</v>
      </c>
    </row>
    <row r="417" spans="1:9">
      <c r="A417">
        <v>816</v>
      </c>
      <c r="B417">
        <v>195.5</v>
      </c>
      <c r="C417">
        <v>195.6</v>
      </c>
      <c r="D417">
        <v>195.8</v>
      </c>
      <c r="E417">
        <v>196</v>
      </c>
      <c r="F417">
        <v>196.1</v>
      </c>
      <c r="G417">
        <v>196.3</v>
      </c>
      <c r="H417">
        <v>196.5</v>
      </c>
      <c r="I417">
        <v>196.6</v>
      </c>
    </row>
    <row r="418" spans="1:9">
      <c r="A418">
        <v>818</v>
      </c>
      <c r="B418">
        <v>196</v>
      </c>
      <c r="C418">
        <v>196.2</v>
      </c>
      <c r="D418">
        <v>196.3</v>
      </c>
      <c r="E418">
        <v>196.5</v>
      </c>
      <c r="F418">
        <v>196.7</v>
      </c>
      <c r="G418">
        <v>196.8</v>
      </c>
      <c r="H418">
        <v>197</v>
      </c>
      <c r="I418">
        <v>197.2</v>
      </c>
    </row>
    <row r="419" spans="1:9">
      <c r="A419">
        <v>820</v>
      </c>
      <c r="B419">
        <v>196.6</v>
      </c>
      <c r="C419">
        <v>196.7</v>
      </c>
      <c r="D419">
        <v>196.9</v>
      </c>
      <c r="E419">
        <v>197</v>
      </c>
      <c r="F419">
        <v>197.2</v>
      </c>
      <c r="G419">
        <v>197.4</v>
      </c>
      <c r="H419">
        <v>197.5</v>
      </c>
      <c r="I419">
        <v>197.7</v>
      </c>
    </row>
    <row r="420" spans="1:9">
      <c r="A420">
        <v>822</v>
      </c>
      <c r="B420">
        <v>197.1</v>
      </c>
      <c r="C420">
        <v>197.3</v>
      </c>
      <c r="D420">
        <v>197.4</v>
      </c>
      <c r="E420">
        <v>197.6</v>
      </c>
      <c r="F420">
        <v>197.8</v>
      </c>
      <c r="G420">
        <v>197.9</v>
      </c>
      <c r="H420">
        <v>198.1</v>
      </c>
      <c r="I420">
        <v>198.3</v>
      </c>
    </row>
    <row r="421" spans="1:9">
      <c r="A421">
        <v>824</v>
      </c>
      <c r="B421">
        <v>197.6</v>
      </c>
      <c r="C421">
        <v>197.8</v>
      </c>
      <c r="D421">
        <v>198</v>
      </c>
      <c r="E421">
        <v>198.1</v>
      </c>
      <c r="F421">
        <v>198.3</v>
      </c>
      <c r="G421">
        <v>198.5</v>
      </c>
      <c r="H421">
        <v>198.6</v>
      </c>
      <c r="I421">
        <v>198.8</v>
      </c>
    </row>
    <row r="422" spans="1:9">
      <c r="A422">
        <v>826</v>
      </c>
      <c r="B422">
        <v>198.2</v>
      </c>
      <c r="C422">
        <v>198.3</v>
      </c>
      <c r="D422">
        <v>198.5</v>
      </c>
      <c r="E422">
        <v>198.7</v>
      </c>
      <c r="F422">
        <v>198.8</v>
      </c>
      <c r="G422">
        <v>199</v>
      </c>
      <c r="H422">
        <v>199.2</v>
      </c>
      <c r="I422">
        <v>199.3</v>
      </c>
    </row>
    <row r="423" spans="1:9">
      <c r="A423">
        <v>828</v>
      </c>
      <c r="B423">
        <v>198.7</v>
      </c>
      <c r="C423">
        <v>198.9</v>
      </c>
      <c r="D423">
        <v>199.1</v>
      </c>
      <c r="E423">
        <v>199.2</v>
      </c>
      <c r="F423">
        <v>199.4</v>
      </c>
      <c r="G423">
        <v>199.6</v>
      </c>
      <c r="H423">
        <v>199.7</v>
      </c>
      <c r="I423">
        <v>199.9</v>
      </c>
    </row>
    <row r="424" spans="1:9">
      <c r="A424">
        <v>830</v>
      </c>
      <c r="B424">
        <v>199.3</v>
      </c>
      <c r="C424">
        <v>199.4</v>
      </c>
      <c r="D424">
        <v>199.6</v>
      </c>
      <c r="E424">
        <v>199.8</v>
      </c>
      <c r="F424">
        <v>199.9</v>
      </c>
      <c r="G424">
        <v>200.1</v>
      </c>
      <c r="H424">
        <v>200.3</v>
      </c>
      <c r="I424">
        <v>200.4</v>
      </c>
    </row>
    <row r="425" spans="1:9">
      <c r="A425">
        <v>832</v>
      </c>
      <c r="B425">
        <v>199.8</v>
      </c>
      <c r="C425">
        <v>200</v>
      </c>
      <c r="D425">
        <v>200.1</v>
      </c>
      <c r="E425">
        <v>200.3</v>
      </c>
      <c r="F425">
        <v>200.5</v>
      </c>
      <c r="G425">
        <v>200.6</v>
      </c>
      <c r="H425">
        <v>200.8</v>
      </c>
      <c r="I425">
        <v>201</v>
      </c>
    </row>
    <row r="426" spans="1:9">
      <c r="A426">
        <v>834</v>
      </c>
      <c r="B426">
        <v>200.4</v>
      </c>
      <c r="C426">
        <v>200.5</v>
      </c>
      <c r="D426">
        <v>200.7</v>
      </c>
      <c r="E426">
        <v>200.9</v>
      </c>
      <c r="F426">
        <v>201</v>
      </c>
      <c r="G426">
        <v>201.2</v>
      </c>
      <c r="H426">
        <v>201.3</v>
      </c>
      <c r="I426">
        <v>201.5</v>
      </c>
    </row>
    <row r="427" spans="1:9">
      <c r="A427">
        <v>836</v>
      </c>
      <c r="B427">
        <v>200.9</v>
      </c>
      <c r="C427">
        <v>201.1</v>
      </c>
      <c r="D427">
        <v>201.2</v>
      </c>
      <c r="E427">
        <v>201.4</v>
      </c>
      <c r="F427">
        <v>201.6</v>
      </c>
      <c r="G427">
        <v>201.7</v>
      </c>
      <c r="H427">
        <v>201.9</v>
      </c>
      <c r="I427">
        <v>202.1</v>
      </c>
    </row>
    <row r="428" spans="1:9">
      <c r="A428">
        <v>838</v>
      </c>
      <c r="B428">
        <v>201.4</v>
      </c>
      <c r="C428">
        <v>201.6</v>
      </c>
      <c r="D428">
        <v>201.8</v>
      </c>
      <c r="E428">
        <v>201.9</v>
      </c>
      <c r="F428">
        <v>202.1</v>
      </c>
      <c r="G428">
        <v>202.3</v>
      </c>
      <c r="H428">
        <v>202.4</v>
      </c>
      <c r="I428">
        <v>202.6</v>
      </c>
    </row>
    <row r="429" spans="1:9">
      <c r="A429">
        <v>840</v>
      </c>
      <c r="B429">
        <v>202</v>
      </c>
      <c r="C429">
        <v>202.2</v>
      </c>
      <c r="D429">
        <v>202.3</v>
      </c>
      <c r="E429">
        <v>202.5</v>
      </c>
      <c r="F429">
        <v>202.6</v>
      </c>
      <c r="G429">
        <v>202.8</v>
      </c>
      <c r="H429">
        <v>203</v>
      </c>
      <c r="I429">
        <v>203.1</v>
      </c>
    </row>
    <row r="430" spans="1:9">
      <c r="A430">
        <v>842</v>
      </c>
      <c r="B430">
        <v>202.5</v>
      </c>
      <c r="C430">
        <v>202.7</v>
      </c>
      <c r="D430">
        <v>202.9</v>
      </c>
      <c r="E430">
        <v>203</v>
      </c>
      <c r="F430">
        <v>203.2</v>
      </c>
      <c r="G430">
        <v>203.4</v>
      </c>
      <c r="H430">
        <v>203.5</v>
      </c>
      <c r="I430">
        <v>203.7</v>
      </c>
    </row>
    <row r="431" spans="1:9">
      <c r="A431">
        <v>844</v>
      </c>
      <c r="B431">
        <v>203.1</v>
      </c>
      <c r="C431">
        <v>203.2</v>
      </c>
      <c r="D431">
        <v>203.4</v>
      </c>
      <c r="E431">
        <v>203.6</v>
      </c>
      <c r="F431">
        <v>203.7</v>
      </c>
      <c r="G431">
        <v>203.9</v>
      </c>
      <c r="H431">
        <v>204.1</v>
      </c>
      <c r="I431">
        <v>204.2</v>
      </c>
    </row>
    <row r="432" spans="1:9">
      <c r="A432">
        <v>846</v>
      </c>
      <c r="B432">
        <v>203.6</v>
      </c>
      <c r="C432">
        <v>203.8</v>
      </c>
      <c r="D432">
        <v>203.9</v>
      </c>
      <c r="E432">
        <v>204.1</v>
      </c>
      <c r="F432">
        <v>204.3</v>
      </c>
      <c r="G432">
        <v>204.4</v>
      </c>
      <c r="H432">
        <v>204.6</v>
      </c>
      <c r="I432">
        <v>204.8</v>
      </c>
    </row>
    <row r="433" spans="1:9">
      <c r="A433">
        <v>848</v>
      </c>
      <c r="B433">
        <v>204.2</v>
      </c>
      <c r="C433">
        <v>204.3</v>
      </c>
      <c r="D433">
        <v>204.5</v>
      </c>
      <c r="E433">
        <v>204.7</v>
      </c>
      <c r="F433">
        <v>204.8</v>
      </c>
      <c r="G433">
        <v>205</v>
      </c>
      <c r="H433">
        <v>205.1</v>
      </c>
      <c r="I433">
        <v>205.3</v>
      </c>
    </row>
    <row r="434" spans="1:9">
      <c r="A434">
        <v>850</v>
      </c>
      <c r="B434">
        <v>204.7</v>
      </c>
      <c r="C434">
        <v>204.9</v>
      </c>
      <c r="D434">
        <v>205</v>
      </c>
      <c r="E434">
        <v>205.2</v>
      </c>
      <c r="F434">
        <v>205.4</v>
      </c>
      <c r="G434">
        <v>205.5</v>
      </c>
      <c r="H434">
        <v>205.7</v>
      </c>
      <c r="I434">
        <v>205.9</v>
      </c>
    </row>
    <row r="435" spans="1:9">
      <c r="A435">
        <v>852</v>
      </c>
      <c r="B435">
        <v>205.2</v>
      </c>
      <c r="C435">
        <v>205.4</v>
      </c>
      <c r="D435">
        <v>205.6</v>
      </c>
      <c r="E435">
        <v>205.7</v>
      </c>
      <c r="F435">
        <v>205.9</v>
      </c>
      <c r="G435">
        <v>206.1</v>
      </c>
      <c r="H435">
        <v>206.2</v>
      </c>
      <c r="I435">
        <v>206.4</v>
      </c>
    </row>
    <row r="436" spans="1:9">
      <c r="A436">
        <v>854</v>
      </c>
      <c r="B436">
        <v>205.8</v>
      </c>
      <c r="C436">
        <v>206</v>
      </c>
      <c r="D436">
        <v>206.1</v>
      </c>
      <c r="E436">
        <v>206.3</v>
      </c>
      <c r="F436">
        <v>206.4</v>
      </c>
      <c r="G436">
        <v>206.6</v>
      </c>
      <c r="H436">
        <v>206.8</v>
      </c>
      <c r="I436">
        <v>206.9</v>
      </c>
    </row>
    <row r="437" spans="1:9">
      <c r="A437">
        <v>856</v>
      </c>
      <c r="B437">
        <v>206.3</v>
      </c>
      <c r="C437">
        <v>206.5</v>
      </c>
      <c r="D437">
        <v>206.7</v>
      </c>
      <c r="E437">
        <v>206.8</v>
      </c>
      <c r="F437">
        <v>207</v>
      </c>
      <c r="G437">
        <v>207.2</v>
      </c>
      <c r="H437">
        <v>207.3</v>
      </c>
      <c r="I437">
        <v>207.5</v>
      </c>
    </row>
    <row r="438" spans="1:9">
      <c r="A438">
        <v>858</v>
      </c>
      <c r="B438">
        <v>206.9</v>
      </c>
      <c r="C438">
        <v>207</v>
      </c>
      <c r="D438">
        <v>207.2</v>
      </c>
      <c r="E438">
        <v>207.4</v>
      </c>
      <c r="F438">
        <v>207.5</v>
      </c>
      <c r="G438">
        <v>207.7</v>
      </c>
      <c r="H438">
        <v>207.9</v>
      </c>
      <c r="I438">
        <v>208</v>
      </c>
    </row>
    <row r="439" spans="1:9">
      <c r="A439">
        <v>860</v>
      </c>
      <c r="B439">
        <v>207.4</v>
      </c>
      <c r="C439">
        <v>207.6</v>
      </c>
      <c r="D439">
        <v>207.7</v>
      </c>
      <c r="E439">
        <v>207.9</v>
      </c>
      <c r="F439">
        <v>208.1</v>
      </c>
      <c r="G439">
        <v>208.2</v>
      </c>
      <c r="H439">
        <v>208.4</v>
      </c>
      <c r="I439">
        <v>208.6</v>
      </c>
    </row>
    <row r="440" spans="1:9">
      <c r="A440">
        <v>862</v>
      </c>
      <c r="B440">
        <v>208</v>
      </c>
      <c r="C440">
        <v>208.1</v>
      </c>
      <c r="D440">
        <v>208.3</v>
      </c>
      <c r="E440">
        <v>208.5</v>
      </c>
      <c r="F440">
        <v>208.6</v>
      </c>
      <c r="G440">
        <v>208.8</v>
      </c>
      <c r="H440">
        <v>208.9</v>
      </c>
      <c r="I440">
        <v>209.1</v>
      </c>
    </row>
    <row r="441" spans="1:9">
      <c r="A441">
        <v>864</v>
      </c>
      <c r="B441">
        <v>208.5</v>
      </c>
      <c r="C441">
        <v>208.7</v>
      </c>
      <c r="D441">
        <v>208.8</v>
      </c>
      <c r="E441">
        <v>209</v>
      </c>
      <c r="F441">
        <v>209.2</v>
      </c>
      <c r="G441">
        <v>209.3</v>
      </c>
      <c r="H441">
        <v>209.5</v>
      </c>
      <c r="I441">
        <v>209.7</v>
      </c>
    </row>
    <row r="442" spans="1:9">
      <c r="A442">
        <v>866</v>
      </c>
      <c r="B442">
        <v>209</v>
      </c>
      <c r="C442">
        <v>209.2</v>
      </c>
      <c r="D442">
        <v>209.4</v>
      </c>
      <c r="E442">
        <v>209.5</v>
      </c>
      <c r="F442">
        <v>209.7</v>
      </c>
      <c r="G442">
        <v>209.9</v>
      </c>
      <c r="H442">
        <v>210</v>
      </c>
      <c r="I442">
        <v>210.2</v>
      </c>
    </row>
    <row r="443" spans="1:9">
      <c r="A443">
        <v>868</v>
      </c>
      <c r="B443">
        <v>209.6</v>
      </c>
      <c r="C443">
        <v>209.8</v>
      </c>
      <c r="D443">
        <v>209.9</v>
      </c>
      <c r="E443">
        <v>210.1</v>
      </c>
      <c r="F443">
        <v>210.2</v>
      </c>
      <c r="G443">
        <v>210.4</v>
      </c>
      <c r="H443">
        <v>210.6</v>
      </c>
      <c r="I443">
        <v>210.7</v>
      </c>
    </row>
    <row r="444" spans="1:9">
      <c r="A444">
        <v>870</v>
      </c>
      <c r="B444">
        <v>210.1</v>
      </c>
      <c r="C444">
        <v>210.3</v>
      </c>
      <c r="D444">
        <v>210.5</v>
      </c>
      <c r="E444">
        <v>210.6</v>
      </c>
      <c r="F444">
        <v>210.8</v>
      </c>
      <c r="G444">
        <v>211</v>
      </c>
      <c r="H444">
        <v>211.1</v>
      </c>
      <c r="I444">
        <v>211.3</v>
      </c>
    </row>
    <row r="445" spans="1:9">
      <c r="A445">
        <v>872</v>
      </c>
      <c r="B445">
        <v>210.7</v>
      </c>
      <c r="C445">
        <v>210.8</v>
      </c>
      <c r="D445">
        <v>211</v>
      </c>
      <c r="E445">
        <v>211.2</v>
      </c>
      <c r="F445">
        <v>211.3</v>
      </c>
      <c r="G445">
        <v>211.5</v>
      </c>
      <c r="H445">
        <v>211.7</v>
      </c>
      <c r="I445">
        <v>211.8</v>
      </c>
    </row>
    <row r="446" spans="1:9">
      <c r="A446">
        <v>874</v>
      </c>
      <c r="B446">
        <v>211.2</v>
      </c>
      <c r="C446">
        <v>211.4</v>
      </c>
      <c r="D446">
        <v>211.5</v>
      </c>
      <c r="E446">
        <v>211.7</v>
      </c>
      <c r="F446">
        <v>211.9</v>
      </c>
      <c r="G446">
        <v>212</v>
      </c>
      <c r="H446">
        <v>212.2</v>
      </c>
      <c r="I446">
        <v>212.4</v>
      </c>
    </row>
    <row r="447" spans="1:9">
      <c r="A447">
        <v>876</v>
      </c>
      <c r="B447">
        <v>211.8</v>
      </c>
      <c r="C447">
        <v>211.9</v>
      </c>
      <c r="D447">
        <v>212.1</v>
      </c>
      <c r="E447">
        <v>212.3</v>
      </c>
      <c r="F447">
        <v>212.4</v>
      </c>
      <c r="G447">
        <v>212.6</v>
      </c>
      <c r="H447">
        <v>212.7</v>
      </c>
      <c r="I447">
        <v>212.9</v>
      </c>
    </row>
    <row r="448" spans="1:9">
      <c r="A448">
        <v>878</v>
      </c>
      <c r="B448">
        <v>212.3</v>
      </c>
      <c r="C448">
        <v>212.5</v>
      </c>
      <c r="D448">
        <v>212.6</v>
      </c>
      <c r="E448">
        <v>212.8</v>
      </c>
      <c r="F448">
        <v>213</v>
      </c>
      <c r="G448">
        <v>213.1</v>
      </c>
      <c r="H448">
        <v>213.3</v>
      </c>
      <c r="I448">
        <v>213.5</v>
      </c>
    </row>
    <row r="449" spans="1:9">
      <c r="A449">
        <v>880</v>
      </c>
      <c r="B449">
        <v>212.8</v>
      </c>
      <c r="C449">
        <v>213</v>
      </c>
      <c r="D449">
        <v>213.2</v>
      </c>
      <c r="E449">
        <v>213.3</v>
      </c>
      <c r="F449">
        <v>213.5</v>
      </c>
      <c r="G449">
        <v>213.7</v>
      </c>
      <c r="H449">
        <v>213.8</v>
      </c>
      <c r="I449">
        <v>214</v>
      </c>
    </row>
    <row r="450" spans="1:9">
      <c r="A450">
        <v>882</v>
      </c>
      <c r="B450">
        <v>213.4</v>
      </c>
      <c r="C450">
        <v>213.6</v>
      </c>
      <c r="D450">
        <v>213.7</v>
      </c>
      <c r="E450">
        <v>213.9</v>
      </c>
      <c r="F450">
        <v>214</v>
      </c>
      <c r="G450">
        <v>214.2</v>
      </c>
      <c r="H450">
        <v>214.4</v>
      </c>
      <c r="I450">
        <v>214.5</v>
      </c>
    </row>
    <row r="451" spans="1:9">
      <c r="A451">
        <v>884</v>
      </c>
      <c r="B451">
        <v>213.9</v>
      </c>
      <c r="C451">
        <v>214.1</v>
      </c>
      <c r="D451">
        <v>214.3</v>
      </c>
      <c r="E451">
        <v>214.4</v>
      </c>
      <c r="F451">
        <v>214.6</v>
      </c>
      <c r="G451">
        <v>214.8</v>
      </c>
      <c r="H451">
        <v>214.9</v>
      </c>
      <c r="I451">
        <v>215.1</v>
      </c>
    </row>
    <row r="452" spans="1:9">
      <c r="A452">
        <v>886</v>
      </c>
      <c r="B452">
        <v>214.5</v>
      </c>
      <c r="C452">
        <v>214.6</v>
      </c>
      <c r="D452">
        <v>214.8</v>
      </c>
      <c r="E452">
        <v>215</v>
      </c>
      <c r="F452">
        <v>215.1</v>
      </c>
      <c r="G452">
        <v>215.3</v>
      </c>
      <c r="H452">
        <v>215.5</v>
      </c>
      <c r="I452">
        <v>215.6</v>
      </c>
    </row>
    <row r="453" spans="1:9">
      <c r="A453">
        <v>888</v>
      </c>
      <c r="B453">
        <v>215</v>
      </c>
      <c r="C453">
        <v>215.2</v>
      </c>
      <c r="D453">
        <v>215.3</v>
      </c>
      <c r="E453">
        <v>215.5</v>
      </c>
      <c r="F453">
        <v>215.7</v>
      </c>
      <c r="G453">
        <v>215.8</v>
      </c>
      <c r="H453">
        <v>216</v>
      </c>
      <c r="I453">
        <v>216.2</v>
      </c>
    </row>
    <row r="454" spans="1:9">
      <c r="A454">
        <v>890</v>
      </c>
      <c r="B454">
        <v>215.6</v>
      </c>
      <c r="C454">
        <v>215.7</v>
      </c>
      <c r="D454">
        <v>215.9</v>
      </c>
      <c r="E454">
        <v>216.1</v>
      </c>
      <c r="F454">
        <v>216.2</v>
      </c>
      <c r="G454">
        <v>216.4</v>
      </c>
      <c r="H454">
        <v>216.5</v>
      </c>
      <c r="I454">
        <v>216.7</v>
      </c>
    </row>
    <row r="455" spans="1:9">
      <c r="A455">
        <v>892</v>
      </c>
      <c r="B455">
        <v>216.1</v>
      </c>
      <c r="C455">
        <v>216.3</v>
      </c>
      <c r="D455">
        <v>216.4</v>
      </c>
      <c r="E455">
        <v>216.6</v>
      </c>
      <c r="F455">
        <v>216.8</v>
      </c>
      <c r="G455">
        <v>216.9</v>
      </c>
      <c r="H455">
        <v>217.1</v>
      </c>
      <c r="I455">
        <v>217.3</v>
      </c>
    </row>
    <row r="456" spans="1:9">
      <c r="A456">
        <v>894</v>
      </c>
      <c r="B456">
        <v>216.6</v>
      </c>
      <c r="C456">
        <v>216.8</v>
      </c>
      <c r="D456">
        <v>217</v>
      </c>
      <c r="E456">
        <v>217.1</v>
      </c>
      <c r="F456">
        <v>217.3</v>
      </c>
      <c r="G456">
        <v>217.5</v>
      </c>
      <c r="H456">
        <v>217.6</v>
      </c>
      <c r="I456">
        <v>217.8</v>
      </c>
    </row>
    <row r="457" spans="1:9">
      <c r="A457">
        <v>896</v>
      </c>
      <c r="B457">
        <v>217.2</v>
      </c>
      <c r="C457">
        <v>217.4</v>
      </c>
      <c r="D457">
        <v>217.5</v>
      </c>
      <c r="E457">
        <v>217.7</v>
      </c>
      <c r="F457">
        <v>217.8</v>
      </c>
      <c r="G457">
        <v>218</v>
      </c>
      <c r="H457">
        <v>218.2</v>
      </c>
      <c r="I457">
        <v>218.3</v>
      </c>
    </row>
    <row r="458" spans="1:9">
      <c r="A458">
        <v>898</v>
      </c>
      <c r="B458">
        <v>217.7</v>
      </c>
      <c r="C458">
        <v>217.9</v>
      </c>
      <c r="D458">
        <v>218.1</v>
      </c>
      <c r="E458">
        <v>218.2</v>
      </c>
      <c r="F458">
        <v>218.4</v>
      </c>
      <c r="G458">
        <v>218.6</v>
      </c>
      <c r="H458">
        <v>218.7</v>
      </c>
      <c r="I458">
        <v>218.9</v>
      </c>
    </row>
    <row r="459" spans="1:9">
      <c r="A459">
        <v>900</v>
      </c>
      <c r="B459">
        <v>218.3</v>
      </c>
      <c r="C459">
        <v>218.4</v>
      </c>
      <c r="D459">
        <v>218.6</v>
      </c>
      <c r="E459">
        <v>218.8</v>
      </c>
      <c r="F459">
        <v>218.9</v>
      </c>
      <c r="G459">
        <v>219.1</v>
      </c>
      <c r="H459">
        <v>219.3</v>
      </c>
      <c r="I459">
        <v>219.4</v>
      </c>
    </row>
    <row r="460" spans="1:9">
      <c r="A460">
        <v>902</v>
      </c>
      <c r="B460">
        <v>218.8</v>
      </c>
      <c r="C460">
        <v>219</v>
      </c>
      <c r="D460">
        <v>219.1</v>
      </c>
      <c r="E460">
        <v>219.3</v>
      </c>
      <c r="F460">
        <v>219.5</v>
      </c>
      <c r="G460">
        <v>219.6</v>
      </c>
      <c r="H460">
        <v>219.8</v>
      </c>
      <c r="I460">
        <v>220</v>
      </c>
    </row>
    <row r="461" spans="1:9">
      <c r="A461">
        <v>904</v>
      </c>
      <c r="B461">
        <v>219.4</v>
      </c>
      <c r="C461">
        <v>219.5</v>
      </c>
      <c r="D461">
        <v>219.7</v>
      </c>
      <c r="E461">
        <v>219.9</v>
      </c>
      <c r="F461">
        <v>220</v>
      </c>
      <c r="G461">
        <v>220.2</v>
      </c>
      <c r="H461">
        <v>220.3</v>
      </c>
      <c r="I461">
        <v>220.5</v>
      </c>
    </row>
    <row r="462" spans="1:9">
      <c r="A462">
        <v>906</v>
      </c>
      <c r="B462">
        <v>219.9</v>
      </c>
      <c r="C462">
        <v>220.1</v>
      </c>
      <c r="D462">
        <v>220.2</v>
      </c>
      <c r="E462">
        <v>220.4</v>
      </c>
      <c r="F462">
        <v>220.6</v>
      </c>
      <c r="G462">
        <v>220.7</v>
      </c>
      <c r="H462">
        <v>220.9</v>
      </c>
      <c r="I462">
        <v>221.1</v>
      </c>
    </row>
    <row r="463" spans="1:9">
      <c r="A463">
        <v>908</v>
      </c>
      <c r="B463">
        <v>220.4</v>
      </c>
      <c r="C463">
        <v>220.6</v>
      </c>
      <c r="D463">
        <v>220.8</v>
      </c>
      <c r="E463">
        <v>220.9</v>
      </c>
      <c r="F463">
        <v>221.1</v>
      </c>
      <c r="G463">
        <v>221.3</v>
      </c>
      <c r="H463">
        <v>221.4</v>
      </c>
      <c r="I463">
        <v>221.6</v>
      </c>
    </row>
    <row r="464" spans="1:9">
      <c r="A464">
        <v>910</v>
      </c>
      <c r="B464">
        <v>221</v>
      </c>
      <c r="C464">
        <v>221.2</v>
      </c>
      <c r="D464">
        <v>221.3</v>
      </c>
      <c r="E464">
        <v>221.5</v>
      </c>
      <c r="F464">
        <v>221.6</v>
      </c>
      <c r="G464">
        <v>221.8</v>
      </c>
      <c r="H464">
        <v>222</v>
      </c>
      <c r="I464">
        <v>222.1</v>
      </c>
    </row>
    <row r="465" spans="1:9">
      <c r="A465">
        <v>912</v>
      </c>
      <c r="B465">
        <v>221.5</v>
      </c>
      <c r="C465">
        <v>221.7</v>
      </c>
      <c r="D465">
        <v>221.9</v>
      </c>
      <c r="E465">
        <v>222</v>
      </c>
      <c r="F465">
        <v>222.2</v>
      </c>
      <c r="G465">
        <v>222.4</v>
      </c>
      <c r="H465">
        <v>222.5</v>
      </c>
      <c r="I465">
        <v>222.7</v>
      </c>
    </row>
    <row r="466" spans="1:9">
      <c r="A466">
        <v>914</v>
      </c>
      <c r="B466">
        <v>222.1</v>
      </c>
      <c r="C466">
        <v>222.2</v>
      </c>
      <c r="D466">
        <v>222.4</v>
      </c>
      <c r="E466">
        <v>222.6</v>
      </c>
      <c r="F466">
        <v>222.7</v>
      </c>
      <c r="G466">
        <v>222.9</v>
      </c>
      <c r="H466">
        <v>223.1</v>
      </c>
      <c r="I466">
        <v>223.2</v>
      </c>
    </row>
    <row r="467" spans="1:9">
      <c r="A467">
        <v>916</v>
      </c>
      <c r="B467">
        <v>222.6</v>
      </c>
      <c r="C467">
        <v>222.8</v>
      </c>
      <c r="D467">
        <v>222.9</v>
      </c>
      <c r="E467">
        <v>223.1</v>
      </c>
      <c r="F467">
        <v>223.3</v>
      </c>
      <c r="G467">
        <v>223.4</v>
      </c>
      <c r="H467">
        <v>223.6</v>
      </c>
      <c r="I467">
        <v>223.8</v>
      </c>
    </row>
    <row r="468" spans="1:9">
      <c r="A468">
        <v>918</v>
      </c>
      <c r="B468">
        <v>223.2</v>
      </c>
      <c r="C468">
        <v>223.3</v>
      </c>
      <c r="D468">
        <v>223.5</v>
      </c>
      <c r="E468">
        <v>223.7</v>
      </c>
      <c r="F468">
        <v>223.8</v>
      </c>
      <c r="G468">
        <v>224</v>
      </c>
      <c r="H468">
        <v>224.1</v>
      </c>
      <c r="I468">
        <v>224.3</v>
      </c>
    </row>
    <row r="469" spans="1:9">
      <c r="A469">
        <v>920</v>
      </c>
      <c r="B469">
        <v>223.7</v>
      </c>
      <c r="C469">
        <v>223.9</v>
      </c>
      <c r="D469">
        <v>224</v>
      </c>
      <c r="E469">
        <v>224.2</v>
      </c>
      <c r="F469">
        <v>224.4</v>
      </c>
      <c r="G469">
        <v>224.5</v>
      </c>
      <c r="H469">
        <v>224.7</v>
      </c>
      <c r="I469">
        <v>224.9</v>
      </c>
    </row>
    <row r="470" spans="1:9">
      <c r="A470">
        <v>922</v>
      </c>
      <c r="B470">
        <v>224.2</v>
      </c>
      <c r="C470">
        <v>224.4</v>
      </c>
      <c r="D470">
        <v>224.6</v>
      </c>
      <c r="E470">
        <v>224.7</v>
      </c>
      <c r="F470">
        <v>224.9</v>
      </c>
      <c r="G470">
        <v>225.1</v>
      </c>
      <c r="H470">
        <v>225.2</v>
      </c>
      <c r="I470">
        <v>225.4</v>
      </c>
    </row>
    <row r="471" spans="1:9">
      <c r="A471">
        <v>924</v>
      </c>
      <c r="B471">
        <v>224.8</v>
      </c>
      <c r="C471">
        <v>225</v>
      </c>
      <c r="D471">
        <v>225.1</v>
      </c>
      <c r="E471">
        <v>225.3</v>
      </c>
      <c r="F471">
        <v>225.4</v>
      </c>
      <c r="G471">
        <v>225.6</v>
      </c>
      <c r="H471">
        <v>225.8</v>
      </c>
      <c r="I471">
        <v>225.9</v>
      </c>
    </row>
    <row r="472" spans="1:9">
      <c r="A472">
        <v>926</v>
      </c>
      <c r="B472">
        <v>225.3</v>
      </c>
      <c r="C472">
        <v>225.5</v>
      </c>
      <c r="D472">
        <v>225.7</v>
      </c>
      <c r="E472">
        <v>225.8</v>
      </c>
      <c r="F472">
        <v>226</v>
      </c>
      <c r="G472">
        <v>226.2</v>
      </c>
      <c r="H472">
        <v>226.3</v>
      </c>
      <c r="I472">
        <v>226.5</v>
      </c>
    </row>
    <row r="473" spans="1:9">
      <c r="A473">
        <v>928</v>
      </c>
      <c r="B473">
        <v>225.9</v>
      </c>
      <c r="C473">
        <v>226</v>
      </c>
      <c r="D473">
        <v>226.2</v>
      </c>
      <c r="E473">
        <v>226.4</v>
      </c>
      <c r="F473">
        <v>226.5</v>
      </c>
      <c r="G473">
        <v>226.7</v>
      </c>
      <c r="H473">
        <v>226.9</v>
      </c>
      <c r="I473">
        <v>227</v>
      </c>
    </row>
    <row r="474" spans="1:9">
      <c r="A474">
        <v>930</v>
      </c>
      <c r="B474">
        <v>226.4</v>
      </c>
      <c r="C474">
        <v>226.6</v>
      </c>
      <c r="D474">
        <v>226.7</v>
      </c>
      <c r="E474">
        <v>226.9</v>
      </c>
      <c r="F474">
        <v>227.1</v>
      </c>
      <c r="G474">
        <v>227.2</v>
      </c>
      <c r="H474">
        <v>227.4</v>
      </c>
      <c r="I474">
        <v>227.5</v>
      </c>
    </row>
    <row r="475" spans="1:9">
      <c r="A475">
        <v>932</v>
      </c>
      <c r="B475">
        <v>226.9</v>
      </c>
      <c r="C475">
        <v>227.1</v>
      </c>
      <c r="D475">
        <v>227.3</v>
      </c>
      <c r="E475">
        <v>227.4</v>
      </c>
      <c r="F475">
        <v>227.5</v>
      </c>
      <c r="G475">
        <v>227.7</v>
      </c>
      <c r="H475">
        <v>227.8</v>
      </c>
      <c r="I475">
        <v>227.9</v>
      </c>
    </row>
    <row r="476" spans="1:9">
      <c r="A476">
        <v>934</v>
      </c>
      <c r="B476">
        <v>227.4</v>
      </c>
      <c r="C476">
        <v>227.6</v>
      </c>
      <c r="D476">
        <v>227.7</v>
      </c>
      <c r="E476">
        <v>227.8</v>
      </c>
      <c r="F476">
        <v>227.9</v>
      </c>
      <c r="G476">
        <v>228.1</v>
      </c>
      <c r="H476">
        <v>228.1</v>
      </c>
      <c r="I476">
        <v>228.2</v>
      </c>
    </row>
    <row r="477" spans="1:9">
      <c r="A477">
        <v>936</v>
      </c>
      <c r="B477">
        <v>227.9</v>
      </c>
      <c r="C477">
        <v>228</v>
      </c>
      <c r="D477">
        <v>228.1</v>
      </c>
      <c r="E477">
        <v>228.2</v>
      </c>
      <c r="F477">
        <v>228.3</v>
      </c>
      <c r="G477">
        <v>228.4</v>
      </c>
      <c r="H477">
        <v>228.4</v>
      </c>
      <c r="I477">
        <v>228.5</v>
      </c>
    </row>
    <row r="478" spans="1:9">
      <c r="A478">
        <v>938</v>
      </c>
      <c r="B478">
        <v>228.2</v>
      </c>
      <c r="C478">
        <v>228.3</v>
      </c>
      <c r="D478">
        <v>228.4</v>
      </c>
      <c r="E478">
        <v>228.5</v>
      </c>
      <c r="F478">
        <v>228.6</v>
      </c>
      <c r="G478">
        <v>228.6</v>
      </c>
      <c r="H478">
        <v>228.7</v>
      </c>
      <c r="I478">
        <v>228.7</v>
      </c>
    </row>
    <row r="479" spans="1:9">
      <c r="A479">
        <v>940</v>
      </c>
      <c r="B479">
        <v>228.5</v>
      </c>
      <c r="C479">
        <v>228.6</v>
      </c>
      <c r="D479">
        <v>228.6</v>
      </c>
      <c r="E479">
        <v>228.7</v>
      </c>
      <c r="F479">
        <v>228.8</v>
      </c>
      <c r="G479">
        <v>228.8</v>
      </c>
      <c r="H479">
        <v>228.8</v>
      </c>
      <c r="I479">
        <v>228.9</v>
      </c>
    </row>
    <row r="480" spans="1:9">
      <c r="A480">
        <v>942</v>
      </c>
      <c r="B480">
        <v>228.7</v>
      </c>
      <c r="C480">
        <v>228.8</v>
      </c>
      <c r="D480">
        <v>228.8</v>
      </c>
      <c r="E480">
        <v>228.9</v>
      </c>
      <c r="F480">
        <v>228.9</v>
      </c>
      <c r="G480">
        <v>228.9</v>
      </c>
      <c r="H480">
        <v>228.9</v>
      </c>
      <c r="I480">
        <v>229</v>
      </c>
    </row>
    <row r="481" spans="1:9">
      <c r="A481">
        <v>944</v>
      </c>
      <c r="B481">
        <v>228.9</v>
      </c>
      <c r="C481">
        <v>228.9</v>
      </c>
      <c r="D481">
        <v>228.9</v>
      </c>
      <c r="E481">
        <v>229</v>
      </c>
      <c r="F481">
        <v>229</v>
      </c>
      <c r="G481">
        <v>229</v>
      </c>
      <c r="H481">
        <v>229</v>
      </c>
      <c r="I481">
        <v>229</v>
      </c>
    </row>
    <row r="482" spans="1:9">
      <c r="A482">
        <v>946</v>
      </c>
      <c r="B482">
        <v>229</v>
      </c>
      <c r="C482">
        <v>229</v>
      </c>
      <c r="D482">
        <v>229</v>
      </c>
      <c r="E482">
        <v>229</v>
      </c>
      <c r="F482">
        <v>229</v>
      </c>
      <c r="G482">
        <v>229</v>
      </c>
      <c r="H482">
        <v>229</v>
      </c>
      <c r="I482">
        <v>229</v>
      </c>
    </row>
    <row r="483" spans="1:9">
      <c r="A483">
        <v>948</v>
      </c>
      <c r="B483">
        <v>229</v>
      </c>
      <c r="C483">
        <v>229</v>
      </c>
      <c r="D483">
        <v>229</v>
      </c>
      <c r="E483">
        <v>229</v>
      </c>
      <c r="F483">
        <v>229</v>
      </c>
      <c r="G483">
        <v>229</v>
      </c>
      <c r="H483">
        <v>229</v>
      </c>
      <c r="I483">
        <v>229</v>
      </c>
    </row>
    <row r="484" spans="1:9">
      <c r="A484">
        <v>950</v>
      </c>
      <c r="B484">
        <v>229</v>
      </c>
      <c r="C484">
        <v>229</v>
      </c>
      <c r="D484">
        <v>229</v>
      </c>
      <c r="E484">
        <v>229</v>
      </c>
      <c r="F484">
        <v>229</v>
      </c>
      <c r="G484">
        <v>229</v>
      </c>
      <c r="H484">
        <v>229</v>
      </c>
      <c r="I484">
        <v>229</v>
      </c>
    </row>
    <row r="485" spans="1:9">
      <c r="A485">
        <v>952</v>
      </c>
      <c r="B485">
        <v>229</v>
      </c>
      <c r="C485">
        <v>229</v>
      </c>
      <c r="D485">
        <v>229</v>
      </c>
      <c r="E485">
        <v>229</v>
      </c>
      <c r="F485">
        <v>229</v>
      </c>
      <c r="G485">
        <v>229</v>
      </c>
      <c r="H485">
        <v>229</v>
      </c>
      <c r="I485">
        <v>229</v>
      </c>
    </row>
    <row r="486" spans="1:9">
      <c r="A486">
        <v>954</v>
      </c>
      <c r="B486">
        <v>229</v>
      </c>
      <c r="C486">
        <v>229</v>
      </c>
      <c r="D486">
        <v>229</v>
      </c>
      <c r="E486">
        <v>229</v>
      </c>
      <c r="F486">
        <v>229</v>
      </c>
      <c r="G486">
        <v>229</v>
      </c>
      <c r="H486">
        <v>229</v>
      </c>
      <c r="I486">
        <v>229</v>
      </c>
    </row>
    <row r="487" spans="1:9">
      <c r="A487">
        <v>956</v>
      </c>
      <c r="B487">
        <v>229</v>
      </c>
      <c r="C487">
        <v>229</v>
      </c>
      <c r="D487">
        <v>229</v>
      </c>
      <c r="E487">
        <v>229</v>
      </c>
      <c r="F487">
        <v>229</v>
      </c>
      <c r="G487">
        <v>229</v>
      </c>
      <c r="H487">
        <v>229</v>
      </c>
      <c r="I487">
        <v>229</v>
      </c>
    </row>
    <row r="488" spans="1:9">
      <c r="A488">
        <v>958</v>
      </c>
      <c r="B488">
        <v>229</v>
      </c>
      <c r="C488">
        <v>229</v>
      </c>
      <c r="D488">
        <v>229</v>
      </c>
      <c r="E488">
        <v>229</v>
      </c>
      <c r="F488">
        <v>229</v>
      </c>
      <c r="G488">
        <v>229</v>
      </c>
      <c r="H488">
        <v>229</v>
      </c>
      <c r="I488">
        <v>229</v>
      </c>
    </row>
    <row r="489" spans="1:9">
      <c r="A489">
        <v>960</v>
      </c>
      <c r="B489">
        <v>229</v>
      </c>
      <c r="C489">
        <v>229</v>
      </c>
      <c r="D489">
        <v>229</v>
      </c>
      <c r="E489">
        <v>229</v>
      </c>
      <c r="F489">
        <v>229</v>
      </c>
      <c r="G489">
        <v>229</v>
      </c>
      <c r="H489">
        <v>229</v>
      </c>
      <c r="I489">
        <v>229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2"/>
  <dimension ref="A1:O529"/>
  <sheetViews>
    <sheetView workbookViewId="0">
      <selection activeCell="K14" sqref="K14"/>
    </sheetView>
  </sheetViews>
  <sheetFormatPr defaultColWidth="9.140625" defaultRowHeight="15"/>
  <cols>
    <col min="1" max="16384" width="9.140625" style="10"/>
  </cols>
  <sheetData>
    <row r="1" spans="1:15">
      <c r="A1" s="10" t="s">
        <v>52</v>
      </c>
      <c r="B1" s="10" t="s">
        <v>51</v>
      </c>
      <c r="C1" s="10" t="s">
        <v>50</v>
      </c>
      <c r="D1" s="10" t="s">
        <v>49</v>
      </c>
    </row>
    <row r="2" spans="1:15">
      <c r="A2" s="10" t="s">
        <v>48</v>
      </c>
      <c r="B2" s="10" t="s">
        <v>47</v>
      </c>
    </row>
    <row r="3" spans="1:15">
      <c r="A3" s="10" t="s">
        <v>46</v>
      </c>
      <c r="B3" s="10" t="s">
        <v>45</v>
      </c>
      <c r="C3" s="10" t="s">
        <v>44</v>
      </c>
      <c r="D3" s="10" t="s">
        <v>55</v>
      </c>
      <c r="E3" s="10" t="s">
        <v>63</v>
      </c>
      <c r="F3" s="10" t="s">
        <v>36</v>
      </c>
      <c r="G3" s="10" t="s">
        <v>27</v>
      </c>
      <c r="H3" s="10" t="s">
        <v>39</v>
      </c>
      <c r="I3" s="10" t="s">
        <v>41</v>
      </c>
      <c r="J3" s="10" t="s">
        <v>40</v>
      </c>
      <c r="K3" s="10" t="s">
        <v>27</v>
      </c>
      <c r="L3" s="10" t="s">
        <v>39</v>
      </c>
      <c r="M3" s="10" t="s">
        <v>38</v>
      </c>
      <c r="N3" s="10" t="s">
        <v>37</v>
      </c>
      <c r="O3" s="10" t="s">
        <v>36</v>
      </c>
    </row>
    <row r="4" spans="1:15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5">
      <c r="A5" s="10" t="s">
        <v>61</v>
      </c>
    </row>
    <row r="6" spans="1:15">
      <c r="A6" s="10" t="s">
        <v>28</v>
      </c>
      <c r="B6" s="10" t="s">
        <v>27</v>
      </c>
    </row>
    <row r="7" spans="1:15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</row>
    <row r="8" spans="1:15">
      <c r="A8" s="10" t="s">
        <v>61</v>
      </c>
    </row>
    <row r="9" spans="1:15">
      <c r="A9">
        <v>0</v>
      </c>
      <c r="B9">
        <v>0.4</v>
      </c>
      <c r="C9">
        <v>0.4</v>
      </c>
      <c r="D9">
        <v>0.4</v>
      </c>
      <c r="E9">
        <v>0.4</v>
      </c>
      <c r="F9">
        <v>0.4</v>
      </c>
      <c r="G9">
        <v>0.4</v>
      </c>
      <c r="H9">
        <v>0.3</v>
      </c>
      <c r="I9">
        <v>0.3</v>
      </c>
    </row>
    <row r="10" spans="1:15">
      <c r="A10">
        <v>2</v>
      </c>
      <c r="B10">
        <v>0.4</v>
      </c>
      <c r="C10">
        <v>0.4</v>
      </c>
      <c r="D10">
        <v>0.4</v>
      </c>
      <c r="E10">
        <v>0.4</v>
      </c>
      <c r="F10">
        <v>0.4</v>
      </c>
      <c r="G10">
        <v>0.4</v>
      </c>
      <c r="H10">
        <v>0.4</v>
      </c>
      <c r="I10">
        <v>0.4</v>
      </c>
    </row>
    <row r="11" spans="1:15">
      <c r="A11">
        <v>4</v>
      </c>
      <c r="B11">
        <v>0.5</v>
      </c>
      <c r="C11">
        <v>0.5</v>
      </c>
      <c r="D11">
        <v>0.5</v>
      </c>
      <c r="E11">
        <v>0.5</v>
      </c>
      <c r="F11">
        <v>0.5</v>
      </c>
      <c r="G11">
        <v>0.5</v>
      </c>
      <c r="H11">
        <v>0.5</v>
      </c>
      <c r="I11">
        <v>0.5</v>
      </c>
    </row>
    <row r="12" spans="1:15">
      <c r="A12">
        <v>6</v>
      </c>
      <c r="B12">
        <v>0.6</v>
      </c>
      <c r="C12">
        <v>0.6</v>
      </c>
      <c r="D12">
        <v>0.6</v>
      </c>
      <c r="E12">
        <v>0.6</v>
      </c>
      <c r="F12">
        <v>0.6</v>
      </c>
      <c r="G12">
        <v>0.6</v>
      </c>
      <c r="H12">
        <v>0.6</v>
      </c>
      <c r="I12">
        <v>0.6</v>
      </c>
    </row>
    <row r="13" spans="1:15">
      <c r="A13">
        <v>8</v>
      </c>
      <c r="B13">
        <v>0.7</v>
      </c>
      <c r="C13">
        <v>0.7</v>
      </c>
      <c r="D13">
        <v>0.7</v>
      </c>
      <c r="E13">
        <v>0.7</v>
      </c>
      <c r="F13">
        <v>0.7</v>
      </c>
      <c r="G13">
        <v>0.7</v>
      </c>
      <c r="H13">
        <v>0.7</v>
      </c>
      <c r="I13">
        <v>0.7</v>
      </c>
    </row>
    <row r="14" spans="1:15">
      <c r="A14">
        <v>10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</row>
    <row r="15" spans="1:15">
      <c r="A15">
        <v>12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5">
      <c r="A16">
        <v>14</v>
      </c>
      <c r="B16">
        <v>1.1000000000000001</v>
      </c>
      <c r="C16">
        <v>1.1000000000000001</v>
      </c>
      <c r="D16">
        <v>1.1000000000000001</v>
      </c>
      <c r="E16">
        <v>1.1000000000000001</v>
      </c>
      <c r="F16">
        <v>1.1000000000000001</v>
      </c>
      <c r="G16">
        <v>1.1000000000000001</v>
      </c>
      <c r="H16">
        <v>1.1000000000000001</v>
      </c>
      <c r="I16">
        <v>1.2</v>
      </c>
    </row>
    <row r="17" spans="1:9">
      <c r="A17">
        <v>16</v>
      </c>
      <c r="B17">
        <v>1.3</v>
      </c>
      <c r="C17">
        <v>1.3</v>
      </c>
      <c r="D17">
        <v>1.3</v>
      </c>
      <c r="E17">
        <v>1.3</v>
      </c>
      <c r="F17">
        <v>1.3</v>
      </c>
      <c r="G17">
        <v>1.3</v>
      </c>
      <c r="H17">
        <v>1.3</v>
      </c>
      <c r="I17">
        <v>1.3</v>
      </c>
    </row>
    <row r="18" spans="1:9">
      <c r="A18">
        <v>18</v>
      </c>
      <c r="B18">
        <v>1.4</v>
      </c>
      <c r="C18">
        <v>1.4</v>
      </c>
      <c r="D18">
        <v>1.4</v>
      </c>
      <c r="E18">
        <v>1.4</v>
      </c>
      <c r="F18">
        <v>1.4</v>
      </c>
      <c r="G18">
        <v>1.5</v>
      </c>
      <c r="H18">
        <v>1.5</v>
      </c>
      <c r="I18">
        <v>1.5</v>
      </c>
    </row>
    <row r="19" spans="1:9">
      <c r="A19">
        <v>20</v>
      </c>
      <c r="B19">
        <v>1.6</v>
      </c>
      <c r="C19">
        <v>1.6</v>
      </c>
      <c r="D19">
        <v>1.6</v>
      </c>
      <c r="E19">
        <v>1.6</v>
      </c>
      <c r="F19">
        <v>1.6</v>
      </c>
      <c r="G19">
        <v>1.6</v>
      </c>
      <c r="H19">
        <v>1.6</v>
      </c>
      <c r="I19">
        <v>1.6</v>
      </c>
    </row>
    <row r="20" spans="1:9">
      <c r="A20">
        <v>22</v>
      </c>
      <c r="B20">
        <v>1.7</v>
      </c>
      <c r="C20">
        <v>1.8</v>
      </c>
      <c r="D20">
        <v>1.8</v>
      </c>
      <c r="E20">
        <v>1.8</v>
      </c>
      <c r="F20">
        <v>1.8</v>
      </c>
      <c r="G20">
        <v>1.8</v>
      </c>
      <c r="H20">
        <v>1.8</v>
      </c>
      <c r="I20">
        <v>1.8</v>
      </c>
    </row>
    <row r="21" spans="1:9">
      <c r="A21">
        <v>24</v>
      </c>
      <c r="B21">
        <v>1.9</v>
      </c>
      <c r="C21">
        <v>1.9</v>
      </c>
      <c r="D21">
        <v>1.9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26</v>
      </c>
      <c r="B22">
        <v>2.1</v>
      </c>
      <c r="C22">
        <v>2.1</v>
      </c>
      <c r="D22">
        <v>2.1</v>
      </c>
      <c r="E22">
        <v>2.1</v>
      </c>
      <c r="F22">
        <v>2.2000000000000002</v>
      </c>
      <c r="G22">
        <v>2.2000000000000002</v>
      </c>
      <c r="H22">
        <v>2.2000000000000002</v>
      </c>
      <c r="I22">
        <v>2.2000000000000002</v>
      </c>
    </row>
    <row r="23" spans="1:9">
      <c r="A23">
        <v>28</v>
      </c>
      <c r="B23">
        <v>2.2999999999999998</v>
      </c>
      <c r="C23">
        <v>2.2999999999999998</v>
      </c>
      <c r="D23">
        <v>2.2999999999999998</v>
      </c>
      <c r="E23">
        <v>2.2999999999999998</v>
      </c>
      <c r="F23">
        <v>2.4</v>
      </c>
      <c r="G23">
        <v>2.4</v>
      </c>
      <c r="H23">
        <v>2.4</v>
      </c>
      <c r="I23">
        <v>2.4</v>
      </c>
    </row>
    <row r="24" spans="1:9">
      <c r="A24">
        <v>30</v>
      </c>
      <c r="B24">
        <v>2.5</v>
      </c>
      <c r="C24">
        <v>2.5</v>
      </c>
      <c r="D24">
        <v>2.5</v>
      </c>
      <c r="E24">
        <v>2.5</v>
      </c>
      <c r="F24">
        <v>2.6</v>
      </c>
      <c r="G24">
        <v>2.6</v>
      </c>
      <c r="H24">
        <v>2.6</v>
      </c>
      <c r="I24">
        <v>2.6</v>
      </c>
    </row>
    <row r="25" spans="1:9">
      <c r="A25">
        <v>32</v>
      </c>
      <c r="B25">
        <v>2.7</v>
      </c>
      <c r="C25">
        <v>2.7</v>
      </c>
      <c r="D25">
        <v>2.7</v>
      </c>
      <c r="E25">
        <v>2.8</v>
      </c>
      <c r="F25">
        <v>2.8</v>
      </c>
      <c r="G25">
        <v>2.8</v>
      </c>
      <c r="H25">
        <v>2.8</v>
      </c>
      <c r="I25">
        <v>2.8</v>
      </c>
    </row>
    <row r="26" spans="1:9">
      <c r="A26">
        <v>34</v>
      </c>
      <c r="B26">
        <v>2.9</v>
      </c>
      <c r="C26">
        <v>2.9</v>
      </c>
      <c r="D26">
        <v>3</v>
      </c>
      <c r="E26">
        <v>3</v>
      </c>
      <c r="F26">
        <v>3</v>
      </c>
      <c r="G26">
        <v>3</v>
      </c>
      <c r="H26">
        <v>3</v>
      </c>
      <c r="I26">
        <v>3.1</v>
      </c>
    </row>
    <row r="27" spans="1:9">
      <c r="A27">
        <v>36</v>
      </c>
      <c r="B27">
        <v>3.1</v>
      </c>
      <c r="C27">
        <v>3.2</v>
      </c>
      <c r="D27">
        <v>3.2</v>
      </c>
      <c r="E27">
        <v>3.2</v>
      </c>
      <c r="F27">
        <v>3.2</v>
      </c>
      <c r="G27">
        <v>3.3</v>
      </c>
      <c r="H27">
        <v>3.3</v>
      </c>
      <c r="I27">
        <v>3.3</v>
      </c>
    </row>
    <row r="28" spans="1:9">
      <c r="A28">
        <v>38</v>
      </c>
      <c r="B28">
        <v>3.4</v>
      </c>
      <c r="C28">
        <v>3.4</v>
      </c>
      <c r="D28">
        <v>3.4</v>
      </c>
      <c r="E28">
        <v>3.4</v>
      </c>
      <c r="F28">
        <v>3.5</v>
      </c>
      <c r="G28">
        <v>3.5</v>
      </c>
      <c r="H28">
        <v>3.5</v>
      </c>
      <c r="I28">
        <v>3.6</v>
      </c>
    </row>
    <row r="29" spans="1:9">
      <c r="A29">
        <v>40</v>
      </c>
      <c r="B29">
        <v>3.6</v>
      </c>
      <c r="C29">
        <v>3.6</v>
      </c>
      <c r="D29">
        <v>3.7</v>
      </c>
      <c r="E29">
        <v>3.7</v>
      </c>
      <c r="F29">
        <v>3.7</v>
      </c>
      <c r="G29">
        <v>3.7</v>
      </c>
      <c r="H29">
        <v>3.8</v>
      </c>
      <c r="I29">
        <v>3.8</v>
      </c>
    </row>
    <row r="30" spans="1:9">
      <c r="A30">
        <v>42</v>
      </c>
      <c r="B30">
        <v>3.8</v>
      </c>
      <c r="C30">
        <v>3.9</v>
      </c>
      <c r="D30">
        <v>3.9</v>
      </c>
      <c r="E30">
        <v>3.9</v>
      </c>
      <c r="F30">
        <v>4</v>
      </c>
      <c r="G30">
        <v>4</v>
      </c>
      <c r="H30">
        <v>4.0999999999999996</v>
      </c>
      <c r="I30">
        <v>4.0999999999999996</v>
      </c>
    </row>
    <row r="31" spans="1:9">
      <c r="A31">
        <v>44</v>
      </c>
      <c r="B31">
        <v>4.0999999999999996</v>
      </c>
      <c r="C31">
        <v>4.0999999999999996</v>
      </c>
      <c r="D31">
        <v>4.2</v>
      </c>
      <c r="E31">
        <v>4.2</v>
      </c>
      <c r="F31">
        <v>4.2</v>
      </c>
      <c r="G31">
        <v>4.3</v>
      </c>
      <c r="H31">
        <v>4.3</v>
      </c>
      <c r="I31">
        <v>4.4000000000000004</v>
      </c>
    </row>
    <row r="32" spans="1:9">
      <c r="A32">
        <v>46</v>
      </c>
      <c r="B32">
        <v>4.4000000000000004</v>
      </c>
      <c r="C32">
        <v>4.4000000000000004</v>
      </c>
      <c r="D32">
        <v>4.4000000000000004</v>
      </c>
      <c r="E32">
        <v>4.5</v>
      </c>
      <c r="F32">
        <v>4.5</v>
      </c>
      <c r="G32">
        <v>4.5999999999999996</v>
      </c>
      <c r="H32">
        <v>4.5999999999999996</v>
      </c>
      <c r="I32">
        <v>4.7</v>
      </c>
    </row>
    <row r="33" spans="1:9">
      <c r="A33">
        <v>48</v>
      </c>
      <c r="B33">
        <v>4.5999999999999996</v>
      </c>
      <c r="C33">
        <v>4.7</v>
      </c>
      <c r="D33">
        <v>4.7</v>
      </c>
      <c r="E33">
        <v>4.8</v>
      </c>
      <c r="F33">
        <v>4.8</v>
      </c>
      <c r="G33">
        <v>4.9000000000000004</v>
      </c>
      <c r="H33">
        <v>4.9000000000000004</v>
      </c>
      <c r="I33">
        <v>5</v>
      </c>
    </row>
    <row r="34" spans="1:9">
      <c r="A34">
        <v>50</v>
      </c>
      <c r="B34">
        <v>4.9000000000000004</v>
      </c>
      <c r="C34">
        <v>5</v>
      </c>
      <c r="D34">
        <v>5</v>
      </c>
      <c r="E34">
        <v>5.0999999999999996</v>
      </c>
      <c r="F34">
        <v>5.0999999999999996</v>
      </c>
      <c r="G34">
        <v>5.2</v>
      </c>
      <c r="H34">
        <v>5.2</v>
      </c>
      <c r="I34">
        <v>5.3</v>
      </c>
    </row>
    <row r="35" spans="1:9">
      <c r="A35">
        <v>52</v>
      </c>
      <c r="B35">
        <v>5.2</v>
      </c>
      <c r="C35">
        <v>5.3</v>
      </c>
      <c r="D35">
        <v>5.3</v>
      </c>
      <c r="E35">
        <v>5.4</v>
      </c>
      <c r="F35">
        <v>5.4</v>
      </c>
      <c r="G35">
        <v>5.5</v>
      </c>
      <c r="H35">
        <v>5.6</v>
      </c>
      <c r="I35">
        <v>5.6</v>
      </c>
    </row>
    <row r="36" spans="1:9">
      <c r="A36">
        <v>54</v>
      </c>
      <c r="B36">
        <v>5.5</v>
      </c>
      <c r="C36">
        <v>5.6</v>
      </c>
      <c r="D36">
        <v>5.6</v>
      </c>
      <c r="E36">
        <v>5.7</v>
      </c>
      <c r="F36">
        <v>5.8</v>
      </c>
      <c r="G36">
        <v>5.8</v>
      </c>
      <c r="H36">
        <v>5.9</v>
      </c>
      <c r="I36">
        <v>6</v>
      </c>
    </row>
    <row r="37" spans="1:9">
      <c r="A37">
        <v>56</v>
      </c>
      <c r="B37">
        <v>5.8</v>
      </c>
      <c r="C37">
        <v>5.9</v>
      </c>
      <c r="D37">
        <v>6</v>
      </c>
      <c r="E37">
        <v>6</v>
      </c>
      <c r="F37">
        <v>6.1</v>
      </c>
      <c r="G37">
        <v>6.2</v>
      </c>
      <c r="H37">
        <v>6.2</v>
      </c>
      <c r="I37">
        <v>6.3</v>
      </c>
    </row>
    <row r="38" spans="1:9">
      <c r="A38">
        <v>58</v>
      </c>
      <c r="B38">
        <v>6.2</v>
      </c>
      <c r="C38">
        <v>6.2</v>
      </c>
      <c r="D38">
        <v>6.3</v>
      </c>
      <c r="E38">
        <v>6.4</v>
      </c>
      <c r="F38">
        <v>6.4</v>
      </c>
      <c r="G38">
        <v>6.5</v>
      </c>
      <c r="H38">
        <v>6.6</v>
      </c>
      <c r="I38">
        <v>6.7</v>
      </c>
    </row>
    <row r="39" spans="1:9">
      <c r="A39">
        <v>60</v>
      </c>
      <c r="B39">
        <v>6.5</v>
      </c>
      <c r="C39">
        <v>6.6</v>
      </c>
      <c r="D39">
        <v>6.6</v>
      </c>
      <c r="E39">
        <v>6.7</v>
      </c>
      <c r="F39">
        <v>6.8</v>
      </c>
      <c r="G39">
        <v>6.9</v>
      </c>
      <c r="H39">
        <v>7</v>
      </c>
      <c r="I39">
        <v>7</v>
      </c>
    </row>
    <row r="40" spans="1:9">
      <c r="A40">
        <v>62</v>
      </c>
      <c r="B40">
        <v>6.8</v>
      </c>
      <c r="C40">
        <v>6.9</v>
      </c>
      <c r="D40">
        <v>7</v>
      </c>
      <c r="E40">
        <v>7.1</v>
      </c>
      <c r="F40">
        <v>7.1</v>
      </c>
      <c r="G40">
        <v>7.2</v>
      </c>
      <c r="H40">
        <v>7.3</v>
      </c>
      <c r="I40">
        <v>7.4</v>
      </c>
    </row>
    <row r="41" spans="1:9">
      <c r="A41">
        <v>64</v>
      </c>
      <c r="B41">
        <v>7.2</v>
      </c>
      <c r="C41">
        <v>7.3</v>
      </c>
      <c r="D41">
        <v>7.3</v>
      </c>
      <c r="E41">
        <v>7.4</v>
      </c>
      <c r="F41">
        <v>7.5</v>
      </c>
      <c r="G41">
        <v>7.6</v>
      </c>
      <c r="H41">
        <v>7.7</v>
      </c>
      <c r="I41">
        <v>7.8</v>
      </c>
    </row>
    <row r="42" spans="1:9">
      <c r="A42">
        <v>66</v>
      </c>
      <c r="B42">
        <v>7.5</v>
      </c>
      <c r="C42">
        <v>7.6</v>
      </c>
      <c r="D42">
        <v>7.7</v>
      </c>
      <c r="E42">
        <v>7.8</v>
      </c>
      <c r="F42">
        <v>7.9</v>
      </c>
      <c r="G42">
        <v>8</v>
      </c>
      <c r="H42">
        <v>8.1</v>
      </c>
      <c r="I42">
        <v>8.1999999999999993</v>
      </c>
    </row>
    <row r="43" spans="1:9">
      <c r="A43">
        <v>68</v>
      </c>
      <c r="B43">
        <v>7.9</v>
      </c>
      <c r="C43">
        <v>8</v>
      </c>
      <c r="D43">
        <v>8.1</v>
      </c>
      <c r="E43">
        <v>8.1999999999999993</v>
      </c>
      <c r="F43">
        <v>8.3000000000000007</v>
      </c>
      <c r="G43">
        <v>8.4</v>
      </c>
      <c r="H43">
        <v>8.5</v>
      </c>
      <c r="I43">
        <v>8.6</v>
      </c>
    </row>
    <row r="44" spans="1:9">
      <c r="A44">
        <v>70</v>
      </c>
      <c r="B44">
        <v>8.3000000000000007</v>
      </c>
      <c r="C44">
        <v>8.4</v>
      </c>
      <c r="D44">
        <v>8.5</v>
      </c>
      <c r="E44">
        <v>8.6</v>
      </c>
      <c r="F44">
        <v>8.6999999999999993</v>
      </c>
      <c r="G44">
        <v>8.8000000000000007</v>
      </c>
      <c r="H44">
        <v>8.9</v>
      </c>
      <c r="I44">
        <v>9</v>
      </c>
    </row>
    <row r="45" spans="1:9">
      <c r="A45">
        <v>72</v>
      </c>
      <c r="B45">
        <v>8.6999999999999993</v>
      </c>
      <c r="C45">
        <v>8.8000000000000007</v>
      </c>
      <c r="D45">
        <v>8.9</v>
      </c>
      <c r="E45">
        <v>9</v>
      </c>
      <c r="F45">
        <v>9.1</v>
      </c>
      <c r="G45">
        <v>9.1999999999999993</v>
      </c>
      <c r="H45">
        <v>9.3000000000000007</v>
      </c>
      <c r="I45">
        <v>9.5</v>
      </c>
    </row>
    <row r="46" spans="1:9">
      <c r="A46">
        <v>74</v>
      </c>
      <c r="B46">
        <v>9.1</v>
      </c>
      <c r="C46">
        <v>9.1999999999999993</v>
      </c>
      <c r="D46">
        <v>9.3000000000000007</v>
      </c>
      <c r="E46">
        <v>9.4</v>
      </c>
      <c r="F46">
        <v>9.5</v>
      </c>
      <c r="G46">
        <v>9.6</v>
      </c>
      <c r="H46">
        <v>9.8000000000000007</v>
      </c>
      <c r="I46">
        <v>9.9</v>
      </c>
    </row>
    <row r="47" spans="1:9">
      <c r="A47">
        <v>76</v>
      </c>
      <c r="B47">
        <v>9.5</v>
      </c>
      <c r="C47">
        <v>9.6</v>
      </c>
      <c r="D47">
        <v>9.6999999999999993</v>
      </c>
      <c r="E47">
        <v>9.8000000000000007</v>
      </c>
      <c r="F47">
        <v>9.9</v>
      </c>
      <c r="G47">
        <v>10.1</v>
      </c>
      <c r="H47">
        <v>10.199999999999999</v>
      </c>
      <c r="I47">
        <v>10.3</v>
      </c>
    </row>
    <row r="48" spans="1:9">
      <c r="A48">
        <v>78</v>
      </c>
      <c r="B48">
        <v>9.9</v>
      </c>
      <c r="C48">
        <v>10</v>
      </c>
      <c r="D48">
        <v>10.1</v>
      </c>
      <c r="E48">
        <v>10.199999999999999</v>
      </c>
      <c r="F48">
        <v>10.4</v>
      </c>
      <c r="G48">
        <v>10.5</v>
      </c>
      <c r="H48">
        <v>10.7</v>
      </c>
      <c r="I48">
        <v>10.8</v>
      </c>
    </row>
    <row r="49" spans="1:9">
      <c r="A49">
        <v>80</v>
      </c>
      <c r="B49">
        <v>10.3</v>
      </c>
      <c r="C49">
        <v>10.4</v>
      </c>
      <c r="D49">
        <v>10.6</v>
      </c>
      <c r="E49">
        <v>10.7</v>
      </c>
      <c r="F49">
        <v>10.8</v>
      </c>
      <c r="G49">
        <v>11</v>
      </c>
      <c r="H49">
        <v>11.1</v>
      </c>
      <c r="I49">
        <v>11.3</v>
      </c>
    </row>
    <row r="50" spans="1:9">
      <c r="A50">
        <v>82</v>
      </c>
      <c r="B50">
        <v>10.7</v>
      </c>
      <c r="C50">
        <v>10.9</v>
      </c>
      <c r="D50">
        <v>11</v>
      </c>
      <c r="E50">
        <v>11.1</v>
      </c>
      <c r="F50">
        <v>11.3</v>
      </c>
      <c r="G50">
        <v>11.4</v>
      </c>
      <c r="H50">
        <v>11.6</v>
      </c>
      <c r="I50">
        <v>11.8</v>
      </c>
    </row>
    <row r="51" spans="1:9">
      <c r="A51">
        <v>84</v>
      </c>
      <c r="B51">
        <v>11.2</v>
      </c>
      <c r="C51">
        <v>11.3</v>
      </c>
      <c r="D51">
        <v>11.5</v>
      </c>
      <c r="E51">
        <v>11.6</v>
      </c>
      <c r="F51">
        <v>11.8</v>
      </c>
      <c r="G51">
        <v>11.9</v>
      </c>
      <c r="H51">
        <v>12.1</v>
      </c>
      <c r="I51">
        <v>12.3</v>
      </c>
    </row>
    <row r="52" spans="1:9">
      <c r="A52">
        <v>86</v>
      </c>
      <c r="B52">
        <v>11.6</v>
      </c>
      <c r="C52">
        <v>11.8</v>
      </c>
      <c r="D52">
        <v>11.9</v>
      </c>
      <c r="E52">
        <v>12.1</v>
      </c>
      <c r="F52">
        <v>12.2</v>
      </c>
      <c r="G52">
        <v>12.4</v>
      </c>
      <c r="H52">
        <v>12.6</v>
      </c>
      <c r="I52">
        <v>12.8</v>
      </c>
    </row>
    <row r="53" spans="1:9">
      <c r="A53">
        <v>88</v>
      </c>
      <c r="B53">
        <v>12.1</v>
      </c>
      <c r="C53">
        <v>12.2</v>
      </c>
      <c r="D53">
        <v>12.4</v>
      </c>
      <c r="E53">
        <v>12.6</v>
      </c>
      <c r="F53">
        <v>12.7</v>
      </c>
      <c r="G53">
        <v>12.9</v>
      </c>
      <c r="H53">
        <v>13.1</v>
      </c>
      <c r="I53">
        <v>13.3</v>
      </c>
    </row>
    <row r="54" spans="1:9">
      <c r="A54">
        <v>90</v>
      </c>
      <c r="B54">
        <v>12.6</v>
      </c>
      <c r="C54">
        <v>12.7</v>
      </c>
      <c r="D54">
        <v>12.9</v>
      </c>
      <c r="E54">
        <v>13.1</v>
      </c>
      <c r="F54">
        <v>13.2</v>
      </c>
      <c r="G54">
        <v>13.4</v>
      </c>
      <c r="H54">
        <v>13.6</v>
      </c>
      <c r="I54">
        <v>13.8</v>
      </c>
    </row>
    <row r="55" spans="1:9">
      <c r="A55">
        <v>92</v>
      </c>
      <c r="B55">
        <v>13.1</v>
      </c>
      <c r="C55">
        <v>13.2</v>
      </c>
      <c r="D55">
        <v>13.4</v>
      </c>
      <c r="E55">
        <v>13.6</v>
      </c>
      <c r="F55">
        <v>13.7</v>
      </c>
      <c r="G55">
        <v>13.9</v>
      </c>
      <c r="H55">
        <v>14.1</v>
      </c>
      <c r="I55">
        <v>14.3</v>
      </c>
    </row>
    <row r="56" spans="1:9">
      <c r="A56">
        <v>94</v>
      </c>
      <c r="B56">
        <v>13.5</v>
      </c>
      <c r="C56">
        <v>13.7</v>
      </c>
      <c r="D56">
        <v>13.9</v>
      </c>
      <c r="E56">
        <v>14.1</v>
      </c>
      <c r="F56">
        <v>14.3</v>
      </c>
      <c r="G56">
        <v>14.5</v>
      </c>
      <c r="H56">
        <v>14.7</v>
      </c>
      <c r="I56">
        <v>14.9</v>
      </c>
    </row>
    <row r="57" spans="1:9">
      <c r="A57">
        <v>96</v>
      </c>
      <c r="B57">
        <v>14</v>
      </c>
      <c r="C57">
        <v>14.2</v>
      </c>
      <c r="D57">
        <v>14.4</v>
      </c>
      <c r="E57">
        <v>14.6</v>
      </c>
      <c r="F57">
        <v>14.8</v>
      </c>
      <c r="G57">
        <v>15</v>
      </c>
      <c r="H57">
        <v>15.2</v>
      </c>
      <c r="I57">
        <v>15.4</v>
      </c>
    </row>
    <row r="58" spans="1:9">
      <c r="A58">
        <v>98</v>
      </c>
      <c r="B58">
        <v>14.6</v>
      </c>
      <c r="C58">
        <v>14.7</v>
      </c>
      <c r="D58">
        <v>14.9</v>
      </c>
      <c r="E58">
        <v>15.1</v>
      </c>
      <c r="F58">
        <v>15.3</v>
      </c>
      <c r="G58">
        <v>15.6</v>
      </c>
      <c r="H58">
        <v>15.8</v>
      </c>
      <c r="I58">
        <v>16</v>
      </c>
    </row>
    <row r="59" spans="1:9">
      <c r="A59">
        <v>100</v>
      </c>
      <c r="B59">
        <v>15.1</v>
      </c>
      <c r="C59">
        <v>15.3</v>
      </c>
      <c r="D59">
        <v>15.5</v>
      </c>
      <c r="E59">
        <v>15.7</v>
      </c>
      <c r="F59">
        <v>15.9</v>
      </c>
      <c r="G59">
        <v>16.100000000000001</v>
      </c>
      <c r="H59">
        <v>16.3</v>
      </c>
      <c r="I59">
        <v>16.600000000000001</v>
      </c>
    </row>
    <row r="60" spans="1:9">
      <c r="A60">
        <v>102</v>
      </c>
      <c r="B60">
        <v>15.6</v>
      </c>
      <c r="C60">
        <v>15.8</v>
      </c>
      <c r="D60">
        <v>16</v>
      </c>
      <c r="E60">
        <v>16.2</v>
      </c>
      <c r="F60">
        <v>16.5</v>
      </c>
      <c r="G60">
        <v>16.7</v>
      </c>
      <c r="H60">
        <v>16.899999999999999</v>
      </c>
      <c r="I60">
        <v>17.2</v>
      </c>
    </row>
    <row r="61" spans="1:9">
      <c r="A61">
        <v>104</v>
      </c>
      <c r="B61">
        <v>16.2</v>
      </c>
      <c r="C61">
        <v>16.399999999999999</v>
      </c>
      <c r="D61">
        <v>16.600000000000001</v>
      </c>
      <c r="E61">
        <v>16.8</v>
      </c>
      <c r="F61">
        <v>17</v>
      </c>
      <c r="G61">
        <v>17.3</v>
      </c>
      <c r="H61">
        <v>17.5</v>
      </c>
      <c r="I61">
        <v>17.7</v>
      </c>
    </row>
    <row r="62" spans="1:9">
      <c r="A62">
        <v>106</v>
      </c>
      <c r="B62">
        <v>16.7</v>
      </c>
      <c r="C62">
        <v>16.899999999999999</v>
      </c>
      <c r="D62">
        <v>17.100000000000001</v>
      </c>
      <c r="E62">
        <v>17.399999999999999</v>
      </c>
      <c r="F62">
        <v>17.600000000000001</v>
      </c>
      <c r="G62">
        <v>17.8</v>
      </c>
      <c r="H62">
        <v>18.100000000000001</v>
      </c>
      <c r="I62">
        <v>18.399999999999999</v>
      </c>
    </row>
    <row r="63" spans="1:9">
      <c r="A63">
        <v>108</v>
      </c>
      <c r="B63">
        <v>17.3</v>
      </c>
      <c r="C63">
        <v>17.5</v>
      </c>
      <c r="D63">
        <v>17.7</v>
      </c>
      <c r="E63">
        <v>17.899999999999999</v>
      </c>
      <c r="F63">
        <v>18.2</v>
      </c>
      <c r="G63">
        <v>18.399999999999999</v>
      </c>
      <c r="H63">
        <v>18.7</v>
      </c>
      <c r="I63">
        <v>19</v>
      </c>
    </row>
    <row r="64" spans="1:9">
      <c r="A64">
        <v>110</v>
      </c>
      <c r="B64">
        <v>17.8</v>
      </c>
      <c r="C64">
        <v>18.100000000000001</v>
      </c>
      <c r="D64">
        <v>18.3</v>
      </c>
      <c r="E64">
        <v>18.5</v>
      </c>
      <c r="F64">
        <v>18.8</v>
      </c>
      <c r="G64">
        <v>19</v>
      </c>
      <c r="H64">
        <v>19.3</v>
      </c>
      <c r="I64">
        <v>19.600000000000001</v>
      </c>
    </row>
    <row r="65" spans="1:9">
      <c r="A65">
        <v>112</v>
      </c>
      <c r="B65">
        <v>18.399999999999999</v>
      </c>
      <c r="C65">
        <v>18.600000000000001</v>
      </c>
      <c r="D65">
        <v>18.899999999999999</v>
      </c>
      <c r="E65">
        <v>19.100000000000001</v>
      </c>
      <c r="F65">
        <v>19.399999999999999</v>
      </c>
      <c r="G65">
        <v>19.7</v>
      </c>
      <c r="H65">
        <v>19.899999999999999</v>
      </c>
      <c r="I65">
        <v>20.2</v>
      </c>
    </row>
    <row r="66" spans="1:9">
      <c r="A66">
        <v>114</v>
      </c>
      <c r="B66">
        <v>19</v>
      </c>
      <c r="C66">
        <v>19.2</v>
      </c>
      <c r="D66">
        <v>19.5</v>
      </c>
      <c r="E66">
        <v>19.7</v>
      </c>
      <c r="F66">
        <v>20</v>
      </c>
      <c r="G66">
        <v>20.3</v>
      </c>
      <c r="H66">
        <v>20.6</v>
      </c>
      <c r="I66">
        <v>20.9</v>
      </c>
    </row>
    <row r="67" spans="1:9">
      <c r="A67">
        <v>116</v>
      </c>
      <c r="B67">
        <v>19.600000000000001</v>
      </c>
      <c r="C67">
        <v>19.8</v>
      </c>
      <c r="D67">
        <v>20.100000000000001</v>
      </c>
      <c r="E67">
        <v>20.399999999999999</v>
      </c>
      <c r="F67">
        <v>20.6</v>
      </c>
      <c r="G67">
        <v>20.9</v>
      </c>
      <c r="H67">
        <v>21.2</v>
      </c>
      <c r="I67">
        <v>21.5</v>
      </c>
    </row>
    <row r="68" spans="1:9">
      <c r="A68">
        <v>118</v>
      </c>
      <c r="B68">
        <v>20.2</v>
      </c>
      <c r="C68">
        <v>20.399999999999999</v>
      </c>
      <c r="D68">
        <v>20.7</v>
      </c>
      <c r="E68">
        <v>21</v>
      </c>
      <c r="F68">
        <v>21.3</v>
      </c>
      <c r="G68">
        <v>21.6</v>
      </c>
      <c r="H68">
        <v>21.9</v>
      </c>
      <c r="I68">
        <v>22.2</v>
      </c>
    </row>
    <row r="69" spans="1:9">
      <c r="A69">
        <v>120</v>
      </c>
      <c r="B69">
        <v>20.8</v>
      </c>
      <c r="C69">
        <v>21.1</v>
      </c>
      <c r="D69">
        <v>21.3</v>
      </c>
      <c r="E69">
        <v>21.6</v>
      </c>
      <c r="F69">
        <v>21.9</v>
      </c>
      <c r="G69">
        <v>22.2</v>
      </c>
      <c r="H69">
        <v>22.5</v>
      </c>
      <c r="I69">
        <v>22.9</v>
      </c>
    </row>
    <row r="70" spans="1:9">
      <c r="A70">
        <v>122</v>
      </c>
      <c r="B70">
        <v>21.4</v>
      </c>
      <c r="C70">
        <v>21.7</v>
      </c>
      <c r="D70">
        <v>22</v>
      </c>
      <c r="E70">
        <v>22.3</v>
      </c>
      <c r="F70">
        <v>22.6</v>
      </c>
      <c r="G70">
        <v>22.9</v>
      </c>
      <c r="H70">
        <v>23.2</v>
      </c>
      <c r="I70">
        <v>23.6</v>
      </c>
    </row>
    <row r="71" spans="1:9">
      <c r="A71">
        <v>124</v>
      </c>
      <c r="B71">
        <v>22</v>
      </c>
      <c r="C71">
        <v>22.3</v>
      </c>
      <c r="D71">
        <v>22.6</v>
      </c>
      <c r="E71">
        <v>22.9</v>
      </c>
      <c r="F71">
        <v>23.2</v>
      </c>
      <c r="G71">
        <v>23.6</v>
      </c>
      <c r="H71">
        <v>23.9</v>
      </c>
      <c r="I71">
        <v>24.3</v>
      </c>
    </row>
    <row r="72" spans="1:9">
      <c r="A72">
        <v>126</v>
      </c>
      <c r="B72">
        <v>22.7</v>
      </c>
      <c r="C72">
        <v>23</v>
      </c>
      <c r="D72">
        <v>23.3</v>
      </c>
      <c r="E72">
        <v>23.6</v>
      </c>
      <c r="F72">
        <v>23.9</v>
      </c>
      <c r="G72">
        <v>24.3</v>
      </c>
      <c r="H72">
        <v>24.6</v>
      </c>
      <c r="I72">
        <v>25</v>
      </c>
    </row>
    <row r="73" spans="1:9">
      <c r="A73">
        <v>128</v>
      </c>
      <c r="B73">
        <v>23.3</v>
      </c>
      <c r="C73">
        <v>23.6</v>
      </c>
      <c r="D73">
        <v>24</v>
      </c>
      <c r="E73">
        <v>24.3</v>
      </c>
      <c r="F73">
        <v>24.6</v>
      </c>
      <c r="G73">
        <v>25</v>
      </c>
      <c r="H73">
        <v>25.3</v>
      </c>
      <c r="I73">
        <v>25.7</v>
      </c>
    </row>
    <row r="74" spans="1:9">
      <c r="A74">
        <v>130</v>
      </c>
      <c r="B74">
        <v>24</v>
      </c>
      <c r="C74">
        <v>24.3</v>
      </c>
      <c r="D74">
        <v>24.6</v>
      </c>
      <c r="E74">
        <v>25</v>
      </c>
      <c r="F74">
        <v>25.3</v>
      </c>
      <c r="G74">
        <v>25.7</v>
      </c>
      <c r="H74">
        <v>26.1</v>
      </c>
      <c r="I74">
        <v>26.5</v>
      </c>
    </row>
    <row r="75" spans="1:9">
      <c r="A75">
        <v>132</v>
      </c>
      <c r="B75">
        <v>24.7</v>
      </c>
      <c r="C75">
        <v>25</v>
      </c>
      <c r="D75">
        <v>25.3</v>
      </c>
      <c r="E75">
        <v>25.7</v>
      </c>
      <c r="F75">
        <v>26</v>
      </c>
      <c r="G75">
        <v>26.4</v>
      </c>
      <c r="H75">
        <v>26.8</v>
      </c>
      <c r="I75">
        <v>27.2</v>
      </c>
    </row>
    <row r="76" spans="1:9">
      <c r="A76">
        <v>134</v>
      </c>
      <c r="B76">
        <v>25.3</v>
      </c>
      <c r="C76">
        <v>25.7</v>
      </c>
      <c r="D76">
        <v>26</v>
      </c>
      <c r="E76">
        <v>26.4</v>
      </c>
      <c r="F76">
        <v>26.8</v>
      </c>
      <c r="G76">
        <v>27.2</v>
      </c>
      <c r="H76">
        <v>27.6</v>
      </c>
      <c r="I76">
        <v>28</v>
      </c>
    </row>
    <row r="77" spans="1:9">
      <c r="A77">
        <v>136</v>
      </c>
      <c r="B77">
        <v>26</v>
      </c>
      <c r="C77">
        <v>26.4</v>
      </c>
      <c r="D77">
        <v>26.8</v>
      </c>
      <c r="E77">
        <v>27.1</v>
      </c>
      <c r="F77">
        <v>27.5</v>
      </c>
      <c r="G77">
        <v>27.9</v>
      </c>
      <c r="H77">
        <v>28.3</v>
      </c>
      <c r="I77">
        <v>28.7</v>
      </c>
    </row>
    <row r="78" spans="1:9">
      <c r="A78">
        <v>138</v>
      </c>
      <c r="B78">
        <v>26.7</v>
      </c>
      <c r="C78">
        <v>27.1</v>
      </c>
      <c r="D78">
        <v>27.5</v>
      </c>
      <c r="E78">
        <v>27.9</v>
      </c>
      <c r="F78">
        <v>28.3</v>
      </c>
      <c r="G78">
        <v>28.7</v>
      </c>
      <c r="H78">
        <v>29.1</v>
      </c>
      <c r="I78">
        <v>29.5</v>
      </c>
    </row>
    <row r="79" spans="1:9">
      <c r="A79">
        <v>140</v>
      </c>
      <c r="B79">
        <v>27.5</v>
      </c>
      <c r="C79">
        <v>27.8</v>
      </c>
      <c r="D79">
        <v>28.2</v>
      </c>
      <c r="E79">
        <v>28.6</v>
      </c>
      <c r="F79">
        <v>29</v>
      </c>
      <c r="G79">
        <v>29.4</v>
      </c>
      <c r="H79">
        <v>29.8</v>
      </c>
      <c r="I79">
        <v>30.3</v>
      </c>
    </row>
    <row r="80" spans="1:9">
      <c r="A80">
        <v>142</v>
      </c>
      <c r="B80">
        <v>28.2</v>
      </c>
      <c r="C80">
        <v>28.6</v>
      </c>
      <c r="D80">
        <v>29</v>
      </c>
      <c r="E80">
        <v>29.4</v>
      </c>
      <c r="F80">
        <v>29.8</v>
      </c>
      <c r="G80">
        <v>30.2</v>
      </c>
      <c r="H80">
        <v>30.6</v>
      </c>
      <c r="I80">
        <v>31</v>
      </c>
    </row>
    <row r="81" spans="1:9">
      <c r="A81">
        <v>144</v>
      </c>
      <c r="B81">
        <v>28.9</v>
      </c>
      <c r="C81">
        <v>29.3</v>
      </c>
      <c r="D81">
        <v>29.7</v>
      </c>
      <c r="E81">
        <v>30.1</v>
      </c>
      <c r="F81">
        <v>30.5</v>
      </c>
      <c r="G81">
        <v>31</v>
      </c>
      <c r="H81">
        <v>31.4</v>
      </c>
      <c r="I81">
        <v>31.8</v>
      </c>
    </row>
    <row r="82" spans="1:9">
      <c r="A82">
        <v>146</v>
      </c>
      <c r="B82">
        <v>29.7</v>
      </c>
      <c r="C82">
        <v>30.1</v>
      </c>
      <c r="D82">
        <v>30.5</v>
      </c>
      <c r="E82">
        <v>30.9</v>
      </c>
      <c r="F82">
        <v>31.3</v>
      </c>
      <c r="G82">
        <v>31.7</v>
      </c>
      <c r="H82">
        <v>32.1</v>
      </c>
      <c r="I82">
        <v>32.6</v>
      </c>
    </row>
    <row r="83" spans="1:9">
      <c r="A83">
        <v>148</v>
      </c>
      <c r="B83">
        <v>30.4</v>
      </c>
      <c r="C83">
        <v>30.8</v>
      </c>
      <c r="D83">
        <v>31.2</v>
      </c>
      <c r="E83">
        <v>31.7</v>
      </c>
      <c r="F83">
        <v>32.1</v>
      </c>
      <c r="G83">
        <v>32.5</v>
      </c>
      <c r="H83">
        <v>32.9</v>
      </c>
      <c r="I83">
        <v>33.299999999999997</v>
      </c>
    </row>
    <row r="84" spans="1:9">
      <c r="A84">
        <v>150</v>
      </c>
      <c r="B84">
        <v>31.2</v>
      </c>
      <c r="C84">
        <v>31.6</v>
      </c>
      <c r="D84">
        <v>32</v>
      </c>
      <c r="E84">
        <v>32.4</v>
      </c>
      <c r="F84">
        <v>32.9</v>
      </c>
      <c r="G84">
        <v>33.299999999999997</v>
      </c>
      <c r="H84">
        <v>33.700000000000003</v>
      </c>
      <c r="I84">
        <v>34.1</v>
      </c>
    </row>
    <row r="85" spans="1:9">
      <c r="A85">
        <v>152</v>
      </c>
      <c r="B85">
        <v>32</v>
      </c>
      <c r="C85">
        <v>32.4</v>
      </c>
      <c r="D85">
        <v>32.799999999999997</v>
      </c>
      <c r="E85">
        <v>33.200000000000003</v>
      </c>
      <c r="F85">
        <v>33.6</v>
      </c>
      <c r="G85">
        <v>34.1</v>
      </c>
      <c r="H85">
        <v>34.5</v>
      </c>
      <c r="I85">
        <v>34.9</v>
      </c>
    </row>
    <row r="86" spans="1:9">
      <c r="A86">
        <v>154</v>
      </c>
      <c r="B86">
        <v>32.700000000000003</v>
      </c>
      <c r="C86">
        <v>33.1</v>
      </c>
      <c r="D86">
        <v>33.6</v>
      </c>
      <c r="E86">
        <v>34</v>
      </c>
      <c r="F86">
        <v>34.4</v>
      </c>
      <c r="G86">
        <v>34.799999999999997</v>
      </c>
      <c r="H86">
        <v>35.299999999999997</v>
      </c>
      <c r="I86">
        <v>35.700000000000003</v>
      </c>
    </row>
    <row r="87" spans="1:9">
      <c r="A87">
        <v>156</v>
      </c>
      <c r="B87">
        <v>33.5</v>
      </c>
      <c r="C87">
        <v>33.9</v>
      </c>
      <c r="D87">
        <v>34.299999999999997</v>
      </c>
      <c r="E87">
        <v>34.799999999999997</v>
      </c>
      <c r="F87">
        <v>35.200000000000003</v>
      </c>
      <c r="G87">
        <v>35.6</v>
      </c>
      <c r="H87">
        <v>36.1</v>
      </c>
      <c r="I87">
        <v>36.5</v>
      </c>
    </row>
    <row r="88" spans="1:9">
      <c r="A88">
        <v>158</v>
      </c>
      <c r="B88">
        <v>34.299999999999997</v>
      </c>
      <c r="C88">
        <v>34.700000000000003</v>
      </c>
      <c r="D88">
        <v>35.1</v>
      </c>
      <c r="E88">
        <v>35.6</v>
      </c>
      <c r="F88">
        <v>36</v>
      </c>
      <c r="G88">
        <v>36.4</v>
      </c>
      <c r="H88">
        <v>36.799999999999997</v>
      </c>
      <c r="I88">
        <v>37.299999999999997</v>
      </c>
    </row>
    <row r="89" spans="1:9">
      <c r="A89">
        <v>160</v>
      </c>
      <c r="B89">
        <v>35.1</v>
      </c>
      <c r="C89">
        <v>35.5</v>
      </c>
      <c r="D89">
        <v>35.9</v>
      </c>
      <c r="E89">
        <v>36.299999999999997</v>
      </c>
      <c r="F89">
        <v>36.799999999999997</v>
      </c>
      <c r="G89">
        <v>37.200000000000003</v>
      </c>
      <c r="H89">
        <v>37.6</v>
      </c>
      <c r="I89">
        <v>38.1</v>
      </c>
    </row>
    <row r="90" spans="1:9">
      <c r="A90">
        <v>162</v>
      </c>
      <c r="B90">
        <v>35.9</v>
      </c>
      <c r="C90">
        <v>36.299999999999997</v>
      </c>
      <c r="D90">
        <v>36.700000000000003</v>
      </c>
      <c r="E90">
        <v>37.1</v>
      </c>
      <c r="F90">
        <v>37.6</v>
      </c>
      <c r="G90">
        <v>38</v>
      </c>
      <c r="H90">
        <v>38.4</v>
      </c>
      <c r="I90">
        <v>38.9</v>
      </c>
    </row>
    <row r="91" spans="1:9">
      <c r="A91">
        <v>164</v>
      </c>
      <c r="B91">
        <v>36.6</v>
      </c>
      <c r="C91">
        <v>37.1</v>
      </c>
      <c r="D91">
        <v>37.5</v>
      </c>
      <c r="E91">
        <v>37.9</v>
      </c>
      <c r="F91">
        <v>38.4</v>
      </c>
      <c r="G91">
        <v>38.799999999999997</v>
      </c>
      <c r="H91">
        <v>39.200000000000003</v>
      </c>
      <c r="I91">
        <v>39.700000000000003</v>
      </c>
    </row>
    <row r="92" spans="1:9">
      <c r="A92">
        <v>166</v>
      </c>
      <c r="B92">
        <v>37.4</v>
      </c>
      <c r="C92">
        <v>37.9</v>
      </c>
      <c r="D92">
        <v>38.299999999999997</v>
      </c>
      <c r="E92">
        <v>38.700000000000003</v>
      </c>
      <c r="F92">
        <v>39.200000000000003</v>
      </c>
      <c r="G92">
        <v>39.6</v>
      </c>
      <c r="H92">
        <v>40</v>
      </c>
      <c r="I92">
        <v>40.5</v>
      </c>
    </row>
    <row r="93" spans="1:9">
      <c r="A93">
        <v>168</v>
      </c>
      <c r="B93">
        <v>38.200000000000003</v>
      </c>
      <c r="C93">
        <v>38.700000000000003</v>
      </c>
      <c r="D93">
        <v>39.1</v>
      </c>
      <c r="E93">
        <v>39.5</v>
      </c>
      <c r="F93">
        <v>40</v>
      </c>
      <c r="G93">
        <v>40.4</v>
      </c>
      <c r="H93">
        <v>40.799999999999997</v>
      </c>
      <c r="I93">
        <v>41.3</v>
      </c>
    </row>
    <row r="94" spans="1:9">
      <c r="A94">
        <v>170</v>
      </c>
      <c r="B94">
        <v>39</v>
      </c>
      <c r="C94">
        <v>39.5</v>
      </c>
      <c r="D94">
        <v>39.9</v>
      </c>
      <c r="E94">
        <v>40.299999999999997</v>
      </c>
      <c r="F94">
        <v>40.799999999999997</v>
      </c>
      <c r="G94">
        <v>41.2</v>
      </c>
      <c r="H94">
        <v>41.7</v>
      </c>
      <c r="I94">
        <v>42.1</v>
      </c>
    </row>
    <row r="95" spans="1:9">
      <c r="A95">
        <v>172</v>
      </c>
      <c r="B95">
        <v>39.799999999999997</v>
      </c>
      <c r="C95">
        <v>40.299999999999997</v>
      </c>
      <c r="D95">
        <v>40.700000000000003</v>
      </c>
      <c r="E95">
        <v>41.1</v>
      </c>
      <c r="F95">
        <v>41.6</v>
      </c>
      <c r="G95">
        <v>42</v>
      </c>
      <c r="H95">
        <v>42.5</v>
      </c>
      <c r="I95">
        <v>42.9</v>
      </c>
    </row>
    <row r="96" spans="1:9">
      <c r="A96">
        <v>174</v>
      </c>
      <c r="B96">
        <v>40.6</v>
      </c>
      <c r="C96">
        <v>41.1</v>
      </c>
      <c r="D96">
        <v>41.5</v>
      </c>
      <c r="E96">
        <v>42</v>
      </c>
      <c r="F96">
        <v>42.4</v>
      </c>
      <c r="G96">
        <v>42.8</v>
      </c>
      <c r="H96">
        <v>43.3</v>
      </c>
      <c r="I96">
        <v>43.7</v>
      </c>
    </row>
    <row r="97" spans="1:9">
      <c r="A97">
        <v>176</v>
      </c>
      <c r="B97">
        <v>41.4</v>
      </c>
      <c r="C97">
        <v>41.9</v>
      </c>
      <c r="D97">
        <v>42.3</v>
      </c>
      <c r="E97">
        <v>42.8</v>
      </c>
      <c r="F97">
        <v>43.2</v>
      </c>
      <c r="G97">
        <v>43.7</v>
      </c>
      <c r="H97">
        <v>44.1</v>
      </c>
      <c r="I97">
        <v>44.6</v>
      </c>
    </row>
    <row r="98" spans="1:9">
      <c r="A98">
        <v>178</v>
      </c>
      <c r="B98">
        <v>42.3</v>
      </c>
      <c r="C98">
        <v>42.7</v>
      </c>
      <c r="D98">
        <v>43.1</v>
      </c>
      <c r="E98">
        <v>43.6</v>
      </c>
      <c r="F98">
        <v>44</v>
      </c>
      <c r="G98">
        <v>44.5</v>
      </c>
      <c r="H98">
        <v>44.9</v>
      </c>
      <c r="I98">
        <v>45.4</v>
      </c>
    </row>
    <row r="99" spans="1:9">
      <c r="A99">
        <v>180</v>
      </c>
      <c r="B99">
        <v>43.1</v>
      </c>
      <c r="C99">
        <v>43.5</v>
      </c>
      <c r="D99">
        <v>44</v>
      </c>
      <c r="E99">
        <v>44.4</v>
      </c>
      <c r="F99">
        <v>44.9</v>
      </c>
      <c r="G99">
        <v>45.3</v>
      </c>
      <c r="H99">
        <v>45.8</v>
      </c>
      <c r="I99">
        <v>46.2</v>
      </c>
    </row>
    <row r="100" spans="1:9">
      <c r="A100">
        <v>182</v>
      </c>
      <c r="B100">
        <v>43.9</v>
      </c>
      <c r="C100">
        <v>44.3</v>
      </c>
      <c r="D100">
        <v>44.8</v>
      </c>
      <c r="E100">
        <v>45.2</v>
      </c>
      <c r="F100">
        <v>45.7</v>
      </c>
      <c r="G100">
        <v>46.1</v>
      </c>
      <c r="H100">
        <v>46.6</v>
      </c>
      <c r="I100">
        <v>47</v>
      </c>
    </row>
    <row r="101" spans="1:9">
      <c r="A101">
        <v>184</v>
      </c>
      <c r="B101">
        <v>44.7</v>
      </c>
      <c r="C101">
        <v>45.2</v>
      </c>
      <c r="D101">
        <v>45.6</v>
      </c>
      <c r="E101">
        <v>46.1</v>
      </c>
      <c r="F101">
        <v>46.5</v>
      </c>
      <c r="G101">
        <v>47</v>
      </c>
      <c r="H101">
        <v>47.4</v>
      </c>
      <c r="I101">
        <v>47.9</v>
      </c>
    </row>
    <row r="102" spans="1:9">
      <c r="A102">
        <v>186</v>
      </c>
      <c r="B102">
        <v>45.5</v>
      </c>
      <c r="C102">
        <v>46</v>
      </c>
      <c r="D102">
        <v>46.4</v>
      </c>
      <c r="E102">
        <v>46.9</v>
      </c>
      <c r="F102">
        <v>47.3</v>
      </c>
      <c r="G102">
        <v>47.8</v>
      </c>
      <c r="H102">
        <v>48.3</v>
      </c>
      <c r="I102">
        <v>48.7</v>
      </c>
    </row>
    <row r="103" spans="1:9">
      <c r="A103">
        <v>188</v>
      </c>
      <c r="B103">
        <v>46.4</v>
      </c>
      <c r="C103">
        <v>46.8</v>
      </c>
      <c r="D103">
        <v>47.3</v>
      </c>
      <c r="E103">
        <v>47.7</v>
      </c>
      <c r="F103">
        <v>48.2</v>
      </c>
      <c r="G103">
        <v>48.6</v>
      </c>
      <c r="H103">
        <v>49.1</v>
      </c>
      <c r="I103">
        <v>49.6</v>
      </c>
    </row>
    <row r="104" spans="1:9">
      <c r="A104">
        <v>190</v>
      </c>
      <c r="B104">
        <v>47.2</v>
      </c>
      <c r="C104">
        <v>47.7</v>
      </c>
      <c r="D104">
        <v>48.1</v>
      </c>
      <c r="E104">
        <v>48.6</v>
      </c>
      <c r="F104">
        <v>49</v>
      </c>
      <c r="G104">
        <v>49.5</v>
      </c>
      <c r="H104">
        <v>49.9</v>
      </c>
      <c r="I104">
        <v>50.4</v>
      </c>
    </row>
    <row r="105" spans="1:9">
      <c r="A105">
        <v>192</v>
      </c>
      <c r="B105">
        <v>48</v>
      </c>
      <c r="C105">
        <v>48.5</v>
      </c>
      <c r="D105">
        <v>48.9</v>
      </c>
      <c r="E105">
        <v>49.4</v>
      </c>
      <c r="F105">
        <v>49.9</v>
      </c>
      <c r="G105">
        <v>50.3</v>
      </c>
      <c r="H105">
        <v>50.8</v>
      </c>
      <c r="I105">
        <v>51.2</v>
      </c>
    </row>
    <row r="106" spans="1:9">
      <c r="A106">
        <v>194</v>
      </c>
      <c r="B106">
        <v>48.9</v>
      </c>
      <c r="C106">
        <v>49.3</v>
      </c>
      <c r="D106">
        <v>49.8</v>
      </c>
      <c r="E106">
        <v>50.2</v>
      </c>
      <c r="F106">
        <v>50.7</v>
      </c>
      <c r="G106">
        <v>51.2</v>
      </c>
      <c r="H106">
        <v>51.6</v>
      </c>
      <c r="I106">
        <v>52.1</v>
      </c>
    </row>
    <row r="107" spans="1:9">
      <c r="A107">
        <v>196</v>
      </c>
      <c r="B107">
        <v>49.7</v>
      </c>
      <c r="C107">
        <v>50.2</v>
      </c>
      <c r="D107">
        <v>50.6</v>
      </c>
      <c r="E107">
        <v>51.1</v>
      </c>
      <c r="F107">
        <v>51.6</v>
      </c>
      <c r="G107">
        <v>52</v>
      </c>
      <c r="H107">
        <v>52.5</v>
      </c>
      <c r="I107">
        <v>53</v>
      </c>
    </row>
    <row r="108" spans="1:9">
      <c r="A108">
        <v>198</v>
      </c>
      <c r="B108">
        <v>50.6</v>
      </c>
      <c r="C108">
        <v>51</v>
      </c>
      <c r="D108">
        <v>51.5</v>
      </c>
      <c r="E108">
        <v>51.9</v>
      </c>
      <c r="F108">
        <v>52.4</v>
      </c>
      <c r="G108">
        <v>52.9</v>
      </c>
      <c r="H108">
        <v>53.3</v>
      </c>
      <c r="I108">
        <v>53.8</v>
      </c>
    </row>
    <row r="109" spans="1:9">
      <c r="A109">
        <v>200</v>
      </c>
      <c r="B109">
        <v>51.4</v>
      </c>
      <c r="C109">
        <v>51.9</v>
      </c>
      <c r="D109">
        <v>52.3</v>
      </c>
      <c r="E109">
        <v>52.8</v>
      </c>
      <c r="F109">
        <v>53.3</v>
      </c>
      <c r="G109">
        <v>53.7</v>
      </c>
      <c r="H109">
        <v>54.2</v>
      </c>
      <c r="I109">
        <v>54.7</v>
      </c>
    </row>
    <row r="110" spans="1:9">
      <c r="A110">
        <v>202</v>
      </c>
      <c r="B110">
        <v>52.3</v>
      </c>
      <c r="C110">
        <v>52.7</v>
      </c>
      <c r="D110">
        <v>53.2</v>
      </c>
      <c r="E110">
        <v>53.7</v>
      </c>
      <c r="F110">
        <v>54.1</v>
      </c>
      <c r="G110">
        <v>54.6</v>
      </c>
      <c r="H110">
        <v>55.1</v>
      </c>
      <c r="I110">
        <v>55.5</v>
      </c>
    </row>
    <row r="111" spans="1:9">
      <c r="A111">
        <v>204</v>
      </c>
      <c r="B111">
        <v>53.1</v>
      </c>
      <c r="C111">
        <v>53.6</v>
      </c>
      <c r="D111">
        <v>54</v>
      </c>
      <c r="E111">
        <v>54.5</v>
      </c>
      <c r="F111">
        <v>55</v>
      </c>
      <c r="G111">
        <v>55.5</v>
      </c>
      <c r="H111">
        <v>55.9</v>
      </c>
      <c r="I111">
        <v>56.4</v>
      </c>
    </row>
    <row r="112" spans="1:9">
      <c r="A112">
        <v>206</v>
      </c>
      <c r="B112">
        <v>54</v>
      </c>
      <c r="C112">
        <v>54.4</v>
      </c>
      <c r="D112">
        <v>54.9</v>
      </c>
      <c r="E112">
        <v>55.4</v>
      </c>
      <c r="F112">
        <v>55.8</v>
      </c>
      <c r="G112">
        <v>56.3</v>
      </c>
      <c r="H112">
        <v>56.8</v>
      </c>
      <c r="I112">
        <v>57.3</v>
      </c>
    </row>
    <row r="113" spans="1:9">
      <c r="A113">
        <v>208</v>
      </c>
      <c r="B113">
        <v>54.8</v>
      </c>
      <c r="C113">
        <v>55.3</v>
      </c>
      <c r="D113">
        <v>55.8</v>
      </c>
      <c r="E113">
        <v>56.2</v>
      </c>
      <c r="F113">
        <v>56.7</v>
      </c>
      <c r="G113">
        <v>57.2</v>
      </c>
      <c r="H113">
        <v>57.7</v>
      </c>
      <c r="I113">
        <v>58.1</v>
      </c>
    </row>
    <row r="114" spans="1:9">
      <c r="A114">
        <v>210</v>
      </c>
      <c r="B114">
        <v>55.7</v>
      </c>
      <c r="C114">
        <v>56.2</v>
      </c>
      <c r="D114">
        <v>56.6</v>
      </c>
      <c r="E114">
        <v>57.1</v>
      </c>
      <c r="F114">
        <v>57.6</v>
      </c>
      <c r="G114">
        <v>58.1</v>
      </c>
      <c r="H114">
        <v>58.5</v>
      </c>
      <c r="I114">
        <v>59</v>
      </c>
    </row>
    <row r="115" spans="1:9">
      <c r="A115">
        <v>212</v>
      </c>
      <c r="B115">
        <v>56.6</v>
      </c>
      <c r="C115">
        <v>57</v>
      </c>
      <c r="D115">
        <v>57.5</v>
      </c>
      <c r="E115">
        <v>58</v>
      </c>
      <c r="F115">
        <v>58.5</v>
      </c>
      <c r="G115">
        <v>58.9</v>
      </c>
      <c r="H115">
        <v>59.4</v>
      </c>
      <c r="I115">
        <v>59.9</v>
      </c>
    </row>
    <row r="116" spans="1:9">
      <c r="A116">
        <v>214</v>
      </c>
      <c r="B116">
        <v>57.4</v>
      </c>
      <c r="C116">
        <v>57.9</v>
      </c>
      <c r="D116">
        <v>58.4</v>
      </c>
      <c r="E116">
        <v>58.9</v>
      </c>
      <c r="F116">
        <v>59.3</v>
      </c>
      <c r="G116">
        <v>59.8</v>
      </c>
      <c r="H116">
        <v>60.3</v>
      </c>
      <c r="I116">
        <v>60.8</v>
      </c>
    </row>
    <row r="117" spans="1:9">
      <c r="A117">
        <v>216</v>
      </c>
      <c r="B117">
        <v>58.3</v>
      </c>
      <c r="C117">
        <v>58.8</v>
      </c>
      <c r="D117">
        <v>59.3</v>
      </c>
      <c r="E117">
        <v>59.7</v>
      </c>
      <c r="F117">
        <v>60.2</v>
      </c>
      <c r="G117">
        <v>60.7</v>
      </c>
      <c r="H117">
        <v>61.2</v>
      </c>
      <c r="I117">
        <v>61.7</v>
      </c>
    </row>
    <row r="118" spans="1:9">
      <c r="A118">
        <v>218</v>
      </c>
      <c r="B118">
        <v>59.2</v>
      </c>
      <c r="C118">
        <v>59.7</v>
      </c>
      <c r="D118">
        <v>60.1</v>
      </c>
      <c r="E118">
        <v>60.6</v>
      </c>
      <c r="F118">
        <v>61.1</v>
      </c>
      <c r="G118">
        <v>61.6</v>
      </c>
      <c r="H118">
        <v>62.1</v>
      </c>
      <c r="I118">
        <v>62.6</v>
      </c>
    </row>
    <row r="119" spans="1:9">
      <c r="A119">
        <v>220</v>
      </c>
      <c r="B119">
        <v>60.1</v>
      </c>
      <c r="C119">
        <v>60.5</v>
      </c>
      <c r="D119">
        <v>61</v>
      </c>
      <c r="E119">
        <v>61.5</v>
      </c>
      <c r="F119">
        <v>62</v>
      </c>
      <c r="G119">
        <v>62.5</v>
      </c>
      <c r="H119">
        <v>63</v>
      </c>
      <c r="I119">
        <v>63.5</v>
      </c>
    </row>
    <row r="120" spans="1:9">
      <c r="A120">
        <v>222</v>
      </c>
      <c r="B120">
        <v>60.9</v>
      </c>
      <c r="C120">
        <v>61.4</v>
      </c>
      <c r="D120">
        <v>61.9</v>
      </c>
      <c r="E120">
        <v>62.4</v>
      </c>
      <c r="F120">
        <v>62.9</v>
      </c>
      <c r="G120">
        <v>63.4</v>
      </c>
      <c r="H120">
        <v>63.9</v>
      </c>
      <c r="I120">
        <v>64.400000000000006</v>
      </c>
    </row>
    <row r="121" spans="1:9">
      <c r="A121">
        <v>224</v>
      </c>
      <c r="B121">
        <v>61.8</v>
      </c>
      <c r="C121">
        <v>62.3</v>
      </c>
      <c r="D121">
        <v>62.8</v>
      </c>
      <c r="E121">
        <v>63.3</v>
      </c>
      <c r="F121">
        <v>63.8</v>
      </c>
      <c r="G121">
        <v>64.3</v>
      </c>
      <c r="H121">
        <v>64.8</v>
      </c>
      <c r="I121">
        <v>65.3</v>
      </c>
    </row>
    <row r="122" spans="1:9">
      <c r="A122">
        <v>226</v>
      </c>
      <c r="B122">
        <v>62.7</v>
      </c>
      <c r="C122">
        <v>63.2</v>
      </c>
      <c r="D122">
        <v>63.7</v>
      </c>
      <c r="E122">
        <v>64.2</v>
      </c>
      <c r="F122">
        <v>64.7</v>
      </c>
      <c r="G122">
        <v>65.2</v>
      </c>
      <c r="H122">
        <v>65.7</v>
      </c>
      <c r="I122">
        <v>66.2</v>
      </c>
    </row>
    <row r="123" spans="1:9">
      <c r="A123">
        <v>228</v>
      </c>
      <c r="B123">
        <v>63.6</v>
      </c>
      <c r="C123">
        <v>64.099999999999994</v>
      </c>
      <c r="D123">
        <v>64.599999999999994</v>
      </c>
      <c r="E123">
        <v>65.099999999999994</v>
      </c>
      <c r="F123">
        <v>65.599999999999994</v>
      </c>
      <c r="G123">
        <v>66.099999999999994</v>
      </c>
      <c r="H123">
        <v>66.599999999999994</v>
      </c>
      <c r="I123">
        <v>67.099999999999994</v>
      </c>
    </row>
    <row r="124" spans="1:9">
      <c r="A124">
        <v>230</v>
      </c>
      <c r="B124">
        <v>64.5</v>
      </c>
      <c r="C124">
        <v>65</v>
      </c>
      <c r="D124">
        <v>65.5</v>
      </c>
      <c r="E124">
        <v>66</v>
      </c>
      <c r="F124">
        <v>66.5</v>
      </c>
      <c r="G124">
        <v>67</v>
      </c>
      <c r="H124">
        <v>67.5</v>
      </c>
      <c r="I124">
        <v>68</v>
      </c>
    </row>
    <row r="125" spans="1:9">
      <c r="A125">
        <v>232</v>
      </c>
      <c r="B125">
        <v>65.400000000000006</v>
      </c>
      <c r="C125">
        <v>65.900000000000006</v>
      </c>
      <c r="D125">
        <v>66.400000000000006</v>
      </c>
      <c r="E125">
        <v>66.900000000000006</v>
      </c>
      <c r="F125">
        <v>67.400000000000006</v>
      </c>
      <c r="G125">
        <v>67.900000000000006</v>
      </c>
      <c r="H125">
        <v>68.400000000000006</v>
      </c>
      <c r="I125">
        <v>68.900000000000006</v>
      </c>
    </row>
    <row r="126" spans="1:9">
      <c r="A126">
        <v>234</v>
      </c>
      <c r="B126">
        <v>66.3</v>
      </c>
      <c r="C126">
        <v>66.8</v>
      </c>
      <c r="D126">
        <v>67.3</v>
      </c>
      <c r="E126">
        <v>67.8</v>
      </c>
      <c r="F126">
        <v>68.3</v>
      </c>
      <c r="G126">
        <v>68.8</v>
      </c>
      <c r="H126">
        <v>69.3</v>
      </c>
      <c r="I126">
        <v>69.8</v>
      </c>
    </row>
    <row r="127" spans="1:9">
      <c r="A127">
        <v>236</v>
      </c>
      <c r="B127">
        <v>67.2</v>
      </c>
      <c r="C127">
        <v>67.7</v>
      </c>
      <c r="D127">
        <v>68.2</v>
      </c>
      <c r="E127">
        <v>68.7</v>
      </c>
      <c r="F127">
        <v>69.2</v>
      </c>
      <c r="G127">
        <v>69.7</v>
      </c>
      <c r="H127">
        <v>70.2</v>
      </c>
      <c r="I127">
        <v>70.7</v>
      </c>
    </row>
    <row r="128" spans="1:9">
      <c r="A128">
        <v>238</v>
      </c>
      <c r="B128">
        <v>68.099999999999994</v>
      </c>
      <c r="C128">
        <v>68.599999999999994</v>
      </c>
      <c r="D128">
        <v>69.099999999999994</v>
      </c>
      <c r="E128">
        <v>69.599999999999994</v>
      </c>
      <c r="F128">
        <v>70.099999999999994</v>
      </c>
      <c r="G128">
        <v>70.599999999999994</v>
      </c>
      <c r="H128">
        <v>71.099999999999994</v>
      </c>
      <c r="I128">
        <v>71.599999999999994</v>
      </c>
    </row>
    <row r="129" spans="1:9">
      <c r="A129">
        <v>240</v>
      </c>
      <c r="B129">
        <v>69</v>
      </c>
      <c r="C129">
        <v>69.5</v>
      </c>
      <c r="D129">
        <v>70</v>
      </c>
      <c r="E129">
        <v>70.5</v>
      </c>
      <c r="F129">
        <v>71</v>
      </c>
      <c r="G129">
        <v>71.5</v>
      </c>
      <c r="H129">
        <v>72.099999999999994</v>
      </c>
      <c r="I129">
        <v>72.599999999999994</v>
      </c>
    </row>
    <row r="130" spans="1:9">
      <c r="A130">
        <v>242</v>
      </c>
      <c r="B130">
        <v>69.900000000000006</v>
      </c>
      <c r="C130">
        <v>70.400000000000006</v>
      </c>
      <c r="D130">
        <v>71</v>
      </c>
      <c r="E130">
        <v>71.5</v>
      </c>
      <c r="F130">
        <v>72</v>
      </c>
      <c r="G130">
        <v>72.5</v>
      </c>
      <c r="H130">
        <v>73</v>
      </c>
      <c r="I130">
        <v>73.5</v>
      </c>
    </row>
    <row r="131" spans="1:9">
      <c r="A131">
        <v>244</v>
      </c>
      <c r="B131">
        <v>70.900000000000006</v>
      </c>
      <c r="C131">
        <v>71.400000000000006</v>
      </c>
      <c r="D131">
        <v>71.900000000000006</v>
      </c>
      <c r="E131">
        <v>72.400000000000006</v>
      </c>
      <c r="F131">
        <v>72.900000000000006</v>
      </c>
      <c r="G131">
        <v>73.400000000000006</v>
      </c>
      <c r="H131">
        <v>73.900000000000006</v>
      </c>
      <c r="I131">
        <v>74.400000000000006</v>
      </c>
    </row>
    <row r="132" spans="1:9">
      <c r="A132">
        <v>246</v>
      </c>
      <c r="B132">
        <v>71.8</v>
      </c>
      <c r="C132">
        <v>72.3</v>
      </c>
      <c r="D132">
        <v>72.8</v>
      </c>
      <c r="E132">
        <v>73.3</v>
      </c>
      <c r="F132">
        <v>73.8</v>
      </c>
      <c r="G132">
        <v>74.3</v>
      </c>
      <c r="H132">
        <v>74.8</v>
      </c>
      <c r="I132">
        <v>75.400000000000006</v>
      </c>
    </row>
    <row r="133" spans="1:9">
      <c r="A133">
        <v>248</v>
      </c>
      <c r="B133">
        <v>72.7</v>
      </c>
      <c r="C133">
        <v>73.2</v>
      </c>
      <c r="D133">
        <v>73.7</v>
      </c>
      <c r="E133">
        <v>74.2</v>
      </c>
      <c r="F133">
        <v>74.8</v>
      </c>
      <c r="G133">
        <v>75.3</v>
      </c>
      <c r="H133">
        <v>75.8</v>
      </c>
      <c r="I133">
        <v>76.3</v>
      </c>
    </row>
    <row r="134" spans="1:9">
      <c r="A134">
        <v>250</v>
      </c>
      <c r="B134">
        <v>73.599999999999994</v>
      </c>
      <c r="C134">
        <v>74.099999999999994</v>
      </c>
      <c r="D134">
        <v>74.7</v>
      </c>
      <c r="E134">
        <v>75.2</v>
      </c>
      <c r="F134">
        <v>75.7</v>
      </c>
      <c r="G134">
        <v>76.2</v>
      </c>
      <c r="H134">
        <v>76.7</v>
      </c>
      <c r="I134">
        <v>77.2</v>
      </c>
    </row>
    <row r="135" spans="1:9">
      <c r="A135">
        <v>252</v>
      </c>
      <c r="B135">
        <v>74.599999999999994</v>
      </c>
      <c r="C135">
        <v>75.099999999999994</v>
      </c>
      <c r="D135">
        <v>75.599999999999994</v>
      </c>
      <c r="E135">
        <v>76.099999999999994</v>
      </c>
      <c r="F135">
        <v>76.599999999999994</v>
      </c>
      <c r="G135">
        <v>77.099999999999994</v>
      </c>
      <c r="H135">
        <v>77.7</v>
      </c>
      <c r="I135">
        <v>78.2</v>
      </c>
    </row>
    <row r="136" spans="1:9">
      <c r="A136">
        <v>254</v>
      </c>
      <c r="B136">
        <v>75.5</v>
      </c>
      <c r="C136">
        <v>76</v>
      </c>
      <c r="D136">
        <v>76.5</v>
      </c>
      <c r="E136">
        <v>77</v>
      </c>
      <c r="F136">
        <v>77.599999999999994</v>
      </c>
      <c r="G136">
        <v>78.099999999999994</v>
      </c>
      <c r="H136">
        <v>78.599999999999994</v>
      </c>
      <c r="I136">
        <v>79.099999999999994</v>
      </c>
    </row>
    <row r="137" spans="1:9">
      <c r="A137">
        <v>256</v>
      </c>
      <c r="B137">
        <v>76.400000000000006</v>
      </c>
      <c r="C137">
        <v>77</v>
      </c>
      <c r="D137">
        <v>77.5</v>
      </c>
      <c r="E137">
        <v>78</v>
      </c>
      <c r="F137">
        <v>78.5</v>
      </c>
      <c r="G137">
        <v>79</v>
      </c>
      <c r="H137">
        <v>79.599999999999994</v>
      </c>
      <c r="I137">
        <v>80.099999999999994</v>
      </c>
    </row>
    <row r="138" spans="1:9">
      <c r="A138">
        <v>258</v>
      </c>
      <c r="B138">
        <v>77.400000000000006</v>
      </c>
      <c r="C138">
        <v>77.900000000000006</v>
      </c>
      <c r="D138">
        <v>78.400000000000006</v>
      </c>
      <c r="E138">
        <v>78.900000000000006</v>
      </c>
      <c r="F138">
        <v>79.5</v>
      </c>
      <c r="G138">
        <v>80</v>
      </c>
      <c r="H138">
        <v>80.5</v>
      </c>
      <c r="I138">
        <v>81</v>
      </c>
    </row>
    <row r="139" spans="1:9">
      <c r="A139">
        <v>260</v>
      </c>
      <c r="B139">
        <v>78.3</v>
      </c>
      <c r="C139">
        <v>78.8</v>
      </c>
      <c r="D139">
        <v>79.400000000000006</v>
      </c>
      <c r="E139">
        <v>79.900000000000006</v>
      </c>
      <c r="F139">
        <v>80.400000000000006</v>
      </c>
      <c r="G139">
        <v>80.900000000000006</v>
      </c>
      <c r="H139">
        <v>81.5</v>
      </c>
      <c r="I139">
        <v>82</v>
      </c>
    </row>
    <row r="140" spans="1:9">
      <c r="A140">
        <v>262</v>
      </c>
      <c r="B140">
        <v>79.3</v>
      </c>
      <c r="C140">
        <v>79.8</v>
      </c>
      <c r="D140">
        <v>80.3</v>
      </c>
      <c r="E140">
        <v>80.8</v>
      </c>
      <c r="F140">
        <v>81.400000000000006</v>
      </c>
      <c r="G140">
        <v>81.900000000000006</v>
      </c>
      <c r="H140">
        <v>82.4</v>
      </c>
      <c r="I140">
        <v>83</v>
      </c>
    </row>
    <row r="141" spans="1:9">
      <c r="A141">
        <v>264</v>
      </c>
      <c r="B141">
        <v>80.2</v>
      </c>
      <c r="C141">
        <v>80.7</v>
      </c>
      <c r="D141">
        <v>81.3</v>
      </c>
      <c r="E141">
        <v>81.8</v>
      </c>
      <c r="F141">
        <v>82.3</v>
      </c>
      <c r="G141">
        <v>82.9</v>
      </c>
      <c r="H141">
        <v>83.4</v>
      </c>
      <c r="I141">
        <v>83.9</v>
      </c>
    </row>
    <row r="142" spans="1:9">
      <c r="A142">
        <v>266</v>
      </c>
      <c r="B142">
        <v>81.2</v>
      </c>
      <c r="C142">
        <v>81.7</v>
      </c>
      <c r="D142">
        <v>82.2</v>
      </c>
      <c r="E142">
        <v>82.8</v>
      </c>
      <c r="F142">
        <v>83.3</v>
      </c>
      <c r="G142">
        <v>83.8</v>
      </c>
      <c r="H142">
        <v>84.4</v>
      </c>
      <c r="I142">
        <v>84.9</v>
      </c>
    </row>
    <row r="143" spans="1:9">
      <c r="A143">
        <v>268</v>
      </c>
      <c r="B143">
        <v>82.1</v>
      </c>
      <c r="C143">
        <v>82.7</v>
      </c>
      <c r="D143">
        <v>83.2</v>
      </c>
      <c r="E143">
        <v>83.7</v>
      </c>
      <c r="F143">
        <v>84.3</v>
      </c>
      <c r="G143">
        <v>84.8</v>
      </c>
      <c r="H143">
        <v>85.3</v>
      </c>
      <c r="I143">
        <v>85.9</v>
      </c>
    </row>
    <row r="144" spans="1:9">
      <c r="A144">
        <v>270</v>
      </c>
      <c r="B144">
        <v>83.1</v>
      </c>
      <c r="C144">
        <v>83.6</v>
      </c>
      <c r="D144">
        <v>84.2</v>
      </c>
      <c r="E144">
        <v>84.7</v>
      </c>
      <c r="F144">
        <v>85.2</v>
      </c>
      <c r="G144">
        <v>85.8</v>
      </c>
      <c r="H144">
        <v>86.3</v>
      </c>
      <c r="I144">
        <v>86.8</v>
      </c>
    </row>
    <row r="145" spans="1:9">
      <c r="A145">
        <v>272</v>
      </c>
      <c r="B145">
        <v>84.1</v>
      </c>
      <c r="C145">
        <v>84.6</v>
      </c>
      <c r="D145">
        <v>85.1</v>
      </c>
      <c r="E145">
        <v>85.7</v>
      </c>
      <c r="F145">
        <v>86.2</v>
      </c>
      <c r="G145">
        <v>86.7</v>
      </c>
      <c r="H145">
        <v>87.3</v>
      </c>
      <c r="I145">
        <v>87.8</v>
      </c>
    </row>
    <row r="146" spans="1:9">
      <c r="A146">
        <v>274</v>
      </c>
      <c r="B146">
        <v>85</v>
      </c>
      <c r="C146">
        <v>85.6</v>
      </c>
      <c r="D146">
        <v>86.1</v>
      </c>
      <c r="E146">
        <v>86.6</v>
      </c>
      <c r="F146">
        <v>87.2</v>
      </c>
      <c r="G146">
        <v>87.7</v>
      </c>
      <c r="H146">
        <v>88.2</v>
      </c>
      <c r="I146">
        <v>88.8</v>
      </c>
    </row>
    <row r="147" spans="1:9">
      <c r="A147">
        <v>276</v>
      </c>
      <c r="B147">
        <v>86</v>
      </c>
      <c r="C147">
        <v>86.5</v>
      </c>
      <c r="D147">
        <v>87.1</v>
      </c>
      <c r="E147">
        <v>87.6</v>
      </c>
      <c r="F147">
        <v>88.1</v>
      </c>
      <c r="G147">
        <v>88.7</v>
      </c>
      <c r="H147">
        <v>89.2</v>
      </c>
      <c r="I147">
        <v>89.8</v>
      </c>
    </row>
    <row r="148" spans="1:9">
      <c r="A148">
        <v>278</v>
      </c>
      <c r="B148">
        <v>87</v>
      </c>
      <c r="C148">
        <v>87.5</v>
      </c>
      <c r="D148">
        <v>88</v>
      </c>
      <c r="E148">
        <v>88.6</v>
      </c>
      <c r="F148">
        <v>89.1</v>
      </c>
      <c r="G148">
        <v>89.7</v>
      </c>
      <c r="H148">
        <v>90.2</v>
      </c>
      <c r="I148">
        <v>90.8</v>
      </c>
    </row>
    <row r="149" spans="1:9">
      <c r="A149">
        <v>280</v>
      </c>
      <c r="B149">
        <v>87.9</v>
      </c>
      <c r="C149">
        <v>88.5</v>
      </c>
      <c r="D149">
        <v>89</v>
      </c>
      <c r="E149">
        <v>89.6</v>
      </c>
      <c r="F149">
        <v>90.1</v>
      </c>
      <c r="G149">
        <v>90.7</v>
      </c>
      <c r="H149">
        <v>91.2</v>
      </c>
      <c r="I149">
        <v>91.8</v>
      </c>
    </row>
    <row r="150" spans="1:9">
      <c r="A150">
        <v>282</v>
      </c>
      <c r="B150">
        <v>88.9</v>
      </c>
      <c r="C150">
        <v>89.5</v>
      </c>
      <c r="D150">
        <v>90</v>
      </c>
      <c r="E150">
        <v>90.6</v>
      </c>
      <c r="F150">
        <v>91.1</v>
      </c>
      <c r="G150">
        <v>91.6</v>
      </c>
      <c r="H150">
        <v>92.2</v>
      </c>
      <c r="I150">
        <v>92.7</v>
      </c>
    </row>
    <row r="151" spans="1:9">
      <c r="A151">
        <v>284</v>
      </c>
      <c r="B151">
        <v>89.9</v>
      </c>
      <c r="C151">
        <v>90.5</v>
      </c>
      <c r="D151">
        <v>91</v>
      </c>
      <c r="E151">
        <v>91.5</v>
      </c>
      <c r="F151">
        <v>92.1</v>
      </c>
      <c r="G151">
        <v>92.6</v>
      </c>
      <c r="H151">
        <v>93.2</v>
      </c>
      <c r="I151">
        <v>93.7</v>
      </c>
    </row>
    <row r="152" spans="1:9">
      <c r="A152">
        <v>286</v>
      </c>
      <c r="B152">
        <v>90.9</v>
      </c>
      <c r="C152">
        <v>91.4</v>
      </c>
      <c r="D152">
        <v>92</v>
      </c>
      <c r="E152">
        <v>92.5</v>
      </c>
      <c r="F152">
        <v>93.1</v>
      </c>
      <c r="G152">
        <v>93.6</v>
      </c>
      <c r="H152">
        <v>94.2</v>
      </c>
      <c r="I152">
        <v>94.7</v>
      </c>
    </row>
    <row r="153" spans="1:9">
      <c r="A153">
        <v>288</v>
      </c>
      <c r="B153">
        <v>91.9</v>
      </c>
      <c r="C153">
        <v>92.4</v>
      </c>
      <c r="D153">
        <v>93</v>
      </c>
      <c r="E153">
        <v>93.5</v>
      </c>
      <c r="F153">
        <v>94.1</v>
      </c>
      <c r="G153">
        <v>94.6</v>
      </c>
      <c r="H153">
        <v>95.2</v>
      </c>
      <c r="I153">
        <v>95.7</v>
      </c>
    </row>
    <row r="154" spans="1:9">
      <c r="A154">
        <v>290</v>
      </c>
      <c r="B154">
        <v>92.9</v>
      </c>
      <c r="C154">
        <v>93.4</v>
      </c>
      <c r="D154">
        <v>94</v>
      </c>
      <c r="E154">
        <v>94.5</v>
      </c>
      <c r="F154">
        <v>95.1</v>
      </c>
      <c r="G154">
        <v>95.6</v>
      </c>
      <c r="H154">
        <v>96.2</v>
      </c>
      <c r="I154">
        <v>96.7</v>
      </c>
    </row>
    <row r="155" spans="1:9">
      <c r="A155">
        <v>292</v>
      </c>
      <c r="B155">
        <v>93.9</v>
      </c>
      <c r="C155">
        <v>94.4</v>
      </c>
      <c r="D155">
        <v>95</v>
      </c>
      <c r="E155">
        <v>95.5</v>
      </c>
      <c r="F155">
        <v>96.1</v>
      </c>
      <c r="G155">
        <v>96.6</v>
      </c>
      <c r="H155">
        <v>97.2</v>
      </c>
      <c r="I155">
        <v>97.8</v>
      </c>
    </row>
    <row r="156" spans="1:9">
      <c r="A156">
        <v>294</v>
      </c>
      <c r="B156">
        <v>94.9</v>
      </c>
      <c r="C156">
        <v>95.4</v>
      </c>
      <c r="D156">
        <v>96</v>
      </c>
      <c r="E156">
        <v>96.5</v>
      </c>
      <c r="F156">
        <v>97.1</v>
      </c>
      <c r="G156">
        <v>97.6</v>
      </c>
      <c r="H156">
        <v>98.2</v>
      </c>
      <c r="I156">
        <v>98.8</v>
      </c>
    </row>
    <row r="157" spans="1:9">
      <c r="A157">
        <v>296</v>
      </c>
      <c r="B157">
        <v>95.9</v>
      </c>
      <c r="C157">
        <v>96.4</v>
      </c>
      <c r="D157">
        <v>97</v>
      </c>
      <c r="E157">
        <v>97.5</v>
      </c>
      <c r="F157">
        <v>98.1</v>
      </c>
      <c r="G157">
        <v>98.7</v>
      </c>
      <c r="H157">
        <v>99.2</v>
      </c>
      <c r="I157">
        <v>99.8</v>
      </c>
    </row>
    <row r="158" spans="1:9">
      <c r="A158">
        <v>298</v>
      </c>
      <c r="B158">
        <v>96.9</v>
      </c>
      <c r="C158">
        <v>97.4</v>
      </c>
      <c r="D158">
        <v>98</v>
      </c>
      <c r="E158">
        <v>98.6</v>
      </c>
      <c r="F158">
        <v>99.1</v>
      </c>
      <c r="G158">
        <v>99.7</v>
      </c>
      <c r="H158">
        <v>100.2</v>
      </c>
      <c r="I158">
        <v>100.8</v>
      </c>
    </row>
    <row r="159" spans="1:9">
      <c r="A159">
        <v>300</v>
      </c>
      <c r="B159">
        <v>97.9</v>
      </c>
      <c r="C159">
        <v>98.4</v>
      </c>
      <c r="D159">
        <v>99</v>
      </c>
      <c r="E159">
        <v>99.6</v>
      </c>
      <c r="F159">
        <v>100.1</v>
      </c>
      <c r="G159">
        <v>100.7</v>
      </c>
      <c r="H159">
        <v>101.3</v>
      </c>
      <c r="I159">
        <v>101.8</v>
      </c>
    </row>
    <row r="160" spans="1:9">
      <c r="A160">
        <v>302</v>
      </c>
      <c r="B160">
        <v>98.9</v>
      </c>
      <c r="C160">
        <v>99.5</v>
      </c>
      <c r="D160">
        <v>100</v>
      </c>
      <c r="E160">
        <v>100.6</v>
      </c>
      <c r="F160">
        <v>101.1</v>
      </c>
      <c r="G160">
        <v>101.7</v>
      </c>
      <c r="H160">
        <v>102.3</v>
      </c>
      <c r="I160">
        <v>102.9</v>
      </c>
    </row>
    <row r="161" spans="1:9">
      <c r="A161">
        <v>304</v>
      </c>
      <c r="B161">
        <v>99.9</v>
      </c>
      <c r="C161">
        <v>100.5</v>
      </c>
      <c r="D161">
        <v>101</v>
      </c>
      <c r="E161">
        <v>101.6</v>
      </c>
      <c r="F161">
        <v>102.2</v>
      </c>
      <c r="G161">
        <v>102.7</v>
      </c>
      <c r="H161">
        <v>103.3</v>
      </c>
      <c r="I161">
        <v>103.9</v>
      </c>
    </row>
    <row r="162" spans="1:9">
      <c r="A162">
        <v>306</v>
      </c>
      <c r="B162">
        <v>100.9</v>
      </c>
      <c r="C162">
        <v>101.5</v>
      </c>
      <c r="D162">
        <v>102.1</v>
      </c>
      <c r="E162">
        <v>102.6</v>
      </c>
      <c r="F162">
        <v>103.2</v>
      </c>
      <c r="G162">
        <v>103.8</v>
      </c>
      <c r="H162">
        <v>104.3</v>
      </c>
      <c r="I162">
        <v>104.9</v>
      </c>
    </row>
    <row r="163" spans="1:9">
      <c r="A163">
        <v>308</v>
      </c>
      <c r="B163">
        <v>102</v>
      </c>
      <c r="C163">
        <v>102.5</v>
      </c>
      <c r="D163">
        <v>103.1</v>
      </c>
      <c r="E163">
        <v>103.7</v>
      </c>
      <c r="F163">
        <v>104.2</v>
      </c>
      <c r="G163">
        <v>104.8</v>
      </c>
      <c r="H163">
        <v>105.4</v>
      </c>
      <c r="I163">
        <v>105.9</v>
      </c>
    </row>
    <row r="164" spans="1:9">
      <c r="A164">
        <v>310</v>
      </c>
      <c r="B164">
        <v>103</v>
      </c>
      <c r="C164">
        <v>103.5</v>
      </c>
      <c r="D164">
        <v>104.1</v>
      </c>
      <c r="E164">
        <v>104.7</v>
      </c>
      <c r="F164">
        <v>105.3</v>
      </c>
      <c r="G164">
        <v>105.8</v>
      </c>
      <c r="H164">
        <v>106.4</v>
      </c>
      <c r="I164">
        <v>107</v>
      </c>
    </row>
    <row r="165" spans="1:9">
      <c r="A165">
        <v>312</v>
      </c>
      <c r="B165">
        <v>104</v>
      </c>
      <c r="C165">
        <v>104.6</v>
      </c>
      <c r="D165">
        <v>105.1</v>
      </c>
      <c r="E165">
        <v>105.7</v>
      </c>
      <c r="F165">
        <v>106.3</v>
      </c>
      <c r="G165">
        <v>106.9</v>
      </c>
      <c r="H165">
        <v>107.4</v>
      </c>
      <c r="I165">
        <v>108</v>
      </c>
    </row>
    <row r="166" spans="1:9">
      <c r="A166">
        <v>314</v>
      </c>
      <c r="B166">
        <v>105</v>
      </c>
      <c r="C166">
        <v>105.6</v>
      </c>
      <c r="D166">
        <v>106.2</v>
      </c>
      <c r="E166">
        <v>106.8</v>
      </c>
      <c r="F166">
        <v>107.3</v>
      </c>
      <c r="G166">
        <v>107.9</v>
      </c>
      <c r="H166">
        <v>108.5</v>
      </c>
      <c r="I166">
        <v>109.1</v>
      </c>
    </row>
    <row r="167" spans="1:9">
      <c r="A167">
        <v>316</v>
      </c>
      <c r="B167">
        <v>106.1</v>
      </c>
      <c r="C167">
        <v>106.6</v>
      </c>
      <c r="D167">
        <v>107.2</v>
      </c>
      <c r="E167">
        <v>107.8</v>
      </c>
      <c r="F167">
        <v>108.4</v>
      </c>
      <c r="G167">
        <v>109</v>
      </c>
      <c r="H167">
        <v>109.5</v>
      </c>
      <c r="I167">
        <v>110.1</v>
      </c>
    </row>
    <row r="168" spans="1:9">
      <c r="A168">
        <v>318</v>
      </c>
      <c r="B168">
        <v>107.1</v>
      </c>
      <c r="C168">
        <v>107.7</v>
      </c>
      <c r="D168">
        <v>108.3</v>
      </c>
      <c r="E168">
        <v>108.8</v>
      </c>
      <c r="F168">
        <v>109.4</v>
      </c>
      <c r="G168">
        <v>110</v>
      </c>
      <c r="H168">
        <v>110.6</v>
      </c>
      <c r="I168">
        <v>111.2</v>
      </c>
    </row>
    <row r="169" spans="1:9">
      <c r="A169">
        <v>320</v>
      </c>
      <c r="B169">
        <v>108.2</v>
      </c>
      <c r="C169">
        <v>108.7</v>
      </c>
      <c r="D169">
        <v>109.3</v>
      </c>
      <c r="E169">
        <v>109.9</v>
      </c>
      <c r="F169">
        <v>110.5</v>
      </c>
      <c r="G169">
        <v>111.1</v>
      </c>
      <c r="H169">
        <v>111.6</v>
      </c>
      <c r="I169">
        <v>112.2</v>
      </c>
    </row>
    <row r="170" spans="1:9">
      <c r="A170">
        <v>322</v>
      </c>
      <c r="B170">
        <v>109.2</v>
      </c>
      <c r="C170">
        <v>109.8</v>
      </c>
      <c r="D170">
        <v>110.4</v>
      </c>
      <c r="E170">
        <v>110.9</v>
      </c>
      <c r="F170">
        <v>111.5</v>
      </c>
      <c r="G170">
        <v>112.1</v>
      </c>
      <c r="H170">
        <v>112.7</v>
      </c>
      <c r="I170">
        <v>113.3</v>
      </c>
    </row>
    <row r="171" spans="1:9">
      <c r="A171">
        <v>324</v>
      </c>
      <c r="B171">
        <v>110.2</v>
      </c>
      <c r="C171">
        <v>110.8</v>
      </c>
      <c r="D171">
        <v>111.4</v>
      </c>
      <c r="E171">
        <v>112</v>
      </c>
      <c r="F171">
        <v>112.6</v>
      </c>
      <c r="G171">
        <v>113.2</v>
      </c>
      <c r="H171">
        <v>113.8</v>
      </c>
      <c r="I171">
        <v>114.3</v>
      </c>
    </row>
    <row r="172" spans="1:9">
      <c r="A172">
        <v>326</v>
      </c>
      <c r="B172">
        <v>111.3</v>
      </c>
      <c r="C172">
        <v>111.9</v>
      </c>
      <c r="D172">
        <v>112.5</v>
      </c>
      <c r="E172">
        <v>113</v>
      </c>
      <c r="F172">
        <v>113.6</v>
      </c>
      <c r="G172">
        <v>114.2</v>
      </c>
      <c r="H172">
        <v>114.8</v>
      </c>
      <c r="I172">
        <v>115.4</v>
      </c>
    </row>
    <row r="173" spans="1:9">
      <c r="A173">
        <v>328</v>
      </c>
      <c r="B173">
        <v>112.3</v>
      </c>
      <c r="C173">
        <v>112.9</v>
      </c>
      <c r="D173">
        <v>113.5</v>
      </c>
      <c r="E173">
        <v>114.1</v>
      </c>
      <c r="F173">
        <v>114.7</v>
      </c>
      <c r="G173">
        <v>115.3</v>
      </c>
      <c r="H173">
        <v>115.9</v>
      </c>
      <c r="I173">
        <v>116.5</v>
      </c>
    </row>
    <row r="174" spans="1:9">
      <c r="A174">
        <v>330</v>
      </c>
      <c r="B174">
        <v>113.4</v>
      </c>
      <c r="C174">
        <v>114</v>
      </c>
      <c r="D174">
        <v>114.6</v>
      </c>
      <c r="E174">
        <v>115.2</v>
      </c>
      <c r="F174">
        <v>115.8</v>
      </c>
      <c r="G174">
        <v>116.4</v>
      </c>
      <c r="H174">
        <v>116.9</v>
      </c>
      <c r="I174">
        <v>117.5</v>
      </c>
    </row>
    <row r="175" spans="1:9">
      <c r="A175">
        <v>332</v>
      </c>
      <c r="B175">
        <v>114.5</v>
      </c>
      <c r="C175">
        <v>115.1</v>
      </c>
      <c r="D175">
        <v>115.6</v>
      </c>
      <c r="E175">
        <v>116.2</v>
      </c>
      <c r="F175">
        <v>116.8</v>
      </c>
      <c r="G175">
        <v>117.4</v>
      </c>
      <c r="H175">
        <v>118</v>
      </c>
      <c r="I175">
        <v>118.6</v>
      </c>
    </row>
    <row r="176" spans="1:9">
      <c r="A176">
        <v>334</v>
      </c>
      <c r="B176">
        <v>115.5</v>
      </c>
      <c r="C176">
        <v>116.1</v>
      </c>
      <c r="D176">
        <v>116.7</v>
      </c>
      <c r="E176">
        <v>117.3</v>
      </c>
      <c r="F176">
        <v>117.9</v>
      </c>
      <c r="G176">
        <v>118.5</v>
      </c>
      <c r="H176">
        <v>119.1</v>
      </c>
      <c r="I176">
        <v>119.7</v>
      </c>
    </row>
    <row r="177" spans="1:9">
      <c r="A177">
        <v>336</v>
      </c>
      <c r="B177">
        <v>116.6</v>
      </c>
      <c r="C177">
        <v>117.2</v>
      </c>
      <c r="D177">
        <v>117.8</v>
      </c>
      <c r="E177">
        <v>118.4</v>
      </c>
      <c r="F177">
        <v>119</v>
      </c>
      <c r="G177">
        <v>119.6</v>
      </c>
      <c r="H177">
        <v>120.2</v>
      </c>
      <c r="I177">
        <v>120.8</v>
      </c>
    </row>
    <row r="178" spans="1:9">
      <c r="A178">
        <v>338</v>
      </c>
      <c r="B178">
        <v>117.7</v>
      </c>
      <c r="C178">
        <v>118.3</v>
      </c>
      <c r="D178">
        <v>118.9</v>
      </c>
      <c r="E178">
        <v>119.5</v>
      </c>
      <c r="F178">
        <v>120.1</v>
      </c>
      <c r="G178">
        <v>120.7</v>
      </c>
      <c r="H178">
        <v>121.3</v>
      </c>
      <c r="I178">
        <v>121.9</v>
      </c>
    </row>
    <row r="179" spans="1:9">
      <c r="A179">
        <v>340</v>
      </c>
      <c r="B179">
        <v>118.7</v>
      </c>
      <c r="C179">
        <v>119.3</v>
      </c>
      <c r="D179">
        <v>119.9</v>
      </c>
      <c r="E179">
        <v>120.5</v>
      </c>
      <c r="F179">
        <v>121.1</v>
      </c>
      <c r="G179">
        <v>121.7</v>
      </c>
      <c r="H179">
        <v>122.3</v>
      </c>
      <c r="I179">
        <v>122.9</v>
      </c>
    </row>
    <row r="180" spans="1:9">
      <c r="A180">
        <v>342</v>
      </c>
      <c r="B180">
        <v>119.8</v>
      </c>
      <c r="C180">
        <v>120.4</v>
      </c>
      <c r="D180">
        <v>121</v>
      </c>
      <c r="E180">
        <v>121.6</v>
      </c>
      <c r="F180">
        <v>122.2</v>
      </c>
      <c r="G180">
        <v>122.8</v>
      </c>
      <c r="H180">
        <v>123.4</v>
      </c>
      <c r="I180">
        <v>124</v>
      </c>
    </row>
    <row r="181" spans="1:9">
      <c r="A181">
        <v>344</v>
      </c>
      <c r="B181">
        <v>120.9</v>
      </c>
      <c r="C181">
        <v>121.5</v>
      </c>
      <c r="D181">
        <v>122.1</v>
      </c>
      <c r="E181">
        <v>122.7</v>
      </c>
      <c r="F181">
        <v>123.3</v>
      </c>
      <c r="G181">
        <v>123.9</v>
      </c>
      <c r="H181">
        <v>124.5</v>
      </c>
      <c r="I181">
        <v>125.1</v>
      </c>
    </row>
    <row r="182" spans="1:9">
      <c r="A182">
        <v>346</v>
      </c>
      <c r="B182">
        <v>122</v>
      </c>
      <c r="C182">
        <v>122.6</v>
      </c>
      <c r="D182">
        <v>123.2</v>
      </c>
      <c r="E182">
        <v>123.8</v>
      </c>
      <c r="F182">
        <v>124.4</v>
      </c>
      <c r="G182">
        <v>125</v>
      </c>
      <c r="H182">
        <v>125.6</v>
      </c>
      <c r="I182">
        <v>126.2</v>
      </c>
    </row>
    <row r="183" spans="1:9">
      <c r="A183">
        <v>348</v>
      </c>
      <c r="B183">
        <v>123.1</v>
      </c>
      <c r="C183">
        <v>123.7</v>
      </c>
      <c r="D183">
        <v>124.3</v>
      </c>
      <c r="E183">
        <v>124.9</v>
      </c>
      <c r="F183">
        <v>125.5</v>
      </c>
      <c r="G183">
        <v>126.1</v>
      </c>
      <c r="H183">
        <v>126.7</v>
      </c>
      <c r="I183">
        <v>127.3</v>
      </c>
    </row>
    <row r="184" spans="1:9">
      <c r="A184">
        <v>350</v>
      </c>
      <c r="B184">
        <v>124.2</v>
      </c>
      <c r="C184">
        <v>124.8</v>
      </c>
      <c r="D184">
        <v>125.4</v>
      </c>
      <c r="E184">
        <v>126</v>
      </c>
      <c r="F184">
        <v>126.6</v>
      </c>
      <c r="G184">
        <v>127.2</v>
      </c>
      <c r="H184">
        <v>127.8</v>
      </c>
      <c r="I184">
        <v>128.4</v>
      </c>
    </row>
    <row r="185" spans="1:9">
      <c r="A185">
        <v>352</v>
      </c>
      <c r="B185">
        <v>125.2</v>
      </c>
      <c r="C185">
        <v>125.9</v>
      </c>
      <c r="D185">
        <v>126.5</v>
      </c>
      <c r="E185">
        <v>127.1</v>
      </c>
      <c r="F185">
        <v>127.7</v>
      </c>
      <c r="G185">
        <v>128.30000000000001</v>
      </c>
      <c r="H185">
        <v>128.9</v>
      </c>
      <c r="I185">
        <v>129.5</v>
      </c>
    </row>
    <row r="186" spans="1:9">
      <c r="A186">
        <v>354</v>
      </c>
      <c r="B186">
        <v>126.3</v>
      </c>
      <c r="C186">
        <v>127</v>
      </c>
      <c r="D186">
        <v>127.6</v>
      </c>
      <c r="E186">
        <v>128.19999999999999</v>
      </c>
      <c r="F186">
        <v>128.80000000000001</v>
      </c>
      <c r="G186">
        <v>129.4</v>
      </c>
      <c r="H186">
        <v>130</v>
      </c>
      <c r="I186">
        <v>130.6</v>
      </c>
    </row>
    <row r="187" spans="1:9">
      <c r="A187">
        <v>356</v>
      </c>
      <c r="B187">
        <v>127.4</v>
      </c>
      <c r="C187">
        <v>128.1</v>
      </c>
      <c r="D187">
        <v>128.69999999999999</v>
      </c>
      <c r="E187">
        <v>129.30000000000001</v>
      </c>
      <c r="F187">
        <v>129.9</v>
      </c>
      <c r="G187">
        <v>130.5</v>
      </c>
      <c r="H187">
        <v>131.1</v>
      </c>
      <c r="I187">
        <v>131.80000000000001</v>
      </c>
    </row>
    <row r="188" spans="1:9">
      <c r="A188">
        <v>358</v>
      </c>
      <c r="B188">
        <v>128.5</v>
      </c>
      <c r="C188">
        <v>129.19999999999999</v>
      </c>
      <c r="D188">
        <v>129.80000000000001</v>
      </c>
      <c r="E188">
        <v>130.4</v>
      </c>
      <c r="F188">
        <v>131</v>
      </c>
      <c r="G188">
        <v>131.6</v>
      </c>
      <c r="H188">
        <v>132.19999999999999</v>
      </c>
      <c r="I188">
        <v>132.9</v>
      </c>
    </row>
    <row r="189" spans="1:9">
      <c r="A189">
        <v>360</v>
      </c>
      <c r="B189">
        <v>129.69999999999999</v>
      </c>
      <c r="C189">
        <v>130.30000000000001</v>
      </c>
      <c r="D189">
        <v>130.9</v>
      </c>
      <c r="E189">
        <v>131.5</v>
      </c>
      <c r="F189">
        <v>132.1</v>
      </c>
      <c r="G189">
        <v>132.69999999999999</v>
      </c>
      <c r="H189">
        <v>133.4</v>
      </c>
      <c r="I189">
        <v>134</v>
      </c>
    </row>
    <row r="190" spans="1:9">
      <c r="A190">
        <v>362</v>
      </c>
      <c r="B190">
        <v>130.80000000000001</v>
      </c>
      <c r="C190">
        <v>131.4</v>
      </c>
      <c r="D190">
        <v>132</v>
      </c>
      <c r="E190">
        <v>132.6</v>
      </c>
      <c r="F190">
        <v>133.19999999999999</v>
      </c>
      <c r="G190">
        <v>133.9</v>
      </c>
      <c r="H190">
        <v>134.5</v>
      </c>
      <c r="I190">
        <v>135.1</v>
      </c>
    </row>
    <row r="191" spans="1:9">
      <c r="A191">
        <v>364</v>
      </c>
      <c r="B191">
        <v>131.9</v>
      </c>
      <c r="C191">
        <v>132.5</v>
      </c>
      <c r="D191">
        <v>133.1</v>
      </c>
      <c r="E191">
        <v>133.69999999999999</v>
      </c>
      <c r="F191">
        <v>134.4</v>
      </c>
      <c r="G191">
        <v>135</v>
      </c>
      <c r="H191">
        <v>135.6</v>
      </c>
      <c r="I191">
        <v>136.19999999999999</v>
      </c>
    </row>
    <row r="192" spans="1:9">
      <c r="A192">
        <v>366</v>
      </c>
      <c r="B192">
        <v>133</v>
      </c>
      <c r="C192">
        <v>133.6</v>
      </c>
      <c r="D192">
        <v>134.19999999999999</v>
      </c>
      <c r="E192">
        <v>134.9</v>
      </c>
      <c r="F192">
        <v>135.5</v>
      </c>
      <c r="G192">
        <v>136.1</v>
      </c>
      <c r="H192">
        <v>136.69999999999999</v>
      </c>
      <c r="I192">
        <v>137.4</v>
      </c>
    </row>
    <row r="193" spans="1:9">
      <c r="A193">
        <v>368</v>
      </c>
      <c r="B193">
        <v>134.1</v>
      </c>
      <c r="C193">
        <v>134.69999999999999</v>
      </c>
      <c r="D193">
        <v>135.4</v>
      </c>
      <c r="E193">
        <v>136</v>
      </c>
      <c r="F193">
        <v>136.6</v>
      </c>
      <c r="G193">
        <v>137.19999999999999</v>
      </c>
      <c r="H193">
        <v>137.9</v>
      </c>
      <c r="I193">
        <v>138.5</v>
      </c>
    </row>
    <row r="194" spans="1:9">
      <c r="A194">
        <v>370</v>
      </c>
      <c r="B194">
        <v>135.19999999999999</v>
      </c>
      <c r="C194">
        <v>135.9</v>
      </c>
      <c r="D194">
        <v>136.5</v>
      </c>
      <c r="E194">
        <v>137.1</v>
      </c>
      <c r="F194">
        <v>137.69999999999999</v>
      </c>
      <c r="G194">
        <v>138.4</v>
      </c>
      <c r="H194">
        <v>139</v>
      </c>
      <c r="I194">
        <v>139.6</v>
      </c>
    </row>
    <row r="195" spans="1:9">
      <c r="A195">
        <v>372</v>
      </c>
      <c r="B195">
        <v>136.4</v>
      </c>
      <c r="C195">
        <v>137</v>
      </c>
      <c r="D195">
        <v>137.6</v>
      </c>
      <c r="E195">
        <v>138.19999999999999</v>
      </c>
      <c r="F195">
        <v>138.9</v>
      </c>
      <c r="G195">
        <v>139.5</v>
      </c>
      <c r="H195">
        <v>140.1</v>
      </c>
      <c r="I195">
        <v>140.80000000000001</v>
      </c>
    </row>
    <row r="196" spans="1:9">
      <c r="A196">
        <v>374</v>
      </c>
      <c r="B196">
        <v>137.5</v>
      </c>
      <c r="C196">
        <v>138.1</v>
      </c>
      <c r="D196">
        <v>138.69999999999999</v>
      </c>
      <c r="E196">
        <v>139.4</v>
      </c>
      <c r="F196">
        <v>140</v>
      </c>
      <c r="G196">
        <v>140.6</v>
      </c>
      <c r="H196">
        <v>141.30000000000001</v>
      </c>
      <c r="I196">
        <v>141.9</v>
      </c>
    </row>
    <row r="197" spans="1:9">
      <c r="A197">
        <v>376</v>
      </c>
      <c r="B197">
        <v>138.6</v>
      </c>
      <c r="C197">
        <v>139.19999999999999</v>
      </c>
      <c r="D197">
        <v>139.9</v>
      </c>
      <c r="E197">
        <v>140.5</v>
      </c>
      <c r="F197">
        <v>141.1</v>
      </c>
      <c r="G197">
        <v>141.80000000000001</v>
      </c>
      <c r="H197">
        <v>142.4</v>
      </c>
      <c r="I197">
        <v>143.1</v>
      </c>
    </row>
    <row r="198" spans="1:9">
      <c r="A198">
        <v>378</v>
      </c>
      <c r="B198">
        <v>139.69999999999999</v>
      </c>
      <c r="C198">
        <v>140.4</v>
      </c>
      <c r="D198">
        <v>141</v>
      </c>
      <c r="E198">
        <v>141.6</v>
      </c>
      <c r="F198">
        <v>142.30000000000001</v>
      </c>
      <c r="G198">
        <v>142.9</v>
      </c>
      <c r="H198">
        <v>143.6</v>
      </c>
      <c r="I198">
        <v>144.19999999999999</v>
      </c>
    </row>
    <row r="199" spans="1:9">
      <c r="A199">
        <v>380</v>
      </c>
      <c r="B199">
        <v>140.9</v>
      </c>
      <c r="C199">
        <v>141.5</v>
      </c>
      <c r="D199">
        <v>142.19999999999999</v>
      </c>
      <c r="E199">
        <v>142.80000000000001</v>
      </c>
      <c r="F199">
        <v>143.4</v>
      </c>
      <c r="G199">
        <v>144.1</v>
      </c>
      <c r="H199">
        <v>144.69999999999999</v>
      </c>
      <c r="I199">
        <v>145.4</v>
      </c>
    </row>
    <row r="200" spans="1:9">
      <c r="A200">
        <v>382</v>
      </c>
      <c r="B200">
        <v>142</v>
      </c>
      <c r="C200">
        <v>142.69999999999999</v>
      </c>
      <c r="D200">
        <v>143.30000000000001</v>
      </c>
      <c r="E200">
        <v>143.9</v>
      </c>
      <c r="F200">
        <v>144.6</v>
      </c>
      <c r="G200">
        <v>145.19999999999999</v>
      </c>
      <c r="H200">
        <v>145.9</v>
      </c>
      <c r="I200">
        <v>146.5</v>
      </c>
    </row>
    <row r="201" spans="1:9">
      <c r="A201">
        <v>384</v>
      </c>
      <c r="B201">
        <v>143.19999999999999</v>
      </c>
      <c r="C201">
        <v>143.80000000000001</v>
      </c>
      <c r="D201">
        <v>144.4</v>
      </c>
      <c r="E201">
        <v>145.1</v>
      </c>
      <c r="F201">
        <v>145.69999999999999</v>
      </c>
      <c r="G201">
        <v>146.4</v>
      </c>
      <c r="H201">
        <v>147</v>
      </c>
      <c r="I201">
        <v>147.69999999999999</v>
      </c>
    </row>
    <row r="202" spans="1:9">
      <c r="A202">
        <v>386</v>
      </c>
      <c r="B202">
        <v>144.30000000000001</v>
      </c>
      <c r="C202">
        <v>145</v>
      </c>
      <c r="D202">
        <v>145.6</v>
      </c>
      <c r="E202">
        <v>146.19999999999999</v>
      </c>
      <c r="F202">
        <v>146.9</v>
      </c>
      <c r="G202">
        <v>147.5</v>
      </c>
      <c r="H202">
        <v>148.19999999999999</v>
      </c>
      <c r="I202">
        <v>148.80000000000001</v>
      </c>
    </row>
    <row r="203" spans="1:9">
      <c r="A203">
        <v>388</v>
      </c>
      <c r="B203">
        <v>145.5</v>
      </c>
      <c r="C203">
        <v>146.1</v>
      </c>
      <c r="D203">
        <v>146.80000000000001</v>
      </c>
      <c r="E203">
        <v>147.4</v>
      </c>
      <c r="F203">
        <v>148</v>
      </c>
      <c r="G203">
        <v>148.69999999999999</v>
      </c>
      <c r="H203">
        <v>149.30000000000001</v>
      </c>
      <c r="I203">
        <v>149.9</v>
      </c>
    </row>
    <row r="204" spans="1:9">
      <c r="A204">
        <v>390</v>
      </c>
      <c r="B204">
        <v>146.6</v>
      </c>
      <c r="C204">
        <v>147.30000000000001</v>
      </c>
      <c r="D204">
        <v>147.9</v>
      </c>
      <c r="E204">
        <v>148.6</v>
      </c>
      <c r="F204">
        <v>149.19999999999999</v>
      </c>
      <c r="G204">
        <v>149.9</v>
      </c>
      <c r="H204">
        <v>150.5</v>
      </c>
      <c r="I204">
        <v>150.9</v>
      </c>
    </row>
    <row r="205" spans="1:9">
      <c r="A205">
        <v>392</v>
      </c>
      <c r="B205">
        <v>147.80000000000001</v>
      </c>
      <c r="C205">
        <v>148.4</v>
      </c>
      <c r="D205">
        <v>149.1</v>
      </c>
      <c r="E205">
        <v>149.69999999999999</v>
      </c>
      <c r="F205">
        <v>150.4</v>
      </c>
      <c r="G205">
        <v>151</v>
      </c>
      <c r="H205">
        <v>151.5</v>
      </c>
      <c r="I205">
        <v>151.80000000000001</v>
      </c>
    </row>
    <row r="206" spans="1:9">
      <c r="A206">
        <v>394</v>
      </c>
      <c r="B206">
        <v>148.9</v>
      </c>
      <c r="C206">
        <v>149.6</v>
      </c>
      <c r="D206">
        <v>150.19999999999999</v>
      </c>
      <c r="E206">
        <v>150.9</v>
      </c>
      <c r="F206">
        <v>151.5</v>
      </c>
      <c r="G206">
        <v>152</v>
      </c>
      <c r="H206">
        <v>152.30000000000001</v>
      </c>
      <c r="I206">
        <v>152.5</v>
      </c>
    </row>
    <row r="207" spans="1:9">
      <c r="A207">
        <v>396</v>
      </c>
      <c r="B207">
        <v>150.1</v>
      </c>
      <c r="C207">
        <v>150.80000000000001</v>
      </c>
      <c r="D207">
        <v>151.4</v>
      </c>
      <c r="E207">
        <v>152.1</v>
      </c>
      <c r="F207">
        <v>152.5</v>
      </c>
      <c r="G207">
        <v>152.80000000000001</v>
      </c>
      <c r="H207">
        <v>153</v>
      </c>
      <c r="I207">
        <v>153.30000000000001</v>
      </c>
    </row>
    <row r="208" spans="1:9">
      <c r="A208">
        <v>398</v>
      </c>
      <c r="B208">
        <v>151.30000000000001</v>
      </c>
      <c r="C208">
        <v>151.9</v>
      </c>
      <c r="D208">
        <v>152.6</v>
      </c>
      <c r="E208">
        <v>153</v>
      </c>
      <c r="F208">
        <v>153.30000000000001</v>
      </c>
      <c r="G208">
        <v>153.5</v>
      </c>
      <c r="H208">
        <v>153.80000000000001</v>
      </c>
      <c r="I208">
        <v>154</v>
      </c>
    </row>
    <row r="209" spans="1:9">
      <c r="A209">
        <v>400</v>
      </c>
      <c r="B209">
        <v>152.4</v>
      </c>
      <c r="C209">
        <v>153.1</v>
      </c>
      <c r="D209">
        <v>153.5</v>
      </c>
      <c r="E209">
        <v>153.80000000000001</v>
      </c>
      <c r="F209">
        <v>154</v>
      </c>
      <c r="G209">
        <v>154.30000000000001</v>
      </c>
      <c r="H209">
        <v>154.5</v>
      </c>
      <c r="I209">
        <v>154.80000000000001</v>
      </c>
    </row>
    <row r="210" spans="1:9">
      <c r="A210">
        <v>402</v>
      </c>
      <c r="B210">
        <v>153.6</v>
      </c>
      <c r="C210">
        <v>154</v>
      </c>
      <c r="D210">
        <v>154.30000000000001</v>
      </c>
      <c r="E210">
        <v>154.5</v>
      </c>
      <c r="F210">
        <v>154.80000000000001</v>
      </c>
      <c r="G210">
        <v>155</v>
      </c>
      <c r="H210">
        <v>155.30000000000001</v>
      </c>
      <c r="I210">
        <v>155.6</v>
      </c>
    </row>
    <row r="211" spans="1:9">
      <c r="A211">
        <v>404</v>
      </c>
      <c r="B211">
        <v>154.5</v>
      </c>
      <c r="C211">
        <v>154.69999999999999</v>
      </c>
      <c r="D211">
        <v>155</v>
      </c>
      <c r="E211">
        <v>155.30000000000001</v>
      </c>
      <c r="F211">
        <v>155.5</v>
      </c>
      <c r="G211">
        <v>155.80000000000001</v>
      </c>
      <c r="H211">
        <v>156.1</v>
      </c>
      <c r="I211">
        <v>156.30000000000001</v>
      </c>
    </row>
    <row r="212" spans="1:9">
      <c r="A212">
        <v>406</v>
      </c>
      <c r="B212">
        <v>155.19999999999999</v>
      </c>
      <c r="C212">
        <v>155.5</v>
      </c>
      <c r="D212">
        <v>155.80000000000001</v>
      </c>
      <c r="E212">
        <v>156</v>
      </c>
      <c r="F212">
        <v>156.30000000000001</v>
      </c>
      <c r="G212">
        <v>156.5</v>
      </c>
      <c r="H212">
        <v>156.80000000000001</v>
      </c>
      <c r="I212">
        <v>157.1</v>
      </c>
    </row>
    <row r="213" spans="1:9">
      <c r="A213">
        <v>408</v>
      </c>
      <c r="B213">
        <v>156</v>
      </c>
      <c r="C213">
        <v>156.30000000000001</v>
      </c>
      <c r="D213">
        <v>156.5</v>
      </c>
      <c r="E213">
        <v>156.80000000000001</v>
      </c>
      <c r="F213">
        <v>157</v>
      </c>
      <c r="G213">
        <v>157.30000000000001</v>
      </c>
      <c r="H213">
        <v>157.6</v>
      </c>
      <c r="I213">
        <v>157.80000000000001</v>
      </c>
    </row>
    <row r="214" spans="1:9">
      <c r="A214">
        <v>410</v>
      </c>
      <c r="B214">
        <v>156.69999999999999</v>
      </c>
      <c r="C214">
        <v>157</v>
      </c>
      <c r="D214">
        <v>157.30000000000001</v>
      </c>
      <c r="E214">
        <v>157.5</v>
      </c>
      <c r="F214">
        <v>157.80000000000001</v>
      </c>
      <c r="G214">
        <v>158.1</v>
      </c>
      <c r="H214">
        <v>158.30000000000001</v>
      </c>
      <c r="I214">
        <v>158.6</v>
      </c>
    </row>
    <row r="215" spans="1:9">
      <c r="A215">
        <v>412</v>
      </c>
      <c r="B215">
        <v>157.5</v>
      </c>
      <c r="C215">
        <v>157.80000000000001</v>
      </c>
      <c r="D215">
        <v>158</v>
      </c>
      <c r="E215">
        <v>158.30000000000001</v>
      </c>
      <c r="F215">
        <v>158.5</v>
      </c>
      <c r="G215">
        <v>158.80000000000001</v>
      </c>
      <c r="H215">
        <v>159.1</v>
      </c>
      <c r="I215">
        <v>159.30000000000001</v>
      </c>
    </row>
    <row r="216" spans="1:9">
      <c r="A216">
        <v>414</v>
      </c>
      <c r="B216">
        <v>158.30000000000001</v>
      </c>
      <c r="C216">
        <v>158.5</v>
      </c>
      <c r="D216">
        <v>158.80000000000001</v>
      </c>
      <c r="E216">
        <v>159</v>
      </c>
      <c r="F216">
        <v>159.30000000000001</v>
      </c>
      <c r="G216">
        <v>159.6</v>
      </c>
      <c r="H216">
        <v>159.80000000000001</v>
      </c>
      <c r="I216">
        <v>160.1</v>
      </c>
    </row>
    <row r="217" spans="1:9">
      <c r="A217">
        <v>416</v>
      </c>
      <c r="B217">
        <v>159</v>
      </c>
      <c r="C217">
        <v>159.30000000000001</v>
      </c>
      <c r="D217">
        <v>159.5</v>
      </c>
      <c r="E217">
        <v>159.80000000000001</v>
      </c>
      <c r="F217">
        <v>160.1</v>
      </c>
      <c r="G217">
        <v>160.30000000000001</v>
      </c>
      <c r="H217">
        <v>160.6</v>
      </c>
      <c r="I217">
        <v>160.80000000000001</v>
      </c>
    </row>
    <row r="218" spans="1:9">
      <c r="A218">
        <v>418</v>
      </c>
      <c r="B218">
        <v>159.80000000000001</v>
      </c>
      <c r="C218">
        <v>160</v>
      </c>
      <c r="D218">
        <v>160.30000000000001</v>
      </c>
      <c r="E218">
        <v>160.6</v>
      </c>
      <c r="F218">
        <v>160.80000000000001</v>
      </c>
      <c r="G218">
        <v>161.1</v>
      </c>
      <c r="H218">
        <v>161.30000000000001</v>
      </c>
      <c r="I218">
        <v>161.6</v>
      </c>
    </row>
    <row r="219" spans="1:9">
      <c r="A219">
        <v>420</v>
      </c>
      <c r="B219">
        <v>160.5</v>
      </c>
      <c r="C219">
        <v>160.80000000000001</v>
      </c>
      <c r="D219">
        <v>161</v>
      </c>
      <c r="E219">
        <v>161.30000000000001</v>
      </c>
      <c r="F219">
        <v>161.6</v>
      </c>
      <c r="G219">
        <v>161.80000000000001</v>
      </c>
      <c r="H219">
        <v>162.1</v>
      </c>
      <c r="I219">
        <v>162.4</v>
      </c>
    </row>
    <row r="220" spans="1:9">
      <c r="A220">
        <v>422</v>
      </c>
      <c r="B220">
        <v>161.30000000000001</v>
      </c>
      <c r="C220">
        <v>161.5</v>
      </c>
      <c r="D220">
        <v>161.80000000000001</v>
      </c>
      <c r="E220">
        <v>162.1</v>
      </c>
      <c r="F220">
        <v>162.30000000000001</v>
      </c>
      <c r="G220">
        <v>162.6</v>
      </c>
      <c r="H220">
        <v>162.80000000000001</v>
      </c>
      <c r="I220">
        <v>163.1</v>
      </c>
    </row>
    <row r="221" spans="1:9">
      <c r="A221">
        <v>424</v>
      </c>
      <c r="B221">
        <v>162</v>
      </c>
      <c r="C221">
        <v>162.30000000000001</v>
      </c>
      <c r="D221">
        <v>162.6</v>
      </c>
      <c r="E221">
        <v>162.80000000000001</v>
      </c>
      <c r="F221">
        <v>163.1</v>
      </c>
      <c r="G221">
        <v>163.30000000000001</v>
      </c>
      <c r="H221">
        <v>163.6</v>
      </c>
      <c r="I221">
        <v>163.9</v>
      </c>
    </row>
    <row r="222" spans="1:9">
      <c r="A222">
        <v>426</v>
      </c>
      <c r="B222">
        <v>162.80000000000001</v>
      </c>
      <c r="C222">
        <v>163.1</v>
      </c>
      <c r="D222">
        <v>163.30000000000001</v>
      </c>
      <c r="E222">
        <v>163.6</v>
      </c>
      <c r="F222">
        <v>163.80000000000001</v>
      </c>
      <c r="G222">
        <v>164.1</v>
      </c>
      <c r="H222">
        <v>164.4</v>
      </c>
      <c r="I222">
        <v>164.6</v>
      </c>
    </row>
    <row r="223" spans="1:9">
      <c r="A223">
        <v>428</v>
      </c>
      <c r="B223">
        <v>163.5</v>
      </c>
      <c r="C223">
        <v>163.80000000000001</v>
      </c>
      <c r="D223">
        <v>164.1</v>
      </c>
      <c r="E223">
        <v>164.3</v>
      </c>
      <c r="F223">
        <v>164.6</v>
      </c>
      <c r="G223">
        <v>164.8</v>
      </c>
      <c r="H223">
        <v>165.1</v>
      </c>
      <c r="I223">
        <v>165.4</v>
      </c>
    </row>
    <row r="224" spans="1:9">
      <c r="A224">
        <v>430</v>
      </c>
      <c r="B224">
        <v>164.3</v>
      </c>
      <c r="C224">
        <v>164.6</v>
      </c>
      <c r="D224">
        <v>164.8</v>
      </c>
      <c r="E224">
        <v>165.1</v>
      </c>
      <c r="F224">
        <v>165.3</v>
      </c>
      <c r="G224">
        <v>165.6</v>
      </c>
      <c r="H224">
        <v>165.9</v>
      </c>
      <c r="I224">
        <v>166.1</v>
      </c>
    </row>
    <row r="225" spans="1:9">
      <c r="A225">
        <v>432</v>
      </c>
      <c r="B225">
        <v>165.1</v>
      </c>
      <c r="C225">
        <v>165.3</v>
      </c>
      <c r="D225">
        <v>165.6</v>
      </c>
      <c r="E225">
        <v>165.8</v>
      </c>
      <c r="F225">
        <v>166.1</v>
      </c>
      <c r="G225">
        <v>166.4</v>
      </c>
      <c r="H225">
        <v>166.6</v>
      </c>
      <c r="I225">
        <v>166.9</v>
      </c>
    </row>
    <row r="226" spans="1:9">
      <c r="A226">
        <v>434</v>
      </c>
      <c r="B226">
        <v>165.8</v>
      </c>
      <c r="C226">
        <v>166.1</v>
      </c>
      <c r="D226">
        <v>166.3</v>
      </c>
      <c r="E226">
        <v>166.6</v>
      </c>
      <c r="F226">
        <v>166.9</v>
      </c>
      <c r="G226">
        <v>167.1</v>
      </c>
      <c r="H226">
        <v>167.4</v>
      </c>
      <c r="I226">
        <v>167.6</v>
      </c>
    </row>
    <row r="227" spans="1:9">
      <c r="A227">
        <v>436</v>
      </c>
      <c r="B227">
        <v>166.6</v>
      </c>
      <c r="C227">
        <v>166.8</v>
      </c>
      <c r="D227">
        <v>167.1</v>
      </c>
      <c r="E227">
        <v>167.3</v>
      </c>
      <c r="F227">
        <v>167.6</v>
      </c>
      <c r="G227">
        <v>167.9</v>
      </c>
      <c r="H227">
        <v>168.1</v>
      </c>
      <c r="I227">
        <v>168.4</v>
      </c>
    </row>
    <row r="228" spans="1:9">
      <c r="A228">
        <v>438</v>
      </c>
      <c r="B228">
        <v>167.3</v>
      </c>
      <c r="C228">
        <v>167.6</v>
      </c>
      <c r="D228">
        <v>167.8</v>
      </c>
      <c r="E228">
        <v>168.1</v>
      </c>
      <c r="F228">
        <v>168.4</v>
      </c>
      <c r="G228">
        <v>168.6</v>
      </c>
      <c r="H228">
        <v>168.9</v>
      </c>
      <c r="I228">
        <v>169.1</v>
      </c>
    </row>
    <row r="229" spans="1:9">
      <c r="A229">
        <v>440</v>
      </c>
      <c r="B229">
        <v>168.1</v>
      </c>
      <c r="C229">
        <v>168.3</v>
      </c>
      <c r="D229">
        <v>168.6</v>
      </c>
      <c r="E229">
        <v>168.9</v>
      </c>
      <c r="F229">
        <v>169.1</v>
      </c>
      <c r="G229">
        <v>169.4</v>
      </c>
      <c r="H229">
        <v>169.6</v>
      </c>
      <c r="I229">
        <v>169.9</v>
      </c>
    </row>
    <row r="230" spans="1:9">
      <c r="A230">
        <v>442</v>
      </c>
      <c r="B230">
        <v>168.8</v>
      </c>
      <c r="C230">
        <v>169.1</v>
      </c>
      <c r="D230">
        <v>169.4</v>
      </c>
      <c r="E230">
        <v>169.6</v>
      </c>
      <c r="F230">
        <v>169.9</v>
      </c>
      <c r="G230">
        <v>170.1</v>
      </c>
      <c r="H230">
        <v>170.4</v>
      </c>
      <c r="I230">
        <v>170.7</v>
      </c>
    </row>
    <row r="231" spans="1:9">
      <c r="A231">
        <v>444</v>
      </c>
      <c r="B231">
        <v>169.6</v>
      </c>
      <c r="C231">
        <v>169.8</v>
      </c>
      <c r="D231">
        <v>170.1</v>
      </c>
      <c r="E231">
        <v>170.4</v>
      </c>
      <c r="F231">
        <v>170.6</v>
      </c>
      <c r="G231">
        <v>170.9</v>
      </c>
      <c r="H231">
        <v>171.2</v>
      </c>
      <c r="I231">
        <v>171.4</v>
      </c>
    </row>
    <row r="232" spans="1:9">
      <c r="A232">
        <v>446</v>
      </c>
      <c r="B232">
        <v>170.3</v>
      </c>
      <c r="C232">
        <v>170.6</v>
      </c>
      <c r="D232">
        <v>170.9</v>
      </c>
      <c r="E232">
        <v>171.1</v>
      </c>
      <c r="F232">
        <v>171.4</v>
      </c>
      <c r="G232">
        <v>171.6</v>
      </c>
      <c r="H232">
        <v>171.9</v>
      </c>
      <c r="I232">
        <v>172.2</v>
      </c>
    </row>
    <row r="233" spans="1:9">
      <c r="A233">
        <v>448</v>
      </c>
      <c r="B233">
        <v>171.1</v>
      </c>
      <c r="C233">
        <v>171.4</v>
      </c>
      <c r="D233">
        <v>171.6</v>
      </c>
      <c r="E233">
        <v>171.9</v>
      </c>
      <c r="F233">
        <v>172.1</v>
      </c>
      <c r="G233">
        <v>172.4</v>
      </c>
      <c r="H233">
        <v>172.7</v>
      </c>
      <c r="I233">
        <v>172.9</v>
      </c>
    </row>
    <row r="234" spans="1:9">
      <c r="A234">
        <v>450</v>
      </c>
      <c r="B234">
        <v>171.8</v>
      </c>
      <c r="C234">
        <v>172.1</v>
      </c>
      <c r="D234">
        <v>172.4</v>
      </c>
      <c r="E234">
        <v>172.6</v>
      </c>
      <c r="F234">
        <v>172.9</v>
      </c>
      <c r="G234">
        <v>173.2</v>
      </c>
      <c r="H234">
        <v>173.4</v>
      </c>
      <c r="I234">
        <v>173.7</v>
      </c>
    </row>
    <row r="235" spans="1:9">
      <c r="A235">
        <v>452</v>
      </c>
      <c r="B235">
        <v>172.6</v>
      </c>
      <c r="C235">
        <v>172.9</v>
      </c>
      <c r="D235">
        <v>173.1</v>
      </c>
      <c r="E235">
        <v>173.4</v>
      </c>
      <c r="F235">
        <v>173.6</v>
      </c>
      <c r="G235">
        <v>173.9</v>
      </c>
      <c r="H235">
        <v>174.2</v>
      </c>
      <c r="I235">
        <v>174.4</v>
      </c>
    </row>
    <row r="236" spans="1:9">
      <c r="A236">
        <v>454</v>
      </c>
      <c r="B236">
        <v>173.4</v>
      </c>
      <c r="C236">
        <v>173.6</v>
      </c>
      <c r="D236">
        <v>173.9</v>
      </c>
      <c r="E236">
        <v>174.1</v>
      </c>
      <c r="F236">
        <v>174.4</v>
      </c>
      <c r="G236">
        <v>174.7</v>
      </c>
      <c r="H236">
        <v>174.9</v>
      </c>
      <c r="I236">
        <v>175.2</v>
      </c>
    </row>
    <row r="237" spans="1:9">
      <c r="A237">
        <v>456</v>
      </c>
      <c r="B237">
        <v>174.1</v>
      </c>
      <c r="C237">
        <v>174.4</v>
      </c>
      <c r="D237">
        <v>174.6</v>
      </c>
      <c r="E237">
        <v>174.9</v>
      </c>
      <c r="F237">
        <v>175.2</v>
      </c>
      <c r="G237">
        <v>175.4</v>
      </c>
      <c r="H237">
        <v>175.7</v>
      </c>
      <c r="I237">
        <v>175.9</v>
      </c>
    </row>
    <row r="238" spans="1:9">
      <c r="A238">
        <v>458</v>
      </c>
      <c r="B238">
        <v>174.9</v>
      </c>
      <c r="C238">
        <v>175.1</v>
      </c>
      <c r="D238">
        <v>175.4</v>
      </c>
      <c r="E238">
        <v>175.7</v>
      </c>
      <c r="F238">
        <v>175.9</v>
      </c>
      <c r="G238">
        <v>176.2</v>
      </c>
      <c r="H238">
        <v>176.4</v>
      </c>
      <c r="I238">
        <v>176.7</v>
      </c>
    </row>
    <row r="239" spans="1:9">
      <c r="A239">
        <v>460</v>
      </c>
      <c r="B239">
        <v>175.6</v>
      </c>
      <c r="C239">
        <v>175.9</v>
      </c>
      <c r="D239">
        <v>176.1</v>
      </c>
      <c r="E239">
        <v>176.4</v>
      </c>
      <c r="F239">
        <v>176.7</v>
      </c>
      <c r="G239">
        <v>176.9</v>
      </c>
      <c r="H239">
        <v>177.2</v>
      </c>
      <c r="I239">
        <v>177.5</v>
      </c>
    </row>
    <row r="240" spans="1:9">
      <c r="A240">
        <v>462</v>
      </c>
      <c r="B240">
        <v>176.4</v>
      </c>
      <c r="C240">
        <v>176.6</v>
      </c>
      <c r="D240">
        <v>176.9</v>
      </c>
      <c r="E240">
        <v>177.2</v>
      </c>
      <c r="F240">
        <v>177.4</v>
      </c>
      <c r="G240">
        <v>177.7</v>
      </c>
      <c r="H240">
        <v>177.9</v>
      </c>
      <c r="I240">
        <v>178.2</v>
      </c>
    </row>
    <row r="241" spans="1:9">
      <c r="A241">
        <v>464</v>
      </c>
      <c r="B241">
        <v>177.1</v>
      </c>
      <c r="C241">
        <v>177.4</v>
      </c>
      <c r="D241">
        <v>177.7</v>
      </c>
      <c r="E241">
        <v>177.9</v>
      </c>
      <c r="F241">
        <v>178.2</v>
      </c>
      <c r="G241">
        <v>178.4</v>
      </c>
      <c r="H241">
        <v>178.7</v>
      </c>
      <c r="I241">
        <v>179</v>
      </c>
    </row>
    <row r="242" spans="1:9">
      <c r="A242">
        <v>466</v>
      </c>
      <c r="B242">
        <v>177.9</v>
      </c>
      <c r="C242">
        <v>178.1</v>
      </c>
      <c r="D242">
        <v>178.4</v>
      </c>
      <c r="E242">
        <v>178.7</v>
      </c>
      <c r="F242">
        <v>178.9</v>
      </c>
      <c r="G242">
        <v>179.2</v>
      </c>
      <c r="H242">
        <v>179.5</v>
      </c>
      <c r="I242">
        <v>179.7</v>
      </c>
    </row>
    <row r="243" spans="1:9">
      <c r="A243">
        <v>468</v>
      </c>
      <c r="B243">
        <v>178.6</v>
      </c>
      <c r="C243">
        <v>178.9</v>
      </c>
      <c r="D243">
        <v>179.2</v>
      </c>
      <c r="E243">
        <v>179.4</v>
      </c>
      <c r="F243">
        <v>179.7</v>
      </c>
      <c r="G243">
        <v>179.9</v>
      </c>
      <c r="H243">
        <v>180.2</v>
      </c>
      <c r="I243">
        <v>180.5</v>
      </c>
    </row>
    <row r="244" spans="1:9">
      <c r="A244">
        <v>470</v>
      </c>
      <c r="B244">
        <v>179.4</v>
      </c>
      <c r="C244">
        <v>179.7</v>
      </c>
      <c r="D244">
        <v>179.9</v>
      </c>
      <c r="E244">
        <v>180.2</v>
      </c>
      <c r="F244">
        <v>180.4</v>
      </c>
      <c r="G244">
        <v>180.7</v>
      </c>
      <c r="H244">
        <v>181</v>
      </c>
      <c r="I244">
        <v>181.2</v>
      </c>
    </row>
    <row r="245" spans="1:9">
      <c r="A245">
        <v>472</v>
      </c>
      <c r="B245">
        <v>180.2</v>
      </c>
      <c r="C245">
        <v>180.4</v>
      </c>
      <c r="D245">
        <v>180.7</v>
      </c>
      <c r="E245">
        <v>180.9</v>
      </c>
      <c r="F245">
        <v>181.2</v>
      </c>
      <c r="G245">
        <v>181.5</v>
      </c>
      <c r="H245">
        <v>181.7</v>
      </c>
      <c r="I245">
        <v>182</v>
      </c>
    </row>
    <row r="246" spans="1:9">
      <c r="A246">
        <v>474</v>
      </c>
      <c r="B246">
        <v>180.9</v>
      </c>
      <c r="C246">
        <v>181.2</v>
      </c>
      <c r="D246">
        <v>181.4</v>
      </c>
      <c r="E246">
        <v>181.7</v>
      </c>
      <c r="F246">
        <v>182</v>
      </c>
      <c r="G246">
        <v>182.2</v>
      </c>
      <c r="H246">
        <v>182.5</v>
      </c>
      <c r="I246">
        <v>182.7</v>
      </c>
    </row>
    <row r="247" spans="1:9">
      <c r="A247">
        <v>476</v>
      </c>
      <c r="B247">
        <v>181.7</v>
      </c>
      <c r="C247">
        <v>181.9</v>
      </c>
      <c r="D247">
        <v>182.2</v>
      </c>
      <c r="E247">
        <v>182.4</v>
      </c>
      <c r="F247">
        <v>182.7</v>
      </c>
      <c r="G247">
        <v>183</v>
      </c>
      <c r="H247">
        <v>183.2</v>
      </c>
      <c r="I247">
        <v>183.5</v>
      </c>
    </row>
    <row r="248" spans="1:9">
      <c r="A248">
        <v>478</v>
      </c>
      <c r="B248">
        <v>182.4</v>
      </c>
      <c r="C248">
        <v>182.7</v>
      </c>
      <c r="D248">
        <v>182.9</v>
      </c>
      <c r="E248">
        <v>183.2</v>
      </c>
      <c r="F248">
        <v>183.5</v>
      </c>
      <c r="G248">
        <v>183.7</v>
      </c>
      <c r="H248">
        <v>184</v>
      </c>
      <c r="I248">
        <v>184.2</v>
      </c>
    </row>
    <row r="249" spans="1:9">
      <c r="A249">
        <v>480</v>
      </c>
      <c r="B249">
        <v>183.2</v>
      </c>
      <c r="C249">
        <v>183.4</v>
      </c>
      <c r="D249">
        <v>183.7</v>
      </c>
      <c r="E249">
        <v>184</v>
      </c>
      <c r="F249">
        <v>184.2</v>
      </c>
      <c r="G249">
        <v>184.5</v>
      </c>
      <c r="H249">
        <v>184.7</v>
      </c>
      <c r="I249">
        <v>185</v>
      </c>
    </row>
    <row r="250" spans="1:9">
      <c r="A250">
        <v>482</v>
      </c>
      <c r="B250">
        <v>183.9</v>
      </c>
      <c r="C250">
        <v>184.2</v>
      </c>
      <c r="D250">
        <v>184.5</v>
      </c>
      <c r="E250">
        <v>184.7</v>
      </c>
      <c r="F250">
        <v>185</v>
      </c>
      <c r="G250">
        <v>185.2</v>
      </c>
      <c r="H250">
        <v>185.5</v>
      </c>
      <c r="I250">
        <v>185.8</v>
      </c>
    </row>
    <row r="251" spans="1:9">
      <c r="A251">
        <v>484</v>
      </c>
      <c r="B251">
        <v>184.7</v>
      </c>
      <c r="C251">
        <v>184.9</v>
      </c>
      <c r="D251">
        <v>185.2</v>
      </c>
      <c r="E251">
        <v>185.5</v>
      </c>
      <c r="F251">
        <v>185.7</v>
      </c>
      <c r="G251">
        <v>186</v>
      </c>
      <c r="H251">
        <v>186.2</v>
      </c>
      <c r="I251">
        <v>186.5</v>
      </c>
    </row>
    <row r="252" spans="1:9">
      <c r="A252">
        <v>486</v>
      </c>
      <c r="B252">
        <v>185.4</v>
      </c>
      <c r="C252">
        <v>185.7</v>
      </c>
      <c r="D252">
        <v>186</v>
      </c>
      <c r="E252">
        <v>186.2</v>
      </c>
      <c r="F252">
        <v>186.5</v>
      </c>
      <c r="G252">
        <v>186.7</v>
      </c>
      <c r="H252">
        <v>187</v>
      </c>
      <c r="I252">
        <v>187.3</v>
      </c>
    </row>
    <row r="253" spans="1:9">
      <c r="A253">
        <v>488</v>
      </c>
      <c r="B253">
        <v>186.2</v>
      </c>
      <c r="C253">
        <v>186.5</v>
      </c>
      <c r="D253">
        <v>186.7</v>
      </c>
      <c r="E253">
        <v>187</v>
      </c>
      <c r="F253">
        <v>187.2</v>
      </c>
      <c r="G253">
        <v>187.5</v>
      </c>
      <c r="H253">
        <v>187.8</v>
      </c>
      <c r="I253">
        <v>188</v>
      </c>
    </row>
    <row r="254" spans="1:9">
      <c r="A254">
        <v>490</v>
      </c>
      <c r="B254">
        <v>186.9</v>
      </c>
      <c r="C254">
        <v>187.2</v>
      </c>
      <c r="D254">
        <v>187.5</v>
      </c>
      <c r="E254">
        <v>187.7</v>
      </c>
      <c r="F254">
        <v>188</v>
      </c>
      <c r="G254">
        <v>188.3</v>
      </c>
      <c r="H254">
        <v>188.5</v>
      </c>
      <c r="I254">
        <v>188.8</v>
      </c>
    </row>
    <row r="255" spans="1:9">
      <c r="A255">
        <v>492</v>
      </c>
      <c r="B255">
        <v>187.7</v>
      </c>
      <c r="C255">
        <v>188</v>
      </c>
      <c r="D255">
        <v>188.2</v>
      </c>
      <c r="E255">
        <v>188.5</v>
      </c>
      <c r="F255">
        <v>188.7</v>
      </c>
      <c r="G255">
        <v>189</v>
      </c>
      <c r="H255">
        <v>189.3</v>
      </c>
      <c r="I255">
        <v>189.5</v>
      </c>
    </row>
    <row r="256" spans="1:9">
      <c r="A256">
        <v>494</v>
      </c>
      <c r="B256">
        <v>188.5</v>
      </c>
      <c r="C256">
        <v>188.7</v>
      </c>
      <c r="D256">
        <v>189</v>
      </c>
      <c r="E256">
        <v>189.2</v>
      </c>
      <c r="F256">
        <v>189.5</v>
      </c>
      <c r="G256">
        <v>189.8</v>
      </c>
      <c r="H256">
        <v>190</v>
      </c>
      <c r="I256">
        <v>190.3</v>
      </c>
    </row>
    <row r="257" spans="1:9">
      <c r="A257">
        <v>496</v>
      </c>
      <c r="B257">
        <v>189.2</v>
      </c>
      <c r="C257">
        <v>189.5</v>
      </c>
      <c r="D257">
        <v>189.7</v>
      </c>
      <c r="E257">
        <v>190</v>
      </c>
      <c r="F257">
        <v>190.3</v>
      </c>
      <c r="G257">
        <v>190.5</v>
      </c>
      <c r="H257">
        <v>190.8</v>
      </c>
      <c r="I257">
        <v>191</v>
      </c>
    </row>
    <row r="258" spans="1:9">
      <c r="A258">
        <v>498</v>
      </c>
      <c r="B258">
        <v>190</v>
      </c>
      <c r="C258">
        <v>190.2</v>
      </c>
      <c r="D258">
        <v>190.5</v>
      </c>
      <c r="E258">
        <v>190.8</v>
      </c>
      <c r="F258">
        <v>191</v>
      </c>
      <c r="G258">
        <v>191.3</v>
      </c>
      <c r="H258">
        <v>191.5</v>
      </c>
      <c r="I258">
        <v>191.8</v>
      </c>
    </row>
    <row r="259" spans="1:9">
      <c r="A259">
        <v>500</v>
      </c>
      <c r="B259">
        <v>190.7</v>
      </c>
      <c r="C259">
        <v>191</v>
      </c>
      <c r="D259">
        <v>191.2</v>
      </c>
      <c r="E259">
        <v>191.5</v>
      </c>
      <c r="F259">
        <v>191.8</v>
      </c>
      <c r="G259">
        <v>192</v>
      </c>
      <c r="H259">
        <v>192.3</v>
      </c>
      <c r="I259">
        <v>192.5</v>
      </c>
    </row>
    <row r="260" spans="1:9">
      <c r="A260">
        <v>502</v>
      </c>
      <c r="B260">
        <v>191.5</v>
      </c>
      <c r="C260">
        <v>191.7</v>
      </c>
      <c r="D260">
        <v>192</v>
      </c>
      <c r="E260">
        <v>192.3</v>
      </c>
      <c r="F260">
        <v>192.5</v>
      </c>
      <c r="G260">
        <v>192.8</v>
      </c>
      <c r="H260">
        <v>193</v>
      </c>
      <c r="I260">
        <v>193.3</v>
      </c>
    </row>
    <row r="261" spans="1:9">
      <c r="A261">
        <v>504</v>
      </c>
      <c r="B261">
        <v>192.2</v>
      </c>
      <c r="C261">
        <v>192.5</v>
      </c>
      <c r="D261">
        <v>192.8</v>
      </c>
      <c r="E261">
        <v>193</v>
      </c>
      <c r="F261">
        <v>193.3</v>
      </c>
      <c r="G261">
        <v>193.5</v>
      </c>
      <c r="H261">
        <v>193.8</v>
      </c>
      <c r="I261">
        <v>194.1</v>
      </c>
    </row>
    <row r="262" spans="1:9">
      <c r="A262">
        <v>506</v>
      </c>
      <c r="B262">
        <v>193</v>
      </c>
      <c r="C262">
        <v>193.2</v>
      </c>
      <c r="D262">
        <v>193.5</v>
      </c>
      <c r="E262">
        <v>193.8</v>
      </c>
      <c r="F262">
        <v>194</v>
      </c>
      <c r="G262">
        <v>194.3</v>
      </c>
      <c r="H262">
        <v>194.6</v>
      </c>
      <c r="I262">
        <v>194.8</v>
      </c>
    </row>
    <row r="263" spans="1:9">
      <c r="A263">
        <v>508</v>
      </c>
      <c r="B263">
        <v>193.7</v>
      </c>
      <c r="C263">
        <v>194</v>
      </c>
      <c r="D263">
        <v>194.3</v>
      </c>
      <c r="E263">
        <v>194.5</v>
      </c>
      <c r="F263">
        <v>194.8</v>
      </c>
      <c r="G263">
        <v>195</v>
      </c>
      <c r="H263">
        <v>195.3</v>
      </c>
      <c r="I263">
        <v>195.6</v>
      </c>
    </row>
    <row r="264" spans="1:9">
      <c r="A264">
        <v>510</v>
      </c>
      <c r="B264">
        <v>194.5</v>
      </c>
      <c r="C264">
        <v>194.8</v>
      </c>
      <c r="D264">
        <v>195</v>
      </c>
      <c r="E264">
        <v>195.3</v>
      </c>
      <c r="F264">
        <v>195.5</v>
      </c>
      <c r="G264">
        <v>195.8</v>
      </c>
      <c r="H264">
        <v>196.1</v>
      </c>
      <c r="I264">
        <v>196.3</v>
      </c>
    </row>
    <row r="265" spans="1:9">
      <c r="A265">
        <v>512</v>
      </c>
      <c r="B265">
        <v>195.3</v>
      </c>
      <c r="C265">
        <v>195.5</v>
      </c>
      <c r="D265">
        <v>195.8</v>
      </c>
      <c r="E265">
        <v>196</v>
      </c>
      <c r="F265">
        <v>196.3</v>
      </c>
      <c r="G265">
        <v>196.6</v>
      </c>
      <c r="H265">
        <v>196.8</v>
      </c>
      <c r="I265">
        <v>197.1</v>
      </c>
    </row>
    <row r="266" spans="1:9">
      <c r="A266">
        <v>514</v>
      </c>
      <c r="B266">
        <v>196</v>
      </c>
      <c r="C266">
        <v>196.3</v>
      </c>
      <c r="D266">
        <v>196.5</v>
      </c>
      <c r="E266">
        <v>196.8</v>
      </c>
      <c r="F266">
        <v>197.1</v>
      </c>
      <c r="G266">
        <v>197.3</v>
      </c>
      <c r="H266">
        <v>197.6</v>
      </c>
      <c r="I266">
        <v>197.8</v>
      </c>
    </row>
    <row r="267" spans="1:9">
      <c r="A267">
        <v>516</v>
      </c>
      <c r="B267">
        <v>196.8</v>
      </c>
      <c r="C267">
        <v>197</v>
      </c>
      <c r="D267">
        <v>197.3</v>
      </c>
      <c r="E267">
        <v>197.5</v>
      </c>
      <c r="F267">
        <v>197.8</v>
      </c>
      <c r="G267">
        <v>198.1</v>
      </c>
      <c r="H267">
        <v>198.3</v>
      </c>
      <c r="I267">
        <v>198.6</v>
      </c>
    </row>
    <row r="268" spans="1:9">
      <c r="A268">
        <v>518</v>
      </c>
      <c r="B268">
        <v>197.5</v>
      </c>
      <c r="C268">
        <v>197.8</v>
      </c>
      <c r="D268">
        <v>198</v>
      </c>
      <c r="E268">
        <v>198.3</v>
      </c>
      <c r="F268">
        <v>198.6</v>
      </c>
      <c r="G268">
        <v>198.8</v>
      </c>
      <c r="H268">
        <v>199.1</v>
      </c>
      <c r="I268">
        <v>199.3</v>
      </c>
    </row>
    <row r="269" spans="1:9">
      <c r="A269">
        <v>520</v>
      </c>
      <c r="B269">
        <v>198.3</v>
      </c>
      <c r="C269">
        <v>198.5</v>
      </c>
      <c r="D269">
        <v>198.8</v>
      </c>
      <c r="E269">
        <v>199.1</v>
      </c>
      <c r="F269">
        <v>199.3</v>
      </c>
      <c r="G269">
        <v>199.6</v>
      </c>
      <c r="H269">
        <v>199.8</v>
      </c>
      <c r="I269">
        <v>200.1</v>
      </c>
    </row>
    <row r="270" spans="1:9">
      <c r="A270">
        <v>522</v>
      </c>
      <c r="B270">
        <v>199</v>
      </c>
      <c r="C270">
        <v>199.3</v>
      </c>
      <c r="D270">
        <v>199.5</v>
      </c>
      <c r="E270">
        <v>199.8</v>
      </c>
      <c r="F270">
        <v>200.1</v>
      </c>
      <c r="G270">
        <v>200.3</v>
      </c>
      <c r="H270">
        <v>200.6</v>
      </c>
      <c r="I270">
        <v>200.9</v>
      </c>
    </row>
    <row r="271" spans="1:9">
      <c r="A271">
        <v>524</v>
      </c>
      <c r="B271">
        <v>199.8</v>
      </c>
      <c r="C271">
        <v>200</v>
      </c>
      <c r="D271">
        <v>200.3</v>
      </c>
      <c r="E271">
        <v>200.6</v>
      </c>
      <c r="F271">
        <v>200.8</v>
      </c>
      <c r="G271">
        <v>201.1</v>
      </c>
      <c r="H271">
        <v>201.3</v>
      </c>
      <c r="I271">
        <v>201.6</v>
      </c>
    </row>
    <row r="272" spans="1:9">
      <c r="A272">
        <v>526</v>
      </c>
      <c r="B272">
        <v>200.5</v>
      </c>
      <c r="C272">
        <v>200.8</v>
      </c>
      <c r="D272">
        <v>201.1</v>
      </c>
      <c r="E272">
        <v>201.3</v>
      </c>
      <c r="F272">
        <v>201.6</v>
      </c>
      <c r="G272">
        <v>201.8</v>
      </c>
      <c r="H272">
        <v>202.1</v>
      </c>
      <c r="I272">
        <v>202.4</v>
      </c>
    </row>
    <row r="273" spans="1:9">
      <c r="A273">
        <v>528</v>
      </c>
      <c r="B273">
        <v>201.3</v>
      </c>
      <c r="C273">
        <v>201.6</v>
      </c>
      <c r="D273">
        <v>201.8</v>
      </c>
      <c r="E273">
        <v>202.1</v>
      </c>
      <c r="F273">
        <v>202.3</v>
      </c>
      <c r="G273">
        <v>202.6</v>
      </c>
      <c r="H273">
        <v>202.9</v>
      </c>
      <c r="I273">
        <v>203.1</v>
      </c>
    </row>
    <row r="274" spans="1:9">
      <c r="A274">
        <v>530</v>
      </c>
      <c r="B274">
        <v>202</v>
      </c>
      <c r="C274">
        <v>202.3</v>
      </c>
      <c r="D274">
        <v>202.6</v>
      </c>
      <c r="E274">
        <v>202.8</v>
      </c>
      <c r="F274">
        <v>203.1</v>
      </c>
      <c r="G274">
        <v>203.4</v>
      </c>
      <c r="H274">
        <v>203.6</v>
      </c>
      <c r="I274">
        <v>203.9</v>
      </c>
    </row>
    <row r="275" spans="1:9">
      <c r="A275">
        <v>532</v>
      </c>
      <c r="B275">
        <v>202.8</v>
      </c>
      <c r="C275">
        <v>203.1</v>
      </c>
      <c r="D275">
        <v>203.3</v>
      </c>
      <c r="E275">
        <v>203.6</v>
      </c>
      <c r="F275">
        <v>203.8</v>
      </c>
      <c r="G275">
        <v>204.1</v>
      </c>
      <c r="H275">
        <v>204.4</v>
      </c>
      <c r="I275">
        <v>204.6</v>
      </c>
    </row>
    <row r="276" spans="1:9">
      <c r="A276">
        <v>534</v>
      </c>
      <c r="B276">
        <v>203.6</v>
      </c>
      <c r="C276">
        <v>203.8</v>
      </c>
      <c r="D276">
        <v>204.1</v>
      </c>
      <c r="E276">
        <v>204.3</v>
      </c>
      <c r="F276">
        <v>204.6</v>
      </c>
      <c r="G276">
        <v>204.9</v>
      </c>
      <c r="H276">
        <v>205.1</v>
      </c>
      <c r="I276">
        <v>205.4</v>
      </c>
    </row>
    <row r="277" spans="1:9">
      <c r="A277">
        <v>536</v>
      </c>
      <c r="B277">
        <v>204.3</v>
      </c>
      <c r="C277">
        <v>204.6</v>
      </c>
      <c r="D277">
        <v>204.8</v>
      </c>
      <c r="E277">
        <v>205.1</v>
      </c>
      <c r="F277">
        <v>205.4</v>
      </c>
      <c r="G277">
        <v>205.6</v>
      </c>
      <c r="H277">
        <v>205.9</v>
      </c>
      <c r="I277">
        <v>206.1</v>
      </c>
    </row>
    <row r="278" spans="1:9">
      <c r="A278">
        <v>538</v>
      </c>
      <c r="B278">
        <v>205.1</v>
      </c>
      <c r="C278">
        <v>205.3</v>
      </c>
      <c r="D278">
        <v>205.6</v>
      </c>
      <c r="E278">
        <v>205.8</v>
      </c>
      <c r="F278">
        <v>206.1</v>
      </c>
      <c r="G278">
        <v>206.4</v>
      </c>
      <c r="H278">
        <v>206.6</v>
      </c>
      <c r="I278">
        <v>206.9</v>
      </c>
    </row>
    <row r="279" spans="1:9">
      <c r="A279">
        <v>540</v>
      </c>
      <c r="B279">
        <v>205.8</v>
      </c>
      <c r="C279">
        <v>206.1</v>
      </c>
      <c r="D279">
        <v>206.3</v>
      </c>
      <c r="E279">
        <v>206.6</v>
      </c>
      <c r="F279">
        <v>206.9</v>
      </c>
      <c r="G279">
        <v>207.1</v>
      </c>
      <c r="H279">
        <v>207.4</v>
      </c>
      <c r="I279">
        <v>207.6</v>
      </c>
    </row>
    <row r="280" spans="1:9">
      <c r="A280">
        <v>542</v>
      </c>
      <c r="B280">
        <v>206.6</v>
      </c>
      <c r="C280">
        <v>206.8</v>
      </c>
      <c r="D280">
        <v>207.1</v>
      </c>
      <c r="E280">
        <v>207.4</v>
      </c>
      <c r="F280">
        <v>207.6</v>
      </c>
      <c r="G280">
        <v>207.9</v>
      </c>
      <c r="H280">
        <v>208.1</v>
      </c>
      <c r="I280">
        <v>208.4</v>
      </c>
    </row>
    <row r="281" spans="1:9">
      <c r="A281">
        <v>544</v>
      </c>
      <c r="B281">
        <v>207.3</v>
      </c>
      <c r="C281">
        <v>207.6</v>
      </c>
      <c r="D281">
        <v>207.9</v>
      </c>
      <c r="E281">
        <v>208.1</v>
      </c>
      <c r="F281">
        <v>208.4</v>
      </c>
      <c r="G281">
        <v>208.6</v>
      </c>
      <c r="H281">
        <v>208.9</v>
      </c>
      <c r="I281">
        <v>209.2</v>
      </c>
    </row>
    <row r="282" spans="1:9">
      <c r="A282">
        <v>546</v>
      </c>
      <c r="B282">
        <v>208.1</v>
      </c>
      <c r="C282">
        <v>208.3</v>
      </c>
      <c r="D282">
        <v>208.6</v>
      </c>
      <c r="E282">
        <v>208.9</v>
      </c>
      <c r="F282">
        <v>209.1</v>
      </c>
      <c r="G282">
        <v>209.4</v>
      </c>
      <c r="H282">
        <v>209.7</v>
      </c>
      <c r="I282">
        <v>209.9</v>
      </c>
    </row>
    <row r="283" spans="1:9">
      <c r="A283">
        <v>548</v>
      </c>
      <c r="B283">
        <v>208.8</v>
      </c>
      <c r="C283">
        <v>209.1</v>
      </c>
      <c r="D283">
        <v>209.4</v>
      </c>
      <c r="E283">
        <v>209.6</v>
      </c>
      <c r="F283">
        <v>209.9</v>
      </c>
      <c r="G283">
        <v>210.1</v>
      </c>
      <c r="H283">
        <v>210.4</v>
      </c>
      <c r="I283">
        <v>210.7</v>
      </c>
    </row>
    <row r="284" spans="1:9">
      <c r="A284">
        <v>550</v>
      </c>
      <c r="B284">
        <v>209.6</v>
      </c>
      <c r="C284">
        <v>209.9</v>
      </c>
      <c r="D284">
        <v>210.1</v>
      </c>
      <c r="E284">
        <v>210.4</v>
      </c>
      <c r="F284">
        <v>210.6</v>
      </c>
      <c r="G284">
        <v>210.9</v>
      </c>
      <c r="H284">
        <v>211.2</v>
      </c>
      <c r="I284">
        <v>211.4</v>
      </c>
    </row>
    <row r="285" spans="1:9">
      <c r="A285">
        <v>552</v>
      </c>
      <c r="B285">
        <v>210.4</v>
      </c>
      <c r="C285">
        <v>210.6</v>
      </c>
      <c r="D285">
        <v>210.9</v>
      </c>
      <c r="E285">
        <v>211.1</v>
      </c>
      <c r="F285">
        <v>211.4</v>
      </c>
      <c r="G285">
        <v>211.7</v>
      </c>
      <c r="H285">
        <v>211.9</v>
      </c>
      <c r="I285">
        <v>212.2</v>
      </c>
    </row>
    <row r="286" spans="1:9">
      <c r="A286">
        <v>554</v>
      </c>
      <c r="B286">
        <v>211.1</v>
      </c>
      <c r="C286">
        <v>211.4</v>
      </c>
      <c r="D286">
        <v>211.6</v>
      </c>
      <c r="E286">
        <v>211.9</v>
      </c>
      <c r="F286">
        <v>212.2</v>
      </c>
      <c r="G286">
        <v>212.4</v>
      </c>
      <c r="H286">
        <v>212.7</v>
      </c>
      <c r="I286">
        <v>212.9</v>
      </c>
    </row>
    <row r="287" spans="1:9">
      <c r="A287">
        <v>556</v>
      </c>
      <c r="B287">
        <v>211.9</v>
      </c>
      <c r="C287">
        <v>212.1</v>
      </c>
      <c r="D287">
        <v>212.4</v>
      </c>
      <c r="E287">
        <v>212.6</v>
      </c>
      <c r="F287">
        <v>212.9</v>
      </c>
      <c r="G287">
        <v>213.2</v>
      </c>
      <c r="H287">
        <v>213.4</v>
      </c>
      <c r="I287">
        <v>213.7</v>
      </c>
    </row>
    <row r="288" spans="1:9">
      <c r="A288">
        <v>558</v>
      </c>
      <c r="B288">
        <v>212.6</v>
      </c>
      <c r="C288">
        <v>212.9</v>
      </c>
      <c r="D288">
        <v>213.1</v>
      </c>
      <c r="E288">
        <v>213.4</v>
      </c>
      <c r="F288">
        <v>213.7</v>
      </c>
      <c r="G288">
        <v>213.9</v>
      </c>
      <c r="H288">
        <v>214.2</v>
      </c>
      <c r="I288">
        <v>214.4</v>
      </c>
    </row>
    <row r="289" spans="1:9">
      <c r="A289">
        <v>560</v>
      </c>
      <c r="B289">
        <v>213.4</v>
      </c>
      <c r="C289">
        <v>213.6</v>
      </c>
      <c r="D289">
        <v>213.9</v>
      </c>
      <c r="E289">
        <v>214.2</v>
      </c>
      <c r="F289">
        <v>214.4</v>
      </c>
      <c r="G289">
        <v>214.7</v>
      </c>
      <c r="H289">
        <v>214.9</v>
      </c>
      <c r="I289">
        <v>215.2</v>
      </c>
    </row>
    <row r="290" spans="1:9">
      <c r="A290">
        <v>562</v>
      </c>
      <c r="B290">
        <v>214.1</v>
      </c>
      <c r="C290">
        <v>214.4</v>
      </c>
      <c r="D290">
        <v>214.6</v>
      </c>
      <c r="E290">
        <v>214.9</v>
      </c>
      <c r="F290">
        <v>215.2</v>
      </c>
      <c r="G290">
        <v>215.4</v>
      </c>
      <c r="H290">
        <v>215.7</v>
      </c>
      <c r="I290">
        <v>216</v>
      </c>
    </row>
    <row r="291" spans="1:9">
      <c r="A291">
        <v>564</v>
      </c>
      <c r="B291">
        <v>214.9</v>
      </c>
      <c r="C291">
        <v>215.1</v>
      </c>
      <c r="D291">
        <v>215.4</v>
      </c>
      <c r="E291">
        <v>215.7</v>
      </c>
      <c r="F291">
        <v>215.9</v>
      </c>
      <c r="G291">
        <v>216.2</v>
      </c>
      <c r="H291">
        <v>216.4</v>
      </c>
      <c r="I291">
        <v>216.7</v>
      </c>
    </row>
    <row r="292" spans="1:9">
      <c r="A292">
        <v>566</v>
      </c>
      <c r="B292">
        <v>215.6</v>
      </c>
      <c r="C292">
        <v>215.9</v>
      </c>
      <c r="D292">
        <v>216.2</v>
      </c>
      <c r="E292">
        <v>216.4</v>
      </c>
      <c r="F292">
        <v>216.7</v>
      </c>
      <c r="G292">
        <v>216.9</v>
      </c>
      <c r="H292">
        <v>217.2</v>
      </c>
      <c r="I292">
        <v>217.5</v>
      </c>
    </row>
    <row r="293" spans="1:9">
      <c r="A293">
        <v>568</v>
      </c>
      <c r="B293">
        <v>216.4</v>
      </c>
      <c r="C293">
        <v>216.7</v>
      </c>
      <c r="D293">
        <v>216.9</v>
      </c>
      <c r="E293">
        <v>217.2</v>
      </c>
      <c r="F293">
        <v>217.4</v>
      </c>
      <c r="G293">
        <v>217.7</v>
      </c>
      <c r="H293">
        <v>218</v>
      </c>
      <c r="I293">
        <v>218.2</v>
      </c>
    </row>
    <row r="294" spans="1:9">
      <c r="A294">
        <v>570</v>
      </c>
      <c r="B294">
        <v>217.1</v>
      </c>
      <c r="C294">
        <v>217.4</v>
      </c>
      <c r="D294">
        <v>217.7</v>
      </c>
      <c r="E294">
        <v>217.9</v>
      </c>
      <c r="F294">
        <v>218.2</v>
      </c>
      <c r="G294">
        <v>218.5</v>
      </c>
      <c r="H294">
        <v>218.7</v>
      </c>
      <c r="I294">
        <v>219</v>
      </c>
    </row>
    <row r="295" spans="1:9">
      <c r="A295">
        <v>572</v>
      </c>
      <c r="B295">
        <v>217.9</v>
      </c>
      <c r="C295">
        <v>218.2</v>
      </c>
      <c r="D295">
        <v>218.4</v>
      </c>
      <c r="E295">
        <v>218.7</v>
      </c>
      <c r="F295">
        <v>218.9</v>
      </c>
      <c r="G295">
        <v>219.2</v>
      </c>
      <c r="H295">
        <v>219.5</v>
      </c>
      <c r="I295">
        <v>219.7</v>
      </c>
    </row>
    <row r="296" spans="1:9">
      <c r="A296">
        <v>574</v>
      </c>
      <c r="B296">
        <v>218.7</v>
      </c>
      <c r="C296">
        <v>218.9</v>
      </c>
      <c r="D296">
        <v>219.2</v>
      </c>
      <c r="E296">
        <v>219.4</v>
      </c>
      <c r="F296">
        <v>219.7</v>
      </c>
      <c r="G296">
        <v>220</v>
      </c>
      <c r="H296">
        <v>220.2</v>
      </c>
      <c r="I296">
        <v>220.5</v>
      </c>
    </row>
    <row r="297" spans="1:9">
      <c r="A297">
        <v>576</v>
      </c>
      <c r="B297">
        <v>219.4</v>
      </c>
      <c r="C297">
        <v>219.7</v>
      </c>
      <c r="D297">
        <v>219.9</v>
      </c>
      <c r="E297">
        <v>220.2</v>
      </c>
      <c r="F297">
        <v>220.5</v>
      </c>
      <c r="G297">
        <v>220.7</v>
      </c>
      <c r="H297">
        <v>221</v>
      </c>
      <c r="I297">
        <v>221.2</v>
      </c>
    </row>
    <row r="298" spans="1:9">
      <c r="A298">
        <v>578</v>
      </c>
      <c r="B298">
        <v>220.2</v>
      </c>
      <c r="C298">
        <v>220.4</v>
      </c>
      <c r="D298">
        <v>220.7</v>
      </c>
      <c r="E298">
        <v>220.9</v>
      </c>
      <c r="F298">
        <v>221.2</v>
      </c>
      <c r="G298">
        <v>221.5</v>
      </c>
      <c r="H298">
        <v>221.7</v>
      </c>
      <c r="I298">
        <v>222</v>
      </c>
    </row>
    <row r="299" spans="1:9">
      <c r="A299">
        <v>580</v>
      </c>
      <c r="B299">
        <v>220.9</v>
      </c>
      <c r="C299">
        <v>221.2</v>
      </c>
      <c r="D299">
        <v>221.4</v>
      </c>
      <c r="E299">
        <v>221.7</v>
      </c>
      <c r="F299">
        <v>222</v>
      </c>
      <c r="G299">
        <v>222.2</v>
      </c>
      <c r="H299">
        <v>222.5</v>
      </c>
      <c r="I299">
        <v>222.7</v>
      </c>
    </row>
    <row r="300" spans="1:9">
      <c r="A300">
        <v>582</v>
      </c>
      <c r="B300">
        <v>221.7</v>
      </c>
      <c r="C300">
        <v>221.9</v>
      </c>
      <c r="D300">
        <v>222.2</v>
      </c>
      <c r="E300">
        <v>222.5</v>
      </c>
      <c r="F300">
        <v>222.7</v>
      </c>
      <c r="G300">
        <v>223</v>
      </c>
      <c r="H300">
        <v>223.2</v>
      </c>
      <c r="I300">
        <v>223.5</v>
      </c>
    </row>
    <row r="301" spans="1:9">
      <c r="A301">
        <v>584</v>
      </c>
      <c r="B301">
        <v>222.4</v>
      </c>
      <c r="C301">
        <v>222.7</v>
      </c>
      <c r="D301">
        <v>223</v>
      </c>
      <c r="E301">
        <v>223.2</v>
      </c>
      <c r="F301">
        <v>223.5</v>
      </c>
      <c r="G301">
        <v>223.7</v>
      </c>
      <c r="H301">
        <v>224</v>
      </c>
      <c r="I301">
        <v>224.3</v>
      </c>
    </row>
    <row r="302" spans="1:9">
      <c r="A302">
        <v>586</v>
      </c>
      <c r="B302">
        <v>223.2</v>
      </c>
      <c r="C302">
        <v>223.4</v>
      </c>
      <c r="D302">
        <v>223.7</v>
      </c>
      <c r="E302">
        <v>224</v>
      </c>
      <c r="F302">
        <v>224.2</v>
      </c>
      <c r="G302">
        <v>224.5</v>
      </c>
      <c r="H302">
        <v>224.8</v>
      </c>
      <c r="I302">
        <v>225</v>
      </c>
    </row>
    <row r="303" spans="1:9">
      <c r="A303">
        <v>588</v>
      </c>
      <c r="B303">
        <v>223.9</v>
      </c>
      <c r="C303">
        <v>224.2</v>
      </c>
      <c r="D303">
        <v>224.5</v>
      </c>
      <c r="E303">
        <v>224.7</v>
      </c>
      <c r="F303">
        <v>225</v>
      </c>
      <c r="G303">
        <v>225.2</v>
      </c>
      <c r="H303">
        <v>225.5</v>
      </c>
      <c r="I303">
        <v>225.8</v>
      </c>
    </row>
    <row r="304" spans="1:9">
      <c r="A304">
        <v>590</v>
      </c>
      <c r="B304">
        <v>224.7</v>
      </c>
      <c r="C304">
        <v>225</v>
      </c>
      <c r="D304">
        <v>225.2</v>
      </c>
      <c r="E304">
        <v>225.5</v>
      </c>
      <c r="F304">
        <v>225.7</v>
      </c>
      <c r="G304">
        <v>226</v>
      </c>
      <c r="H304">
        <v>226.3</v>
      </c>
      <c r="I304">
        <v>226.5</v>
      </c>
    </row>
    <row r="305" spans="1:9">
      <c r="A305">
        <v>592</v>
      </c>
      <c r="B305">
        <v>225.5</v>
      </c>
      <c r="C305">
        <v>225.7</v>
      </c>
      <c r="D305">
        <v>226</v>
      </c>
      <c r="E305">
        <v>226.2</v>
      </c>
      <c r="F305">
        <v>226.5</v>
      </c>
      <c r="G305">
        <v>226.8</v>
      </c>
      <c r="H305">
        <v>227</v>
      </c>
      <c r="I305">
        <v>227.3</v>
      </c>
    </row>
    <row r="306" spans="1:9">
      <c r="A306">
        <v>594</v>
      </c>
      <c r="B306">
        <v>226.2</v>
      </c>
      <c r="C306">
        <v>226.5</v>
      </c>
      <c r="D306">
        <v>226.7</v>
      </c>
      <c r="E306">
        <v>227</v>
      </c>
      <c r="F306">
        <v>227.2</v>
      </c>
      <c r="G306">
        <v>227.5</v>
      </c>
      <c r="H306">
        <v>227.8</v>
      </c>
      <c r="I306">
        <v>228</v>
      </c>
    </row>
    <row r="307" spans="1:9">
      <c r="A307">
        <v>596</v>
      </c>
      <c r="B307">
        <v>227</v>
      </c>
      <c r="C307">
        <v>227.2</v>
      </c>
      <c r="D307">
        <v>227.5</v>
      </c>
      <c r="E307">
        <v>227.7</v>
      </c>
      <c r="F307">
        <v>228</v>
      </c>
      <c r="G307">
        <v>228.3</v>
      </c>
      <c r="H307">
        <v>228.5</v>
      </c>
      <c r="I307">
        <v>228.8</v>
      </c>
    </row>
    <row r="308" spans="1:9">
      <c r="A308">
        <v>598</v>
      </c>
      <c r="B308">
        <v>227.7</v>
      </c>
      <c r="C308">
        <v>228</v>
      </c>
      <c r="D308">
        <v>228.2</v>
      </c>
      <c r="E308">
        <v>228.5</v>
      </c>
      <c r="F308">
        <v>228.8</v>
      </c>
      <c r="G308">
        <v>229</v>
      </c>
      <c r="H308">
        <v>229.3</v>
      </c>
      <c r="I308">
        <v>229.5</v>
      </c>
    </row>
    <row r="309" spans="1:9">
      <c r="A309">
        <v>600</v>
      </c>
      <c r="B309">
        <v>228.5</v>
      </c>
      <c r="C309">
        <v>228.7</v>
      </c>
      <c r="D309">
        <v>229</v>
      </c>
      <c r="E309">
        <v>229.3</v>
      </c>
      <c r="F309">
        <v>229.5</v>
      </c>
      <c r="G309">
        <v>229.8</v>
      </c>
      <c r="H309">
        <v>230</v>
      </c>
      <c r="I309">
        <v>230.3</v>
      </c>
    </row>
    <row r="310" spans="1:9">
      <c r="A310">
        <v>602</v>
      </c>
      <c r="B310">
        <v>229.2</v>
      </c>
      <c r="C310">
        <v>229.5</v>
      </c>
      <c r="D310">
        <v>229.7</v>
      </c>
      <c r="E310">
        <v>230</v>
      </c>
      <c r="F310">
        <v>230.3</v>
      </c>
      <c r="G310">
        <v>230.5</v>
      </c>
      <c r="H310">
        <v>230.8</v>
      </c>
      <c r="I310">
        <v>231.1</v>
      </c>
    </row>
    <row r="311" spans="1:9">
      <c r="A311">
        <v>604</v>
      </c>
      <c r="B311">
        <v>230</v>
      </c>
      <c r="C311">
        <v>230.2</v>
      </c>
      <c r="D311">
        <v>230.5</v>
      </c>
      <c r="E311">
        <v>230.8</v>
      </c>
      <c r="F311">
        <v>231</v>
      </c>
      <c r="G311">
        <v>231.3</v>
      </c>
      <c r="H311">
        <v>231.5</v>
      </c>
      <c r="I311">
        <v>231.8</v>
      </c>
    </row>
    <row r="312" spans="1:9">
      <c r="A312">
        <v>606</v>
      </c>
      <c r="B312">
        <v>230.7</v>
      </c>
      <c r="C312">
        <v>231</v>
      </c>
      <c r="D312">
        <v>231.3</v>
      </c>
      <c r="E312">
        <v>231.5</v>
      </c>
      <c r="F312">
        <v>231.8</v>
      </c>
      <c r="G312">
        <v>232</v>
      </c>
      <c r="H312">
        <v>232.3</v>
      </c>
      <c r="I312">
        <v>232.6</v>
      </c>
    </row>
    <row r="313" spans="1:9">
      <c r="A313">
        <v>608</v>
      </c>
      <c r="B313">
        <v>231.5</v>
      </c>
      <c r="C313">
        <v>231.8</v>
      </c>
      <c r="D313">
        <v>232</v>
      </c>
      <c r="E313">
        <v>232.3</v>
      </c>
      <c r="F313">
        <v>232.5</v>
      </c>
      <c r="G313">
        <v>232.8</v>
      </c>
      <c r="H313">
        <v>233.1</v>
      </c>
      <c r="I313">
        <v>233.3</v>
      </c>
    </row>
    <row r="314" spans="1:9">
      <c r="A314">
        <v>610</v>
      </c>
      <c r="B314">
        <v>232.2</v>
      </c>
      <c r="C314">
        <v>232.5</v>
      </c>
      <c r="D314">
        <v>232.8</v>
      </c>
      <c r="E314">
        <v>233</v>
      </c>
      <c r="F314">
        <v>233.3</v>
      </c>
      <c r="G314">
        <v>233.6</v>
      </c>
      <c r="H314">
        <v>233.8</v>
      </c>
      <c r="I314">
        <v>234.1</v>
      </c>
    </row>
    <row r="315" spans="1:9">
      <c r="A315">
        <v>612</v>
      </c>
      <c r="B315">
        <v>233</v>
      </c>
      <c r="C315">
        <v>233.3</v>
      </c>
      <c r="D315">
        <v>233.5</v>
      </c>
      <c r="E315">
        <v>233.8</v>
      </c>
      <c r="F315">
        <v>234</v>
      </c>
      <c r="G315">
        <v>234.3</v>
      </c>
      <c r="H315">
        <v>234.6</v>
      </c>
      <c r="I315">
        <v>234.8</v>
      </c>
    </row>
    <row r="316" spans="1:9">
      <c r="A316">
        <v>614</v>
      </c>
      <c r="B316">
        <v>233.8</v>
      </c>
      <c r="C316">
        <v>234</v>
      </c>
      <c r="D316">
        <v>234.3</v>
      </c>
      <c r="E316">
        <v>234.5</v>
      </c>
      <c r="F316">
        <v>234.8</v>
      </c>
      <c r="G316">
        <v>235.1</v>
      </c>
      <c r="H316">
        <v>235.3</v>
      </c>
      <c r="I316">
        <v>235.6</v>
      </c>
    </row>
    <row r="317" spans="1:9">
      <c r="A317">
        <v>616</v>
      </c>
      <c r="B317">
        <v>234.5</v>
      </c>
      <c r="C317">
        <v>234.8</v>
      </c>
      <c r="D317">
        <v>235</v>
      </c>
      <c r="E317">
        <v>235.3</v>
      </c>
      <c r="F317">
        <v>235.6</v>
      </c>
      <c r="G317">
        <v>235.8</v>
      </c>
      <c r="H317">
        <v>236.1</v>
      </c>
      <c r="I317">
        <v>236.3</v>
      </c>
    </row>
    <row r="318" spans="1:9">
      <c r="A318">
        <v>618</v>
      </c>
      <c r="B318">
        <v>235.3</v>
      </c>
      <c r="C318">
        <v>235.5</v>
      </c>
      <c r="D318">
        <v>235.8</v>
      </c>
      <c r="E318">
        <v>236</v>
      </c>
      <c r="F318">
        <v>236.3</v>
      </c>
      <c r="G318">
        <v>236.6</v>
      </c>
      <c r="H318">
        <v>236.8</v>
      </c>
      <c r="I318">
        <v>237.1</v>
      </c>
    </row>
    <row r="319" spans="1:9">
      <c r="A319">
        <v>620</v>
      </c>
      <c r="B319">
        <v>236</v>
      </c>
      <c r="C319">
        <v>236.3</v>
      </c>
      <c r="D319">
        <v>236.5</v>
      </c>
      <c r="E319">
        <v>236.8</v>
      </c>
      <c r="F319">
        <v>237.1</v>
      </c>
      <c r="G319">
        <v>237.3</v>
      </c>
      <c r="H319">
        <v>237.6</v>
      </c>
      <c r="I319">
        <v>237.8</v>
      </c>
    </row>
    <row r="320" spans="1:9">
      <c r="A320">
        <v>622</v>
      </c>
      <c r="B320">
        <v>236.8</v>
      </c>
      <c r="C320">
        <v>237</v>
      </c>
      <c r="D320">
        <v>237.3</v>
      </c>
      <c r="E320">
        <v>237.6</v>
      </c>
      <c r="F320">
        <v>237.8</v>
      </c>
      <c r="G320">
        <v>238.1</v>
      </c>
      <c r="H320">
        <v>238.3</v>
      </c>
      <c r="I320">
        <v>238.6</v>
      </c>
    </row>
    <row r="321" spans="1:9">
      <c r="A321">
        <v>624</v>
      </c>
      <c r="B321">
        <v>237.5</v>
      </c>
      <c r="C321">
        <v>237.8</v>
      </c>
      <c r="D321">
        <v>238.1</v>
      </c>
      <c r="E321">
        <v>238.3</v>
      </c>
      <c r="F321">
        <v>238.6</v>
      </c>
      <c r="G321">
        <v>238.8</v>
      </c>
      <c r="H321">
        <v>239.1</v>
      </c>
      <c r="I321">
        <v>239.4</v>
      </c>
    </row>
    <row r="322" spans="1:9">
      <c r="A322">
        <v>626</v>
      </c>
      <c r="B322">
        <v>238.3</v>
      </c>
      <c r="C322">
        <v>238.5</v>
      </c>
      <c r="D322">
        <v>238.8</v>
      </c>
      <c r="E322">
        <v>239.1</v>
      </c>
      <c r="F322">
        <v>239.3</v>
      </c>
      <c r="G322">
        <v>239.6</v>
      </c>
      <c r="H322">
        <v>239.9</v>
      </c>
      <c r="I322">
        <v>240.1</v>
      </c>
    </row>
    <row r="323" spans="1:9">
      <c r="A323">
        <v>628</v>
      </c>
      <c r="B323">
        <v>239</v>
      </c>
      <c r="C323">
        <v>239.3</v>
      </c>
      <c r="D323">
        <v>239.6</v>
      </c>
      <c r="E323">
        <v>239.8</v>
      </c>
      <c r="F323">
        <v>240.1</v>
      </c>
      <c r="G323">
        <v>240.3</v>
      </c>
      <c r="H323">
        <v>240.6</v>
      </c>
      <c r="I323">
        <v>240.9</v>
      </c>
    </row>
    <row r="324" spans="1:9">
      <c r="A324">
        <v>630</v>
      </c>
      <c r="B324">
        <v>239.8</v>
      </c>
      <c r="C324">
        <v>240.1</v>
      </c>
      <c r="D324">
        <v>240.3</v>
      </c>
      <c r="E324">
        <v>240.6</v>
      </c>
      <c r="F324">
        <v>240.8</v>
      </c>
      <c r="G324">
        <v>241.1</v>
      </c>
      <c r="H324">
        <v>241.4</v>
      </c>
      <c r="I324">
        <v>241.6</v>
      </c>
    </row>
    <row r="325" spans="1:9">
      <c r="A325">
        <v>632</v>
      </c>
      <c r="B325">
        <v>240.5</v>
      </c>
      <c r="C325">
        <v>240.8</v>
      </c>
      <c r="D325">
        <v>241.1</v>
      </c>
      <c r="E325">
        <v>241.3</v>
      </c>
      <c r="F325">
        <v>241.6</v>
      </c>
      <c r="G325">
        <v>241.9</v>
      </c>
      <c r="H325">
        <v>242.1</v>
      </c>
      <c r="I325">
        <v>242.4</v>
      </c>
    </row>
    <row r="326" spans="1:9">
      <c r="A326">
        <v>634</v>
      </c>
      <c r="B326">
        <v>241.3</v>
      </c>
      <c r="C326">
        <v>241.6</v>
      </c>
      <c r="D326">
        <v>241.8</v>
      </c>
      <c r="E326">
        <v>242.1</v>
      </c>
      <c r="F326">
        <v>242.3</v>
      </c>
      <c r="G326">
        <v>242.6</v>
      </c>
      <c r="H326">
        <v>242.9</v>
      </c>
      <c r="I326">
        <v>243.1</v>
      </c>
    </row>
    <row r="327" spans="1:9">
      <c r="A327">
        <v>636</v>
      </c>
      <c r="B327">
        <v>242.1</v>
      </c>
      <c r="C327">
        <v>242.3</v>
      </c>
      <c r="D327">
        <v>242.6</v>
      </c>
      <c r="E327">
        <v>242.8</v>
      </c>
      <c r="F327">
        <v>243.1</v>
      </c>
      <c r="G327">
        <v>243.4</v>
      </c>
      <c r="H327">
        <v>243.6</v>
      </c>
      <c r="I327">
        <v>243.9</v>
      </c>
    </row>
    <row r="328" spans="1:9">
      <c r="A328">
        <v>638</v>
      </c>
      <c r="B328">
        <v>242.8</v>
      </c>
      <c r="C328">
        <v>243.1</v>
      </c>
      <c r="D328">
        <v>243.3</v>
      </c>
      <c r="E328">
        <v>243.6</v>
      </c>
      <c r="F328">
        <v>243.9</v>
      </c>
      <c r="G328">
        <v>244.1</v>
      </c>
      <c r="H328">
        <v>244.4</v>
      </c>
      <c r="I328">
        <v>244.6</v>
      </c>
    </row>
    <row r="329" spans="1:9">
      <c r="A329">
        <v>640</v>
      </c>
      <c r="B329">
        <v>243.6</v>
      </c>
      <c r="C329">
        <v>243.8</v>
      </c>
      <c r="D329">
        <v>244.1</v>
      </c>
      <c r="E329">
        <v>244.4</v>
      </c>
      <c r="F329">
        <v>244.6</v>
      </c>
      <c r="G329">
        <v>244.9</v>
      </c>
      <c r="H329">
        <v>245.1</v>
      </c>
      <c r="I329">
        <v>245.4</v>
      </c>
    </row>
    <row r="330" spans="1:9">
      <c r="A330">
        <v>642</v>
      </c>
      <c r="B330">
        <v>244.3</v>
      </c>
      <c r="C330">
        <v>244.6</v>
      </c>
      <c r="D330">
        <v>244.8</v>
      </c>
      <c r="E330">
        <v>245.1</v>
      </c>
      <c r="F330">
        <v>245.4</v>
      </c>
      <c r="G330">
        <v>245.6</v>
      </c>
      <c r="H330">
        <v>245.9</v>
      </c>
      <c r="I330">
        <v>246.2</v>
      </c>
    </row>
    <row r="331" spans="1:9">
      <c r="A331">
        <v>644</v>
      </c>
      <c r="B331">
        <v>245.1</v>
      </c>
      <c r="C331">
        <v>245.3</v>
      </c>
      <c r="D331">
        <v>245.6</v>
      </c>
      <c r="E331">
        <v>245.9</v>
      </c>
      <c r="F331">
        <v>246.1</v>
      </c>
      <c r="G331">
        <v>246.4</v>
      </c>
      <c r="H331">
        <v>246.6</v>
      </c>
      <c r="I331">
        <v>246.9</v>
      </c>
    </row>
    <row r="332" spans="1:9">
      <c r="A332">
        <v>646</v>
      </c>
      <c r="B332">
        <v>245.8</v>
      </c>
      <c r="C332">
        <v>246.1</v>
      </c>
      <c r="D332">
        <v>246.4</v>
      </c>
      <c r="E332">
        <v>246.6</v>
      </c>
      <c r="F332">
        <v>246.9</v>
      </c>
      <c r="G332">
        <v>247.1</v>
      </c>
      <c r="H332">
        <v>247.4</v>
      </c>
      <c r="I332">
        <v>247.7</v>
      </c>
    </row>
    <row r="333" spans="1:9">
      <c r="A333">
        <v>648</v>
      </c>
      <c r="B333">
        <v>246.6</v>
      </c>
      <c r="C333">
        <v>246.8</v>
      </c>
      <c r="D333">
        <v>247.1</v>
      </c>
      <c r="E333">
        <v>247.4</v>
      </c>
      <c r="F333">
        <v>247.6</v>
      </c>
      <c r="G333">
        <v>247.9</v>
      </c>
      <c r="H333">
        <v>248.2</v>
      </c>
      <c r="I333">
        <v>248.4</v>
      </c>
    </row>
    <row r="334" spans="1:9">
      <c r="A334">
        <v>650</v>
      </c>
      <c r="B334">
        <v>247.3</v>
      </c>
      <c r="C334">
        <v>247.6</v>
      </c>
      <c r="D334">
        <v>247.9</v>
      </c>
      <c r="E334">
        <v>248.1</v>
      </c>
      <c r="F334">
        <v>248.4</v>
      </c>
      <c r="G334">
        <v>248.6</v>
      </c>
      <c r="H334">
        <v>248.9</v>
      </c>
      <c r="I334">
        <v>249.2</v>
      </c>
    </row>
    <row r="335" spans="1:9">
      <c r="A335">
        <v>652</v>
      </c>
      <c r="B335">
        <v>248.1</v>
      </c>
      <c r="C335">
        <v>248.4</v>
      </c>
      <c r="D335">
        <v>248.6</v>
      </c>
      <c r="E335">
        <v>248.9</v>
      </c>
      <c r="F335">
        <v>249.1</v>
      </c>
      <c r="G335">
        <v>249.4</v>
      </c>
      <c r="H335">
        <v>249.7</v>
      </c>
      <c r="I335">
        <v>249.9</v>
      </c>
    </row>
    <row r="336" spans="1:9">
      <c r="A336">
        <v>654</v>
      </c>
      <c r="B336">
        <v>248.9</v>
      </c>
      <c r="C336">
        <v>249.1</v>
      </c>
      <c r="D336">
        <v>249.4</v>
      </c>
      <c r="E336">
        <v>249.6</v>
      </c>
      <c r="F336">
        <v>249.9</v>
      </c>
      <c r="G336">
        <v>250.2</v>
      </c>
      <c r="H336">
        <v>250.4</v>
      </c>
      <c r="I336">
        <v>250.7</v>
      </c>
    </row>
    <row r="337" spans="1:9">
      <c r="A337">
        <v>656</v>
      </c>
      <c r="B337">
        <v>249.6</v>
      </c>
      <c r="C337">
        <v>249.9</v>
      </c>
      <c r="D337">
        <v>250.1</v>
      </c>
      <c r="E337">
        <v>250.4</v>
      </c>
      <c r="F337">
        <v>250.7</v>
      </c>
      <c r="G337">
        <v>250.9</v>
      </c>
      <c r="H337">
        <v>251.2</v>
      </c>
      <c r="I337">
        <v>251.4</v>
      </c>
    </row>
    <row r="338" spans="1:9">
      <c r="A338">
        <v>658</v>
      </c>
      <c r="B338">
        <v>250.4</v>
      </c>
      <c r="C338">
        <v>250.6</v>
      </c>
      <c r="D338">
        <v>250.9</v>
      </c>
      <c r="E338">
        <v>251.1</v>
      </c>
      <c r="F338">
        <v>251.4</v>
      </c>
      <c r="G338">
        <v>251.7</v>
      </c>
      <c r="H338">
        <v>251.9</v>
      </c>
      <c r="I338">
        <v>252.2</v>
      </c>
    </row>
    <row r="339" spans="1:9">
      <c r="A339">
        <v>660</v>
      </c>
      <c r="B339">
        <v>251.1</v>
      </c>
      <c r="C339">
        <v>251.4</v>
      </c>
      <c r="D339">
        <v>251.6</v>
      </c>
      <c r="E339">
        <v>251.9</v>
      </c>
      <c r="F339">
        <v>252.2</v>
      </c>
      <c r="G339">
        <v>252.4</v>
      </c>
      <c r="H339">
        <v>252.7</v>
      </c>
      <c r="I339">
        <v>252.9</v>
      </c>
    </row>
    <row r="340" spans="1:9">
      <c r="A340">
        <v>662</v>
      </c>
      <c r="B340">
        <v>251.9</v>
      </c>
      <c r="C340">
        <v>252.1</v>
      </c>
      <c r="D340">
        <v>252.4</v>
      </c>
      <c r="E340">
        <v>252.7</v>
      </c>
      <c r="F340">
        <v>252.9</v>
      </c>
      <c r="G340">
        <v>253.2</v>
      </c>
      <c r="H340">
        <v>253.4</v>
      </c>
      <c r="I340">
        <v>253.7</v>
      </c>
    </row>
    <row r="341" spans="1:9">
      <c r="A341">
        <v>664</v>
      </c>
      <c r="B341">
        <v>252.6</v>
      </c>
      <c r="C341">
        <v>252.9</v>
      </c>
      <c r="D341">
        <v>253.2</v>
      </c>
      <c r="E341">
        <v>253.4</v>
      </c>
      <c r="F341">
        <v>253.7</v>
      </c>
      <c r="G341">
        <v>253.9</v>
      </c>
      <c r="H341">
        <v>254.2</v>
      </c>
      <c r="I341">
        <v>254.5</v>
      </c>
    </row>
    <row r="342" spans="1:9">
      <c r="A342">
        <v>666</v>
      </c>
      <c r="B342">
        <v>253.4</v>
      </c>
      <c r="C342">
        <v>253.6</v>
      </c>
      <c r="D342">
        <v>253.9</v>
      </c>
      <c r="E342">
        <v>254.2</v>
      </c>
      <c r="F342">
        <v>254.4</v>
      </c>
      <c r="G342">
        <v>254.7</v>
      </c>
      <c r="H342">
        <v>254.9</v>
      </c>
      <c r="I342">
        <v>255.2</v>
      </c>
    </row>
    <row r="343" spans="1:9">
      <c r="A343">
        <v>668</v>
      </c>
      <c r="B343">
        <v>254.1</v>
      </c>
      <c r="C343">
        <v>254.4</v>
      </c>
      <c r="D343">
        <v>254.7</v>
      </c>
      <c r="E343">
        <v>254.9</v>
      </c>
      <c r="F343">
        <v>255.2</v>
      </c>
      <c r="G343">
        <v>255.4</v>
      </c>
      <c r="H343">
        <v>255.7</v>
      </c>
      <c r="I343">
        <v>256</v>
      </c>
    </row>
    <row r="344" spans="1:9">
      <c r="A344">
        <v>670</v>
      </c>
      <c r="B344">
        <v>254.9</v>
      </c>
      <c r="C344">
        <v>255.2</v>
      </c>
      <c r="D344">
        <v>255.4</v>
      </c>
      <c r="E344">
        <v>255.7</v>
      </c>
      <c r="F344">
        <v>255.9</v>
      </c>
      <c r="G344">
        <v>256.2</v>
      </c>
      <c r="H344">
        <v>256.5</v>
      </c>
      <c r="I344">
        <v>256.7</v>
      </c>
    </row>
    <row r="345" spans="1:9">
      <c r="A345">
        <v>672</v>
      </c>
      <c r="B345">
        <v>255.6</v>
      </c>
      <c r="C345">
        <v>255.9</v>
      </c>
      <c r="D345">
        <v>256.2</v>
      </c>
      <c r="E345">
        <v>256.39999999999998</v>
      </c>
      <c r="F345">
        <v>256.7</v>
      </c>
      <c r="G345">
        <v>257</v>
      </c>
      <c r="H345">
        <v>257.2</v>
      </c>
      <c r="I345">
        <v>257.5</v>
      </c>
    </row>
    <row r="346" spans="1:9">
      <c r="A346">
        <v>674</v>
      </c>
      <c r="B346">
        <v>256.39999999999998</v>
      </c>
      <c r="C346">
        <v>256.7</v>
      </c>
      <c r="D346">
        <v>256.89999999999998</v>
      </c>
      <c r="E346">
        <v>257.2</v>
      </c>
      <c r="F346">
        <v>257.39999999999998</v>
      </c>
      <c r="G346">
        <v>257.7</v>
      </c>
      <c r="H346">
        <v>258</v>
      </c>
      <c r="I346">
        <v>258.2</v>
      </c>
    </row>
    <row r="347" spans="1:9">
      <c r="A347">
        <v>676</v>
      </c>
      <c r="B347">
        <v>257.2</v>
      </c>
      <c r="C347">
        <v>257.39999999999998</v>
      </c>
      <c r="D347">
        <v>257.7</v>
      </c>
      <c r="E347">
        <v>257.89999999999998</v>
      </c>
      <c r="F347">
        <v>258.2</v>
      </c>
      <c r="G347">
        <v>258.5</v>
      </c>
      <c r="H347">
        <v>258.7</v>
      </c>
      <c r="I347">
        <v>259</v>
      </c>
    </row>
    <row r="348" spans="1:9">
      <c r="A348">
        <v>678</v>
      </c>
      <c r="B348">
        <v>257.89999999999998</v>
      </c>
      <c r="C348">
        <v>258.2</v>
      </c>
      <c r="D348">
        <v>258.39999999999998</v>
      </c>
      <c r="E348">
        <v>258.7</v>
      </c>
      <c r="F348">
        <v>259</v>
      </c>
      <c r="G348">
        <v>259.2</v>
      </c>
      <c r="H348">
        <v>259.5</v>
      </c>
      <c r="I348">
        <v>259.7</v>
      </c>
    </row>
    <row r="349" spans="1:9">
      <c r="A349">
        <v>680</v>
      </c>
      <c r="B349">
        <v>258.7</v>
      </c>
      <c r="C349">
        <v>258.89999999999998</v>
      </c>
      <c r="D349">
        <v>259.2</v>
      </c>
      <c r="E349">
        <v>259.5</v>
      </c>
      <c r="F349">
        <v>259.7</v>
      </c>
      <c r="G349">
        <v>260</v>
      </c>
      <c r="H349">
        <v>260.2</v>
      </c>
      <c r="I349">
        <v>260.5</v>
      </c>
    </row>
    <row r="350" spans="1:9">
      <c r="A350">
        <v>682</v>
      </c>
      <c r="B350">
        <v>259.39999999999998</v>
      </c>
      <c r="C350">
        <v>259.7</v>
      </c>
      <c r="D350">
        <v>259.89999999999998</v>
      </c>
      <c r="E350">
        <v>260.2</v>
      </c>
      <c r="F350">
        <v>260.5</v>
      </c>
      <c r="G350">
        <v>260.7</v>
      </c>
      <c r="H350">
        <v>261</v>
      </c>
      <c r="I350">
        <v>261.3</v>
      </c>
    </row>
    <row r="351" spans="1:9">
      <c r="A351">
        <v>684</v>
      </c>
      <c r="B351">
        <v>260.2</v>
      </c>
      <c r="C351">
        <v>260.39999999999998</v>
      </c>
      <c r="D351">
        <v>260.7</v>
      </c>
      <c r="E351">
        <v>261</v>
      </c>
      <c r="F351">
        <v>261.2</v>
      </c>
      <c r="G351">
        <v>261.5</v>
      </c>
      <c r="H351">
        <v>261.7</v>
      </c>
      <c r="I351">
        <v>262</v>
      </c>
    </row>
    <row r="352" spans="1:9">
      <c r="A352">
        <v>686</v>
      </c>
      <c r="B352">
        <v>260.89999999999998</v>
      </c>
      <c r="C352">
        <v>261.2</v>
      </c>
      <c r="D352">
        <v>261.5</v>
      </c>
      <c r="E352">
        <v>261.7</v>
      </c>
      <c r="F352">
        <v>262</v>
      </c>
      <c r="G352">
        <v>262.2</v>
      </c>
      <c r="H352">
        <v>262.5</v>
      </c>
      <c r="I352">
        <v>262.8</v>
      </c>
    </row>
    <row r="353" spans="1:9">
      <c r="A353">
        <v>688</v>
      </c>
      <c r="B353">
        <v>261.7</v>
      </c>
      <c r="C353">
        <v>261.89999999999998</v>
      </c>
      <c r="D353">
        <v>262.2</v>
      </c>
      <c r="E353">
        <v>262.5</v>
      </c>
      <c r="F353">
        <v>262.7</v>
      </c>
      <c r="G353">
        <v>263</v>
      </c>
      <c r="H353">
        <v>263.3</v>
      </c>
      <c r="I353">
        <v>263.5</v>
      </c>
    </row>
    <row r="354" spans="1:9">
      <c r="A354">
        <v>690</v>
      </c>
      <c r="B354">
        <v>262.39999999999998</v>
      </c>
      <c r="C354">
        <v>262.7</v>
      </c>
      <c r="D354">
        <v>263</v>
      </c>
      <c r="E354">
        <v>263.2</v>
      </c>
      <c r="F354">
        <v>263.5</v>
      </c>
      <c r="G354">
        <v>263.7</v>
      </c>
      <c r="H354">
        <v>264</v>
      </c>
      <c r="I354">
        <v>264.3</v>
      </c>
    </row>
    <row r="355" spans="1:9">
      <c r="A355">
        <v>692</v>
      </c>
      <c r="B355">
        <v>263.2</v>
      </c>
      <c r="C355">
        <v>263.5</v>
      </c>
      <c r="D355">
        <v>263.7</v>
      </c>
      <c r="E355">
        <v>264</v>
      </c>
      <c r="F355">
        <v>264.2</v>
      </c>
      <c r="G355">
        <v>264.5</v>
      </c>
      <c r="H355">
        <v>264.8</v>
      </c>
      <c r="I355">
        <v>265</v>
      </c>
    </row>
    <row r="356" spans="1:9">
      <c r="A356">
        <v>694</v>
      </c>
      <c r="B356">
        <v>264</v>
      </c>
      <c r="C356">
        <v>264.2</v>
      </c>
      <c r="D356">
        <v>264.5</v>
      </c>
      <c r="E356">
        <v>264.7</v>
      </c>
      <c r="F356">
        <v>265</v>
      </c>
      <c r="G356">
        <v>265.3</v>
      </c>
      <c r="H356">
        <v>265.5</v>
      </c>
      <c r="I356">
        <v>265.8</v>
      </c>
    </row>
    <row r="357" spans="1:9">
      <c r="A357">
        <v>696</v>
      </c>
      <c r="B357">
        <v>264.7</v>
      </c>
      <c r="C357">
        <v>265</v>
      </c>
      <c r="D357">
        <v>265.2</v>
      </c>
      <c r="E357">
        <v>265.5</v>
      </c>
      <c r="F357">
        <v>265.8</v>
      </c>
      <c r="G357">
        <v>266</v>
      </c>
      <c r="H357">
        <v>266.3</v>
      </c>
      <c r="I357">
        <v>266.5</v>
      </c>
    </row>
    <row r="358" spans="1:9">
      <c r="A358">
        <v>698</v>
      </c>
      <c r="B358">
        <v>265.5</v>
      </c>
      <c r="C358">
        <v>265.7</v>
      </c>
      <c r="D358">
        <v>266</v>
      </c>
      <c r="E358">
        <v>266.2</v>
      </c>
      <c r="F358">
        <v>266.5</v>
      </c>
      <c r="G358">
        <v>266.8</v>
      </c>
      <c r="H358">
        <v>267</v>
      </c>
      <c r="I358">
        <v>267.3</v>
      </c>
    </row>
    <row r="359" spans="1:9">
      <c r="A359">
        <v>700</v>
      </c>
      <c r="B359">
        <v>266.2</v>
      </c>
      <c r="C359">
        <v>266.5</v>
      </c>
      <c r="D359">
        <v>266.7</v>
      </c>
      <c r="E359">
        <v>267</v>
      </c>
      <c r="F359">
        <v>267.3</v>
      </c>
      <c r="G359">
        <v>267.5</v>
      </c>
      <c r="H359">
        <v>267.8</v>
      </c>
      <c r="I359">
        <v>268</v>
      </c>
    </row>
    <row r="360" spans="1:9">
      <c r="A360">
        <v>702</v>
      </c>
      <c r="B360">
        <v>267</v>
      </c>
      <c r="C360">
        <v>267.2</v>
      </c>
      <c r="D360">
        <v>267.5</v>
      </c>
      <c r="E360">
        <v>267.8</v>
      </c>
      <c r="F360">
        <v>268</v>
      </c>
      <c r="G360">
        <v>268.3</v>
      </c>
      <c r="H360">
        <v>268.5</v>
      </c>
      <c r="I360">
        <v>268.8</v>
      </c>
    </row>
    <row r="361" spans="1:9">
      <c r="A361">
        <v>704</v>
      </c>
      <c r="B361">
        <v>267.7</v>
      </c>
      <c r="C361">
        <v>268</v>
      </c>
      <c r="D361">
        <v>268.2</v>
      </c>
      <c r="E361">
        <v>268.5</v>
      </c>
      <c r="F361">
        <v>268.8</v>
      </c>
      <c r="G361">
        <v>269</v>
      </c>
      <c r="H361">
        <v>269.3</v>
      </c>
      <c r="I361">
        <v>269.60000000000002</v>
      </c>
    </row>
    <row r="362" spans="1:9">
      <c r="A362">
        <v>706</v>
      </c>
      <c r="B362">
        <v>268.5</v>
      </c>
      <c r="C362">
        <v>268.7</v>
      </c>
      <c r="D362">
        <v>269</v>
      </c>
      <c r="E362">
        <v>269.3</v>
      </c>
      <c r="F362">
        <v>269.5</v>
      </c>
      <c r="G362">
        <v>269.8</v>
      </c>
      <c r="H362">
        <v>270</v>
      </c>
      <c r="I362">
        <v>270.3</v>
      </c>
    </row>
    <row r="363" spans="1:9">
      <c r="A363">
        <v>708</v>
      </c>
      <c r="B363">
        <v>269.2</v>
      </c>
      <c r="C363">
        <v>269.5</v>
      </c>
      <c r="D363">
        <v>269.8</v>
      </c>
      <c r="E363">
        <v>270</v>
      </c>
      <c r="F363">
        <v>270.3</v>
      </c>
      <c r="G363">
        <v>270.5</v>
      </c>
      <c r="H363">
        <v>270.8</v>
      </c>
      <c r="I363">
        <v>271.10000000000002</v>
      </c>
    </row>
    <row r="364" spans="1:9">
      <c r="A364">
        <v>710</v>
      </c>
      <c r="B364">
        <v>270</v>
      </c>
      <c r="C364">
        <v>270.3</v>
      </c>
      <c r="D364">
        <v>270.5</v>
      </c>
      <c r="E364">
        <v>270.8</v>
      </c>
      <c r="F364">
        <v>271</v>
      </c>
      <c r="G364">
        <v>271.3</v>
      </c>
      <c r="H364">
        <v>271.60000000000002</v>
      </c>
      <c r="I364">
        <v>271.8</v>
      </c>
    </row>
    <row r="365" spans="1:9">
      <c r="A365">
        <v>712</v>
      </c>
      <c r="B365">
        <v>270.7</v>
      </c>
      <c r="C365">
        <v>271</v>
      </c>
      <c r="D365">
        <v>271.3</v>
      </c>
      <c r="E365">
        <v>271.5</v>
      </c>
      <c r="F365">
        <v>271.8</v>
      </c>
      <c r="G365">
        <v>272.10000000000002</v>
      </c>
      <c r="H365">
        <v>272.3</v>
      </c>
      <c r="I365">
        <v>272.60000000000002</v>
      </c>
    </row>
    <row r="366" spans="1:9">
      <c r="A366">
        <v>714</v>
      </c>
      <c r="B366">
        <v>271.5</v>
      </c>
      <c r="C366">
        <v>271.8</v>
      </c>
      <c r="D366">
        <v>272</v>
      </c>
      <c r="E366">
        <v>272.3</v>
      </c>
      <c r="F366">
        <v>272.5</v>
      </c>
      <c r="G366">
        <v>272.8</v>
      </c>
      <c r="H366">
        <v>273.10000000000002</v>
      </c>
      <c r="I366">
        <v>273.3</v>
      </c>
    </row>
    <row r="367" spans="1:9">
      <c r="A367">
        <v>716</v>
      </c>
      <c r="B367">
        <v>272.3</v>
      </c>
      <c r="C367">
        <v>272.5</v>
      </c>
      <c r="D367">
        <v>272.8</v>
      </c>
      <c r="E367">
        <v>273</v>
      </c>
      <c r="F367">
        <v>273.3</v>
      </c>
      <c r="G367">
        <v>273.60000000000002</v>
      </c>
      <c r="H367">
        <v>273.8</v>
      </c>
      <c r="I367">
        <v>274.10000000000002</v>
      </c>
    </row>
    <row r="368" spans="1:9">
      <c r="A368">
        <v>718</v>
      </c>
      <c r="B368">
        <v>273</v>
      </c>
      <c r="C368">
        <v>273.3</v>
      </c>
      <c r="D368">
        <v>273.5</v>
      </c>
      <c r="E368">
        <v>273.8</v>
      </c>
      <c r="F368">
        <v>274.10000000000002</v>
      </c>
      <c r="G368">
        <v>274.3</v>
      </c>
      <c r="H368">
        <v>274.60000000000002</v>
      </c>
      <c r="I368">
        <v>274.8</v>
      </c>
    </row>
    <row r="369" spans="1:9">
      <c r="A369">
        <v>720</v>
      </c>
      <c r="B369">
        <v>273.8</v>
      </c>
      <c r="C369">
        <v>274</v>
      </c>
      <c r="D369">
        <v>274.3</v>
      </c>
      <c r="E369">
        <v>274.60000000000002</v>
      </c>
      <c r="F369">
        <v>274.8</v>
      </c>
      <c r="G369">
        <v>275.10000000000002</v>
      </c>
      <c r="H369">
        <v>275.3</v>
      </c>
      <c r="I369">
        <v>275.60000000000002</v>
      </c>
    </row>
    <row r="370" spans="1:9">
      <c r="A370">
        <v>722</v>
      </c>
      <c r="B370">
        <v>274.5</v>
      </c>
      <c r="C370">
        <v>274.8</v>
      </c>
      <c r="D370">
        <v>275</v>
      </c>
      <c r="E370">
        <v>275.3</v>
      </c>
      <c r="F370">
        <v>275.60000000000002</v>
      </c>
      <c r="G370">
        <v>275.8</v>
      </c>
      <c r="H370">
        <v>276.10000000000002</v>
      </c>
      <c r="I370">
        <v>276.3</v>
      </c>
    </row>
    <row r="371" spans="1:9">
      <c r="A371">
        <v>724</v>
      </c>
      <c r="B371">
        <v>275.3</v>
      </c>
      <c r="C371">
        <v>275.5</v>
      </c>
      <c r="D371">
        <v>275.8</v>
      </c>
      <c r="E371">
        <v>276.10000000000002</v>
      </c>
      <c r="F371">
        <v>276.3</v>
      </c>
      <c r="G371">
        <v>276.60000000000002</v>
      </c>
      <c r="H371">
        <v>276.8</v>
      </c>
      <c r="I371">
        <v>277.10000000000002</v>
      </c>
    </row>
    <row r="372" spans="1:9">
      <c r="A372">
        <v>726</v>
      </c>
      <c r="B372">
        <v>276</v>
      </c>
      <c r="C372">
        <v>276.3</v>
      </c>
      <c r="D372">
        <v>276.60000000000002</v>
      </c>
      <c r="E372">
        <v>276.8</v>
      </c>
      <c r="F372">
        <v>277.10000000000002</v>
      </c>
      <c r="G372">
        <v>277.3</v>
      </c>
      <c r="H372">
        <v>277.60000000000002</v>
      </c>
      <c r="I372">
        <v>277.89999999999998</v>
      </c>
    </row>
    <row r="373" spans="1:9">
      <c r="A373">
        <v>728</v>
      </c>
      <c r="B373">
        <v>276.8</v>
      </c>
      <c r="C373">
        <v>277</v>
      </c>
      <c r="D373">
        <v>277.3</v>
      </c>
      <c r="E373">
        <v>277.60000000000002</v>
      </c>
      <c r="F373">
        <v>277.8</v>
      </c>
      <c r="G373">
        <v>278.10000000000002</v>
      </c>
      <c r="H373">
        <v>278.39999999999998</v>
      </c>
      <c r="I373">
        <v>278.60000000000002</v>
      </c>
    </row>
    <row r="374" spans="1:9">
      <c r="A374">
        <v>730</v>
      </c>
      <c r="B374">
        <v>277.5</v>
      </c>
      <c r="C374">
        <v>277.8</v>
      </c>
      <c r="D374">
        <v>278.10000000000002</v>
      </c>
      <c r="E374">
        <v>278.3</v>
      </c>
      <c r="F374">
        <v>278.60000000000002</v>
      </c>
      <c r="G374">
        <v>278.8</v>
      </c>
      <c r="H374">
        <v>279.10000000000002</v>
      </c>
      <c r="I374">
        <v>279.39999999999998</v>
      </c>
    </row>
    <row r="375" spans="1:9">
      <c r="A375">
        <v>732</v>
      </c>
      <c r="B375">
        <v>278.3</v>
      </c>
      <c r="C375">
        <v>278.60000000000002</v>
      </c>
      <c r="D375">
        <v>278.8</v>
      </c>
      <c r="E375">
        <v>279.10000000000002</v>
      </c>
      <c r="F375">
        <v>279.3</v>
      </c>
      <c r="G375">
        <v>279.60000000000002</v>
      </c>
      <c r="H375">
        <v>279.89999999999998</v>
      </c>
      <c r="I375">
        <v>280.10000000000002</v>
      </c>
    </row>
    <row r="376" spans="1:9">
      <c r="A376">
        <v>734</v>
      </c>
      <c r="B376">
        <v>279.10000000000002</v>
      </c>
      <c r="C376">
        <v>279.3</v>
      </c>
      <c r="D376">
        <v>279.60000000000002</v>
      </c>
      <c r="E376">
        <v>279.8</v>
      </c>
      <c r="F376">
        <v>280.10000000000002</v>
      </c>
      <c r="G376">
        <v>280.39999999999998</v>
      </c>
      <c r="H376">
        <v>280.60000000000002</v>
      </c>
      <c r="I376">
        <v>280.89999999999998</v>
      </c>
    </row>
    <row r="377" spans="1:9">
      <c r="A377">
        <v>736</v>
      </c>
      <c r="B377">
        <v>279.8</v>
      </c>
      <c r="C377">
        <v>280.10000000000002</v>
      </c>
      <c r="D377">
        <v>280.3</v>
      </c>
      <c r="E377">
        <v>280.60000000000002</v>
      </c>
      <c r="F377">
        <v>280.89999999999998</v>
      </c>
      <c r="G377">
        <v>281.10000000000002</v>
      </c>
      <c r="H377">
        <v>281.39999999999998</v>
      </c>
      <c r="I377">
        <v>281.60000000000002</v>
      </c>
    </row>
    <row r="378" spans="1:9">
      <c r="A378">
        <v>738</v>
      </c>
      <c r="B378">
        <v>280.60000000000002</v>
      </c>
      <c r="C378">
        <v>280.8</v>
      </c>
      <c r="D378">
        <v>281.10000000000002</v>
      </c>
      <c r="E378">
        <v>281.3</v>
      </c>
      <c r="F378">
        <v>281.60000000000002</v>
      </c>
      <c r="G378">
        <v>281.89999999999998</v>
      </c>
      <c r="H378">
        <v>282.10000000000002</v>
      </c>
      <c r="I378">
        <v>282.39999999999998</v>
      </c>
    </row>
    <row r="379" spans="1:9">
      <c r="A379">
        <v>740</v>
      </c>
      <c r="B379">
        <v>281.3</v>
      </c>
      <c r="C379">
        <v>281.60000000000002</v>
      </c>
      <c r="D379">
        <v>281.8</v>
      </c>
      <c r="E379">
        <v>282.10000000000002</v>
      </c>
      <c r="F379">
        <v>282.39999999999998</v>
      </c>
      <c r="G379">
        <v>282.60000000000002</v>
      </c>
      <c r="H379">
        <v>282.89999999999998</v>
      </c>
      <c r="I379">
        <v>283.10000000000002</v>
      </c>
    </row>
    <row r="380" spans="1:9">
      <c r="A380">
        <v>742</v>
      </c>
      <c r="B380">
        <v>282.10000000000002</v>
      </c>
      <c r="C380">
        <v>282.3</v>
      </c>
      <c r="D380">
        <v>282.60000000000002</v>
      </c>
      <c r="E380">
        <v>282.89999999999998</v>
      </c>
      <c r="F380">
        <v>283.10000000000002</v>
      </c>
      <c r="G380">
        <v>283.39999999999998</v>
      </c>
      <c r="H380">
        <v>283.60000000000002</v>
      </c>
      <c r="I380">
        <v>283.89999999999998</v>
      </c>
    </row>
    <row r="381" spans="1:9">
      <c r="A381">
        <v>744</v>
      </c>
      <c r="B381">
        <v>282.8</v>
      </c>
      <c r="C381">
        <v>283.10000000000002</v>
      </c>
      <c r="D381">
        <v>283.3</v>
      </c>
      <c r="E381">
        <v>283.60000000000002</v>
      </c>
      <c r="F381">
        <v>283.89999999999998</v>
      </c>
      <c r="G381">
        <v>284.10000000000002</v>
      </c>
      <c r="H381">
        <v>284.39999999999998</v>
      </c>
      <c r="I381">
        <v>284.7</v>
      </c>
    </row>
    <row r="382" spans="1:9">
      <c r="A382">
        <v>746</v>
      </c>
      <c r="B382">
        <v>283.60000000000002</v>
      </c>
      <c r="C382">
        <v>283.8</v>
      </c>
      <c r="D382">
        <v>284.10000000000002</v>
      </c>
      <c r="E382">
        <v>284.39999999999998</v>
      </c>
      <c r="F382">
        <v>284.60000000000002</v>
      </c>
      <c r="G382">
        <v>284.89999999999998</v>
      </c>
      <c r="H382">
        <v>285.10000000000002</v>
      </c>
      <c r="I382">
        <v>285.39999999999998</v>
      </c>
    </row>
    <row r="383" spans="1:9">
      <c r="A383">
        <v>748</v>
      </c>
      <c r="B383">
        <v>284.3</v>
      </c>
      <c r="C383">
        <v>284.60000000000002</v>
      </c>
      <c r="D383">
        <v>284.89999999999998</v>
      </c>
      <c r="E383">
        <v>285.10000000000002</v>
      </c>
      <c r="F383">
        <v>285.39999999999998</v>
      </c>
      <c r="G383">
        <v>285.60000000000002</v>
      </c>
      <c r="H383">
        <v>285.89999999999998</v>
      </c>
      <c r="I383">
        <v>286.2</v>
      </c>
    </row>
    <row r="384" spans="1:9">
      <c r="A384">
        <v>750</v>
      </c>
      <c r="B384">
        <v>285.10000000000002</v>
      </c>
      <c r="C384">
        <v>285.39999999999998</v>
      </c>
      <c r="D384">
        <v>285.60000000000002</v>
      </c>
      <c r="E384">
        <v>285.89999999999998</v>
      </c>
      <c r="F384">
        <v>286.10000000000002</v>
      </c>
      <c r="G384">
        <v>286.39999999999998</v>
      </c>
      <c r="H384">
        <v>286.7</v>
      </c>
      <c r="I384">
        <v>286.89999999999998</v>
      </c>
    </row>
    <row r="385" spans="1:9">
      <c r="A385">
        <v>752</v>
      </c>
      <c r="B385">
        <v>285.8</v>
      </c>
      <c r="C385">
        <v>286.10000000000002</v>
      </c>
      <c r="D385">
        <v>286.39999999999998</v>
      </c>
      <c r="E385">
        <v>286.60000000000002</v>
      </c>
      <c r="F385">
        <v>286.89999999999998</v>
      </c>
      <c r="G385">
        <v>287.2</v>
      </c>
      <c r="H385">
        <v>287.39999999999998</v>
      </c>
      <c r="I385">
        <v>287.7</v>
      </c>
    </row>
    <row r="386" spans="1:9">
      <c r="A386">
        <v>754</v>
      </c>
      <c r="B386">
        <v>286.60000000000002</v>
      </c>
      <c r="C386">
        <v>286.89999999999998</v>
      </c>
      <c r="D386">
        <v>287.10000000000002</v>
      </c>
      <c r="E386">
        <v>287.39999999999998</v>
      </c>
      <c r="F386">
        <v>287.60000000000002</v>
      </c>
      <c r="G386">
        <v>287.89999999999998</v>
      </c>
      <c r="H386">
        <v>288.2</v>
      </c>
      <c r="I386">
        <v>288.39999999999998</v>
      </c>
    </row>
    <row r="387" spans="1:9">
      <c r="A387">
        <v>756</v>
      </c>
      <c r="B387">
        <v>287.39999999999998</v>
      </c>
      <c r="C387">
        <v>287.60000000000002</v>
      </c>
      <c r="D387">
        <v>287.89999999999998</v>
      </c>
      <c r="E387">
        <v>288.10000000000002</v>
      </c>
      <c r="F387">
        <v>288.39999999999998</v>
      </c>
      <c r="G387">
        <v>288.7</v>
      </c>
      <c r="H387">
        <v>288.89999999999998</v>
      </c>
      <c r="I387">
        <v>289.2</v>
      </c>
    </row>
    <row r="388" spans="1:9">
      <c r="A388">
        <v>758</v>
      </c>
      <c r="B388">
        <v>288.10000000000002</v>
      </c>
      <c r="C388">
        <v>288.39999999999998</v>
      </c>
      <c r="D388">
        <v>288.60000000000002</v>
      </c>
      <c r="E388">
        <v>288.89999999999998</v>
      </c>
      <c r="F388">
        <v>289.2</v>
      </c>
      <c r="G388">
        <v>289.39999999999998</v>
      </c>
      <c r="H388">
        <v>289.7</v>
      </c>
      <c r="I388">
        <v>289.89999999999998</v>
      </c>
    </row>
    <row r="389" spans="1:9">
      <c r="A389">
        <v>760</v>
      </c>
      <c r="B389">
        <v>288.89999999999998</v>
      </c>
      <c r="C389">
        <v>289.10000000000002</v>
      </c>
      <c r="D389">
        <v>289.39999999999998</v>
      </c>
      <c r="E389">
        <v>289.60000000000002</v>
      </c>
      <c r="F389">
        <v>289.89999999999998</v>
      </c>
      <c r="G389">
        <v>290.2</v>
      </c>
      <c r="H389">
        <v>290.39999999999998</v>
      </c>
      <c r="I389">
        <v>290.7</v>
      </c>
    </row>
    <row r="390" spans="1:9">
      <c r="A390">
        <v>762</v>
      </c>
      <c r="B390">
        <v>289.60000000000002</v>
      </c>
      <c r="C390">
        <v>289.89999999999998</v>
      </c>
      <c r="D390">
        <v>290.10000000000002</v>
      </c>
      <c r="E390">
        <v>290.39999999999998</v>
      </c>
      <c r="F390">
        <v>290.7</v>
      </c>
      <c r="G390">
        <v>290.89999999999998</v>
      </c>
      <c r="H390">
        <v>291.2</v>
      </c>
      <c r="I390">
        <v>291.39999999999998</v>
      </c>
    </row>
    <row r="391" spans="1:9">
      <c r="A391">
        <v>764</v>
      </c>
      <c r="B391">
        <v>290.39999999999998</v>
      </c>
      <c r="C391">
        <v>290.60000000000002</v>
      </c>
      <c r="D391">
        <v>290.89999999999998</v>
      </c>
      <c r="E391">
        <v>291.2</v>
      </c>
      <c r="F391">
        <v>291.39999999999998</v>
      </c>
      <c r="G391">
        <v>291.7</v>
      </c>
      <c r="H391">
        <v>291.89999999999998</v>
      </c>
      <c r="I391">
        <v>292.2</v>
      </c>
    </row>
    <row r="392" spans="1:9">
      <c r="A392">
        <v>766</v>
      </c>
      <c r="B392">
        <v>291.10000000000002</v>
      </c>
      <c r="C392">
        <v>291.39999999999998</v>
      </c>
      <c r="D392">
        <v>291.7</v>
      </c>
      <c r="E392">
        <v>291.89999999999998</v>
      </c>
      <c r="F392">
        <v>292.2</v>
      </c>
      <c r="G392">
        <v>292.39999999999998</v>
      </c>
      <c r="H392">
        <v>292.7</v>
      </c>
      <c r="I392">
        <v>293</v>
      </c>
    </row>
    <row r="393" spans="1:9">
      <c r="A393">
        <v>768</v>
      </c>
      <c r="B393">
        <v>291.89999999999998</v>
      </c>
      <c r="C393">
        <v>292.10000000000002</v>
      </c>
      <c r="D393">
        <v>292.39999999999998</v>
      </c>
      <c r="E393">
        <v>292.7</v>
      </c>
      <c r="F393">
        <v>292.89999999999998</v>
      </c>
      <c r="G393">
        <v>293.2</v>
      </c>
      <c r="H393">
        <v>293.5</v>
      </c>
      <c r="I393">
        <v>293.7</v>
      </c>
    </row>
    <row r="394" spans="1:9">
      <c r="A394">
        <v>770</v>
      </c>
      <c r="B394">
        <v>292.60000000000002</v>
      </c>
      <c r="C394">
        <v>292.89999999999998</v>
      </c>
      <c r="D394">
        <v>293.2</v>
      </c>
      <c r="E394">
        <v>293.39999999999998</v>
      </c>
      <c r="F394">
        <v>293.7</v>
      </c>
      <c r="G394">
        <v>293.89999999999998</v>
      </c>
      <c r="H394">
        <v>294.2</v>
      </c>
      <c r="I394">
        <v>294.5</v>
      </c>
    </row>
    <row r="395" spans="1:9">
      <c r="A395">
        <v>772</v>
      </c>
      <c r="B395">
        <v>293.39999999999998</v>
      </c>
      <c r="C395">
        <v>293.7</v>
      </c>
      <c r="D395">
        <v>293.89999999999998</v>
      </c>
      <c r="E395">
        <v>294.2</v>
      </c>
      <c r="F395">
        <v>294.39999999999998</v>
      </c>
      <c r="G395">
        <v>294.7</v>
      </c>
      <c r="H395">
        <v>295</v>
      </c>
      <c r="I395">
        <v>295.2</v>
      </c>
    </row>
    <row r="396" spans="1:9">
      <c r="A396">
        <v>774</v>
      </c>
      <c r="B396">
        <v>294.2</v>
      </c>
      <c r="C396">
        <v>294.39999999999998</v>
      </c>
      <c r="D396">
        <v>294.7</v>
      </c>
      <c r="E396">
        <v>294.89999999999998</v>
      </c>
      <c r="F396">
        <v>295.2</v>
      </c>
      <c r="G396">
        <v>295.5</v>
      </c>
      <c r="H396">
        <v>295.7</v>
      </c>
      <c r="I396">
        <v>296</v>
      </c>
    </row>
    <row r="397" spans="1:9">
      <c r="A397">
        <v>776</v>
      </c>
      <c r="B397">
        <v>294.89999999999998</v>
      </c>
      <c r="C397">
        <v>295.2</v>
      </c>
      <c r="D397">
        <v>295.39999999999998</v>
      </c>
      <c r="E397">
        <v>295.7</v>
      </c>
      <c r="F397">
        <v>296</v>
      </c>
      <c r="G397">
        <v>296.2</v>
      </c>
      <c r="H397">
        <v>296.5</v>
      </c>
      <c r="I397">
        <v>296.7</v>
      </c>
    </row>
    <row r="398" spans="1:9">
      <c r="A398">
        <v>778</v>
      </c>
      <c r="B398">
        <v>295.7</v>
      </c>
      <c r="C398">
        <v>295.89999999999998</v>
      </c>
      <c r="D398">
        <v>296.2</v>
      </c>
      <c r="E398">
        <v>296.39999999999998</v>
      </c>
      <c r="F398">
        <v>296.7</v>
      </c>
      <c r="G398">
        <v>297</v>
      </c>
      <c r="H398">
        <v>297.2</v>
      </c>
      <c r="I398">
        <v>297.5</v>
      </c>
    </row>
    <row r="399" spans="1:9">
      <c r="A399">
        <v>780</v>
      </c>
      <c r="B399">
        <v>296.39999999999998</v>
      </c>
      <c r="C399">
        <v>296.7</v>
      </c>
      <c r="D399">
        <v>296.89999999999998</v>
      </c>
      <c r="E399">
        <v>297.2</v>
      </c>
      <c r="F399">
        <v>297.5</v>
      </c>
      <c r="G399">
        <v>297.7</v>
      </c>
      <c r="H399">
        <v>298</v>
      </c>
      <c r="I399">
        <v>298.2</v>
      </c>
    </row>
    <row r="400" spans="1:9">
      <c r="A400">
        <v>782</v>
      </c>
      <c r="B400">
        <v>297.2</v>
      </c>
      <c r="C400">
        <v>297.39999999999998</v>
      </c>
      <c r="D400">
        <v>297.7</v>
      </c>
      <c r="E400">
        <v>298</v>
      </c>
      <c r="F400">
        <v>298.2</v>
      </c>
      <c r="G400">
        <v>298.5</v>
      </c>
      <c r="H400">
        <v>298.7</v>
      </c>
      <c r="I400">
        <v>299</v>
      </c>
    </row>
    <row r="401" spans="1:9">
      <c r="A401">
        <v>784</v>
      </c>
      <c r="B401">
        <v>297.89999999999998</v>
      </c>
      <c r="C401">
        <v>298.2</v>
      </c>
      <c r="D401">
        <v>298.39999999999998</v>
      </c>
      <c r="E401">
        <v>298.7</v>
      </c>
      <c r="F401">
        <v>299</v>
      </c>
      <c r="G401">
        <v>299.2</v>
      </c>
      <c r="H401">
        <v>299.5</v>
      </c>
      <c r="I401">
        <v>299.8</v>
      </c>
    </row>
    <row r="402" spans="1:9">
      <c r="A402">
        <v>786</v>
      </c>
      <c r="B402">
        <v>298.7</v>
      </c>
      <c r="C402">
        <v>298.89999999999998</v>
      </c>
      <c r="D402">
        <v>299.2</v>
      </c>
      <c r="E402">
        <v>299.5</v>
      </c>
      <c r="F402">
        <v>299.7</v>
      </c>
      <c r="G402">
        <v>300</v>
      </c>
      <c r="H402">
        <v>300.2</v>
      </c>
      <c r="I402">
        <v>300.5</v>
      </c>
    </row>
    <row r="403" spans="1:9">
      <c r="A403">
        <v>788</v>
      </c>
      <c r="B403">
        <v>299.39999999999998</v>
      </c>
      <c r="C403">
        <v>299.7</v>
      </c>
      <c r="D403">
        <v>300</v>
      </c>
      <c r="E403">
        <v>300.2</v>
      </c>
      <c r="F403">
        <v>300.5</v>
      </c>
      <c r="G403">
        <v>300.7</v>
      </c>
      <c r="H403">
        <v>301</v>
      </c>
      <c r="I403">
        <v>301.3</v>
      </c>
    </row>
    <row r="404" spans="1:9">
      <c r="A404">
        <v>790</v>
      </c>
      <c r="B404">
        <v>300.2</v>
      </c>
      <c r="C404">
        <v>300.5</v>
      </c>
      <c r="D404">
        <v>300.7</v>
      </c>
      <c r="E404">
        <v>301</v>
      </c>
      <c r="F404">
        <v>301.2</v>
      </c>
      <c r="G404">
        <v>301.5</v>
      </c>
      <c r="H404">
        <v>301.8</v>
      </c>
      <c r="I404">
        <v>302</v>
      </c>
    </row>
    <row r="405" spans="1:9">
      <c r="A405">
        <v>792</v>
      </c>
      <c r="B405">
        <v>300.89999999999998</v>
      </c>
      <c r="C405">
        <v>301.2</v>
      </c>
      <c r="D405">
        <v>301.5</v>
      </c>
      <c r="E405">
        <v>301.7</v>
      </c>
      <c r="F405">
        <v>302</v>
      </c>
      <c r="G405">
        <v>302.3</v>
      </c>
      <c r="H405">
        <v>302.5</v>
      </c>
      <c r="I405">
        <v>302.8</v>
      </c>
    </row>
    <row r="406" spans="1:9">
      <c r="A406">
        <v>794</v>
      </c>
      <c r="B406">
        <v>301.7</v>
      </c>
      <c r="C406">
        <v>302</v>
      </c>
      <c r="D406">
        <v>302.2</v>
      </c>
      <c r="E406">
        <v>302.5</v>
      </c>
      <c r="F406">
        <v>302.7</v>
      </c>
      <c r="G406">
        <v>303</v>
      </c>
      <c r="H406">
        <v>303.3</v>
      </c>
      <c r="I406">
        <v>303.5</v>
      </c>
    </row>
    <row r="407" spans="1:9">
      <c r="A407">
        <v>796</v>
      </c>
      <c r="B407">
        <v>302.5</v>
      </c>
      <c r="C407">
        <v>302.7</v>
      </c>
      <c r="D407">
        <v>303</v>
      </c>
      <c r="E407">
        <v>303.2</v>
      </c>
      <c r="F407">
        <v>303.5</v>
      </c>
      <c r="G407">
        <v>303.8</v>
      </c>
      <c r="H407">
        <v>304</v>
      </c>
      <c r="I407">
        <v>304.3</v>
      </c>
    </row>
    <row r="408" spans="1:9">
      <c r="A408">
        <v>798</v>
      </c>
      <c r="B408">
        <v>303.2</v>
      </c>
      <c r="C408">
        <v>303.5</v>
      </c>
      <c r="D408">
        <v>303.7</v>
      </c>
      <c r="E408">
        <v>304</v>
      </c>
      <c r="F408">
        <v>304.3</v>
      </c>
      <c r="G408">
        <v>304.5</v>
      </c>
      <c r="H408">
        <v>304.8</v>
      </c>
      <c r="I408">
        <v>305</v>
      </c>
    </row>
    <row r="409" spans="1:9">
      <c r="A409">
        <v>800</v>
      </c>
      <c r="B409">
        <v>304</v>
      </c>
      <c r="C409">
        <v>304.2</v>
      </c>
      <c r="D409">
        <v>304.5</v>
      </c>
      <c r="E409">
        <v>304.7</v>
      </c>
      <c r="F409">
        <v>305</v>
      </c>
      <c r="G409">
        <v>305.3</v>
      </c>
      <c r="H409">
        <v>305.5</v>
      </c>
      <c r="I409">
        <v>305.8</v>
      </c>
    </row>
    <row r="410" spans="1:9">
      <c r="A410">
        <v>802</v>
      </c>
      <c r="B410">
        <v>304.7</v>
      </c>
      <c r="C410">
        <v>305</v>
      </c>
      <c r="D410">
        <v>305.2</v>
      </c>
      <c r="E410">
        <v>305.5</v>
      </c>
      <c r="F410">
        <v>305.8</v>
      </c>
      <c r="G410">
        <v>306</v>
      </c>
      <c r="H410">
        <v>306.3</v>
      </c>
      <c r="I410">
        <v>306.5</v>
      </c>
    </row>
    <row r="411" spans="1:9">
      <c r="A411">
        <v>804</v>
      </c>
      <c r="B411">
        <v>305.5</v>
      </c>
      <c r="C411">
        <v>305.7</v>
      </c>
      <c r="D411">
        <v>306</v>
      </c>
      <c r="E411">
        <v>306.3</v>
      </c>
      <c r="F411">
        <v>306.5</v>
      </c>
      <c r="G411">
        <v>306.8</v>
      </c>
      <c r="H411">
        <v>307</v>
      </c>
      <c r="I411">
        <v>307.3</v>
      </c>
    </row>
    <row r="412" spans="1:9">
      <c r="A412">
        <v>806</v>
      </c>
      <c r="B412">
        <v>306.2</v>
      </c>
      <c r="C412">
        <v>306.5</v>
      </c>
      <c r="D412">
        <v>306.8</v>
      </c>
      <c r="E412">
        <v>307</v>
      </c>
      <c r="F412">
        <v>307.3</v>
      </c>
      <c r="G412">
        <v>307.5</v>
      </c>
      <c r="H412">
        <v>307.8</v>
      </c>
      <c r="I412">
        <v>308.10000000000002</v>
      </c>
    </row>
    <row r="413" spans="1:9">
      <c r="A413">
        <v>808</v>
      </c>
      <c r="B413">
        <v>307</v>
      </c>
      <c r="C413">
        <v>307.2</v>
      </c>
      <c r="D413">
        <v>307.5</v>
      </c>
      <c r="E413">
        <v>307.8</v>
      </c>
      <c r="F413">
        <v>308</v>
      </c>
      <c r="G413">
        <v>308.3</v>
      </c>
      <c r="H413">
        <v>308.60000000000002</v>
      </c>
      <c r="I413">
        <v>308.8</v>
      </c>
    </row>
    <row r="414" spans="1:9">
      <c r="A414">
        <v>810</v>
      </c>
      <c r="B414">
        <v>307.7</v>
      </c>
      <c r="C414">
        <v>308</v>
      </c>
      <c r="D414">
        <v>308.3</v>
      </c>
      <c r="E414">
        <v>308.5</v>
      </c>
      <c r="F414">
        <v>308.8</v>
      </c>
      <c r="G414">
        <v>309</v>
      </c>
      <c r="H414">
        <v>309.3</v>
      </c>
      <c r="I414">
        <v>309.60000000000002</v>
      </c>
    </row>
    <row r="415" spans="1:9">
      <c r="A415">
        <v>812</v>
      </c>
      <c r="B415">
        <v>308.5</v>
      </c>
      <c r="C415">
        <v>308.8</v>
      </c>
      <c r="D415">
        <v>309</v>
      </c>
      <c r="E415">
        <v>309.3</v>
      </c>
      <c r="F415">
        <v>309.5</v>
      </c>
      <c r="G415">
        <v>309.8</v>
      </c>
      <c r="H415">
        <v>310.10000000000002</v>
      </c>
      <c r="I415">
        <v>310.3</v>
      </c>
    </row>
    <row r="416" spans="1:9">
      <c r="A416">
        <v>814</v>
      </c>
      <c r="B416">
        <v>309.2</v>
      </c>
      <c r="C416">
        <v>309.5</v>
      </c>
      <c r="D416">
        <v>309.8</v>
      </c>
      <c r="E416">
        <v>310</v>
      </c>
      <c r="F416">
        <v>310.3</v>
      </c>
      <c r="G416">
        <v>310.60000000000002</v>
      </c>
      <c r="H416">
        <v>310.8</v>
      </c>
      <c r="I416">
        <v>311.10000000000002</v>
      </c>
    </row>
    <row r="417" spans="1:9">
      <c r="A417">
        <v>816</v>
      </c>
      <c r="B417">
        <v>310</v>
      </c>
      <c r="C417">
        <v>310.3</v>
      </c>
      <c r="D417">
        <v>310.5</v>
      </c>
      <c r="E417">
        <v>310.8</v>
      </c>
      <c r="F417">
        <v>311</v>
      </c>
      <c r="G417">
        <v>311.3</v>
      </c>
      <c r="H417">
        <v>311.60000000000002</v>
      </c>
      <c r="I417">
        <v>311.8</v>
      </c>
    </row>
    <row r="418" spans="1:9">
      <c r="A418">
        <v>818</v>
      </c>
      <c r="B418">
        <v>310.8</v>
      </c>
      <c r="C418">
        <v>311</v>
      </c>
      <c r="D418">
        <v>311.3</v>
      </c>
      <c r="E418">
        <v>311.5</v>
      </c>
      <c r="F418">
        <v>311.8</v>
      </c>
      <c r="G418">
        <v>312.10000000000002</v>
      </c>
      <c r="H418">
        <v>312.3</v>
      </c>
      <c r="I418">
        <v>312.60000000000002</v>
      </c>
    </row>
    <row r="419" spans="1:9">
      <c r="A419">
        <v>820</v>
      </c>
      <c r="B419">
        <v>311.5</v>
      </c>
      <c r="C419">
        <v>311.8</v>
      </c>
      <c r="D419">
        <v>312</v>
      </c>
      <c r="E419">
        <v>312.3</v>
      </c>
      <c r="F419">
        <v>312.60000000000002</v>
      </c>
      <c r="G419">
        <v>312.8</v>
      </c>
      <c r="H419">
        <v>313.10000000000002</v>
      </c>
      <c r="I419">
        <v>313.3</v>
      </c>
    </row>
    <row r="420" spans="1:9">
      <c r="A420">
        <v>822</v>
      </c>
      <c r="B420">
        <v>312.3</v>
      </c>
      <c r="C420">
        <v>312.5</v>
      </c>
      <c r="D420">
        <v>312.8</v>
      </c>
      <c r="E420">
        <v>313.10000000000002</v>
      </c>
      <c r="F420">
        <v>313.3</v>
      </c>
      <c r="G420">
        <v>313.60000000000002</v>
      </c>
      <c r="H420">
        <v>313.8</v>
      </c>
      <c r="I420">
        <v>314.10000000000002</v>
      </c>
    </row>
    <row r="421" spans="1:9">
      <c r="A421">
        <v>824</v>
      </c>
      <c r="B421">
        <v>313</v>
      </c>
      <c r="C421">
        <v>313.3</v>
      </c>
      <c r="D421">
        <v>313.5</v>
      </c>
      <c r="E421">
        <v>313.8</v>
      </c>
      <c r="F421">
        <v>314.10000000000002</v>
      </c>
      <c r="G421">
        <v>314.3</v>
      </c>
      <c r="H421">
        <v>314.60000000000002</v>
      </c>
      <c r="I421">
        <v>314.89999999999998</v>
      </c>
    </row>
    <row r="422" spans="1:9">
      <c r="A422">
        <v>826</v>
      </c>
      <c r="B422">
        <v>313.8</v>
      </c>
      <c r="C422">
        <v>314</v>
      </c>
      <c r="D422">
        <v>314.3</v>
      </c>
      <c r="E422">
        <v>314.60000000000002</v>
      </c>
      <c r="F422">
        <v>314.8</v>
      </c>
      <c r="G422">
        <v>315.10000000000002</v>
      </c>
      <c r="H422">
        <v>315.3</v>
      </c>
      <c r="I422">
        <v>315.60000000000002</v>
      </c>
    </row>
    <row r="423" spans="1:9">
      <c r="A423">
        <v>828</v>
      </c>
      <c r="B423">
        <v>314.5</v>
      </c>
      <c r="C423">
        <v>314.8</v>
      </c>
      <c r="D423">
        <v>315.10000000000002</v>
      </c>
      <c r="E423">
        <v>315.3</v>
      </c>
      <c r="F423">
        <v>315.60000000000002</v>
      </c>
      <c r="G423">
        <v>315.8</v>
      </c>
      <c r="H423">
        <v>316.10000000000002</v>
      </c>
      <c r="I423">
        <v>316.39999999999998</v>
      </c>
    </row>
    <row r="424" spans="1:9">
      <c r="A424">
        <v>830</v>
      </c>
      <c r="B424">
        <v>315.3</v>
      </c>
      <c r="C424">
        <v>315.60000000000002</v>
      </c>
      <c r="D424">
        <v>315.8</v>
      </c>
      <c r="E424">
        <v>316.10000000000002</v>
      </c>
      <c r="F424">
        <v>316.3</v>
      </c>
      <c r="G424">
        <v>316.60000000000002</v>
      </c>
      <c r="H424">
        <v>316.89999999999998</v>
      </c>
      <c r="I424">
        <v>317.10000000000002</v>
      </c>
    </row>
    <row r="425" spans="1:9">
      <c r="A425">
        <v>832</v>
      </c>
      <c r="B425">
        <v>316</v>
      </c>
      <c r="C425">
        <v>316.3</v>
      </c>
      <c r="D425">
        <v>316.60000000000002</v>
      </c>
      <c r="E425">
        <v>316.8</v>
      </c>
      <c r="F425">
        <v>317.10000000000002</v>
      </c>
      <c r="G425">
        <v>317.3</v>
      </c>
      <c r="H425">
        <v>317.60000000000002</v>
      </c>
      <c r="I425">
        <v>317.89999999999998</v>
      </c>
    </row>
    <row r="426" spans="1:9">
      <c r="A426">
        <v>834</v>
      </c>
      <c r="B426">
        <v>316.8</v>
      </c>
      <c r="C426">
        <v>317.10000000000002</v>
      </c>
      <c r="D426">
        <v>317.3</v>
      </c>
      <c r="E426">
        <v>317.60000000000002</v>
      </c>
      <c r="F426">
        <v>317.8</v>
      </c>
      <c r="G426">
        <v>318.10000000000002</v>
      </c>
      <c r="H426">
        <v>318.39999999999998</v>
      </c>
      <c r="I426">
        <v>318.60000000000002</v>
      </c>
    </row>
    <row r="427" spans="1:9">
      <c r="A427">
        <v>836</v>
      </c>
      <c r="B427">
        <v>317.60000000000002</v>
      </c>
      <c r="C427">
        <v>317.8</v>
      </c>
      <c r="D427">
        <v>318.10000000000002</v>
      </c>
      <c r="E427">
        <v>318.3</v>
      </c>
      <c r="F427">
        <v>318.60000000000002</v>
      </c>
      <c r="G427">
        <v>318.89999999999998</v>
      </c>
      <c r="H427">
        <v>319.10000000000002</v>
      </c>
      <c r="I427">
        <v>319.39999999999998</v>
      </c>
    </row>
    <row r="428" spans="1:9">
      <c r="A428">
        <v>838</v>
      </c>
      <c r="B428">
        <v>318.3</v>
      </c>
      <c r="C428">
        <v>318.60000000000002</v>
      </c>
      <c r="D428">
        <v>318.8</v>
      </c>
      <c r="E428">
        <v>319.10000000000002</v>
      </c>
      <c r="F428">
        <v>319.39999999999998</v>
      </c>
      <c r="G428">
        <v>319.60000000000002</v>
      </c>
      <c r="H428">
        <v>319.89999999999998</v>
      </c>
      <c r="I428">
        <v>320.10000000000002</v>
      </c>
    </row>
    <row r="429" spans="1:9">
      <c r="A429">
        <v>840</v>
      </c>
      <c r="B429">
        <v>319.10000000000002</v>
      </c>
      <c r="C429">
        <v>319.3</v>
      </c>
      <c r="D429">
        <v>319.60000000000002</v>
      </c>
      <c r="E429">
        <v>319.8</v>
      </c>
      <c r="F429">
        <v>320.10000000000002</v>
      </c>
      <c r="G429">
        <v>320.39999999999998</v>
      </c>
      <c r="H429">
        <v>320.60000000000002</v>
      </c>
      <c r="I429">
        <v>320.89999999999998</v>
      </c>
    </row>
    <row r="430" spans="1:9">
      <c r="A430">
        <v>842</v>
      </c>
      <c r="B430">
        <v>319.8</v>
      </c>
      <c r="C430">
        <v>320.10000000000002</v>
      </c>
      <c r="D430">
        <v>320.3</v>
      </c>
      <c r="E430">
        <v>320.60000000000002</v>
      </c>
      <c r="F430">
        <v>320.89999999999998</v>
      </c>
      <c r="G430">
        <v>321.10000000000002</v>
      </c>
      <c r="H430">
        <v>321.39999999999998</v>
      </c>
      <c r="I430">
        <v>321.60000000000002</v>
      </c>
    </row>
    <row r="431" spans="1:9">
      <c r="A431">
        <v>844</v>
      </c>
      <c r="B431">
        <v>320.60000000000002</v>
      </c>
      <c r="C431">
        <v>320.8</v>
      </c>
      <c r="D431">
        <v>321.10000000000002</v>
      </c>
      <c r="E431">
        <v>321.39999999999998</v>
      </c>
      <c r="F431">
        <v>321.60000000000002</v>
      </c>
      <c r="G431">
        <v>321.89999999999998</v>
      </c>
      <c r="H431">
        <v>322.10000000000002</v>
      </c>
      <c r="I431">
        <v>322.39999999999998</v>
      </c>
    </row>
    <row r="432" spans="1:9">
      <c r="A432">
        <v>846</v>
      </c>
      <c r="B432">
        <v>321.3</v>
      </c>
      <c r="C432">
        <v>321.60000000000002</v>
      </c>
      <c r="D432">
        <v>321.89999999999998</v>
      </c>
      <c r="E432">
        <v>322.10000000000002</v>
      </c>
      <c r="F432">
        <v>322.39999999999998</v>
      </c>
      <c r="G432">
        <v>322.60000000000002</v>
      </c>
      <c r="H432">
        <v>322.89999999999998</v>
      </c>
      <c r="I432">
        <v>323.2</v>
      </c>
    </row>
    <row r="433" spans="1:9">
      <c r="A433">
        <v>848</v>
      </c>
      <c r="B433">
        <v>322.10000000000002</v>
      </c>
      <c r="C433">
        <v>322.3</v>
      </c>
      <c r="D433">
        <v>322.60000000000002</v>
      </c>
      <c r="E433">
        <v>322.89999999999998</v>
      </c>
      <c r="F433">
        <v>323.10000000000002</v>
      </c>
      <c r="G433">
        <v>323.39999999999998</v>
      </c>
      <c r="H433">
        <v>323.7</v>
      </c>
      <c r="I433">
        <v>323.89999999999998</v>
      </c>
    </row>
    <row r="434" spans="1:9">
      <c r="A434">
        <v>850</v>
      </c>
      <c r="B434">
        <v>322.8</v>
      </c>
      <c r="C434">
        <v>323.10000000000002</v>
      </c>
      <c r="D434">
        <v>323.39999999999998</v>
      </c>
      <c r="E434">
        <v>323.60000000000002</v>
      </c>
      <c r="F434">
        <v>323.89999999999998</v>
      </c>
      <c r="G434">
        <v>324.10000000000002</v>
      </c>
      <c r="H434">
        <v>324.39999999999998</v>
      </c>
      <c r="I434">
        <v>324.7</v>
      </c>
    </row>
    <row r="435" spans="1:9">
      <c r="A435">
        <v>852</v>
      </c>
      <c r="B435">
        <v>323.60000000000002</v>
      </c>
      <c r="C435">
        <v>323.89999999999998</v>
      </c>
      <c r="D435">
        <v>324.10000000000002</v>
      </c>
      <c r="E435">
        <v>324.39999999999998</v>
      </c>
      <c r="F435">
        <v>324.60000000000002</v>
      </c>
      <c r="G435">
        <v>324.89999999999998</v>
      </c>
      <c r="H435">
        <v>325.2</v>
      </c>
      <c r="I435">
        <v>325.39999999999998</v>
      </c>
    </row>
    <row r="436" spans="1:9">
      <c r="A436">
        <v>854</v>
      </c>
      <c r="B436">
        <v>324.3</v>
      </c>
      <c r="C436">
        <v>324.60000000000002</v>
      </c>
      <c r="D436">
        <v>324.89999999999998</v>
      </c>
      <c r="E436">
        <v>325.10000000000002</v>
      </c>
      <c r="F436">
        <v>325.39999999999998</v>
      </c>
      <c r="G436">
        <v>325.7</v>
      </c>
      <c r="H436">
        <v>325.89999999999998</v>
      </c>
      <c r="I436">
        <v>326.2</v>
      </c>
    </row>
    <row r="437" spans="1:9">
      <c r="A437">
        <v>856</v>
      </c>
      <c r="B437">
        <v>325.10000000000002</v>
      </c>
      <c r="C437">
        <v>325.39999999999998</v>
      </c>
      <c r="D437">
        <v>325.60000000000002</v>
      </c>
      <c r="E437">
        <v>325.89999999999998</v>
      </c>
      <c r="F437">
        <v>326.10000000000002</v>
      </c>
      <c r="G437">
        <v>326.39999999999998</v>
      </c>
      <c r="H437">
        <v>326.7</v>
      </c>
      <c r="I437">
        <v>326.89999999999998</v>
      </c>
    </row>
    <row r="438" spans="1:9">
      <c r="A438">
        <v>858</v>
      </c>
      <c r="B438">
        <v>325.89999999999998</v>
      </c>
      <c r="C438">
        <v>326.10000000000002</v>
      </c>
      <c r="D438">
        <v>326.39999999999998</v>
      </c>
      <c r="E438">
        <v>326.60000000000002</v>
      </c>
      <c r="F438">
        <v>326.89999999999998</v>
      </c>
      <c r="G438">
        <v>327.2</v>
      </c>
      <c r="H438">
        <v>327.39999999999998</v>
      </c>
      <c r="I438">
        <v>327.7</v>
      </c>
    </row>
    <row r="439" spans="1:9">
      <c r="A439">
        <v>860</v>
      </c>
      <c r="B439">
        <v>326.60000000000002</v>
      </c>
      <c r="C439">
        <v>326.89999999999998</v>
      </c>
      <c r="D439">
        <v>327.10000000000002</v>
      </c>
      <c r="E439">
        <v>327.39999999999998</v>
      </c>
      <c r="F439">
        <v>327.7</v>
      </c>
      <c r="G439">
        <v>327.9</v>
      </c>
      <c r="H439">
        <v>328.2</v>
      </c>
      <c r="I439">
        <v>328.4</v>
      </c>
    </row>
    <row r="440" spans="1:9">
      <c r="A440">
        <v>862</v>
      </c>
      <c r="B440">
        <v>327.39999999999998</v>
      </c>
      <c r="C440">
        <v>327.60000000000002</v>
      </c>
      <c r="D440">
        <v>327.9</v>
      </c>
      <c r="E440">
        <v>328.2</v>
      </c>
      <c r="F440">
        <v>328.4</v>
      </c>
      <c r="G440">
        <v>328.7</v>
      </c>
      <c r="H440">
        <v>328.9</v>
      </c>
      <c r="I440">
        <v>329.2</v>
      </c>
    </row>
    <row r="441" spans="1:9">
      <c r="A441">
        <v>864</v>
      </c>
      <c r="B441">
        <v>328.1</v>
      </c>
      <c r="C441">
        <v>328.4</v>
      </c>
      <c r="D441">
        <v>328.6</v>
      </c>
      <c r="E441">
        <v>328.9</v>
      </c>
      <c r="F441">
        <v>329.2</v>
      </c>
      <c r="G441">
        <v>329.4</v>
      </c>
      <c r="H441">
        <v>329.7</v>
      </c>
      <c r="I441">
        <v>330</v>
      </c>
    </row>
    <row r="442" spans="1:9">
      <c r="A442">
        <v>866</v>
      </c>
      <c r="B442">
        <v>328.9</v>
      </c>
      <c r="C442">
        <v>329.1</v>
      </c>
      <c r="D442">
        <v>329.4</v>
      </c>
      <c r="E442">
        <v>329.7</v>
      </c>
      <c r="F442">
        <v>329.9</v>
      </c>
      <c r="G442">
        <v>330.2</v>
      </c>
      <c r="H442">
        <v>330.4</v>
      </c>
      <c r="I442">
        <v>330.8</v>
      </c>
    </row>
    <row r="443" spans="1:9">
      <c r="A443">
        <v>868</v>
      </c>
      <c r="B443">
        <v>329.6</v>
      </c>
      <c r="C443">
        <v>329.9</v>
      </c>
      <c r="D443">
        <v>330.2</v>
      </c>
      <c r="E443">
        <v>330.4</v>
      </c>
      <c r="F443">
        <v>330.7</v>
      </c>
      <c r="G443">
        <v>330.9</v>
      </c>
      <c r="H443">
        <v>331.2</v>
      </c>
      <c r="I443">
        <v>331.6</v>
      </c>
    </row>
    <row r="444" spans="1:9">
      <c r="A444">
        <v>870</v>
      </c>
      <c r="B444">
        <v>330.4</v>
      </c>
      <c r="C444">
        <v>330.6</v>
      </c>
      <c r="D444">
        <v>330.9</v>
      </c>
      <c r="E444">
        <v>331.2</v>
      </c>
      <c r="F444">
        <v>331.4</v>
      </c>
      <c r="G444">
        <v>331.7</v>
      </c>
      <c r="H444">
        <v>332</v>
      </c>
      <c r="I444">
        <v>332.7</v>
      </c>
    </row>
    <row r="445" spans="1:9">
      <c r="A445">
        <v>872</v>
      </c>
      <c r="B445">
        <v>331.1</v>
      </c>
      <c r="C445">
        <v>331.4</v>
      </c>
      <c r="D445">
        <v>331.7</v>
      </c>
      <c r="E445">
        <v>331.9</v>
      </c>
      <c r="F445">
        <v>332.2</v>
      </c>
      <c r="G445">
        <v>332.5</v>
      </c>
      <c r="H445">
        <v>333.1</v>
      </c>
      <c r="I445">
        <v>333.8</v>
      </c>
    </row>
    <row r="446" spans="1:9">
      <c r="A446">
        <v>874</v>
      </c>
      <c r="B446">
        <v>331.9</v>
      </c>
      <c r="C446">
        <v>332.2</v>
      </c>
      <c r="D446">
        <v>332.4</v>
      </c>
      <c r="E446">
        <v>332.7</v>
      </c>
      <c r="F446">
        <v>333</v>
      </c>
      <c r="G446">
        <v>333.6</v>
      </c>
      <c r="H446">
        <v>334.3</v>
      </c>
      <c r="I446">
        <v>334.9</v>
      </c>
    </row>
    <row r="447" spans="1:9">
      <c r="A447">
        <v>876</v>
      </c>
      <c r="B447">
        <v>332.7</v>
      </c>
      <c r="C447">
        <v>332.9</v>
      </c>
      <c r="D447">
        <v>333.2</v>
      </c>
      <c r="E447">
        <v>333.5</v>
      </c>
      <c r="F447">
        <v>334.1</v>
      </c>
      <c r="G447">
        <v>334.8</v>
      </c>
      <c r="H447">
        <v>335.5</v>
      </c>
      <c r="I447">
        <v>336.1</v>
      </c>
    </row>
    <row r="448" spans="1:9">
      <c r="A448">
        <v>878</v>
      </c>
      <c r="B448">
        <v>333.4</v>
      </c>
      <c r="C448">
        <v>333.7</v>
      </c>
      <c r="D448">
        <v>334</v>
      </c>
      <c r="E448">
        <v>334.7</v>
      </c>
      <c r="F448">
        <v>335.3</v>
      </c>
      <c r="G448">
        <v>336</v>
      </c>
      <c r="H448">
        <v>336.6</v>
      </c>
      <c r="I448">
        <v>337.3</v>
      </c>
    </row>
    <row r="449" spans="1:9">
      <c r="A449">
        <v>880</v>
      </c>
      <c r="B449">
        <v>334.2</v>
      </c>
      <c r="C449">
        <v>334.5</v>
      </c>
      <c r="D449">
        <v>335.2</v>
      </c>
      <c r="E449">
        <v>335.8</v>
      </c>
      <c r="F449">
        <v>336.5</v>
      </c>
      <c r="G449">
        <v>337.1</v>
      </c>
      <c r="H449">
        <v>337.8</v>
      </c>
      <c r="I449">
        <v>338.5</v>
      </c>
    </row>
    <row r="450" spans="1:9">
      <c r="A450">
        <v>882</v>
      </c>
      <c r="B450">
        <v>335.1</v>
      </c>
      <c r="C450">
        <v>335.7</v>
      </c>
      <c r="D450">
        <v>336.4</v>
      </c>
      <c r="E450">
        <v>337</v>
      </c>
      <c r="F450">
        <v>337.7</v>
      </c>
      <c r="G450">
        <v>338.3</v>
      </c>
      <c r="H450">
        <v>339</v>
      </c>
      <c r="I450">
        <v>339.6</v>
      </c>
    </row>
    <row r="451" spans="1:9">
      <c r="A451">
        <v>884</v>
      </c>
      <c r="B451">
        <v>336.2</v>
      </c>
      <c r="C451">
        <v>336.9</v>
      </c>
      <c r="D451">
        <v>337.5</v>
      </c>
      <c r="E451">
        <v>338.2</v>
      </c>
      <c r="F451">
        <v>338.8</v>
      </c>
      <c r="G451">
        <v>339.5</v>
      </c>
      <c r="H451">
        <v>340.1</v>
      </c>
      <c r="I451">
        <v>340.8</v>
      </c>
    </row>
    <row r="452" spans="1:9">
      <c r="A452">
        <v>886</v>
      </c>
      <c r="B452">
        <v>337.4</v>
      </c>
      <c r="C452">
        <v>338</v>
      </c>
      <c r="D452">
        <v>338.7</v>
      </c>
      <c r="E452">
        <v>339.4</v>
      </c>
      <c r="F452">
        <v>340</v>
      </c>
      <c r="G452">
        <v>340.7</v>
      </c>
      <c r="H452">
        <v>341.3</v>
      </c>
      <c r="I452">
        <v>342</v>
      </c>
    </row>
    <row r="453" spans="1:9">
      <c r="A453">
        <v>888</v>
      </c>
      <c r="B453">
        <v>338.6</v>
      </c>
      <c r="C453">
        <v>339.2</v>
      </c>
      <c r="D453">
        <v>339.9</v>
      </c>
      <c r="E453">
        <v>340.5</v>
      </c>
      <c r="F453">
        <v>341.2</v>
      </c>
      <c r="G453">
        <v>341.8</v>
      </c>
      <c r="H453">
        <v>342.5</v>
      </c>
      <c r="I453">
        <v>343.1</v>
      </c>
    </row>
    <row r="454" spans="1:9">
      <c r="A454">
        <v>890</v>
      </c>
      <c r="B454">
        <v>339.7</v>
      </c>
      <c r="C454">
        <v>340.4</v>
      </c>
      <c r="D454">
        <v>341</v>
      </c>
      <c r="E454">
        <v>341.7</v>
      </c>
      <c r="F454">
        <v>342.4</v>
      </c>
      <c r="G454">
        <v>343</v>
      </c>
      <c r="H454">
        <v>343.7</v>
      </c>
      <c r="I454">
        <v>344.3</v>
      </c>
    </row>
    <row r="455" spans="1:9">
      <c r="A455">
        <v>892</v>
      </c>
      <c r="B455">
        <v>340.9</v>
      </c>
      <c r="C455">
        <v>341.6</v>
      </c>
      <c r="D455">
        <v>342.2</v>
      </c>
      <c r="E455">
        <v>342.9</v>
      </c>
      <c r="F455">
        <v>343.5</v>
      </c>
      <c r="G455">
        <v>344.2</v>
      </c>
      <c r="H455">
        <v>344.8</v>
      </c>
      <c r="I455">
        <v>345.5</v>
      </c>
    </row>
    <row r="456" spans="1:9">
      <c r="A456">
        <v>894</v>
      </c>
      <c r="B456">
        <v>342.1</v>
      </c>
      <c r="C456">
        <v>342.7</v>
      </c>
      <c r="D456">
        <v>343.4</v>
      </c>
      <c r="E456">
        <v>344</v>
      </c>
      <c r="F456">
        <v>344.7</v>
      </c>
      <c r="G456">
        <v>345.3</v>
      </c>
      <c r="H456">
        <v>346</v>
      </c>
      <c r="I456">
        <v>346.7</v>
      </c>
    </row>
    <row r="457" spans="1:9">
      <c r="A457">
        <v>896</v>
      </c>
      <c r="B457">
        <v>343.3</v>
      </c>
      <c r="C457">
        <v>343.9</v>
      </c>
      <c r="D457">
        <v>344.6</v>
      </c>
      <c r="E457">
        <v>345.2</v>
      </c>
      <c r="F457">
        <v>345.9</v>
      </c>
      <c r="G457">
        <v>346.5</v>
      </c>
      <c r="H457">
        <v>347.2</v>
      </c>
      <c r="I457">
        <v>347.8</v>
      </c>
    </row>
    <row r="458" spans="1:9">
      <c r="A458">
        <v>898</v>
      </c>
      <c r="B458">
        <v>344.4</v>
      </c>
      <c r="C458">
        <v>345.1</v>
      </c>
      <c r="D458">
        <v>345.7</v>
      </c>
      <c r="E458">
        <v>346.4</v>
      </c>
      <c r="F458">
        <v>347</v>
      </c>
      <c r="G458">
        <v>347.7</v>
      </c>
      <c r="H458">
        <v>348.3</v>
      </c>
      <c r="I458">
        <v>349</v>
      </c>
    </row>
    <row r="459" spans="1:9">
      <c r="A459">
        <v>900</v>
      </c>
      <c r="B459">
        <v>345.6</v>
      </c>
      <c r="C459">
        <v>346.2</v>
      </c>
      <c r="D459">
        <v>346.9</v>
      </c>
      <c r="E459">
        <v>347.6</v>
      </c>
      <c r="F459">
        <v>348.2</v>
      </c>
      <c r="G459">
        <v>348.9</v>
      </c>
      <c r="H459">
        <v>349.5</v>
      </c>
      <c r="I459">
        <v>350.2</v>
      </c>
    </row>
    <row r="460" spans="1:9">
      <c r="A460">
        <v>902</v>
      </c>
      <c r="B460">
        <v>346.8</v>
      </c>
      <c r="C460">
        <v>347.4</v>
      </c>
      <c r="D460">
        <v>348.1</v>
      </c>
      <c r="E460">
        <v>348.7</v>
      </c>
      <c r="F460">
        <v>349.4</v>
      </c>
      <c r="G460">
        <v>350</v>
      </c>
      <c r="H460">
        <v>350.7</v>
      </c>
      <c r="I460">
        <v>351.3</v>
      </c>
    </row>
    <row r="461" spans="1:9">
      <c r="A461">
        <v>904</v>
      </c>
      <c r="B461">
        <v>347.9</v>
      </c>
      <c r="C461">
        <v>348.6</v>
      </c>
      <c r="D461">
        <v>349.2</v>
      </c>
      <c r="E461">
        <v>349.9</v>
      </c>
      <c r="F461">
        <v>350.6</v>
      </c>
      <c r="G461">
        <v>351.2</v>
      </c>
      <c r="H461">
        <v>351.9</v>
      </c>
      <c r="I461">
        <v>352.5</v>
      </c>
    </row>
    <row r="462" spans="1:9">
      <c r="A462">
        <v>906</v>
      </c>
      <c r="B462">
        <v>349.1</v>
      </c>
      <c r="C462">
        <v>349.8</v>
      </c>
      <c r="D462">
        <v>350.4</v>
      </c>
      <c r="E462">
        <v>351.1</v>
      </c>
      <c r="F462">
        <v>351.7</v>
      </c>
      <c r="G462">
        <v>352.4</v>
      </c>
      <c r="H462">
        <v>353</v>
      </c>
      <c r="I462">
        <v>353.7</v>
      </c>
    </row>
    <row r="463" spans="1:9">
      <c r="A463">
        <v>908</v>
      </c>
      <c r="B463">
        <v>350.3</v>
      </c>
      <c r="C463">
        <v>350.9</v>
      </c>
      <c r="D463">
        <v>351.6</v>
      </c>
      <c r="E463">
        <v>352.2</v>
      </c>
      <c r="F463">
        <v>352.9</v>
      </c>
      <c r="G463">
        <v>353.5</v>
      </c>
      <c r="H463">
        <v>354.2</v>
      </c>
      <c r="I463">
        <v>354.9</v>
      </c>
    </row>
    <row r="464" spans="1:9">
      <c r="A464">
        <v>910</v>
      </c>
      <c r="B464">
        <v>351.5</v>
      </c>
      <c r="C464">
        <v>352.1</v>
      </c>
      <c r="D464">
        <v>352.8</v>
      </c>
      <c r="E464">
        <v>353.4</v>
      </c>
      <c r="F464">
        <v>354.1</v>
      </c>
      <c r="G464">
        <v>354.7</v>
      </c>
      <c r="H464">
        <v>355.4</v>
      </c>
      <c r="I464">
        <v>356</v>
      </c>
    </row>
    <row r="465" spans="1:9">
      <c r="A465">
        <v>912</v>
      </c>
      <c r="B465">
        <v>352.6</v>
      </c>
      <c r="C465">
        <v>353.3</v>
      </c>
      <c r="D465">
        <v>353.9</v>
      </c>
      <c r="E465">
        <v>354.6</v>
      </c>
      <c r="F465">
        <v>355.2</v>
      </c>
      <c r="G465">
        <v>355.9</v>
      </c>
      <c r="H465">
        <v>356.5</v>
      </c>
      <c r="I465">
        <v>357.2</v>
      </c>
    </row>
    <row r="466" spans="1:9">
      <c r="A466">
        <v>914</v>
      </c>
      <c r="B466">
        <v>353.8</v>
      </c>
      <c r="C466">
        <v>354.5</v>
      </c>
      <c r="D466">
        <v>355.1</v>
      </c>
      <c r="E466">
        <v>355.8</v>
      </c>
      <c r="F466">
        <v>356.4</v>
      </c>
      <c r="G466">
        <v>357.1</v>
      </c>
      <c r="H466">
        <v>357.7</v>
      </c>
      <c r="I466">
        <v>358.4</v>
      </c>
    </row>
    <row r="467" spans="1:9">
      <c r="A467">
        <v>916</v>
      </c>
      <c r="B467">
        <v>355</v>
      </c>
      <c r="C467">
        <v>355.6</v>
      </c>
      <c r="D467">
        <v>356.3</v>
      </c>
      <c r="E467">
        <v>356.9</v>
      </c>
      <c r="F467">
        <v>357.6</v>
      </c>
      <c r="G467">
        <v>358.2</v>
      </c>
      <c r="H467">
        <v>358.9</v>
      </c>
      <c r="I467">
        <v>359.5</v>
      </c>
    </row>
    <row r="468" spans="1:9">
      <c r="A468">
        <v>918</v>
      </c>
      <c r="B468">
        <v>356.1</v>
      </c>
      <c r="C468">
        <v>356.8</v>
      </c>
      <c r="D468">
        <v>357.4</v>
      </c>
      <c r="E468">
        <v>358.1</v>
      </c>
      <c r="F468">
        <v>358.8</v>
      </c>
      <c r="G468">
        <v>359.4</v>
      </c>
      <c r="H468">
        <v>360.1</v>
      </c>
      <c r="I468">
        <v>360.7</v>
      </c>
    </row>
    <row r="469" spans="1:9">
      <c r="A469">
        <v>920</v>
      </c>
      <c r="B469">
        <v>357.3</v>
      </c>
      <c r="C469">
        <v>358</v>
      </c>
      <c r="D469">
        <v>358.6</v>
      </c>
      <c r="E469">
        <v>359.3</v>
      </c>
      <c r="F469">
        <v>359.9</v>
      </c>
      <c r="G469">
        <v>360.6</v>
      </c>
      <c r="H469">
        <v>361.2</v>
      </c>
      <c r="I469">
        <v>361.9</v>
      </c>
    </row>
    <row r="470" spans="1:9">
      <c r="A470">
        <v>922</v>
      </c>
      <c r="B470">
        <v>358.5</v>
      </c>
      <c r="C470">
        <v>359.1</v>
      </c>
      <c r="D470">
        <v>359.8</v>
      </c>
      <c r="E470">
        <v>360.4</v>
      </c>
      <c r="F470">
        <v>361.1</v>
      </c>
      <c r="G470">
        <v>361.8</v>
      </c>
      <c r="H470">
        <v>362.4</v>
      </c>
      <c r="I470">
        <v>363.1</v>
      </c>
    </row>
    <row r="471" spans="1:9">
      <c r="A471">
        <v>924</v>
      </c>
      <c r="B471">
        <v>359.7</v>
      </c>
      <c r="C471">
        <v>360.3</v>
      </c>
      <c r="D471">
        <v>361</v>
      </c>
      <c r="E471">
        <v>361.6</v>
      </c>
      <c r="F471">
        <v>362.3</v>
      </c>
      <c r="G471">
        <v>362.9</v>
      </c>
      <c r="H471">
        <v>363.6</v>
      </c>
      <c r="I471">
        <v>364.2</v>
      </c>
    </row>
    <row r="472" spans="1:9">
      <c r="A472">
        <v>926</v>
      </c>
      <c r="B472">
        <v>360.8</v>
      </c>
      <c r="C472">
        <v>361.5</v>
      </c>
      <c r="D472">
        <v>362.1</v>
      </c>
      <c r="E472">
        <v>362.8</v>
      </c>
      <c r="F472">
        <v>363.4</v>
      </c>
      <c r="G472">
        <v>364.1</v>
      </c>
      <c r="H472">
        <v>364.7</v>
      </c>
      <c r="I472">
        <v>365.4</v>
      </c>
    </row>
    <row r="473" spans="1:9">
      <c r="A473">
        <v>928</v>
      </c>
      <c r="B473">
        <v>362</v>
      </c>
      <c r="C473">
        <v>362.7</v>
      </c>
      <c r="D473">
        <v>363.3</v>
      </c>
      <c r="E473">
        <v>364</v>
      </c>
      <c r="F473">
        <v>364.6</v>
      </c>
      <c r="G473">
        <v>365.3</v>
      </c>
      <c r="H473">
        <v>365.9</v>
      </c>
      <c r="I473">
        <v>366.6</v>
      </c>
    </row>
    <row r="474" spans="1:9">
      <c r="A474">
        <v>930</v>
      </c>
      <c r="B474">
        <v>363.2</v>
      </c>
      <c r="C474">
        <v>363.8</v>
      </c>
      <c r="D474">
        <v>364.5</v>
      </c>
      <c r="E474">
        <v>365.1</v>
      </c>
      <c r="F474">
        <v>365.8</v>
      </c>
      <c r="G474">
        <v>366.4</v>
      </c>
      <c r="H474">
        <v>367.1</v>
      </c>
      <c r="I474">
        <v>367.7</v>
      </c>
    </row>
    <row r="475" spans="1:9">
      <c r="A475">
        <v>932</v>
      </c>
      <c r="B475">
        <v>364.3</v>
      </c>
      <c r="C475">
        <v>365</v>
      </c>
      <c r="D475">
        <v>365.6</v>
      </c>
      <c r="E475">
        <v>366.3</v>
      </c>
      <c r="F475">
        <v>367</v>
      </c>
      <c r="G475">
        <v>367.6</v>
      </c>
      <c r="H475">
        <v>368.3</v>
      </c>
      <c r="I475">
        <v>368.9</v>
      </c>
    </row>
    <row r="476" spans="1:9">
      <c r="A476">
        <v>934</v>
      </c>
      <c r="B476">
        <v>365.5</v>
      </c>
      <c r="C476">
        <v>366.2</v>
      </c>
      <c r="D476">
        <v>366.8</v>
      </c>
      <c r="E476">
        <v>367.5</v>
      </c>
      <c r="F476">
        <v>368.1</v>
      </c>
      <c r="G476">
        <v>368.8</v>
      </c>
      <c r="H476">
        <v>369.4</v>
      </c>
      <c r="I476">
        <v>370.1</v>
      </c>
    </row>
    <row r="477" spans="1:9">
      <c r="A477">
        <v>936</v>
      </c>
      <c r="B477">
        <v>366.7</v>
      </c>
      <c r="C477">
        <v>367.3</v>
      </c>
      <c r="D477">
        <v>368</v>
      </c>
      <c r="E477">
        <v>368.6</v>
      </c>
      <c r="F477">
        <v>369.3</v>
      </c>
      <c r="G477">
        <v>370</v>
      </c>
      <c r="H477">
        <v>370.6</v>
      </c>
      <c r="I477">
        <v>371.3</v>
      </c>
    </row>
    <row r="478" spans="1:9">
      <c r="A478">
        <v>938</v>
      </c>
      <c r="B478">
        <v>367.9</v>
      </c>
      <c r="C478">
        <v>368.5</v>
      </c>
      <c r="D478">
        <v>369.2</v>
      </c>
      <c r="E478">
        <v>369.8</v>
      </c>
      <c r="F478">
        <v>370.5</v>
      </c>
      <c r="G478">
        <v>371.1</v>
      </c>
      <c r="H478">
        <v>371.8</v>
      </c>
      <c r="I478">
        <v>372.4</v>
      </c>
    </row>
    <row r="479" spans="1:9">
      <c r="A479">
        <v>940</v>
      </c>
      <c r="B479">
        <v>369</v>
      </c>
      <c r="C479">
        <v>369.7</v>
      </c>
      <c r="D479">
        <v>370.3</v>
      </c>
      <c r="E479">
        <v>371</v>
      </c>
      <c r="F479">
        <v>371.6</v>
      </c>
      <c r="G479">
        <v>372.3</v>
      </c>
      <c r="H479">
        <v>372.9</v>
      </c>
      <c r="I479">
        <v>373.6</v>
      </c>
    </row>
    <row r="480" spans="1:9">
      <c r="A480">
        <v>942</v>
      </c>
      <c r="B480">
        <v>370.2</v>
      </c>
      <c r="C480">
        <v>370.9</v>
      </c>
      <c r="D480">
        <v>371.5</v>
      </c>
      <c r="E480">
        <v>372.2</v>
      </c>
      <c r="F480">
        <v>372.8</v>
      </c>
      <c r="G480">
        <v>373.5</v>
      </c>
      <c r="H480">
        <v>374.1</v>
      </c>
      <c r="I480">
        <v>374.8</v>
      </c>
    </row>
    <row r="481" spans="1:9">
      <c r="A481">
        <v>944</v>
      </c>
      <c r="B481">
        <v>371.4</v>
      </c>
      <c r="C481">
        <v>372</v>
      </c>
      <c r="D481">
        <v>372.7</v>
      </c>
      <c r="E481">
        <v>373.3</v>
      </c>
      <c r="F481">
        <v>374</v>
      </c>
      <c r="G481">
        <v>374.6</v>
      </c>
      <c r="H481">
        <v>375.3</v>
      </c>
      <c r="I481">
        <v>375.9</v>
      </c>
    </row>
    <row r="482" spans="1:9">
      <c r="A482">
        <v>946</v>
      </c>
      <c r="B482">
        <v>372.5</v>
      </c>
      <c r="C482">
        <v>373.2</v>
      </c>
      <c r="D482">
        <v>373.9</v>
      </c>
      <c r="E482">
        <v>374.5</v>
      </c>
      <c r="F482">
        <v>375.2</v>
      </c>
      <c r="G482">
        <v>375.8</v>
      </c>
      <c r="H482">
        <v>376.5</v>
      </c>
      <c r="I482">
        <v>377.1</v>
      </c>
    </row>
    <row r="483" spans="1:9">
      <c r="A483">
        <v>948</v>
      </c>
      <c r="B483">
        <v>373.7</v>
      </c>
      <c r="C483">
        <v>374.4</v>
      </c>
      <c r="D483">
        <v>375</v>
      </c>
      <c r="E483">
        <v>375.7</v>
      </c>
      <c r="F483">
        <v>376.3</v>
      </c>
      <c r="G483">
        <v>377</v>
      </c>
      <c r="H483">
        <v>377.6</v>
      </c>
      <c r="I483">
        <v>378.3</v>
      </c>
    </row>
    <row r="484" spans="1:9">
      <c r="A484">
        <v>950</v>
      </c>
      <c r="B484">
        <v>374.9</v>
      </c>
      <c r="C484">
        <v>375.5</v>
      </c>
      <c r="D484">
        <v>376.2</v>
      </c>
      <c r="E484">
        <v>376.8</v>
      </c>
      <c r="F484">
        <v>377.5</v>
      </c>
      <c r="G484">
        <v>378.2</v>
      </c>
      <c r="H484">
        <v>378.8</v>
      </c>
      <c r="I484">
        <v>379.5</v>
      </c>
    </row>
    <row r="485" spans="1:9">
      <c r="A485">
        <v>952</v>
      </c>
      <c r="B485">
        <v>376.1</v>
      </c>
      <c r="C485">
        <v>376.7</v>
      </c>
      <c r="D485">
        <v>377.4</v>
      </c>
      <c r="E485">
        <v>378</v>
      </c>
      <c r="F485">
        <v>378.7</v>
      </c>
      <c r="G485">
        <v>379.3</v>
      </c>
      <c r="H485">
        <v>380</v>
      </c>
      <c r="I485">
        <v>380.6</v>
      </c>
    </row>
    <row r="486" spans="1:9">
      <c r="A486">
        <v>954</v>
      </c>
      <c r="B486">
        <v>377.2</v>
      </c>
      <c r="C486">
        <v>377.9</v>
      </c>
      <c r="D486">
        <v>378.5</v>
      </c>
      <c r="E486">
        <v>379.2</v>
      </c>
      <c r="F486">
        <v>379.8</v>
      </c>
      <c r="G486">
        <v>380.5</v>
      </c>
      <c r="H486">
        <v>381.2</v>
      </c>
      <c r="I486">
        <v>381.8</v>
      </c>
    </row>
    <row r="487" spans="1:9">
      <c r="A487">
        <v>956</v>
      </c>
      <c r="B487">
        <v>378.4</v>
      </c>
      <c r="C487">
        <v>379.1</v>
      </c>
      <c r="D487">
        <v>379.7</v>
      </c>
      <c r="E487">
        <v>380.4</v>
      </c>
      <c r="F487">
        <v>381</v>
      </c>
      <c r="G487">
        <v>381.7</v>
      </c>
      <c r="H487">
        <v>382.3</v>
      </c>
      <c r="I487">
        <v>383</v>
      </c>
    </row>
    <row r="488" spans="1:9">
      <c r="A488">
        <v>958</v>
      </c>
      <c r="B488">
        <v>379.6</v>
      </c>
      <c r="C488">
        <v>380.2</v>
      </c>
      <c r="D488">
        <v>380.9</v>
      </c>
      <c r="E488">
        <v>381.5</v>
      </c>
      <c r="F488">
        <v>382.2</v>
      </c>
      <c r="G488">
        <v>382.8</v>
      </c>
      <c r="H488">
        <v>383.5</v>
      </c>
      <c r="I488">
        <v>384.1</v>
      </c>
    </row>
    <row r="489" spans="1:9">
      <c r="A489">
        <v>960</v>
      </c>
      <c r="B489">
        <v>380.7</v>
      </c>
      <c r="C489">
        <v>381.4</v>
      </c>
      <c r="D489">
        <v>382.1</v>
      </c>
      <c r="E489">
        <v>382.7</v>
      </c>
      <c r="F489">
        <v>383.4</v>
      </c>
      <c r="G489">
        <v>384</v>
      </c>
      <c r="H489">
        <v>384.7</v>
      </c>
      <c r="I489">
        <v>385.3</v>
      </c>
    </row>
    <row r="490" spans="1:9">
      <c r="A490">
        <v>962</v>
      </c>
      <c r="B490">
        <v>381.9</v>
      </c>
      <c r="C490">
        <v>382.6</v>
      </c>
      <c r="D490">
        <v>383.2</v>
      </c>
      <c r="E490">
        <v>383.9</v>
      </c>
      <c r="F490">
        <v>384.5</v>
      </c>
      <c r="G490">
        <v>385.2</v>
      </c>
      <c r="H490">
        <v>385.8</v>
      </c>
      <c r="I490">
        <v>386.5</v>
      </c>
    </row>
    <row r="491" spans="1:9">
      <c r="A491">
        <v>964</v>
      </c>
      <c r="B491">
        <v>383.1</v>
      </c>
      <c r="C491">
        <v>383.7</v>
      </c>
      <c r="D491">
        <v>384.4</v>
      </c>
      <c r="E491">
        <v>385</v>
      </c>
      <c r="F491">
        <v>385.7</v>
      </c>
      <c r="G491">
        <v>386.4</v>
      </c>
      <c r="H491">
        <v>387</v>
      </c>
      <c r="I491">
        <v>387.7</v>
      </c>
    </row>
    <row r="492" spans="1:9">
      <c r="A492">
        <v>966</v>
      </c>
      <c r="B492">
        <v>384.3</v>
      </c>
      <c r="C492">
        <v>384.9</v>
      </c>
      <c r="D492">
        <v>385.6</v>
      </c>
      <c r="E492">
        <v>386.2</v>
      </c>
      <c r="F492">
        <v>386.9</v>
      </c>
      <c r="G492">
        <v>387.5</v>
      </c>
      <c r="H492">
        <v>388.2</v>
      </c>
      <c r="I492">
        <v>388.8</v>
      </c>
    </row>
    <row r="493" spans="1:9">
      <c r="A493">
        <v>968</v>
      </c>
      <c r="B493">
        <v>385.4</v>
      </c>
      <c r="C493">
        <v>386.1</v>
      </c>
      <c r="D493">
        <v>386.7</v>
      </c>
      <c r="E493">
        <v>387.4</v>
      </c>
      <c r="F493">
        <v>388</v>
      </c>
      <c r="G493">
        <v>388.7</v>
      </c>
      <c r="H493">
        <v>389.4</v>
      </c>
      <c r="I493">
        <v>390</v>
      </c>
    </row>
    <row r="494" spans="1:9">
      <c r="A494">
        <v>970</v>
      </c>
      <c r="B494">
        <v>386.6</v>
      </c>
      <c r="C494">
        <v>387.3</v>
      </c>
      <c r="D494">
        <v>387.9</v>
      </c>
      <c r="E494">
        <v>388.6</v>
      </c>
      <c r="F494">
        <v>389.2</v>
      </c>
      <c r="G494">
        <v>389.9</v>
      </c>
      <c r="H494">
        <v>390.5</v>
      </c>
      <c r="I494">
        <v>391.2</v>
      </c>
    </row>
    <row r="495" spans="1:9">
      <c r="A495">
        <v>972</v>
      </c>
      <c r="B495">
        <v>387.8</v>
      </c>
      <c r="C495">
        <v>388.4</v>
      </c>
      <c r="D495">
        <v>389.1</v>
      </c>
      <c r="E495">
        <v>389.7</v>
      </c>
      <c r="F495">
        <v>390.4</v>
      </c>
      <c r="G495">
        <v>391</v>
      </c>
      <c r="H495">
        <v>391.7</v>
      </c>
      <c r="I495">
        <v>392.3</v>
      </c>
    </row>
    <row r="496" spans="1:9">
      <c r="A496">
        <v>974</v>
      </c>
      <c r="B496">
        <v>388.9</v>
      </c>
      <c r="C496">
        <v>389.6</v>
      </c>
      <c r="D496">
        <v>390.3</v>
      </c>
      <c r="E496">
        <v>390.9</v>
      </c>
      <c r="F496">
        <v>391.6</v>
      </c>
      <c r="G496">
        <v>392.2</v>
      </c>
      <c r="H496">
        <v>392.9</v>
      </c>
      <c r="I496">
        <v>393.5</v>
      </c>
    </row>
    <row r="497" spans="1:9">
      <c r="A497">
        <v>976</v>
      </c>
      <c r="B497">
        <v>390.1</v>
      </c>
      <c r="C497">
        <v>390.8</v>
      </c>
      <c r="D497">
        <v>391.4</v>
      </c>
      <c r="E497">
        <v>392.1</v>
      </c>
      <c r="F497">
        <v>392.7</v>
      </c>
      <c r="G497">
        <v>393.4</v>
      </c>
      <c r="H497">
        <v>394</v>
      </c>
      <c r="I497">
        <v>394.7</v>
      </c>
    </row>
    <row r="498" spans="1:9">
      <c r="A498">
        <v>978</v>
      </c>
      <c r="B498">
        <v>391.3</v>
      </c>
      <c r="C498">
        <v>391.9</v>
      </c>
      <c r="D498">
        <v>392.6</v>
      </c>
      <c r="E498">
        <v>393.3</v>
      </c>
      <c r="F498">
        <v>393.9</v>
      </c>
      <c r="G498">
        <v>394.6</v>
      </c>
      <c r="H498">
        <v>395.2</v>
      </c>
      <c r="I498">
        <v>395.9</v>
      </c>
    </row>
    <row r="499" spans="1:9">
      <c r="A499">
        <v>980</v>
      </c>
      <c r="B499">
        <v>392.5</v>
      </c>
      <c r="C499">
        <v>393.1</v>
      </c>
      <c r="D499">
        <v>393.8</v>
      </c>
      <c r="E499">
        <v>394.4</v>
      </c>
      <c r="F499">
        <v>395.1</v>
      </c>
      <c r="G499">
        <v>395.7</v>
      </c>
      <c r="H499">
        <v>396.4</v>
      </c>
      <c r="I499">
        <v>397</v>
      </c>
    </row>
    <row r="500" spans="1:9">
      <c r="A500">
        <v>982</v>
      </c>
      <c r="B500">
        <v>393.6</v>
      </c>
      <c r="C500">
        <v>394.3</v>
      </c>
      <c r="D500">
        <v>394.9</v>
      </c>
      <c r="E500">
        <v>395.6</v>
      </c>
      <c r="F500">
        <v>396.2</v>
      </c>
      <c r="G500">
        <v>396.9</v>
      </c>
      <c r="H500">
        <v>397.6</v>
      </c>
      <c r="I500">
        <v>398.2</v>
      </c>
    </row>
    <row r="501" spans="1:9">
      <c r="A501">
        <v>984</v>
      </c>
      <c r="B501">
        <v>394.8</v>
      </c>
      <c r="C501">
        <v>395.5</v>
      </c>
      <c r="D501">
        <v>396.1</v>
      </c>
      <c r="E501">
        <v>396.8</v>
      </c>
      <c r="F501">
        <v>397.4</v>
      </c>
      <c r="G501">
        <v>398.1</v>
      </c>
      <c r="H501">
        <v>398.7</v>
      </c>
      <c r="I501">
        <v>399.4</v>
      </c>
    </row>
    <row r="502" spans="1:9">
      <c r="A502">
        <v>986</v>
      </c>
      <c r="B502">
        <v>396</v>
      </c>
      <c r="C502">
        <v>396.6</v>
      </c>
      <c r="D502">
        <v>397.3</v>
      </c>
      <c r="E502">
        <v>397.9</v>
      </c>
      <c r="F502">
        <v>398.6</v>
      </c>
      <c r="G502">
        <v>399.2</v>
      </c>
      <c r="H502">
        <v>399.9</v>
      </c>
      <c r="I502">
        <v>400.6</v>
      </c>
    </row>
    <row r="503" spans="1:9">
      <c r="A503">
        <v>988</v>
      </c>
      <c r="B503">
        <v>397.2</v>
      </c>
      <c r="C503">
        <v>397.8</v>
      </c>
      <c r="D503">
        <v>398.5</v>
      </c>
      <c r="E503">
        <v>399.1</v>
      </c>
      <c r="F503">
        <v>399.8</v>
      </c>
      <c r="G503">
        <v>400.4</v>
      </c>
      <c r="H503">
        <v>401.1</v>
      </c>
      <c r="I503">
        <v>401.7</v>
      </c>
    </row>
    <row r="504" spans="1:9">
      <c r="A504">
        <v>990</v>
      </c>
      <c r="B504">
        <v>398.3</v>
      </c>
      <c r="C504">
        <v>399</v>
      </c>
      <c r="D504">
        <v>399.6</v>
      </c>
      <c r="E504">
        <v>400.3</v>
      </c>
      <c r="F504">
        <v>400.9</v>
      </c>
      <c r="G504">
        <v>401.6</v>
      </c>
      <c r="H504">
        <v>402.2</v>
      </c>
      <c r="I504">
        <v>402.9</v>
      </c>
    </row>
    <row r="505" spans="1:9">
      <c r="A505">
        <v>992</v>
      </c>
      <c r="B505">
        <v>399.5</v>
      </c>
      <c r="C505">
        <v>400.1</v>
      </c>
      <c r="D505">
        <v>400.8</v>
      </c>
      <c r="E505">
        <v>401.5</v>
      </c>
      <c r="F505">
        <v>402.1</v>
      </c>
      <c r="G505">
        <v>402.8</v>
      </c>
      <c r="H505">
        <v>403.4</v>
      </c>
      <c r="I505">
        <v>404.1</v>
      </c>
    </row>
    <row r="506" spans="1:9">
      <c r="A506">
        <v>994</v>
      </c>
      <c r="B506">
        <v>400.7</v>
      </c>
      <c r="C506">
        <v>401.3</v>
      </c>
      <c r="D506">
        <v>402</v>
      </c>
      <c r="E506">
        <v>402.6</v>
      </c>
      <c r="F506">
        <v>403.3</v>
      </c>
      <c r="G506">
        <v>403.9</v>
      </c>
      <c r="H506">
        <v>404.6</v>
      </c>
      <c r="I506">
        <v>405.2</v>
      </c>
    </row>
    <row r="507" spans="1:9">
      <c r="A507">
        <v>996</v>
      </c>
      <c r="B507">
        <v>401.8</v>
      </c>
      <c r="C507">
        <v>402.5</v>
      </c>
      <c r="D507">
        <v>403.1</v>
      </c>
      <c r="E507">
        <v>403.8</v>
      </c>
      <c r="F507">
        <v>404.5</v>
      </c>
      <c r="G507">
        <v>405.1</v>
      </c>
      <c r="H507">
        <v>405.7</v>
      </c>
      <c r="I507">
        <v>406.3</v>
      </c>
    </row>
    <row r="508" spans="1:9">
      <c r="A508">
        <v>998</v>
      </c>
      <c r="B508">
        <v>403</v>
      </c>
      <c r="C508">
        <v>403.7</v>
      </c>
      <c r="D508">
        <v>404.3</v>
      </c>
      <c r="E508">
        <v>405</v>
      </c>
      <c r="F508">
        <v>405.6</v>
      </c>
      <c r="G508">
        <v>406.3</v>
      </c>
      <c r="H508">
        <v>406.8</v>
      </c>
      <c r="I508">
        <v>407.3</v>
      </c>
    </row>
    <row r="509" spans="1:9">
      <c r="A509">
        <v>1000</v>
      </c>
      <c r="B509">
        <v>404.2</v>
      </c>
      <c r="C509">
        <v>404.8</v>
      </c>
      <c r="D509">
        <v>405.5</v>
      </c>
      <c r="E509">
        <v>406.1</v>
      </c>
      <c r="F509">
        <v>406.8</v>
      </c>
      <c r="G509">
        <v>407.3</v>
      </c>
      <c r="H509">
        <v>407.8</v>
      </c>
      <c r="I509">
        <v>408.3</v>
      </c>
    </row>
    <row r="510" spans="1:9">
      <c r="A510">
        <v>1002</v>
      </c>
      <c r="B510">
        <v>405.3</v>
      </c>
      <c r="C510">
        <v>406</v>
      </c>
      <c r="D510">
        <v>406.6</v>
      </c>
      <c r="E510">
        <v>407.2</v>
      </c>
      <c r="F510">
        <v>407.8</v>
      </c>
      <c r="G510">
        <v>408.3</v>
      </c>
      <c r="H510">
        <v>408.7</v>
      </c>
      <c r="I510">
        <v>409.1</v>
      </c>
    </row>
    <row r="511" spans="1:9">
      <c r="A511">
        <v>1004</v>
      </c>
      <c r="B511">
        <v>406.4</v>
      </c>
      <c r="C511">
        <v>407</v>
      </c>
      <c r="D511">
        <v>407.7</v>
      </c>
      <c r="E511">
        <v>408.2</v>
      </c>
      <c r="F511">
        <v>408.7</v>
      </c>
      <c r="G511">
        <v>409.1</v>
      </c>
      <c r="H511">
        <v>409.4</v>
      </c>
      <c r="I511">
        <v>409.7</v>
      </c>
    </row>
    <row r="512" spans="1:9">
      <c r="A512">
        <v>1006</v>
      </c>
      <c r="B512">
        <v>407.4</v>
      </c>
      <c r="C512">
        <v>408</v>
      </c>
      <c r="D512">
        <v>408.6</v>
      </c>
      <c r="E512">
        <v>409</v>
      </c>
      <c r="F512">
        <v>409.4</v>
      </c>
      <c r="G512">
        <v>409.8</v>
      </c>
      <c r="H512">
        <v>410</v>
      </c>
      <c r="I512">
        <v>410.2</v>
      </c>
    </row>
    <row r="513" spans="1:9">
      <c r="A513">
        <v>1008</v>
      </c>
      <c r="B513">
        <v>408.4</v>
      </c>
      <c r="C513">
        <v>408.9</v>
      </c>
      <c r="D513">
        <v>409.4</v>
      </c>
      <c r="E513">
        <v>409.7</v>
      </c>
      <c r="F513">
        <v>410.1</v>
      </c>
      <c r="G513">
        <v>410.3</v>
      </c>
      <c r="H513">
        <v>410.5</v>
      </c>
      <c r="I513">
        <v>410.6</v>
      </c>
    </row>
    <row r="514" spans="1:9">
      <c r="A514">
        <v>1010</v>
      </c>
      <c r="B514">
        <v>409.2</v>
      </c>
      <c r="C514">
        <v>409.6</v>
      </c>
      <c r="D514">
        <v>410</v>
      </c>
      <c r="E514">
        <v>410.3</v>
      </c>
      <c r="F514">
        <v>410.6</v>
      </c>
      <c r="G514">
        <v>410.7</v>
      </c>
      <c r="H514">
        <v>410.9</v>
      </c>
      <c r="I514">
        <v>411</v>
      </c>
    </row>
    <row r="515" spans="1:9">
      <c r="A515">
        <v>1012</v>
      </c>
      <c r="B515">
        <v>409.8</v>
      </c>
      <c r="C515">
        <v>410.2</v>
      </c>
      <c r="D515">
        <v>410.5</v>
      </c>
      <c r="E515">
        <v>410.8</v>
      </c>
      <c r="F515">
        <v>410.9</v>
      </c>
      <c r="G515">
        <v>411</v>
      </c>
      <c r="H515">
        <v>411.1</v>
      </c>
      <c r="I515">
        <v>411.1</v>
      </c>
    </row>
    <row r="516" spans="1:9">
      <c r="A516">
        <v>1014</v>
      </c>
      <c r="B516">
        <v>410.4</v>
      </c>
      <c r="C516">
        <v>410.7</v>
      </c>
      <c r="D516">
        <v>410.9</v>
      </c>
      <c r="E516">
        <v>411.1</v>
      </c>
      <c r="F516">
        <v>411.2</v>
      </c>
      <c r="G516">
        <v>411.2</v>
      </c>
      <c r="H516">
        <v>411.2</v>
      </c>
      <c r="I516">
        <v>411.2</v>
      </c>
    </row>
    <row r="517" spans="1:9">
      <c r="A517">
        <v>1016</v>
      </c>
      <c r="B517">
        <v>410.8</v>
      </c>
      <c r="C517">
        <v>411</v>
      </c>
      <c r="D517">
        <v>411.2</v>
      </c>
      <c r="E517">
        <v>411.2</v>
      </c>
      <c r="F517">
        <v>411.3</v>
      </c>
      <c r="G517">
        <v>411.3</v>
      </c>
      <c r="H517">
        <v>411.3</v>
      </c>
      <c r="I517">
        <v>411.3</v>
      </c>
    </row>
    <row r="518" spans="1:9">
      <c r="A518">
        <v>1018</v>
      </c>
      <c r="B518">
        <v>411.1</v>
      </c>
      <c r="C518">
        <v>411.2</v>
      </c>
      <c r="D518">
        <v>411.3</v>
      </c>
      <c r="E518">
        <v>411.3</v>
      </c>
      <c r="F518">
        <v>411.4</v>
      </c>
      <c r="G518">
        <v>411.3</v>
      </c>
      <c r="H518">
        <v>411.3</v>
      </c>
      <c r="I518">
        <v>411.3</v>
      </c>
    </row>
    <row r="519" spans="1:9">
      <c r="A519">
        <v>1020</v>
      </c>
      <c r="B519">
        <v>411.3</v>
      </c>
      <c r="C519">
        <v>411.3</v>
      </c>
      <c r="D519">
        <v>411.3</v>
      </c>
      <c r="E519">
        <v>411.3</v>
      </c>
      <c r="F519">
        <v>411.3</v>
      </c>
      <c r="G519">
        <v>411.3</v>
      </c>
      <c r="H519">
        <v>411.3</v>
      </c>
      <c r="I519">
        <v>411.3</v>
      </c>
    </row>
    <row r="520" spans="1:9">
      <c r="A520">
        <v>1022</v>
      </c>
      <c r="B520">
        <v>411.3</v>
      </c>
      <c r="C520">
        <v>411.3</v>
      </c>
      <c r="D520">
        <v>411.3</v>
      </c>
      <c r="E520">
        <v>411.3</v>
      </c>
      <c r="F520">
        <v>411.3</v>
      </c>
      <c r="G520">
        <v>411.3</v>
      </c>
      <c r="H520">
        <v>411.3</v>
      </c>
      <c r="I520">
        <v>411.3</v>
      </c>
    </row>
    <row r="521" spans="1:9">
      <c r="A521">
        <v>1024</v>
      </c>
      <c r="B521">
        <v>411.3</v>
      </c>
      <c r="C521">
        <v>411.3</v>
      </c>
      <c r="D521">
        <v>411.3</v>
      </c>
      <c r="E521">
        <v>411.3</v>
      </c>
      <c r="F521">
        <v>411.3</v>
      </c>
      <c r="G521">
        <v>411.3</v>
      </c>
      <c r="H521">
        <v>411.3</v>
      </c>
      <c r="I521">
        <v>411.3</v>
      </c>
    </row>
    <row r="522" spans="1:9">
      <c r="A522">
        <v>1026</v>
      </c>
      <c r="B522">
        <v>411.3</v>
      </c>
      <c r="C522">
        <v>411.3</v>
      </c>
      <c r="D522">
        <v>411.3</v>
      </c>
      <c r="E522">
        <v>411.3</v>
      </c>
      <c r="F522">
        <v>411.3</v>
      </c>
      <c r="G522">
        <v>411.3</v>
      </c>
      <c r="H522">
        <v>411.3</v>
      </c>
      <c r="I522">
        <v>411.3</v>
      </c>
    </row>
    <row r="523" spans="1:9">
      <c r="A523">
        <v>1028</v>
      </c>
      <c r="B523">
        <v>411.3</v>
      </c>
      <c r="C523">
        <v>411.3</v>
      </c>
      <c r="D523">
        <v>411.3</v>
      </c>
      <c r="E523">
        <v>411.3</v>
      </c>
      <c r="F523">
        <v>411.3</v>
      </c>
      <c r="G523">
        <v>411.3</v>
      </c>
      <c r="H523">
        <v>411.3</v>
      </c>
      <c r="I523">
        <v>411.3</v>
      </c>
    </row>
    <row r="524" spans="1:9">
      <c r="A524">
        <v>1030</v>
      </c>
      <c r="B524">
        <v>411.3</v>
      </c>
      <c r="C524">
        <v>411.3</v>
      </c>
      <c r="D524">
        <v>411.3</v>
      </c>
      <c r="E524">
        <v>411.3</v>
      </c>
      <c r="F524">
        <v>411.3</v>
      </c>
      <c r="G524">
        <v>411.3</v>
      </c>
      <c r="H524">
        <v>411.3</v>
      </c>
      <c r="I524">
        <v>411.3</v>
      </c>
    </row>
    <row r="525" spans="1:9">
      <c r="A525">
        <v>1032</v>
      </c>
      <c r="B525">
        <v>411.3</v>
      </c>
      <c r="C525">
        <v>411.3</v>
      </c>
      <c r="D525">
        <v>411.3</v>
      </c>
      <c r="E525">
        <v>411.3</v>
      </c>
      <c r="F525">
        <v>411.3</v>
      </c>
      <c r="G525">
        <v>411.3</v>
      </c>
      <c r="H525">
        <v>411.3</v>
      </c>
      <c r="I525">
        <v>411.3</v>
      </c>
    </row>
    <row r="526" spans="1:9">
      <c r="A526">
        <v>1034</v>
      </c>
      <c r="B526">
        <v>411.3</v>
      </c>
      <c r="C526">
        <v>411.3</v>
      </c>
      <c r="D526">
        <v>411.3</v>
      </c>
      <c r="E526">
        <v>411.3</v>
      </c>
      <c r="F526">
        <v>411.3</v>
      </c>
      <c r="G526">
        <v>411.3</v>
      </c>
      <c r="H526">
        <v>411.3</v>
      </c>
      <c r="I526">
        <v>411.3</v>
      </c>
    </row>
    <row r="527" spans="1:9">
      <c r="A527">
        <v>1036</v>
      </c>
      <c r="B527">
        <v>411.3</v>
      </c>
      <c r="C527">
        <v>411.3</v>
      </c>
      <c r="D527">
        <v>411.3</v>
      </c>
      <c r="E527">
        <v>411.3</v>
      </c>
      <c r="F527">
        <v>411.3</v>
      </c>
      <c r="G527">
        <v>411.3</v>
      </c>
      <c r="H527">
        <v>411.3</v>
      </c>
      <c r="I527">
        <v>411.3</v>
      </c>
    </row>
    <row r="528" spans="1:9">
      <c r="A528">
        <v>1038</v>
      </c>
      <c r="B528">
        <v>411.3</v>
      </c>
      <c r="C528">
        <v>411.3</v>
      </c>
      <c r="D528">
        <v>411.3</v>
      </c>
      <c r="E528">
        <v>411.3</v>
      </c>
      <c r="F528">
        <v>411.3</v>
      </c>
      <c r="G528">
        <v>411.3</v>
      </c>
      <c r="H528">
        <v>411.3</v>
      </c>
      <c r="I528">
        <v>411.3</v>
      </c>
    </row>
    <row r="529" spans="1:9">
      <c r="A529">
        <v>1040</v>
      </c>
      <c r="B529">
        <v>411.3</v>
      </c>
      <c r="C529">
        <v>411.3</v>
      </c>
      <c r="D529">
        <v>411.3</v>
      </c>
      <c r="E529">
        <v>411.3</v>
      </c>
      <c r="F529">
        <v>411.3</v>
      </c>
      <c r="G529">
        <v>411.3</v>
      </c>
      <c r="H529">
        <v>411.3</v>
      </c>
      <c r="I529">
        <v>411.3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3"/>
  <dimension ref="A1:N258"/>
  <sheetViews>
    <sheetView workbookViewId="0">
      <pane ySplit="8" topLeftCell="A9" activePane="bottomLeft" state="frozen"/>
      <selection pane="bottomLeft" activeCell="A9" sqref="A9:I258"/>
    </sheetView>
  </sheetViews>
  <sheetFormatPr defaultColWidth="9.140625" defaultRowHeight="15"/>
  <cols>
    <col min="1" max="16384" width="9.140625" style="10"/>
  </cols>
  <sheetData>
    <row r="1" spans="1:14">
      <c r="A1" s="10" t="s">
        <v>52</v>
      </c>
      <c r="B1" s="10" t="s">
        <v>51</v>
      </c>
      <c r="C1" s="10" t="s">
        <v>50</v>
      </c>
      <c r="D1" s="10" t="s">
        <v>49</v>
      </c>
    </row>
    <row r="2" spans="1:14">
      <c r="A2" s="10" t="s">
        <v>48</v>
      </c>
      <c r="B2" s="10" t="s">
        <v>47</v>
      </c>
    </row>
    <row r="3" spans="1:14">
      <c r="A3" s="10" t="s">
        <v>46</v>
      </c>
      <c r="B3" s="10" t="s">
        <v>45</v>
      </c>
      <c r="C3" s="10" t="s">
        <v>44</v>
      </c>
      <c r="D3" s="10" t="s">
        <v>64</v>
      </c>
      <c r="E3" s="10" t="s">
        <v>36</v>
      </c>
      <c r="F3" s="10" t="s">
        <v>27</v>
      </c>
      <c r="G3" s="10" t="s">
        <v>39</v>
      </c>
      <c r="H3" s="10" t="s">
        <v>41</v>
      </c>
      <c r="I3" s="10" t="s">
        <v>40</v>
      </c>
      <c r="J3" s="10" t="s">
        <v>27</v>
      </c>
      <c r="K3" s="10" t="s">
        <v>39</v>
      </c>
      <c r="L3" s="10" t="s">
        <v>38</v>
      </c>
      <c r="M3" s="10" t="s">
        <v>37</v>
      </c>
      <c r="N3" s="10" t="s">
        <v>36</v>
      </c>
    </row>
    <row r="4" spans="1:14">
      <c r="A4" s="10" t="s">
        <v>29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31</v>
      </c>
      <c r="G4" s="10" t="s">
        <v>30</v>
      </c>
      <c r="H4" s="10" t="s">
        <v>27</v>
      </c>
      <c r="I4" s="10" t="s">
        <v>29</v>
      </c>
    </row>
    <row r="5" spans="1:14">
      <c r="A5" s="10" t="s">
        <v>61</v>
      </c>
    </row>
    <row r="6" spans="1:14">
      <c r="A6" s="10" t="s">
        <v>28</v>
      </c>
      <c r="B6" s="10" t="s">
        <v>27</v>
      </c>
    </row>
    <row r="7" spans="1:14">
      <c r="A7" s="10" t="s">
        <v>18</v>
      </c>
      <c r="B7" s="10" t="s">
        <v>26</v>
      </c>
      <c r="C7" s="10" t="s">
        <v>25</v>
      </c>
      <c r="D7" s="10" t="s">
        <v>24</v>
      </c>
      <c r="E7" s="10" t="s">
        <v>23</v>
      </c>
      <c r="F7" s="10" t="s">
        <v>22</v>
      </c>
      <c r="G7" s="10" t="s">
        <v>21</v>
      </c>
      <c r="H7" s="10" t="s">
        <v>20</v>
      </c>
      <c r="I7" s="10" t="s">
        <v>19</v>
      </c>
    </row>
    <row r="8" spans="1:14">
      <c r="A8" s="10" t="s">
        <v>61</v>
      </c>
    </row>
    <row r="9" spans="1:14">
      <c r="A9">
        <v>0</v>
      </c>
      <c r="B9">
        <v>1.2</v>
      </c>
      <c r="C9">
        <v>1.1000000000000001</v>
      </c>
      <c r="D9">
        <v>1</v>
      </c>
      <c r="E9">
        <v>0.9</v>
      </c>
      <c r="F9">
        <v>0.9</v>
      </c>
      <c r="G9">
        <v>0.8</v>
      </c>
      <c r="H9">
        <v>0.7</v>
      </c>
      <c r="I9">
        <v>0.7</v>
      </c>
    </row>
    <row r="10" spans="1:14">
      <c r="A10">
        <v>2</v>
      </c>
      <c r="B10">
        <v>1.6</v>
      </c>
      <c r="C10">
        <v>1.5</v>
      </c>
      <c r="D10">
        <v>1.4</v>
      </c>
      <c r="E10">
        <v>1.4</v>
      </c>
      <c r="F10">
        <v>1.3</v>
      </c>
      <c r="G10">
        <v>1.2</v>
      </c>
      <c r="H10">
        <v>1.1000000000000001</v>
      </c>
      <c r="I10">
        <v>1.1000000000000001</v>
      </c>
    </row>
    <row r="11" spans="1:14">
      <c r="A11">
        <v>4</v>
      </c>
      <c r="B11">
        <v>2</v>
      </c>
      <c r="C11">
        <v>1.9</v>
      </c>
      <c r="D11">
        <v>1.9</v>
      </c>
      <c r="E11">
        <v>1.8</v>
      </c>
      <c r="F11">
        <v>1.7</v>
      </c>
      <c r="G11">
        <v>1.6</v>
      </c>
      <c r="H11">
        <v>1.6</v>
      </c>
      <c r="I11">
        <v>1.5</v>
      </c>
    </row>
    <row r="12" spans="1:14">
      <c r="A12">
        <v>6</v>
      </c>
      <c r="B12">
        <v>2.4</v>
      </c>
      <c r="C12">
        <v>2.2999999999999998</v>
      </c>
      <c r="D12">
        <v>2.2999999999999998</v>
      </c>
      <c r="E12">
        <v>2.2000000000000002</v>
      </c>
      <c r="F12">
        <v>2.1</v>
      </c>
      <c r="G12">
        <v>2</v>
      </c>
      <c r="H12">
        <v>2</v>
      </c>
      <c r="I12">
        <v>1.9</v>
      </c>
    </row>
    <row r="13" spans="1:14">
      <c r="A13">
        <v>8</v>
      </c>
      <c r="B13">
        <v>2.8</v>
      </c>
      <c r="C13">
        <v>2.8</v>
      </c>
      <c r="D13">
        <v>2.7</v>
      </c>
      <c r="E13">
        <v>2.6</v>
      </c>
      <c r="F13">
        <v>2.5</v>
      </c>
      <c r="G13">
        <v>2.5</v>
      </c>
      <c r="H13">
        <v>2.4</v>
      </c>
      <c r="I13">
        <v>2.2999999999999998</v>
      </c>
    </row>
    <row r="14" spans="1:14">
      <c r="A14">
        <v>10</v>
      </c>
      <c r="B14">
        <v>3.3</v>
      </c>
      <c r="C14">
        <v>3.2</v>
      </c>
      <c r="D14">
        <v>3.1</v>
      </c>
      <c r="E14">
        <v>3</v>
      </c>
      <c r="F14">
        <v>3</v>
      </c>
      <c r="G14">
        <v>2.9</v>
      </c>
      <c r="H14">
        <v>2.8</v>
      </c>
      <c r="I14">
        <v>2.7</v>
      </c>
    </row>
    <row r="15" spans="1:14">
      <c r="A15">
        <v>12</v>
      </c>
      <c r="B15">
        <v>3.7</v>
      </c>
      <c r="C15">
        <v>3.6</v>
      </c>
      <c r="D15">
        <v>3.5</v>
      </c>
      <c r="E15">
        <v>3.4</v>
      </c>
      <c r="F15">
        <v>3.4</v>
      </c>
      <c r="G15">
        <v>3.3</v>
      </c>
      <c r="H15">
        <v>3.2</v>
      </c>
      <c r="I15">
        <v>3.1</v>
      </c>
    </row>
    <row r="16" spans="1:14">
      <c r="A16">
        <v>14</v>
      </c>
      <c r="B16">
        <v>4.0999999999999996</v>
      </c>
      <c r="C16">
        <v>4</v>
      </c>
      <c r="D16">
        <v>3.9</v>
      </c>
      <c r="E16">
        <v>3.9</v>
      </c>
      <c r="F16">
        <v>3.8</v>
      </c>
      <c r="G16">
        <v>3.7</v>
      </c>
      <c r="H16">
        <v>3.6</v>
      </c>
      <c r="I16">
        <v>3.6</v>
      </c>
    </row>
    <row r="17" spans="1:9">
      <c r="A17">
        <v>16</v>
      </c>
      <c r="B17">
        <v>4.5</v>
      </c>
      <c r="C17">
        <v>4.4000000000000004</v>
      </c>
      <c r="D17">
        <v>4.4000000000000004</v>
      </c>
      <c r="E17">
        <v>4.3</v>
      </c>
      <c r="F17">
        <v>4.2</v>
      </c>
      <c r="G17">
        <v>4.0999999999999996</v>
      </c>
      <c r="H17">
        <v>4.0999999999999996</v>
      </c>
      <c r="I17">
        <v>4</v>
      </c>
    </row>
    <row r="18" spans="1:9">
      <c r="A18">
        <v>18</v>
      </c>
      <c r="B18">
        <v>4.9000000000000004</v>
      </c>
      <c r="C18">
        <v>4.8</v>
      </c>
      <c r="D18">
        <v>4.8</v>
      </c>
      <c r="E18">
        <v>4.7</v>
      </c>
      <c r="F18">
        <v>4.5999999999999996</v>
      </c>
      <c r="G18">
        <v>4.5</v>
      </c>
      <c r="H18">
        <v>4.5</v>
      </c>
      <c r="I18">
        <v>4.4000000000000004</v>
      </c>
    </row>
    <row r="19" spans="1:9">
      <c r="A19">
        <v>20</v>
      </c>
      <c r="B19">
        <v>5.3</v>
      </c>
      <c r="C19">
        <v>5.3</v>
      </c>
      <c r="D19">
        <v>5.2</v>
      </c>
      <c r="E19">
        <v>5.0999999999999996</v>
      </c>
      <c r="F19">
        <v>5</v>
      </c>
      <c r="G19">
        <v>5</v>
      </c>
      <c r="H19">
        <v>4.9000000000000004</v>
      </c>
      <c r="I19">
        <v>4.8</v>
      </c>
    </row>
    <row r="20" spans="1:9">
      <c r="A20">
        <v>22</v>
      </c>
      <c r="B20">
        <v>5.8</v>
      </c>
      <c r="C20">
        <v>5.7</v>
      </c>
      <c r="D20">
        <v>5.6</v>
      </c>
      <c r="E20">
        <v>5.5</v>
      </c>
      <c r="F20">
        <v>5.5</v>
      </c>
      <c r="G20">
        <v>5.4</v>
      </c>
      <c r="H20">
        <v>5.3</v>
      </c>
      <c r="I20">
        <v>5.2</v>
      </c>
    </row>
    <row r="21" spans="1:9">
      <c r="A21">
        <v>24</v>
      </c>
      <c r="B21">
        <v>6.2</v>
      </c>
      <c r="C21">
        <v>6.1</v>
      </c>
      <c r="D21">
        <v>6</v>
      </c>
      <c r="E21">
        <v>5.9</v>
      </c>
      <c r="F21">
        <v>5.9</v>
      </c>
      <c r="G21">
        <v>5.8</v>
      </c>
      <c r="H21">
        <v>5.7</v>
      </c>
      <c r="I21">
        <v>5.6</v>
      </c>
    </row>
    <row r="22" spans="1:9">
      <c r="A22">
        <v>26</v>
      </c>
      <c r="B22">
        <v>6.6</v>
      </c>
      <c r="C22">
        <v>6.5</v>
      </c>
      <c r="D22">
        <v>6.4</v>
      </c>
      <c r="E22">
        <v>6.4</v>
      </c>
      <c r="F22">
        <v>6.3</v>
      </c>
      <c r="G22">
        <v>6.2</v>
      </c>
      <c r="H22">
        <v>6.1</v>
      </c>
      <c r="I22">
        <v>6.1</v>
      </c>
    </row>
    <row r="23" spans="1:9">
      <c r="A23">
        <v>28</v>
      </c>
      <c r="B23">
        <v>7</v>
      </c>
      <c r="C23">
        <v>6.9</v>
      </c>
      <c r="D23">
        <v>6.9</v>
      </c>
      <c r="E23">
        <v>6.8</v>
      </c>
      <c r="F23">
        <v>6.7</v>
      </c>
      <c r="G23">
        <v>6.6</v>
      </c>
      <c r="H23">
        <v>6.6</v>
      </c>
      <c r="I23">
        <v>6.5</v>
      </c>
    </row>
    <row r="24" spans="1:9">
      <c r="A24">
        <v>30</v>
      </c>
      <c r="B24">
        <v>7.4</v>
      </c>
      <c r="C24">
        <v>7.3</v>
      </c>
      <c r="D24">
        <v>7.3</v>
      </c>
      <c r="E24">
        <v>7.2</v>
      </c>
      <c r="F24">
        <v>7.1</v>
      </c>
      <c r="G24">
        <v>7</v>
      </c>
      <c r="H24">
        <v>7</v>
      </c>
      <c r="I24">
        <v>6.9</v>
      </c>
    </row>
    <row r="25" spans="1:9">
      <c r="A25">
        <v>32</v>
      </c>
      <c r="B25">
        <v>7.8</v>
      </c>
      <c r="C25">
        <v>7.8</v>
      </c>
      <c r="D25">
        <v>7.7</v>
      </c>
      <c r="E25">
        <v>7.6</v>
      </c>
      <c r="F25">
        <v>7.5</v>
      </c>
      <c r="G25">
        <v>7.5</v>
      </c>
      <c r="H25">
        <v>7.4</v>
      </c>
      <c r="I25">
        <v>7.3</v>
      </c>
    </row>
    <row r="26" spans="1:9">
      <c r="A26">
        <v>34</v>
      </c>
      <c r="B26">
        <v>8.3000000000000007</v>
      </c>
      <c r="C26">
        <v>8.1999999999999993</v>
      </c>
      <c r="D26">
        <v>8.1</v>
      </c>
      <c r="E26">
        <v>8</v>
      </c>
      <c r="F26">
        <v>8</v>
      </c>
      <c r="G26">
        <v>7.9</v>
      </c>
      <c r="H26">
        <v>7.8</v>
      </c>
      <c r="I26">
        <v>7.7</v>
      </c>
    </row>
    <row r="27" spans="1:9">
      <c r="A27">
        <v>36</v>
      </c>
      <c r="B27">
        <v>8.6999999999999993</v>
      </c>
      <c r="C27">
        <v>8.6</v>
      </c>
      <c r="D27">
        <v>8.5</v>
      </c>
      <c r="E27">
        <v>8.4</v>
      </c>
      <c r="F27">
        <v>8.4</v>
      </c>
      <c r="G27">
        <v>8.3000000000000007</v>
      </c>
      <c r="H27">
        <v>8.1999999999999993</v>
      </c>
      <c r="I27">
        <v>8.1999999999999993</v>
      </c>
    </row>
    <row r="28" spans="1:9">
      <c r="A28">
        <v>38</v>
      </c>
      <c r="B28">
        <v>9.1</v>
      </c>
      <c r="C28">
        <v>9</v>
      </c>
      <c r="D28">
        <v>8.9</v>
      </c>
      <c r="E28">
        <v>8.9</v>
      </c>
      <c r="F28">
        <v>8.8000000000000007</v>
      </c>
      <c r="G28">
        <v>8.6999999999999993</v>
      </c>
      <c r="H28">
        <v>8.6</v>
      </c>
      <c r="I28">
        <v>8.6</v>
      </c>
    </row>
    <row r="29" spans="1:9">
      <c r="A29">
        <v>40</v>
      </c>
      <c r="B29">
        <v>9.5</v>
      </c>
      <c r="C29">
        <v>9.4</v>
      </c>
      <c r="D29">
        <v>9.4</v>
      </c>
      <c r="E29">
        <v>9.3000000000000007</v>
      </c>
      <c r="F29">
        <v>9.1999999999999993</v>
      </c>
      <c r="G29">
        <v>9.1</v>
      </c>
      <c r="H29">
        <v>9.1</v>
      </c>
      <c r="I29">
        <v>9</v>
      </c>
    </row>
    <row r="30" spans="1:9">
      <c r="A30">
        <v>42</v>
      </c>
      <c r="B30">
        <v>9.9</v>
      </c>
      <c r="C30">
        <v>9.8000000000000007</v>
      </c>
      <c r="D30">
        <v>9.8000000000000007</v>
      </c>
      <c r="E30">
        <v>9.6999999999999993</v>
      </c>
      <c r="F30">
        <v>9.6</v>
      </c>
      <c r="G30">
        <v>9.5</v>
      </c>
      <c r="H30">
        <v>9.5</v>
      </c>
      <c r="I30">
        <v>9.4</v>
      </c>
    </row>
    <row r="31" spans="1:9">
      <c r="A31">
        <v>44</v>
      </c>
      <c r="B31">
        <v>10.3</v>
      </c>
      <c r="C31">
        <v>10.3</v>
      </c>
      <c r="D31">
        <v>10.199999999999999</v>
      </c>
      <c r="E31">
        <v>10.1</v>
      </c>
      <c r="F31">
        <v>10</v>
      </c>
      <c r="G31">
        <v>10</v>
      </c>
      <c r="H31">
        <v>9.9</v>
      </c>
      <c r="I31">
        <v>9.8000000000000007</v>
      </c>
    </row>
    <row r="32" spans="1:9">
      <c r="A32">
        <v>46</v>
      </c>
      <c r="B32">
        <v>10.8</v>
      </c>
      <c r="C32">
        <v>10.7</v>
      </c>
      <c r="D32">
        <v>10.6</v>
      </c>
      <c r="E32">
        <v>10.5</v>
      </c>
      <c r="F32">
        <v>10.5</v>
      </c>
      <c r="G32">
        <v>10.4</v>
      </c>
      <c r="H32">
        <v>10.3</v>
      </c>
      <c r="I32">
        <v>10.199999999999999</v>
      </c>
    </row>
    <row r="33" spans="1:9">
      <c r="A33">
        <v>48</v>
      </c>
      <c r="B33">
        <v>11.2</v>
      </c>
      <c r="C33">
        <v>11.1</v>
      </c>
      <c r="D33">
        <v>11</v>
      </c>
      <c r="E33">
        <v>10.9</v>
      </c>
      <c r="F33">
        <v>10.9</v>
      </c>
      <c r="G33">
        <v>10.8</v>
      </c>
      <c r="H33">
        <v>10.7</v>
      </c>
      <c r="I33">
        <v>10.7</v>
      </c>
    </row>
    <row r="34" spans="1:9">
      <c r="A34">
        <v>50</v>
      </c>
      <c r="B34">
        <v>11.6</v>
      </c>
      <c r="C34">
        <v>11.5</v>
      </c>
      <c r="D34">
        <v>11.4</v>
      </c>
      <c r="E34">
        <v>11.4</v>
      </c>
      <c r="F34">
        <v>11.3</v>
      </c>
      <c r="G34">
        <v>11.2</v>
      </c>
      <c r="H34">
        <v>11.1</v>
      </c>
      <c r="I34">
        <v>11.1</v>
      </c>
    </row>
    <row r="35" spans="1:9">
      <c r="A35">
        <v>52</v>
      </c>
      <c r="B35">
        <v>12</v>
      </c>
      <c r="C35">
        <v>11.9</v>
      </c>
      <c r="D35">
        <v>11.9</v>
      </c>
      <c r="E35">
        <v>11.8</v>
      </c>
      <c r="F35">
        <v>11.7</v>
      </c>
      <c r="G35">
        <v>11.6</v>
      </c>
      <c r="H35">
        <v>11.6</v>
      </c>
      <c r="I35">
        <v>11.5</v>
      </c>
    </row>
    <row r="36" spans="1:9">
      <c r="A36">
        <v>54</v>
      </c>
      <c r="B36">
        <v>12.4</v>
      </c>
      <c r="C36">
        <v>12.3</v>
      </c>
      <c r="D36">
        <v>12.3</v>
      </c>
      <c r="E36">
        <v>12.2</v>
      </c>
      <c r="F36">
        <v>12.1</v>
      </c>
      <c r="G36">
        <v>12</v>
      </c>
      <c r="H36">
        <v>12</v>
      </c>
      <c r="I36">
        <v>11.9</v>
      </c>
    </row>
    <row r="37" spans="1:9">
      <c r="A37">
        <v>56</v>
      </c>
      <c r="B37">
        <v>12.8</v>
      </c>
      <c r="C37">
        <v>12.8</v>
      </c>
      <c r="D37">
        <v>12.7</v>
      </c>
      <c r="E37">
        <v>12.6</v>
      </c>
      <c r="F37">
        <v>12.5</v>
      </c>
      <c r="G37">
        <v>12.5</v>
      </c>
      <c r="H37">
        <v>12.4</v>
      </c>
      <c r="I37">
        <v>12.3</v>
      </c>
    </row>
    <row r="38" spans="1:9">
      <c r="A38">
        <v>58</v>
      </c>
      <c r="B38">
        <v>13.3</v>
      </c>
      <c r="C38">
        <v>13.2</v>
      </c>
      <c r="D38">
        <v>13.1</v>
      </c>
      <c r="E38">
        <v>13</v>
      </c>
      <c r="F38">
        <v>13</v>
      </c>
      <c r="G38">
        <v>12.9</v>
      </c>
      <c r="H38">
        <v>12.8</v>
      </c>
      <c r="I38">
        <v>12.7</v>
      </c>
    </row>
    <row r="39" spans="1:9">
      <c r="A39">
        <v>60</v>
      </c>
      <c r="B39">
        <v>13.7</v>
      </c>
      <c r="C39">
        <v>13.6</v>
      </c>
      <c r="D39">
        <v>13.5</v>
      </c>
      <c r="E39">
        <v>13.4</v>
      </c>
      <c r="F39">
        <v>13.4</v>
      </c>
      <c r="G39">
        <v>13.3</v>
      </c>
      <c r="H39">
        <v>13.2</v>
      </c>
      <c r="I39">
        <v>13.2</v>
      </c>
    </row>
    <row r="40" spans="1:9">
      <c r="A40">
        <v>62</v>
      </c>
      <c r="B40">
        <v>14.1</v>
      </c>
      <c r="C40">
        <v>14</v>
      </c>
      <c r="D40">
        <v>13.9</v>
      </c>
      <c r="E40">
        <v>13.9</v>
      </c>
      <c r="F40">
        <v>13.8</v>
      </c>
      <c r="G40">
        <v>13.7</v>
      </c>
      <c r="H40">
        <v>13.6</v>
      </c>
      <c r="I40">
        <v>13.6</v>
      </c>
    </row>
    <row r="41" spans="1:9">
      <c r="A41">
        <v>64</v>
      </c>
      <c r="B41">
        <v>14.5</v>
      </c>
      <c r="C41">
        <v>14.4</v>
      </c>
      <c r="D41">
        <v>14.4</v>
      </c>
      <c r="E41">
        <v>14.3</v>
      </c>
      <c r="F41">
        <v>14.2</v>
      </c>
      <c r="G41">
        <v>14.1</v>
      </c>
      <c r="H41">
        <v>14.1</v>
      </c>
      <c r="I41">
        <v>14</v>
      </c>
    </row>
    <row r="42" spans="1:9">
      <c r="A42">
        <v>66</v>
      </c>
      <c r="B42">
        <v>14.9</v>
      </c>
      <c r="C42">
        <v>14.8</v>
      </c>
      <c r="D42">
        <v>14.8</v>
      </c>
      <c r="E42">
        <v>14.7</v>
      </c>
      <c r="F42">
        <v>14.6</v>
      </c>
      <c r="G42">
        <v>14.6</v>
      </c>
      <c r="H42">
        <v>14.5</v>
      </c>
      <c r="I42">
        <v>14.4</v>
      </c>
    </row>
    <row r="43" spans="1:9">
      <c r="A43">
        <v>68</v>
      </c>
      <c r="B43">
        <v>15.3</v>
      </c>
      <c r="C43">
        <v>15.3</v>
      </c>
      <c r="D43">
        <v>15.2</v>
      </c>
      <c r="E43">
        <v>15.1</v>
      </c>
      <c r="F43">
        <v>15</v>
      </c>
      <c r="G43">
        <v>15</v>
      </c>
      <c r="H43">
        <v>14.9</v>
      </c>
      <c r="I43">
        <v>14.8</v>
      </c>
    </row>
    <row r="44" spans="1:9">
      <c r="A44">
        <v>70</v>
      </c>
      <c r="B44">
        <v>15.8</v>
      </c>
      <c r="C44">
        <v>15.7</v>
      </c>
      <c r="D44">
        <v>15.6</v>
      </c>
      <c r="E44">
        <v>15.5</v>
      </c>
      <c r="F44">
        <v>15.5</v>
      </c>
      <c r="G44">
        <v>15.4</v>
      </c>
      <c r="H44">
        <v>15.3</v>
      </c>
      <c r="I44">
        <v>15.2</v>
      </c>
    </row>
    <row r="45" spans="1:9">
      <c r="A45">
        <v>72</v>
      </c>
      <c r="B45">
        <v>16.2</v>
      </c>
      <c r="C45">
        <v>16.100000000000001</v>
      </c>
      <c r="D45">
        <v>16</v>
      </c>
      <c r="E45">
        <v>15.9</v>
      </c>
      <c r="F45">
        <v>15.9</v>
      </c>
      <c r="G45">
        <v>15.8</v>
      </c>
      <c r="H45">
        <v>15.7</v>
      </c>
      <c r="I45">
        <v>15.7</v>
      </c>
    </row>
    <row r="46" spans="1:9">
      <c r="A46">
        <v>74</v>
      </c>
      <c r="B46">
        <v>16.600000000000001</v>
      </c>
      <c r="C46">
        <v>16.5</v>
      </c>
      <c r="D46">
        <v>16.399999999999999</v>
      </c>
      <c r="E46">
        <v>16.399999999999999</v>
      </c>
      <c r="F46">
        <v>16.3</v>
      </c>
      <c r="G46">
        <v>16.2</v>
      </c>
      <c r="H46">
        <v>16.100000000000001</v>
      </c>
      <c r="I46">
        <v>16.100000000000001</v>
      </c>
    </row>
    <row r="47" spans="1:9">
      <c r="A47">
        <v>76</v>
      </c>
      <c r="B47">
        <v>17</v>
      </c>
      <c r="C47">
        <v>16.899999999999999</v>
      </c>
      <c r="D47">
        <v>16.899999999999999</v>
      </c>
      <c r="E47">
        <v>16.8</v>
      </c>
      <c r="F47">
        <v>16.7</v>
      </c>
      <c r="G47">
        <v>16.600000000000001</v>
      </c>
      <c r="H47">
        <v>16.600000000000001</v>
      </c>
      <c r="I47">
        <v>16.5</v>
      </c>
    </row>
    <row r="48" spans="1:9">
      <c r="A48">
        <v>78</v>
      </c>
      <c r="B48">
        <v>17.399999999999999</v>
      </c>
      <c r="C48">
        <v>17.3</v>
      </c>
      <c r="D48">
        <v>17.3</v>
      </c>
      <c r="E48">
        <v>17.2</v>
      </c>
      <c r="F48">
        <v>17.100000000000001</v>
      </c>
      <c r="G48">
        <v>17.100000000000001</v>
      </c>
      <c r="H48">
        <v>17</v>
      </c>
      <c r="I48">
        <v>16.899999999999999</v>
      </c>
    </row>
    <row r="49" spans="1:9">
      <c r="A49">
        <v>80</v>
      </c>
      <c r="B49">
        <v>17.8</v>
      </c>
      <c r="C49">
        <v>17.8</v>
      </c>
      <c r="D49">
        <v>17.7</v>
      </c>
      <c r="E49">
        <v>17.600000000000001</v>
      </c>
      <c r="F49">
        <v>17.5</v>
      </c>
      <c r="G49">
        <v>17.5</v>
      </c>
      <c r="H49">
        <v>17.399999999999999</v>
      </c>
      <c r="I49">
        <v>17.3</v>
      </c>
    </row>
    <row r="50" spans="1:9">
      <c r="A50">
        <v>82</v>
      </c>
      <c r="B50">
        <v>18.3</v>
      </c>
      <c r="C50">
        <v>18.2</v>
      </c>
      <c r="D50">
        <v>18.100000000000001</v>
      </c>
      <c r="E50">
        <v>18</v>
      </c>
      <c r="F50">
        <v>18</v>
      </c>
      <c r="G50">
        <v>17.899999999999999</v>
      </c>
      <c r="H50">
        <v>17.8</v>
      </c>
      <c r="I50">
        <v>17.7</v>
      </c>
    </row>
    <row r="51" spans="1:9">
      <c r="A51">
        <v>84</v>
      </c>
      <c r="B51">
        <v>18.7</v>
      </c>
      <c r="C51">
        <v>18.600000000000001</v>
      </c>
      <c r="D51">
        <v>18.5</v>
      </c>
      <c r="E51">
        <v>18.399999999999999</v>
      </c>
      <c r="F51">
        <v>18.399999999999999</v>
      </c>
      <c r="G51">
        <v>18.3</v>
      </c>
      <c r="H51">
        <v>18.2</v>
      </c>
      <c r="I51">
        <v>18.2</v>
      </c>
    </row>
    <row r="52" spans="1:9">
      <c r="A52">
        <v>86</v>
      </c>
      <c r="B52">
        <v>19.100000000000001</v>
      </c>
      <c r="C52">
        <v>19</v>
      </c>
      <c r="D52">
        <v>18.899999999999999</v>
      </c>
      <c r="E52">
        <v>18.899999999999999</v>
      </c>
      <c r="F52">
        <v>18.8</v>
      </c>
      <c r="G52">
        <v>18.7</v>
      </c>
      <c r="H52">
        <v>18.600000000000001</v>
      </c>
      <c r="I52">
        <v>18.600000000000001</v>
      </c>
    </row>
    <row r="53" spans="1:9">
      <c r="A53">
        <v>88</v>
      </c>
      <c r="B53">
        <v>19.5</v>
      </c>
      <c r="C53">
        <v>19.399999999999999</v>
      </c>
      <c r="D53">
        <v>19.399999999999999</v>
      </c>
      <c r="E53">
        <v>19.3</v>
      </c>
      <c r="F53">
        <v>19.2</v>
      </c>
      <c r="G53">
        <v>19.100000000000001</v>
      </c>
      <c r="H53">
        <v>19.100000000000001</v>
      </c>
      <c r="I53">
        <v>19</v>
      </c>
    </row>
    <row r="54" spans="1:9">
      <c r="A54">
        <v>90</v>
      </c>
      <c r="B54">
        <v>19.899999999999999</v>
      </c>
      <c r="C54">
        <v>19.8</v>
      </c>
      <c r="D54">
        <v>19.8</v>
      </c>
      <c r="E54">
        <v>19.7</v>
      </c>
      <c r="F54">
        <v>19.600000000000001</v>
      </c>
      <c r="G54">
        <v>19.600000000000001</v>
      </c>
      <c r="H54">
        <v>19.5</v>
      </c>
      <c r="I54">
        <v>19.399999999999999</v>
      </c>
    </row>
    <row r="55" spans="1:9">
      <c r="A55">
        <v>92</v>
      </c>
      <c r="B55">
        <v>20.3</v>
      </c>
      <c r="C55">
        <v>20.3</v>
      </c>
      <c r="D55">
        <v>20.2</v>
      </c>
      <c r="E55">
        <v>20.100000000000001</v>
      </c>
      <c r="F55">
        <v>20</v>
      </c>
      <c r="G55">
        <v>20</v>
      </c>
      <c r="H55">
        <v>19.899999999999999</v>
      </c>
      <c r="I55">
        <v>19.8</v>
      </c>
    </row>
    <row r="56" spans="1:9">
      <c r="A56">
        <v>94</v>
      </c>
      <c r="B56">
        <v>20.8</v>
      </c>
      <c r="C56">
        <v>20.7</v>
      </c>
      <c r="D56">
        <v>20.6</v>
      </c>
      <c r="E56">
        <v>20.5</v>
      </c>
      <c r="F56">
        <v>20.5</v>
      </c>
      <c r="G56">
        <v>20.399999999999999</v>
      </c>
      <c r="H56">
        <v>20.3</v>
      </c>
      <c r="I56">
        <v>20.2</v>
      </c>
    </row>
    <row r="57" spans="1:9">
      <c r="A57">
        <v>96</v>
      </c>
      <c r="B57">
        <v>21.2</v>
      </c>
      <c r="C57">
        <v>21.1</v>
      </c>
      <c r="D57">
        <v>21</v>
      </c>
      <c r="E57">
        <v>21</v>
      </c>
      <c r="F57">
        <v>20.9</v>
      </c>
      <c r="G57">
        <v>20.8</v>
      </c>
      <c r="H57">
        <v>20.7</v>
      </c>
      <c r="I57">
        <v>20.7</v>
      </c>
    </row>
    <row r="58" spans="1:9">
      <c r="A58">
        <v>98</v>
      </c>
      <c r="B58">
        <v>21.6</v>
      </c>
      <c r="C58">
        <v>21.5</v>
      </c>
      <c r="D58">
        <v>21.4</v>
      </c>
      <c r="E58">
        <v>21.4</v>
      </c>
      <c r="F58">
        <v>21.3</v>
      </c>
      <c r="G58">
        <v>21.2</v>
      </c>
      <c r="H58">
        <v>21.1</v>
      </c>
      <c r="I58">
        <v>21.1</v>
      </c>
    </row>
    <row r="59" spans="1:9">
      <c r="A59">
        <v>100</v>
      </c>
      <c r="B59">
        <v>22</v>
      </c>
      <c r="C59">
        <v>21.9</v>
      </c>
      <c r="D59">
        <v>21.9</v>
      </c>
      <c r="E59">
        <v>21.8</v>
      </c>
      <c r="F59">
        <v>21.7</v>
      </c>
      <c r="G59">
        <v>21.6</v>
      </c>
      <c r="H59">
        <v>21.6</v>
      </c>
      <c r="I59">
        <v>21.5</v>
      </c>
    </row>
    <row r="60" spans="1:9">
      <c r="A60">
        <v>102</v>
      </c>
      <c r="B60">
        <v>22.4</v>
      </c>
      <c r="C60">
        <v>22.3</v>
      </c>
      <c r="D60">
        <v>22.3</v>
      </c>
      <c r="E60">
        <v>22.2</v>
      </c>
      <c r="F60">
        <v>22.1</v>
      </c>
      <c r="G60">
        <v>22.1</v>
      </c>
      <c r="H60">
        <v>22</v>
      </c>
      <c r="I60">
        <v>21.9</v>
      </c>
    </row>
    <row r="61" spans="1:9">
      <c r="A61">
        <v>104</v>
      </c>
      <c r="B61">
        <v>22.8</v>
      </c>
      <c r="C61">
        <v>22.8</v>
      </c>
      <c r="D61">
        <v>22.7</v>
      </c>
      <c r="E61">
        <v>22.6</v>
      </c>
      <c r="F61">
        <v>22.5</v>
      </c>
      <c r="G61">
        <v>22.5</v>
      </c>
      <c r="H61">
        <v>22.4</v>
      </c>
      <c r="I61">
        <v>22.3</v>
      </c>
    </row>
    <row r="62" spans="1:9">
      <c r="A62">
        <v>106</v>
      </c>
      <c r="B62">
        <v>23.3</v>
      </c>
      <c r="C62">
        <v>23.2</v>
      </c>
      <c r="D62">
        <v>23.1</v>
      </c>
      <c r="E62">
        <v>23</v>
      </c>
      <c r="F62">
        <v>23</v>
      </c>
      <c r="G62">
        <v>22.9</v>
      </c>
      <c r="H62">
        <v>22.8</v>
      </c>
      <c r="I62">
        <v>22.7</v>
      </c>
    </row>
    <row r="63" spans="1:9">
      <c r="A63">
        <v>108</v>
      </c>
      <c r="B63">
        <v>23.7</v>
      </c>
      <c r="C63">
        <v>23.6</v>
      </c>
      <c r="D63">
        <v>23.5</v>
      </c>
      <c r="E63">
        <v>23.5</v>
      </c>
      <c r="F63">
        <v>23.4</v>
      </c>
      <c r="G63">
        <v>23.3</v>
      </c>
      <c r="H63">
        <v>23.2</v>
      </c>
      <c r="I63">
        <v>23.2</v>
      </c>
    </row>
    <row r="64" spans="1:9">
      <c r="A64">
        <v>110</v>
      </c>
      <c r="B64">
        <v>24.1</v>
      </c>
      <c r="C64">
        <v>24</v>
      </c>
      <c r="D64">
        <v>23.9</v>
      </c>
      <c r="E64">
        <v>23.9</v>
      </c>
      <c r="F64">
        <v>23.8</v>
      </c>
      <c r="G64">
        <v>23.7</v>
      </c>
      <c r="H64">
        <v>23.6</v>
      </c>
      <c r="I64">
        <v>23.6</v>
      </c>
    </row>
    <row r="65" spans="1:9">
      <c r="A65">
        <v>112</v>
      </c>
      <c r="B65">
        <v>24.5</v>
      </c>
      <c r="C65">
        <v>24.4</v>
      </c>
      <c r="D65">
        <v>24.4</v>
      </c>
      <c r="E65">
        <v>24.3</v>
      </c>
      <c r="F65">
        <v>24.2</v>
      </c>
      <c r="G65">
        <v>24.1</v>
      </c>
      <c r="H65">
        <v>24.1</v>
      </c>
      <c r="I65">
        <v>24</v>
      </c>
    </row>
    <row r="66" spans="1:9">
      <c r="A66">
        <v>114</v>
      </c>
      <c r="B66">
        <v>24.9</v>
      </c>
      <c r="C66">
        <v>24.8</v>
      </c>
      <c r="D66">
        <v>24.8</v>
      </c>
      <c r="E66">
        <v>24.7</v>
      </c>
      <c r="F66">
        <v>24.6</v>
      </c>
      <c r="G66">
        <v>24.6</v>
      </c>
      <c r="H66">
        <v>24.5</v>
      </c>
      <c r="I66">
        <v>24.4</v>
      </c>
    </row>
    <row r="67" spans="1:9">
      <c r="A67">
        <v>116</v>
      </c>
      <c r="B67">
        <v>25.3</v>
      </c>
      <c r="C67">
        <v>25.3</v>
      </c>
      <c r="D67">
        <v>25.2</v>
      </c>
      <c r="E67">
        <v>25.1</v>
      </c>
      <c r="F67">
        <v>25</v>
      </c>
      <c r="G67">
        <v>25</v>
      </c>
      <c r="H67">
        <v>24.9</v>
      </c>
      <c r="I67">
        <v>24.8</v>
      </c>
    </row>
    <row r="68" spans="1:9">
      <c r="A68">
        <v>118</v>
      </c>
      <c r="B68">
        <v>25.8</v>
      </c>
      <c r="C68">
        <v>25.7</v>
      </c>
      <c r="D68">
        <v>25.6</v>
      </c>
      <c r="E68">
        <v>25.5</v>
      </c>
      <c r="F68">
        <v>25.5</v>
      </c>
      <c r="G68">
        <v>25.4</v>
      </c>
      <c r="H68">
        <v>25.3</v>
      </c>
      <c r="I68">
        <v>25.2</v>
      </c>
    </row>
    <row r="69" spans="1:9">
      <c r="A69">
        <v>120</v>
      </c>
      <c r="B69">
        <v>26.2</v>
      </c>
      <c r="C69">
        <v>26.1</v>
      </c>
      <c r="D69">
        <v>26</v>
      </c>
      <c r="E69">
        <v>26</v>
      </c>
      <c r="F69">
        <v>25.9</v>
      </c>
      <c r="G69">
        <v>25.8</v>
      </c>
      <c r="H69">
        <v>25.7</v>
      </c>
      <c r="I69">
        <v>25.7</v>
      </c>
    </row>
    <row r="70" spans="1:9">
      <c r="A70">
        <v>122</v>
      </c>
      <c r="B70">
        <v>26.6</v>
      </c>
      <c r="C70">
        <v>26.5</v>
      </c>
      <c r="D70">
        <v>26.4</v>
      </c>
      <c r="E70">
        <v>26.4</v>
      </c>
      <c r="F70">
        <v>26.3</v>
      </c>
      <c r="G70">
        <v>26.2</v>
      </c>
      <c r="H70">
        <v>26.1</v>
      </c>
      <c r="I70">
        <v>26.1</v>
      </c>
    </row>
    <row r="71" spans="1:9">
      <c r="A71">
        <v>124</v>
      </c>
      <c r="B71">
        <v>27</v>
      </c>
      <c r="C71">
        <v>26.9</v>
      </c>
      <c r="D71">
        <v>26.9</v>
      </c>
      <c r="E71">
        <v>26.8</v>
      </c>
      <c r="F71">
        <v>26.7</v>
      </c>
      <c r="G71">
        <v>26.6</v>
      </c>
      <c r="H71">
        <v>26.6</v>
      </c>
      <c r="I71">
        <v>26.5</v>
      </c>
    </row>
    <row r="72" spans="1:9">
      <c r="A72">
        <v>126</v>
      </c>
      <c r="B72">
        <v>27.4</v>
      </c>
      <c r="C72">
        <v>27.4</v>
      </c>
      <c r="D72">
        <v>27.3</v>
      </c>
      <c r="E72">
        <v>27.2</v>
      </c>
      <c r="F72">
        <v>27.1</v>
      </c>
      <c r="G72">
        <v>27.1</v>
      </c>
      <c r="H72">
        <v>27</v>
      </c>
      <c r="I72">
        <v>26.9</v>
      </c>
    </row>
    <row r="73" spans="1:9">
      <c r="A73">
        <v>128</v>
      </c>
      <c r="B73">
        <v>27.8</v>
      </c>
      <c r="C73">
        <v>27.8</v>
      </c>
      <c r="D73">
        <v>27.7</v>
      </c>
      <c r="E73">
        <v>27.6</v>
      </c>
      <c r="F73">
        <v>27.5</v>
      </c>
      <c r="G73">
        <v>27.5</v>
      </c>
      <c r="H73">
        <v>27.4</v>
      </c>
      <c r="I73">
        <v>27.3</v>
      </c>
    </row>
    <row r="74" spans="1:9">
      <c r="A74">
        <v>130</v>
      </c>
      <c r="B74">
        <v>28.3</v>
      </c>
      <c r="C74">
        <v>28.2</v>
      </c>
      <c r="D74">
        <v>28.1</v>
      </c>
      <c r="E74">
        <v>28</v>
      </c>
      <c r="F74">
        <v>28</v>
      </c>
      <c r="G74">
        <v>27.9</v>
      </c>
      <c r="H74">
        <v>27.8</v>
      </c>
      <c r="I74">
        <v>27.7</v>
      </c>
    </row>
    <row r="75" spans="1:9">
      <c r="A75">
        <v>132</v>
      </c>
      <c r="B75">
        <v>28.7</v>
      </c>
      <c r="C75">
        <v>28.6</v>
      </c>
      <c r="D75">
        <v>28.5</v>
      </c>
      <c r="E75">
        <v>28.5</v>
      </c>
      <c r="F75">
        <v>28.4</v>
      </c>
      <c r="G75">
        <v>28.3</v>
      </c>
      <c r="H75">
        <v>28.2</v>
      </c>
      <c r="I75">
        <v>28.2</v>
      </c>
    </row>
    <row r="76" spans="1:9">
      <c r="A76">
        <v>134</v>
      </c>
      <c r="B76">
        <v>29.1</v>
      </c>
      <c r="C76">
        <v>29</v>
      </c>
      <c r="D76">
        <v>28.9</v>
      </c>
      <c r="E76">
        <v>28.9</v>
      </c>
      <c r="F76">
        <v>28.8</v>
      </c>
      <c r="G76">
        <v>28.7</v>
      </c>
      <c r="H76">
        <v>28.6</v>
      </c>
      <c r="I76">
        <v>28.6</v>
      </c>
    </row>
    <row r="77" spans="1:9">
      <c r="A77">
        <v>136</v>
      </c>
      <c r="B77">
        <v>29.5</v>
      </c>
      <c r="C77">
        <v>29.4</v>
      </c>
      <c r="D77">
        <v>29.4</v>
      </c>
      <c r="E77">
        <v>29.3</v>
      </c>
      <c r="F77">
        <v>29.2</v>
      </c>
      <c r="G77">
        <v>29.1</v>
      </c>
      <c r="H77">
        <v>29.1</v>
      </c>
      <c r="I77">
        <v>29</v>
      </c>
    </row>
    <row r="78" spans="1:9">
      <c r="A78">
        <v>138</v>
      </c>
      <c r="B78">
        <v>29.9</v>
      </c>
      <c r="C78">
        <v>29.9</v>
      </c>
      <c r="D78">
        <v>29.8</v>
      </c>
      <c r="E78">
        <v>29.7</v>
      </c>
      <c r="F78">
        <v>29.6</v>
      </c>
      <c r="G78">
        <v>29.6</v>
      </c>
      <c r="H78">
        <v>29.5</v>
      </c>
      <c r="I78">
        <v>29.4</v>
      </c>
    </row>
    <row r="79" spans="1:9">
      <c r="A79">
        <v>140</v>
      </c>
      <c r="B79">
        <v>30.3</v>
      </c>
      <c r="C79">
        <v>30.3</v>
      </c>
      <c r="D79">
        <v>30.2</v>
      </c>
      <c r="E79">
        <v>30.1</v>
      </c>
      <c r="F79">
        <v>30</v>
      </c>
      <c r="G79">
        <v>30</v>
      </c>
      <c r="H79">
        <v>29.9</v>
      </c>
      <c r="I79">
        <v>29.8</v>
      </c>
    </row>
    <row r="80" spans="1:9">
      <c r="A80">
        <v>142</v>
      </c>
      <c r="B80">
        <v>30.8</v>
      </c>
      <c r="C80">
        <v>30.7</v>
      </c>
      <c r="D80">
        <v>30.6</v>
      </c>
      <c r="E80">
        <v>30.5</v>
      </c>
      <c r="F80">
        <v>30.5</v>
      </c>
      <c r="G80">
        <v>30.4</v>
      </c>
      <c r="H80">
        <v>30.3</v>
      </c>
      <c r="I80">
        <v>30.2</v>
      </c>
    </row>
    <row r="81" spans="1:9">
      <c r="A81">
        <v>144</v>
      </c>
      <c r="B81">
        <v>31.2</v>
      </c>
      <c r="C81">
        <v>31.1</v>
      </c>
      <c r="D81">
        <v>31</v>
      </c>
      <c r="E81">
        <v>31</v>
      </c>
      <c r="F81">
        <v>30.9</v>
      </c>
      <c r="G81">
        <v>30.8</v>
      </c>
      <c r="H81">
        <v>30.7</v>
      </c>
      <c r="I81">
        <v>30.7</v>
      </c>
    </row>
    <row r="82" spans="1:9">
      <c r="A82">
        <v>146</v>
      </c>
      <c r="B82">
        <v>31.6</v>
      </c>
      <c r="C82">
        <v>31.5</v>
      </c>
      <c r="D82">
        <v>31.4</v>
      </c>
      <c r="E82">
        <v>31.4</v>
      </c>
      <c r="F82">
        <v>31.3</v>
      </c>
      <c r="G82">
        <v>31.2</v>
      </c>
      <c r="H82">
        <v>31.1</v>
      </c>
      <c r="I82">
        <v>31.1</v>
      </c>
    </row>
    <row r="83" spans="1:9">
      <c r="A83">
        <v>148</v>
      </c>
      <c r="B83">
        <v>32</v>
      </c>
      <c r="C83">
        <v>31.9</v>
      </c>
      <c r="D83">
        <v>31.9</v>
      </c>
      <c r="E83">
        <v>31.8</v>
      </c>
      <c r="F83">
        <v>31.7</v>
      </c>
      <c r="G83">
        <v>31.6</v>
      </c>
      <c r="H83">
        <v>31.6</v>
      </c>
      <c r="I83">
        <v>31.5</v>
      </c>
    </row>
    <row r="84" spans="1:9">
      <c r="A84">
        <v>150</v>
      </c>
      <c r="B84">
        <v>32.4</v>
      </c>
      <c r="C84">
        <v>32.4</v>
      </c>
      <c r="D84">
        <v>32.299999999999997</v>
      </c>
      <c r="E84">
        <v>32.200000000000003</v>
      </c>
      <c r="F84">
        <v>32.1</v>
      </c>
      <c r="G84">
        <v>32.1</v>
      </c>
      <c r="H84">
        <v>32</v>
      </c>
      <c r="I84">
        <v>31.9</v>
      </c>
    </row>
    <row r="85" spans="1:9">
      <c r="A85">
        <v>152</v>
      </c>
      <c r="B85">
        <v>32.799999999999997</v>
      </c>
      <c r="C85">
        <v>32.799999999999997</v>
      </c>
      <c r="D85">
        <v>32.700000000000003</v>
      </c>
      <c r="E85">
        <v>32.6</v>
      </c>
      <c r="F85">
        <v>32.5</v>
      </c>
      <c r="G85">
        <v>32.5</v>
      </c>
      <c r="H85">
        <v>32.4</v>
      </c>
      <c r="I85">
        <v>32.299999999999997</v>
      </c>
    </row>
    <row r="86" spans="1:9">
      <c r="A86">
        <v>154</v>
      </c>
      <c r="B86">
        <v>33.299999999999997</v>
      </c>
      <c r="C86">
        <v>33.200000000000003</v>
      </c>
      <c r="D86">
        <v>33.1</v>
      </c>
      <c r="E86">
        <v>33</v>
      </c>
      <c r="F86">
        <v>33</v>
      </c>
      <c r="G86">
        <v>32.9</v>
      </c>
      <c r="H86">
        <v>32.799999999999997</v>
      </c>
      <c r="I86">
        <v>32.700000000000003</v>
      </c>
    </row>
    <row r="87" spans="1:9">
      <c r="A87">
        <v>156</v>
      </c>
      <c r="B87">
        <v>33.700000000000003</v>
      </c>
      <c r="C87">
        <v>33.6</v>
      </c>
      <c r="D87">
        <v>33.5</v>
      </c>
      <c r="E87">
        <v>33.5</v>
      </c>
      <c r="F87">
        <v>33.4</v>
      </c>
      <c r="G87">
        <v>33.299999999999997</v>
      </c>
      <c r="H87">
        <v>33.200000000000003</v>
      </c>
      <c r="I87">
        <v>33.200000000000003</v>
      </c>
    </row>
    <row r="88" spans="1:9">
      <c r="A88">
        <v>158</v>
      </c>
      <c r="B88">
        <v>34.1</v>
      </c>
      <c r="C88">
        <v>34</v>
      </c>
      <c r="D88">
        <v>33.9</v>
      </c>
      <c r="E88">
        <v>33.9</v>
      </c>
      <c r="F88">
        <v>33.799999999999997</v>
      </c>
      <c r="G88">
        <v>33.700000000000003</v>
      </c>
      <c r="H88">
        <v>33.6</v>
      </c>
      <c r="I88">
        <v>33.6</v>
      </c>
    </row>
    <row r="89" spans="1:9">
      <c r="A89">
        <v>160</v>
      </c>
      <c r="B89">
        <v>34.5</v>
      </c>
      <c r="C89">
        <v>34.4</v>
      </c>
      <c r="D89">
        <v>34.4</v>
      </c>
      <c r="E89">
        <v>34.299999999999997</v>
      </c>
      <c r="F89">
        <v>34.200000000000003</v>
      </c>
      <c r="G89">
        <v>34.1</v>
      </c>
      <c r="H89">
        <v>34.1</v>
      </c>
      <c r="I89">
        <v>34</v>
      </c>
    </row>
    <row r="90" spans="1:9">
      <c r="A90">
        <v>162</v>
      </c>
      <c r="B90">
        <v>34.9</v>
      </c>
      <c r="C90">
        <v>34.9</v>
      </c>
      <c r="D90">
        <v>34.799999999999997</v>
      </c>
      <c r="E90">
        <v>34.700000000000003</v>
      </c>
      <c r="F90">
        <v>34.6</v>
      </c>
      <c r="G90">
        <v>34.6</v>
      </c>
      <c r="H90">
        <v>34.5</v>
      </c>
      <c r="I90">
        <v>34.4</v>
      </c>
    </row>
    <row r="91" spans="1:9">
      <c r="A91">
        <v>164</v>
      </c>
      <c r="B91">
        <v>35.299999999999997</v>
      </c>
      <c r="C91">
        <v>35.299999999999997</v>
      </c>
      <c r="D91">
        <v>35.200000000000003</v>
      </c>
      <c r="E91">
        <v>35.1</v>
      </c>
      <c r="F91">
        <v>35</v>
      </c>
      <c r="G91">
        <v>35</v>
      </c>
      <c r="H91">
        <v>34.9</v>
      </c>
      <c r="I91">
        <v>34.799999999999997</v>
      </c>
    </row>
    <row r="92" spans="1:9">
      <c r="A92">
        <v>166</v>
      </c>
      <c r="B92">
        <v>35.799999999999997</v>
      </c>
      <c r="C92">
        <v>35.700000000000003</v>
      </c>
      <c r="D92">
        <v>35.6</v>
      </c>
      <c r="E92">
        <v>35.5</v>
      </c>
      <c r="F92">
        <v>35.5</v>
      </c>
      <c r="G92">
        <v>35.4</v>
      </c>
      <c r="H92">
        <v>35.299999999999997</v>
      </c>
      <c r="I92">
        <v>35.200000000000003</v>
      </c>
    </row>
    <row r="93" spans="1:9">
      <c r="A93">
        <v>168</v>
      </c>
      <c r="B93">
        <v>36.200000000000003</v>
      </c>
      <c r="C93">
        <v>36.1</v>
      </c>
      <c r="D93">
        <v>36</v>
      </c>
      <c r="E93">
        <v>36</v>
      </c>
      <c r="F93">
        <v>35.9</v>
      </c>
      <c r="G93">
        <v>35.799999999999997</v>
      </c>
      <c r="H93">
        <v>35.700000000000003</v>
      </c>
      <c r="I93">
        <v>35.700000000000003</v>
      </c>
    </row>
    <row r="94" spans="1:9">
      <c r="A94">
        <v>170</v>
      </c>
      <c r="B94">
        <v>36.6</v>
      </c>
      <c r="C94">
        <v>36.5</v>
      </c>
      <c r="D94">
        <v>36.4</v>
      </c>
      <c r="E94">
        <v>36.4</v>
      </c>
      <c r="F94">
        <v>36.299999999999997</v>
      </c>
      <c r="G94">
        <v>36.200000000000003</v>
      </c>
      <c r="H94">
        <v>36.1</v>
      </c>
      <c r="I94">
        <v>36.1</v>
      </c>
    </row>
    <row r="95" spans="1:9">
      <c r="A95">
        <v>172</v>
      </c>
      <c r="B95">
        <v>37</v>
      </c>
      <c r="C95">
        <v>36.9</v>
      </c>
      <c r="D95">
        <v>36.9</v>
      </c>
      <c r="E95">
        <v>36.799999999999997</v>
      </c>
      <c r="F95">
        <v>36.700000000000003</v>
      </c>
      <c r="G95">
        <v>36.6</v>
      </c>
      <c r="H95">
        <v>36.6</v>
      </c>
      <c r="I95">
        <v>36.5</v>
      </c>
    </row>
    <row r="96" spans="1:9">
      <c r="A96">
        <v>174</v>
      </c>
      <c r="B96">
        <v>37.4</v>
      </c>
      <c r="C96">
        <v>37.4</v>
      </c>
      <c r="D96">
        <v>37.299999999999997</v>
      </c>
      <c r="E96">
        <v>37.200000000000003</v>
      </c>
      <c r="F96">
        <v>37.1</v>
      </c>
      <c r="G96">
        <v>37.1</v>
      </c>
      <c r="H96">
        <v>37</v>
      </c>
      <c r="I96">
        <v>36.9</v>
      </c>
    </row>
    <row r="97" spans="1:9">
      <c r="A97">
        <v>176</v>
      </c>
      <c r="B97">
        <v>37.799999999999997</v>
      </c>
      <c r="C97">
        <v>37.799999999999997</v>
      </c>
      <c r="D97">
        <v>37.700000000000003</v>
      </c>
      <c r="E97">
        <v>37.6</v>
      </c>
      <c r="F97">
        <v>37.5</v>
      </c>
      <c r="G97">
        <v>37.5</v>
      </c>
      <c r="H97">
        <v>37.4</v>
      </c>
      <c r="I97">
        <v>37.299999999999997</v>
      </c>
    </row>
    <row r="98" spans="1:9">
      <c r="A98">
        <v>178</v>
      </c>
      <c r="B98">
        <v>38.299999999999997</v>
      </c>
      <c r="C98">
        <v>38.200000000000003</v>
      </c>
      <c r="D98">
        <v>38.1</v>
      </c>
      <c r="E98">
        <v>38</v>
      </c>
      <c r="F98">
        <v>38</v>
      </c>
      <c r="G98">
        <v>37.9</v>
      </c>
      <c r="H98">
        <v>37.799999999999997</v>
      </c>
      <c r="I98">
        <v>37.700000000000003</v>
      </c>
    </row>
    <row r="99" spans="1:9">
      <c r="A99">
        <v>180</v>
      </c>
      <c r="B99">
        <v>38.700000000000003</v>
      </c>
      <c r="C99">
        <v>38.6</v>
      </c>
      <c r="D99">
        <v>38.5</v>
      </c>
      <c r="E99">
        <v>38.5</v>
      </c>
      <c r="F99">
        <v>38.4</v>
      </c>
      <c r="G99">
        <v>38.299999999999997</v>
      </c>
      <c r="H99">
        <v>38.200000000000003</v>
      </c>
      <c r="I99">
        <v>38.200000000000003</v>
      </c>
    </row>
    <row r="100" spans="1:9">
      <c r="A100">
        <v>182</v>
      </c>
      <c r="B100">
        <v>39.1</v>
      </c>
      <c r="C100">
        <v>39</v>
      </c>
      <c r="D100">
        <v>38.9</v>
      </c>
      <c r="E100">
        <v>38.9</v>
      </c>
      <c r="F100">
        <v>38.799999999999997</v>
      </c>
      <c r="G100">
        <v>38.700000000000003</v>
      </c>
      <c r="H100">
        <v>38.6</v>
      </c>
      <c r="I100">
        <v>38.6</v>
      </c>
    </row>
    <row r="101" spans="1:9">
      <c r="A101">
        <v>184</v>
      </c>
      <c r="B101">
        <v>39.5</v>
      </c>
      <c r="C101">
        <v>39.4</v>
      </c>
      <c r="D101">
        <v>39.4</v>
      </c>
      <c r="E101">
        <v>39.299999999999997</v>
      </c>
      <c r="F101">
        <v>39.200000000000003</v>
      </c>
      <c r="G101">
        <v>39.1</v>
      </c>
      <c r="H101">
        <v>39.1</v>
      </c>
      <c r="I101">
        <v>39</v>
      </c>
    </row>
    <row r="102" spans="1:9">
      <c r="A102">
        <v>186</v>
      </c>
      <c r="B102">
        <v>39.9</v>
      </c>
      <c r="C102">
        <v>39.9</v>
      </c>
      <c r="D102">
        <v>39.799999999999997</v>
      </c>
      <c r="E102">
        <v>39.700000000000003</v>
      </c>
      <c r="F102">
        <v>39.6</v>
      </c>
      <c r="G102">
        <v>39.6</v>
      </c>
      <c r="H102">
        <v>39.5</v>
      </c>
      <c r="I102">
        <v>39.4</v>
      </c>
    </row>
    <row r="103" spans="1:9">
      <c r="A103">
        <v>188</v>
      </c>
      <c r="B103">
        <v>40.299999999999997</v>
      </c>
      <c r="C103">
        <v>40.299999999999997</v>
      </c>
      <c r="D103">
        <v>40.200000000000003</v>
      </c>
      <c r="E103">
        <v>40.1</v>
      </c>
      <c r="F103">
        <v>40</v>
      </c>
      <c r="G103">
        <v>40</v>
      </c>
      <c r="H103">
        <v>39.9</v>
      </c>
      <c r="I103">
        <v>39.799999999999997</v>
      </c>
    </row>
    <row r="104" spans="1:9">
      <c r="A104">
        <v>190</v>
      </c>
      <c r="B104">
        <v>40.799999999999997</v>
      </c>
      <c r="C104">
        <v>40.700000000000003</v>
      </c>
      <c r="D104">
        <v>40.6</v>
      </c>
      <c r="E104">
        <v>40.5</v>
      </c>
      <c r="F104">
        <v>40.5</v>
      </c>
      <c r="G104">
        <v>40.4</v>
      </c>
      <c r="H104">
        <v>40.299999999999997</v>
      </c>
      <c r="I104">
        <v>40.200000000000003</v>
      </c>
    </row>
    <row r="105" spans="1:9">
      <c r="A105">
        <v>192</v>
      </c>
      <c r="B105">
        <v>41.2</v>
      </c>
      <c r="C105">
        <v>41.1</v>
      </c>
      <c r="D105">
        <v>41</v>
      </c>
      <c r="E105">
        <v>41</v>
      </c>
      <c r="F105">
        <v>40.9</v>
      </c>
      <c r="G105">
        <v>40.799999999999997</v>
      </c>
      <c r="H105">
        <v>40.700000000000003</v>
      </c>
      <c r="I105">
        <v>40.700000000000003</v>
      </c>
    </row>
    <row r="106" spans="1:9">
      <c r="A106">
        <v>194</v>
      </c>
      <c r="B106">
        <v>41.6</v>
      </c>
      <c r="C106">
        <v>41.5</v>
      </c>
      <c r="D106">
        <v>41.4</v>
      </c>
      <c r="E106">
        <v>41.4</v>
      </c>
      <c r="F106">
        <v>41.3</v>
      </c>
      <c r="G106">
        <v>41.2</v>
      </c>
      <c r="H106">
        <v>41.1</v>
      </c>
      <c r="I106">
        <v>41.1</v>
      </c>
    </row>
    <row r="107" spans="1:9">
      <c r="A107">
        <v>196</v>
      </c>
      <c r="B107">
        <v>42</v>
      </c>
      <c r="C107">
        <v>41.9</v>
      </c>
      <c r="D107">
        <v>41.9</v>
      </c>
      <c r="E107">
        <v>41.8</v>
      </c>
      <c r="F107">
        <v>41.7</v>
      </c>
      <c r="G107">
        <v>41.6</v>
      </c>
      <c r="H107">
        <v>41.6</v>
      </c>
      <c r="I107">
        <v>41.5</v>
      </c>
    </row>
    <row r="108" spans="1:9">
      <c r="A108">
        <v>198</v>
      </c>
      <c r="B108">
        <v>42.4</v>
      </c>
      <c r="C108">
        <v>42.4</v>
      </c>
      <c r="D108">
        <v>42.3</v>
      </c>
      <c r="E108">
        <v>42.2</v>
      </c>
      <c r="F108">
        <v>42.1</v>
      </c>
      <c r="G108">
        <v>42.1</v>
      </c>
      <c r="H108">
        <v>42</v>
      </c>
      <c r="I108">
        <v>41.9</v>
      </c>
    </row>
    <row r="109" spans="1:9">
      <c r="A109">
        <v>200</v>
      </c>
      <c r="B109">
        <v>42.8</v>
      </c>
      <c r="C109">
        <v>42.8</v>
      </c>
      <c r="D109">
        <v>42.7</v>
      </c>
      <c r="E109">
        <v>42.6</v>
      </c>
      <c r="F109">
        <v>42.5</v>
      </c>
      <c r="G109">
        <v>42.5</v>
      </c>
      <c r="H109">
        <v>42.4</v>
      </c>
      <c r="I109">
        <v>42.3</v>
      </c>
    </row>
    <row r="110" spans="1:9">
      <c r="A110">
        <v>202</v>
      </c>
      <c r="B110">
        <v>43.3</v>
      </c>
      <c r="C110">
        <v>43.2</v>
      </c>
      <c r="D110">
        <v>43.1</v>
      </c>
      <c r="E110">
        <v>43</v>
      </c>
      <c r="F110">
        <v>43</v>
      </c>
      <c r="G110">
        <v>42.9</v>
      </c>
      <c r="H110">
        <v>42.8</v>
      </c>
      <c r="I110">
        <v>42.7</v>
      </c>
    </row>
    <row r="111" spans="1:9">
      <c r="A111">
        <v>204</v>
      </c>
      <c r="B111">
        <v>43.7</v>
      </c>
      <c r="C111">
        <v>43.6</v>
      </c>
      <c r="D111">
        <v>43.5</v>
      </c>
      <c r="E111">
        <v>43.5</v>
      </c>
      <c r="F111">
        <v>43.4</v>
      </c>
      <c r="G111">
        <v>43.3</v>
      </c>
      <c r="H111">
        <v>43.2</v>
      </c>
      <c r="I111">
        <v>43.2</v>
      </c>
    </row>
    <row r="112" spans="1:9">
      <c r="A112">
        <v>206</v>
      </c>
      <c r="B112">
        <v>44.1</v>
      </c>
      <c r="C112">
        <v>44</v>
      </c>
      <c r="D112">
        <v>43.9</v>
      </c>
      <c r="E112">
        <v>43.9</v>
      </c>
      <c r="F112">
        <v>43.8</v>
      </c>
      <c r="G112">
        <v>43.7</v>
      </c>
      <c r="H112">
        <v>43.6</v>
      </c>
      <c r="I112">
        <v>43.6</v>
      </c>
    </row>
    <row r="113" spans="1:9">
      <c r="A113">
        <v>208</v>
      </c>
      <c r="B113">
        <v>44.5</v>
      </c>
      <c r="C113">
        <v>44.4</v>
      </c>
      <c r="D113">
        <v>44.4</v>
      </c>
      <c r="E113">
        <v>44.3</v>
      </c>
      <c r="F113">
        <v>44.2</v>
      </c>
      <c r="G113">
        <v>44.1</v>
      </c>
      <c r="H113">
        <v>44.1</v>
      </c>
      <c r="I113">
        <v>44</v>
      </c>
    </row>
    <row r="114" spans="1:9">
      <c r="A114">
        <v>210</v>
      </c>
      <c r="B114">
        <v>44.9</v>
      </c>
      <c r="C114">
        <v>44.9</v>
      </c>
      <c r="D114">
        <v>44.8</v>
      </c>
      <c r="E114">
        <v>44.7</v>
      </c>
      <c r="F114">
        <v>44.6</v>
      </c>
      <c r="G114">
        <v>44.6</v>
      </c>
      <c r="H114">
        <v>44.5</v>
      </c>
      <c r="I114">
        <v>44.4</v>
      </c>
    </row>
    <row r="115" spans="1:9">
      <c r="A115">
        <v>212</v>
      </c>
      <c r="B115">
        <v>45.3</v>
      </c>
      <c r="C115">
        <v>45.3</v>
      </c>
      <c r="D115">
        <v>45.2</v>
      </c>
      <c r="E115">
        <v>45.1</v>
      </c>
      <c r="F115">
        <v>45</v>
      </c>
      <c r="G115">
        <v>45</v>
      </c>
      <c r="H115">
        <v>44.9</v>
      </c>
      <c r="I115">
        <v>44.8</v>
      </c>
    </row>
    <row r="116" spans="1:9">
      <c r="A116">
        <v>214</v>
      </c>
      <c r="B116">
        <v>45.8</v>
      </c>
      <c r="C116">
        <v>45.7</v>
      </c>
      <c r="D116">
        <v>45.6</v>
      </c>
      <c r="E116">
        <v>45.5</v>
      </c>
      <c r="F116">
        <v>45.5</v>
      </c>
      <c r="G116">
        <v>45.4</v>
      </c>
      <c r="H116">
        <v>45.3</v>
      </c>
      <c r="I116">
        <v>45.2</v>
      </c>
    </row>
    <row r="117" spans="1:9">
      <c r="A117">
        <v>216</v>
      </c>
      <c r="B117">
        <v>46.2</v>
      </c>
      <c r="C117">
        <v>46.1</v>
      </c>
      <c r="D117">
        <v>46</v>
      </c>
      <c r="E117">
        <v>46</v>
      </c>
      <c r="F117">
        <v>45.9</v>
      </c>
      <c r="G117">
        <v>45.8</v>
      </c>
      <c r="H117">
        <v>45.7</v>
      </c>
      <c r="I117">
        <v>45.7</v>
      </c>
    </row>
    <row r="118" spans="1:9">
      <c r="A118">
        <v>218</v>
      </c>
      <c r="B118">
        <v>46.6</v>
      </c>
      <c r="C118">
        <v>46.5</v>
      </c>
      <c r="D118">
        <v>46.4</v>
      </c>
      <c r="E118">
        <v>46.4</v>
      </c>
      <c r="F118">
        <v>46.3</v>
      </c>
      <c r="G118">
        <v>46.2</v>
      </c>
      <c r="H118">
        <v>46.1</v>
      </c>
      <c r="I118">
        <v>46.1</v>
      </c>
    </row>
    <row r="119" spans="1:9">
      <c r="A119">
        <v>220</v>
      </c>
      <c r="B119">
        <v>47</v>
      </c>
      <c r="C119">
        <v>46.9</v>
      </c>
      <c r="D119">
        <v>46.9</v>
      </c>
      <c r="E119">
        <v>46.8</v>
      </c>
      <c r="F119">
        <v>46.7</v>
      </c>
      <c r="G119">
        <v>46.6</v>
      </c>
      <c r="H119">
        <v>46.6</v>
      </c>
      <c r="I119">
        <v>46.5</v>
      </c>
    </row>
    <row r="120" spans="1:9">
      <c r="A120">
        <v>222</v>
      </c>
      <c r="B120">
        <v>47.4</v>
      </c>
      <c r="C120">
        <v>47.4</v>
      </c>
      <c r="D120">
        <v>47.3</v>
      </c>
      <c r="E120">
        <v>47.2</v>
      </c>
      <c r="F120">
        <v>47.1</v>
      </c>
      <c r="G120">
        <v>47.1</v>
      </c>
      <c r="H120">
        <v>47</v>
      </c>
      <c r="I120">
        <v>46.9</v>
      </c>
    </row>
    <row r="121" spans="1:9">
      <c r="A121">
        <v>224</v>
      </c>
      <c r="B121">
        <v>47.8</v>
      </c>
      <c r="C121">
        <v>47.8</v>
      </c>
      <c r="D121">
        <v>47.7</v>
      </c>
      <c r="E121">
        <v>47.6</v>
      </c>
      <c r="F121">
        <v>47.5</v>
      </c>
      <c r="G121">
        <v>47.5</v>
      </c>
      <c r="H121">
        <v>47.4</v>
      </c>
      <c r="I121">
        <v>47.3</v>
      </c>
    </row>
    <row r="122" spans="1:9">
      <c r="A122">
        <v>226</v>
      </c>
      <c r="B122">
        <v>48.3</v>
      </c>
      <c r="C122">
        <v>48.2</v>
      </c>
      <c r="D122">
        <v>48.1</v>
      </c>
      <c r="E122">
        <v>48</v>
      </c>
      <c r="F122">
        <v>48</v>
      </c>
      <c r="G122">
        <v>47.9</v>
      </c>
      <c r="H122">
        <v>47.8</v>
      </c>
      <c r="I122">
        <v>47.7</v>
      </c>
    </row>
    <row r="123" spans="1:9">
      <c r="A123">
        <v>228</v>
      </c>
      <c r="B123">
        <v>48.7</v>
      </c>
      <c r="C123">
        <v>48.6</v>
      </c>
      <c r="D123">
        <v>48.5</v>
      </c>
      <c r="E123">
        <v>48.5</v>
      </c>
      <c r="F123">
        <v>48.4</v>
      </c>
      <c r="G123">
        <v>48.3</v>
      </c>
      <c r="H123">
        <v>48.2</v>
      </c>
      <c r="I123">
        <v>48.2</v>
      </c>
    </row>
    <row r="124" spans="1:9">
      <c r="A124">
        <v>230</v>
      </c>
      <c r="B124">
        <v>49.1</v>
      </c>
      <c r="C124">
        <v>49</v>
      </c>
      <c r="D124">
        <v>48.9</v>
      </c>
      <c r="E124">
        <v>48.9</v>
      </c>
      <c r="F124">
        <v>48.8</v>
      </c>
      <c r="G124">
        <v>48.7</v>
      </c>
      <c r="H124">
        <v>48.6</v>
      </c>
      <c r="I124">
        <v>48.6</v>
      </c>
    </row>
    <row r="125" spans="1:9">
      <c r="A125">
        <v>232</v>
      </c>
      <c r="B125">
        <v>49.5</v>
      </c>
      <c r="C125">
        <v>49.4</v>
      </c>
      <c r="D125">
        <v>49.4</v>
      </c>
      <c r="E125">
        <v>49.3</v>
      </c>
      <c r="F125">
        <v>49.2</v>
      </c>
      <c r="G125">
        <v>49.1</v>
      </c>
      <c r="H125">
        <v>49.1</v>
      </c>
      <c r="I125">
        <v>49</v>
      </c>
    </row>
    <row r="126" spans="1:9">
      <c r="A126">
        <v>234</v>
      </c>
      <c r="B126">
        <v>49.9</v>
      </c>
      <c r="C126">
        <v>49.9</v>
      </c>
      <c r="D126">
        <v>49.8</v>
      </c>
      <c r="E126">
        <v>49.7</v>
      </c>
      <c r="F126">
        <v>49.6</v>
      </c>
      <c r="G126">
        <v>49.6</v>
      </c>
      <c r="H126">
        <v>49.5</v>
      </c>
      <c r="I126">
        <v>49.4</v>
      </c>
    </row>
    <row r="127" spans="1:9">
      <c r="A127">
        <v>236</v>
      </c>
      <c r="B127">
        <v>50.3</v>
      </c>
      <c r="C127">
        <v>50.3</v>
      </c>
      <c r="D127">
        <v>50.2</v>
      </c>
      <c r="E127">
        <v>50.1</v>
      </c>
      <c r="F127">
        <v>50</v>
      </c>
      <c r="G127">
        <v>50</v>
      </c>
      <c r="H127">
        <v>49.9</v>
      </c>
      <c r="I127">
        <v>49.8</v>
      </c>
    </row>
    <row r="128" spans="1:9">
      <c r="A128">
        <v>238</v>
      </c>
      <c r="B128">
        <v>50.8</v>
      </c>
      <c r="C128">
        <v>50.7</v>
      </c>
      <c r="D128">
        <v>50.6</v>
      </c>
      <c r="E128">
        <v>50.5</v>
      </c>
      <c r="F128">
        <v>50.5</v>
      </c>
      <c r="G128">
        <v>50.4</v>
      </c>
      <c r="H128">
        <v>50.3</v>
      </c>
      <c r="I128">
        <v>50.2</v>
      </c>
    </row>
    <row r="129" spans="1:9">
      <c r="A129">
        <v>240</v>
      </c>
      <c r="B129">
        <v>51.2</v>
      </c>
      <c r="C129">
        <v>51.1</v>
      </c>
      <c r="D129">
        <v>51</v>
      </c>
      <c r="E129">
        <v>51</v>
      </c>
      <c r="F129">
        <v>50.9</v>
      </c>
      <c r="G129">
        <v>50.8</v>
      </c>
      <c r="H129">
        <v>50.7</v>
      </c>
      <c r="I129">
        <v>50.7</v>
      </c>
    </row>
    <row r="130" spans="1:9">
      <c r="A130">
        <v>242</v>
      </c>
      <c r="B130">
        <v>51.6</v>
      </c>
      <c r="C130">
        <v>51.5</v>
      </c>
      <c r="D130">
        <v>51.4</v>
      </c>
      <c r="E130">
        <v>51.4</v>
      </c>
      <c r="F130">
        <v>51.3</v>
      </c>
      <c r="G130">
        <v>51.2</v>
      </c>
      <c r="H130">
        <v>51.1</v>
      </c>
      <c r="I130">
        <v>51.1</v>
      </c>
    </row>
    <row r="131" spans="1:9">
      <c r="A131">
        <v>244</v>
      </c>
      <c r="B131">
        <v>52</v>
      </c>
      <c r="C131">
        <v>51.9</v>
      </c>
      <c r="D131">
        <v>51.9</v>
      </c>
      <c r="E131">
        <v>51.8</v>
      </c>
      <c r="F131">
        <v>51.7</v>
      </c>
      <c r="G131">
        <v>51.6</v>
      </c>
      <c r="H131">
        <v>51.6</v>
      </c>
      <c r="I131">
        <v>51.5</v>
      </c>
    </row>
    <row r="132" spans="1:9">
      <c r="A132">
        <v>246</v>
      </c>
      <c r="B132">
        <v>52.4</v>
      </c>
      <c r="C132">
        <v>52.4</v>
      </c>
      <c r="D132">
        <v>52.3</v>
      </c>
      <c r="E132">
        <v>52.2</v>
      </c>
      <c r="F132">
        <v>52.1</v>
      </c>
      <c r="G132">
        <v>52.1</v>
      </c>
      <c r="H132">
        <v>52</v>
      </c>
      <c r="I132">
        <v>51.9</v>
      </c>
    </row>
    <row r="133" spans="1:9">
      <c r="A133">
        <v>248</v>
      </c>
      <c r="B133">
        <v>52.8</v>
      </c>
      <c r="C133">
        <v>52.8</v>
      </c>
      <c r="D133">
        <v>52.7</v>
      </c>
      <c r="E133">
        <v>52.6</v>
      </c>
      <c r="F133">
        <v>52.5</v>
      </c>
      <c r="G133">
        <v>52.5</v>
      </c>
      <c r="H133">
        <v>52.4</v>
      </c>
      <c r="I133">
        <v>52.3</v>
      </c>
    </row>
    <row r="134" spans="1:9">
      <c r="A134">
        <v>250</v>
      </c>
      <c r="B134">
        <v>53.3</v>
      </c>
      <c r="C134">
        <v>53.2</v>
      </c>
      <c r="D134">
        <v>53.1</v>
      </c>
      <c r="E134">
        <v>53</v>
      </c>
      <c r="F134">
        <v>53</v>
      </c>
      <c r="G134">
        <v>52.9</v>
      </c>
      <c r="H134">
        <v>52.8</v>
      </c>
      <c r="I134">
        <v>52.7</v>
      </c>
    </row>
    <row r="135" spans="1:9">
      <c r="A135">
        <v>252</v>
      </c>
      <c r="B135">
        <v>53.7</v>
      </c>
      <c r="C135">
        <v>53.6</v>
      </c>
      <c r="D135">
        <v>53.5</v>
      </c>
      <c r="E135">
        <v>53.5</v>
      </c>
      <c r="F135">
        <v>53.4</v>
      </c>
      <c r="G135">
        <v>53.3</v>
      </c>
      <c r="H135">
        <v>53.2</v>
      </c>
      <c r="I135">
        <v>53.2</v>
      </c>
    </row>
    <row r="136" spans="1:9">
      <c r="A136">
        <v>254</v>
      </c>
      <c r="B136">
        <v>54.1</v>
      </c>
      <c r="C136">
        <v>54</v>
      </c>
      <c r="D136">
        <v>53.9</v>
      </c>
      <c r="E136">
        <v>53.9</v>
      </c>
      <c r="F136">
        <v>53.8</v>
      </c>
      <c r="G136">
        <v>53.7</v>
      </c>
      <c r="H136">
        <v>53.6</v>
      </c>
      <c r="I136">
        <v>53.6</v>
      </c>
    </row>
    <row r="137" spans="1:9">
      <c r="A137">
        <v>256</v>
      </c>
      <c r="B137">
        <v>54.5</v>
      </c>
      <c r="C137">
        <v>54.4</v>
      </c>
      <c r="D137">
        <v>54.4</v>
      </c>
      <c r="E137">
        <v>54.3</v>
      </c>
      <c r="F137">
        <v>54.2</v>
      </c>
      <c r="G137">
        <v>54.1</v>
      </c>
      <c r="H137">
        <v>54.1</v>
      </c>
      <c r="I137">
        <v>54</v>
      </c>
    </row>
    <row r="138" spans="1:9">
      <c r="A138">
        <v>258</v>
      </c>
      <c r="B138">
        <v>54.9</v>
      </c>
      <c r="C138">
        <v>54.9</v>
      </c>
      <c r="D138">
        <v>54.8</v>
      </c>
      <c r="E138">
        <v>54.7</v>
      </c>
      <c r="F138">
        <v>54.6</v>
      </c>
      <c r="G138">
        <v>54.6</v>
      </c>
      <c r="H138">
        <v>54.5</v>
      </c>
      <c r="I138">
        <v>54.4</v>
      </c>
    </row>
    <row r="139" spans="1:9">
      <c r="A139">
        <v>260</v>
      </c>
      <c r="B139">
        <v>55.3</v>
      </c>
      <c r="C139">
        <v>55.3</v>
      </c>
      <c r="D139">
        <v>55.2</v>
      </c>
      <c r="E139">
        <v>55.1</v>
      </c>
      <c r="F139">
        <v>55</v>
      </c>
      <c r="G139">
        <v>55</v>
      </c>
      <c r="H139">
        <v>54.9</v>
      </c>
      <c r="I139">
        <v>54.8</v>
      </c>
    </row>
    <row r="140" spans="1:9">
      <c r="A140">
        <v>262</v>
      </c>
      <c r="B140">
        <v>55.8</v>
      </c>
      <c r="C140">
        <v>55.7</v>
      </c>
      <c r="D140">
        <v>55.6</v>
      </c>
      <c r="E140">
        <v>55.5</v>
      </c>
      <c r="F140">
        <v>55.5</v>
      </c>
      <c r="G140">
        <v>55.4</v>
      </c>
      <c r="H140">
        <v>55.3</v>
      </c>
      <c r="I140">
        <v>55.2</v>
      </c>
    </row>
    <row r="141" spans="1:9">
      <c r="A141">
        <v>264</v>
      </c>
      <c r="B141">
        <v>56.2</v>
      </c>
      <c r="C141">
        <v>56.1</v>
      </c>
      <c r="D141">
        <v>56</v>
      </c>
      <c r="E141">
        <v>56</v>
      </c>
      <c r="F141">
        <v>55.9</v>
      </c>
      <c r="G141">
        <v>55.8</v>
      </c>
      <c r="H141">
        <v>55.7</v>
      </c>
      <c r="I141">
        <v>55.7</v>
      </c>
    </row>
    <row r="142" spans="1:9">
      <c r="A142">
        <v>266</v>
      </c>
      <c r="B142">
        <v>56.6</v>
      </c>
      <c r="C142">
        <v>56.5</v>
      </c>
      <c r="D142">
        <v>56.4</v>
      </c>
      <c r="E142">
        <v>56.4</v>
      </c>
      <c r="F142">
        <v>56.3</v>
      </c>
      <c r="G142">
        <v>56.2</v>
      </c>
      <c r="H142">
        <v>56.2</v>
      </c>
      <c r="I142">
        <v>56.1</v>
      </c>
    </row>
    <row r="143" spans="1:9">
      <c r="A143">
        <v>268</v>
      </c>
      <c r="B143">
        <v>57</v>
      </c>
      <c r="C143">
        <v>56.9</v>
      </c>
      <c r="D143">
        <v>56.9</v>
      </c>
      <c r="E143">
        <v>56.8</v>
      </c>
      <c r="F143">
        <v>56.7</v>
      </c>
      <c r="G143">
        <v>56.6</v>
      </c>
      <c r="H143">
        <v>56.6</v>
      </c>
      <c r="I143">
        <v>56.5</v>
      </c>
    </row>
    <row r="144" spans="1:9">
      <c r="A144">
        <v>270</v>
      </c>
      <c r="B144">
        <v>57.4</v>
      </c>
      <c r="C144">
        <v>57.4</v>
      </c>
      <c r="D144">
        <v>57.3</v>
      </c>
      <c r="E144">
        <v>57.2</v>
      </c>
      <c r="F144">
        <v>57.1</v>
      </c>
      <c r="G144">
        <v>57.1</v>
      </c>
      <c r="H144">
        <v>57</v>
      </c>
      <c r="I144">
        <v>56.9</v>
      </c>
    </row>
    <row r="145" spans="1:9">
      <c r="A145">
        <v>272</v>
      </c>
      <c r="B145">
        <v>57.8</v>
      </c>
      <c r="C145">
        <v>57.8</v>
      </c>
      <c r="D145">
        <v>57.7</v>
      </c>
      <c r="E145">
        <v>57.6</v>
      </c>
      <c r="F145">
        <v>57.5</v>
      </c>
      <c r="G145">
        <v>57.5</v>
      </c>
      <c r="H145">
        <v>57.4</v>
      </c>
      <c r="I145">
        <v>57.3</v>
      </c>
    </row>
    <row r="146" spans="1:9">
      <c r="A146">
        <v>274</v>
      </c>
      <c r="B146">
        <v>58.3</v>
      </c>
      <c r="C146">
        <v>58.2</v>
      </c>
      <c r="D146">
        <v>58.1</v>
      </c>
      <c r="E146">
        <v>58</v>
      </c>
      <c r="F146">
        <v>58</v>
      </c>
      <c r="G146">
        <v>57.9</v>
      </c>
      <c r="H146">
        <v>57.8</v>
      </c>
      <c r="I146">
        <v>57.7</v>
      </c>
    </row>
    <row r="147" spans="1:9">
      <c r="A147">
        <v>276</v>
      </c>
      <c r="B147">
        <v>58.7</v>
      </c>
      <c r="C147">
        <v>58.6</v>
      </c>
      <c r="D147">
        <v>58.5</v>
      </c>
      <c r="E147">
        <v>58.5</v>
      </c>
      <c r="F147">
        <v>58.4</v>
      </c>
      <c r="G147">
        <v>58.3</v>
      </c>
      <c r="H147">
        <v>58.2</v>
      </c>
      <c r="I147">
        <v>58.2</v>
      </c>
    </row>
    <row r="148" spans="1:9">
      <c r="A148">
        <v>278</v>
      </c>
      <c r="B148">
        <v>59.1</v>
      </c>
      <c r="C148">
        <v>59</v>
      </c>
      <c r="D148">
        <v>58.9</v>
      </c>
      <c r="E148">
        <v>58.9</v>
      </c>
      <c r="F148">
        <v>58.8</v>
      </c>
      <c r="G148">
        <v>58.7</v>
      </c>
      <c r="H148">
        <v>58.7</v>
      </c>
      <c r="I148">
        <v>58.6</v>
      </c>
    </row>
    <row r="149" spans="1:9">
      <c r="A149">
        <v>280</v>
      </c>
      <c r="B149">
        <v>59.5</v>
      </c>
      <c r="C149">
        <v>59.4</v>
      </c>
      <c r="D149">
        <v>59.4</v>
      </c>
      <c r="E149">
        <v>59.3</v>
      </c>
      <c r="F149">
        <v>59.2</v>
      </c>
      <c r="G149">
        <v>59.1</v>
      </c>
      <c r="H149">
        <v>59.1</v>
      </c>
      <c r="I149">
        <v>59</v>
      </c>
    </row>
    <row r="150" spans="1:9">
      <c r="A150">
        <v>282</v>
      </c>
      <c r="B150">
        <v>59.9</v>
      </c>
      <c r="C150">
        <v>59.9</v>
      </c>
      <c r="D150">
        <v>59.8</v>
      </c>
      <c r="E150">
        <v>59.7</v>
      </c>
      <c r="F150">
        <v>59.6</v>
      </c>
      <c r="G150">
        <v>59.6</v>
      </c>
      <c r="H150">
        <v>59.5</v>
      </c>
      <c r="I150">
        <v>59.4</v>
      </c>
    </row>
    <row r="151" spans="1:9">
      <c r="A151">
        <v>284</v>
      </c>
      <c r="B151">
        <v>60.3</v>
      </c>
      <c r="C151">
        <v>60.3</v>
      </c>
      <c r="D151">
        <v>60.2</v>
      </c>
      <c r="E151">
        <v>60.1</v>
      </c>
      <c r="F151">
        <v>60</v>
      </c>
      <c r="G151">
        <v>60</v>
      </c>
      <c r="H151">
        <v>59.9</v>
      </c>
      <c r="I151">
        <v>59.8</v>
      </c>
    </row>
    <row r="152" spans="1:9">
      <c r="A152">
        <v>286</v>
      </c>
      <c r="B152">
        <v>60.8</v>
      </c>
      <c r="C152">
        <v>60.7</v>
      </c>
      <c r="D152">
        <v>60.6</v>
      </c>
      <c r="E152">
        <v>60.5</v>
      </c>
      <c r="F152">
        <v>60.5</v>
      </c>
      <c r="G152">
        <v>60.4</v>
      </c>
      <c r="H152">
        <v>60.3</v>
      </c>
      <c r="I152">
        <v>60.2</v>
      </c>
    </row>
    <row r="153" spans="1:9">
      <c r="A153">
        <v>288</v>
      </c>
      <c r="B153">
        <v>61.2</v>
      </c>
      <c r="C153">
        <v>61.1</v>
      </c>
      <c r="D153">
        <v>61</v>
      </c>
      <c r="E153">
        <v>61</v>
      </c>
      <c r="F153">
        <v>60.9</v>
      </c>
      <c r="G153">
        <v>60.8</v>
      </c>
      <c r="H153">
        <v>60.7</v>
      </c>
      <c r="I153">
        <v>60.7</v>
      </c>
    </row>
    <row r="154" spans="1:9">
      <c r="A154">
        <v>290</v>
      </c>
      <c r="B154">
        <v>61.6</v>
      </c>
      <c r="C154">
        <v>61.5</v>
      </c>
      <c r="D154">
        <v>61.4</v>
      </c>
      <c r="E154">
        <v>61.4</v>
      </c>
      <c r="F154">
        <v>61.3</v>
      </c>
      <c r="G154">
        <v>61.2</v>
      </c>
      <c r="H154">
        <v>61.2</v>
      </c>
      <c r="I154">
        <v>61.1</v>
      </c>
    </row>
    <row r="155" spans="1:9">
      <c r="A155">
        <v>292</v>
      </c>
      <c r="B155">
        <v>62</v>
      </c>
      <c r="C155">
        <v>61.9</v>
      </c>
      <c r="D155">
        <v>61.9</v>
      </c>
      <c r="E155">
        <v>61.8</v>
      </c>
      <c r="F155">
        <v>61.7</v>
      </c>
      <c r="G155">
        <v>61.6</v>
      </c>
      <c r="H155">
        <v>61.6</v>
      </c>
      <c r="I155">
        <v>61.5</v>
      </c>
    </row>
    <row r="156" spans="1:9">
      <c r="A156">
        <v>294</v>
      </c>
      <c r="B156">
        <v>62.4</v>
      </c>
      <c r="C156">
        <v>62.4</v>
      </c>
      <c r="D156">
        <v>62.3</v>
      </c>
      <c r="E156">
        <v>62.2</v>
      </c>
      <c r="F156">
        <v>62.1</v>
      </c>
      <c r="G156">
        <v>62.1</v>
      </c>
      <c r="H156">
        <v>62</v>
      </c>
      <c r="I156">
        <v>61.9</v>
      </c>
    </row>
    <row r="157" spans="1:9">
      <c r="A157">
        <v>296</v>
      </c>
      <c r="B157">
        <v>62.8</v>
      </c>
      <c r="C157">
        <v>62.8</v>
      </c>
      <c r="D157">
        <v>62.7</v>
      </c>
      <c r="E157">
        <v>62.6</v>
      </c>
      <c r="F157">
        <v>62.6</v>
      </c>
      <c r="G157">
        <v>62.5</v>
      </c>
      <c r="H157">
        <v>62.4</v>
      </c>
      <c r="I157">
        <v>62.3</v>
      </c>
    </row>
    <row r="158" spans="1:9">
      <c r="A158">
        <v>298</v>
      </c>
      <c r="B158">
        <v>63.3</v>
      </c>
      <c r="C158">
        <v>63.2</v>
      </c>
      <c r="D158">
        <v>63.1</v>
      </c>
      <c r="E158">
        <v>63</v>
      </c>
      <c r="F158">
        <v>63</v>
      </c>
      <c r="G158">
        <v>62.9</v>
      </c>
      <c r="H158">
        <v>62.8</v>
      </c>
      <c r="I158">
        <v>62.7</v>
      </c>
    </row>
    <row r="159" spans="1:9">
      <c r="A159">
        <v>300</v>
      </c>
      <c r="B159">
        <v>63.7</v>
      </c>
      <c r="C159">
        <v>63.6</v>
      </c>
      <c r="D159">
        <v>63.5</v>
      </c>
      <c r="E159">
        <v>63.5</v>
      </c>
      <c r="F159">
        <v>63.4</v>
      </c>
      <c r="G159">
        <v>63.3</v>
      </c>
      <c r="H159">
        <v>63.2</v>
      </c>
      <c r="I159">
        <v>63.2</v>
      </c>
    </row>
    <row r="160" spans="1:9">
      <c r="A160">
        <v>302</v>
      </c>
      <c r="B160">
        <v>64.099999999999994</v>
      </c>
      <c r="C160">
        <v>64</v>
      </c>
      <c r="D160">
        <v>63.9</v>
      </c>
      <c r="E160">
        <v>63.9</v>
      </c>
      <c r="F160">
        <v>63.8</v>
      </c>
      <c r="G160">
        <v>63.7</v>
      </c>
      <c r="H160">
        <v>63.7</v>
      </c>
      <c r="I160">
        <v>63.6</v>
      </c>
    </row>
    <row r="161" spans="1:9">
      <c r="A161">
        <v>304</v>
      </c>
      <c r="B161">
        <v>64.5</v>
      </c>
      <c r="C161">
        <v>64.400000000000006</v>
      </c>
      <c r="D161">
        <v>64.400000000000006</v>
      </c>
      <c r="E161">
        <v>64.3</v>
      </c>
      <c r="F161">
        <v>64.2</v>
      </c>
      <c r="G161">
        <v>64.099999999999994</v>
      </c>
      <c r="H161">
        <v>64.099999999999994</v>
      </c>
      <c r="I161">
        <v>64</v>
      </c>
    </row>
    <row r="162" spans="1:9">
      <c r="A162">
        <v>306</v>
      </c>
      <c r="B162">
        <v>64.900000000000006</v>
      </c>
      <c r="C162">
        <v>64.900000000000006</v>
      </c>
      <c r="D162">
        <v>64.8</v>
      </c>
      <c r="E162">
        <v>64.7</v>
      </c>
      <c r="F162">
        <v>64.599999999999994</v>
      </c>
      <c r="G162">
        <v>64.599999999999994</v>
      </c>
      <c r="H162">
        <v>64.5</v>
      </c>
      <c r="I162">
        <v>64.400000000000006</v>
      </c>
    </row>
    <row r="163" spans="1:9">
      <c r="A163">
        <v>308</v>
      </c>
      <c r="B163">
        <v>65.3</v>
      </c>
      <c r="C163">
        <v>65.3</v>
      </c>
      <c r="D163">
        <v>65.2</v>
      </c>
      <c r="E163">
        <v>65.099999999999994</v>
      </c>
      <c r="F163">
        <v>65.099999999999994</v>
      </c>
      <c r="G163">
        <v>65</v>
      </c>
      <c r="H163">
        <v>64.900000000000006</v>
      </c>
      <c r="I163">
        <v>64.8</v>
      </c>
    </row>
    <row r="164" spans="1:9">
      <c r="A164">
        <v>310</v>
      </c>
      <c r="B164">
        <v>65.8</v>
      </c>
      <c r="C164">
        <v>65.7</v>
      </c>
      <c r="D164">
        <v>65.599999999999994</v>
      </c>
      <c r="E164">
        <v>65.5</v>
      </c>
      <c r="F164">
        <v>65.5</v>
      </c>
      <c r="G164">
        <v>65.400000000000006</v>
      </c>
      <c r="H164">
        <v>65.3</v>
      </c>
      <c r="I164">
        <v>65.2</v>
      </c>
    </row>
    <row r="165" spans="1:9">
      <c r="A165">
        <v>312</v>
      </c>
      <c r="B165">
        <v>66.2</v>
      </c>
      <c r="C165">
        <v>66.099999999999994</v>
      </c>
      <c r="D165">
        <v>66</v>
      </c>
      <c r="E165">
        <v>66</v>
      </c>
      <c r="F165">
        <v>65.900000000000006</v>
      </c>
      <c r="G165">
        <v>65.8</v>
      </c>
      <c r="H165">
        <v>65.7</v>
      </c>
      <c r="I165">
        <v>65.7</v>
      </c>
    </row>
    <row r="166" spans="1:9">
      <c r="A166">
        <v>314</v>
      </c>
      <c r="B166">
        <v>66.599999999999994</v>
      </c>
      <c r="C166">
        <v>66.5</v>
      </c>
      <c r="D166">
        <v>66.400000000000006</v>
      </c>
      <c r="E166">
        <v>66.400000000000006</v>
      </c>
      <c r="F166">
        <v>66.3</v>
      </c>
      <c r="G166">
        <v>66.2</v>
      </c>
      <c r="H166">
        <v>66.2</v>
      </c>
      <c r="I166">
        <v>66.099999999999994</v>
      </c>
    </row>
    <row r="167" spans="1:9">
      <c r="A167">
        <v>316</v>
      </c>
      <c r="B167">
        <v>67</v>
      </c>
      <c r="C167">
        <v>66.900000000000006</v>
      </c>
      <c r="D167">
        <v>66.900000000000006</v>
      </c>
      <c r="E167">
        <v>66.8</v>
      </c>
      <c r="F167">
        <v>66.7</v>
      </c>
      <c r="G167">
        <v>66.599999999999994</v>
      </c>
      <c r="H167">
        <v>66.599999999999994</v>
      </c>
      <c r="I167">
        <v>66.5</v>
      </c>
    </row>
    <row r="168" spans="1:9">
      <c r="A168">
        <v>318</v>
      </c>
      <c r="B168">
        <v>67.400000000000006</v>
      </c>
      <c r="C168">
        <v>67.400000000000006</v>
      </c>
      <c r="D168">
        <v>67.3</v>
      </c>
      <c r="E168">
        <v>67.2</v>
      </c>
      <c r="F168">
        <v>67.099999999999994</v>
      </c>
      <c r="G168">
        <v>67.099999999999994</v>
      </c>
      <c r="H168">
        <v>67</v>
      </c>
      <c r="I168">
        <v>66.900000000000006</v>
      </c>
    </row>
    <row r="169" spans="1:9">
      <c r="A169">
        <v>320</v>
      </c>
      <c r="B169">
        <v>67.8</v>
      </c>
      <c r="C169">
        <v>67.8</v>
      </c>
      <c r="D169">
        <v>67.7</v>
      </c>
      <c r="E169">
        <v>67.599999999999994</v>
      </c>
      <c r="F169">
        <v>67.599999999999994</v>
      </c>
      <c r="G169">
        <v>67.5</v>
      </c>
      <c r="H169">
        <v>67.400000000000006</v>
      </c>
      <c r="I169">
        <v>67.3</v>
      </c>
    </row>
    <row r="170" spans="1:9">
      <c r="A170">
        <v>322</v>
      </c>
      <c r="B170">
        <v>68.3</v>
      </c>
      <c r="C170">
        <v>68.2</v>
      </c>
      <c r="D170">
        <v>68.099999999999994</v>
      </c>
      <c r="E170">
        <v>68</v>
      </c>
      <c r="F170">
        <v>68</v>
      </c>
      <c r="G170">
        <v>67.900000000000006</v>
      </c>
      <c r="H170">
        <v>67.8</v>
      </c>
      <c r="I170">
        <v>67.7</v>
      </c>
    </row>
    <row r="171" spans="1:9">
      <c r="A171">
        <v>324</v>
      </c>
      <c r="B171">
        <v>68.7</v>
      </c>
      <c r="C171">
        <v>68.599999999999994</v>
      </c>
      <c r="D171">
        <v>68.5</v>
      </c>
      <c r="E171">
        <v>68.5</v>
      </c>
      <c r="F171">
        <v>68.400000000000006</v>
      </c>
      <c r="G171">
        <v>68.3</v>
      </c>
      <c r="H171">
        <v>68.2</v>
      </c>
      <c r="I171">
        <v>68.2</v>
      </c>
    </row>
    <row r="172" spans="1:9">
      <c r="A172">
        <v>326</v>
      </c>
      <c r="B172">
        <v>69.099999999999994</v>
      </c>
      <c r="C172">
        <v>69</v>
      </c>
      <c r="D172">
        <v>69</v>
      </c>
      <c r="E172">
        <v>68.900000000000006</v>
      </c>
      <c r="F172">
        <v>68.8</v>
      </c>
      <c r="G172">
        <v>68.7</v>
      </c>
      <c r="H172">
        <v>68.7</v>
      </c>
      <c r="I172">
        <v>68.599999999999994</v>
      </c>
    </row>
    <row r="173" spans="1:9">
      <c r="A173">
        <v>328</v>
      </c>
      <c r="B173">
        <v>69.5</v>
      </c>
      <c r="C173">
        <v>69.400000000000006</v>
      </c>
      <c r="D173">
        <v>69.400000000000006</v>
      </c>
      <c r="E173">
        <v>69.3</v>
      </c>
      <c r="F173">
        <v>69.2</v>
      </c>
      <c r="G173">
        <v>69.099999999999994</v>
      </c>
      <c r="H173">
        <v>69.099999999999994</v>
      </c>
      <c r="I173">
        <v>69</v>
      </c>
    </row>
    <row r="174" spans="1:9">
      <c r="A174">
        <v>330</v>
      </c>
      <c r="B174">
        <v>69.900000000000006</v>
      </c>
      <c r="C174">
        <v>69.900000000000006</v>
      </c>
      <c r="D174">
        <v>69.8</v>
      </c>
      <c r="E174">
        <v>69.7</v>
      </c>
      <c r="F174">
        <v>69.599999999999994</v>
      </c>
      <c r="G174">
        <v>69.599999999999994</v>
      </c>
      <c r="H174">
        <v>69.5</v>
      </c>
      <c r="I174">
        <v>69.400000000000006</v>
      </c>
    </row>
    <row r="175" spans="1:9">
      <c r="A175">
        <v>332</v>
      </c>
      <c r="B175">
        <v>70.3</v>
      </c>
      <c r="C175">
        <v>70.3</v>
      </c>
      <c r="D175">
        <v>70.2</v>
      </c>
      <c r="E175">
        <v>70.099999999999994</v>
      </c>
      <c r="F175">
        <v>70.099999999999994</v>
      </c>
      <c r="G175">
        <v>70</v>
      </c>
      <c r="H175">
        <v>69.900000000000006</v>
      </c>
      <c r="I175">
        <v>69.8</v>
      </c>
    </row>
    <row r="176" spans="1:9">
      <c r="A176">
        <v>334</v>
      </c>
      <c r="B176">
        <v>70.8</v>
      </c>
      <c r="C176">
        <v>70.7</v>
      </c>
      <c r="D176">
        <v>70.599999999999994</v>
      </c>
      <c r="E176">
        <v>70.5</v>
      </c>
      <c r="F176">
        <v>70.5</v>
      </c>
      <c r="G176">
        <v>70.400000000000006</v>
      </c>
      <c r="H176">
        <v>70.3</v>
      </c>
      <c r="I176">
        <v>70.2</v>
      </c>
    </row>
    <row r="177" spans="1:9">
      <c r="A177">
        <v>336</v>
      </c>
      <c r="B177">
        <v>71.2</v>
      </c>
      <c r="C177">
        <v>71.099999999999994</v>
      </c>
      <c r="D177">
        <v>71</v>
      </c>
      <c r="E177">
        <v>71</v>
      </c>
      <c r="F177">
        <v>70.900000000000006</v>
      </c>
      <c r="G177">
        <v>70.8</v>
      </c>
      <c r="H177">
        <v>70.7</v>
      </c>
      <c r="I177">
        <v>70.7</v>
      </c>
    </row>
    <row r="178" spans="1:9">
      <c r="A178">
        <v>338</v>
      </c>
      <c r="B178">
        <v>71.599999999999994</v>
      </c>
      <c r="C178">
        <v>71.5</v>
      </c>
      <c r="D178">
        <v>71.5</v>
      </c>
      <c r="E178">
        <v>71.400000000000006</v>
      </c>
      <c r="F178">
        <v>71.3</v>
      </c>
      <c r="G178">
        <v>71.2</v>
      </c>
      <c r="H178">
        <v>71.2</v>
      </c>
      <c r="I178">
        <v>71.099999999999994</v>
      </c>
    </row>
    <row r="179" spans="1:9">
      <c r="A179">
        <v>340</v>
      </c>
      <c r="B179">
        <v>72</v>
      </c>
      <c r="C179">
        <v>71.900000000000006</v>
      </c>
      <c r="D179">
        <v>71.900000000000006</v>
      </c>
      <c r="E179">
        <v>71.8</v>
      </c>
      <c r="F179">
        <v>71.7</v>
      </c>
      <c r="G179">
        <v>71.599999999999994</v>
      </c>
      <c r="H179">
        <v>71.599999999999994</v>
      </c>
      <c r="I179">
        <v>71.5</v>
      </c>
    </row>
    <row r="180" spans="1:9">
      <c r="A180">
        <v>342</v>
      </c>
      <c r="B180">
        <v>72.400000000000006</v>
      </c>
      <c r="C180">
        <v>72.400000000000006</v>
      </c>
      <c r="D180">
        <v>72.3</v>
      </c>
      <c r="E180">
        <v>72.2</v>
      </c>
      <c r="F180">
        <v>72.099999999999994</v>
      </c>
      <c r="G180">
        <v>72.099999999999994</v>
      </c>
      <c r="H180">
        <v>72</v>
      </c>
      <c r="I180">
        <v>71.900000000000006</v>
      </c>
    </row>
    <row r="181" spans="1:9">
      <c r="A181">
        <v>344</v>
      </c>
      <c r="B181">
        <v>72.900000000000006</v>
      </c>
      <c r="C181">
        <v>72.8</v>
      </c>
      <c r="D181">
        <v>72.7</v>
      </c>
      <c r="E181">
        <v>72.599999999999994</v>
      </c>
      <c r="F181">
        <v>72.599999999999994</v>
      </c>
      <c r="G181">
        <v>72.5</v>
      </c>
      <c r="H181">
        <v>72.400000000000006</v>
      </c>
      <c r="I181">
        <v>72.3</v>
      </c>
    </row>
    <row r="182" spans="1:9">
      <c r="A182">
        <v>346</v>
      </c>
      <c r="B182">
        <v>73.3</v>
      </c>
      <c r="C182">
        <v>73.2</v>
      </c>
      <c r="D182">
        <v>73.099999999999994</v>
      </c>
      <c r="E182">
        <v>73</v>
      </c>
      <c r="F182">
        <v>73</v>
      </c>
      <c r="G182">
        <v>72.900000000000006</v>
      </c>
      <c r="H182">
        <v>72.8</v>
      </c>
      <c r="I182">
        <v>72.7</v>
      </c>
    </row>
    <row r="183" spans="1:9">
      <c r="A183">
        <v>348</v>
      </c>
      <c r="B183">
        <v>73.7</v>
      </c>
      <c r="C183">
        <v>73.599999999999994</v>
      </c>
      <c r="D183">
        <v>73.5</v>
      </c>
      <c r="E183">
        <v>73.5</v>
      </c>
      <c r="F183">
        <v>73.400000000000006</v>
      </c>
      <c r="G183">
        <v>73.3</v>
      </c>
      <c r="H183">
        <v>73.2</v>
      </c>
      <c r="I183">
        <v>73.2</v>
      </c>
    </row>
    <row r="184" spans="1:9">
      <c r="A184">
        <v>350</v>
      </c>
      <c r="B184">
        <v>74.099999999999994</v>
      </c>
      <c r="C184">
        <v>74</v>
      </c>
      <c r="D184">
        <v>74</v>
      </c>
      <c r="E184">
        <v>73.900000000000006</v>
      </c>
      <c r="F184">
        <v>73.8</v>
      </c>
      <c r="G184">
        <v>73.7</v>
      </c>
      <c r="H184">
        <v>73.7</v>
      </c>
      <c r="I184">
        <v>73.599999999999994</v>
      </c>
    </row>
    <row r="185" spans="1:9">
      <c r="A185">
        <v>352</v>
      </c>
      <c r="B185">
        <v>74.5</v>
      </c>
      <c r="C185">
        <v>74.400000000000006</v>
      </c>
      <c r="D185">
        <v>74.400000000000006</v>
      </c>
      <c r="E185">
        <v>74.3</v>
      </c>
      <c r="F185">
        <v>74.2</v>
      </c>
      <c r="G185">
        <v>74.099999999999994</v>
      </c>
      <c r="H185">
        <v>74.099999999999994</v>
      </c>
      <c r="I185">
        <v>74</v>
      </c>
    </row>
    <row r="186" spans="1:9">
      <c r="A186">
        <v>354</v>
      </c>
      <c r="B186">
        <v>74.900000000000006</v>
      </c>
      <c r="C186">
        <v>74.900000000000006</v>
      </c>
      <c r="D186">
        <v>74.8</v>
      </c>
      <c r="E186">
        <v>74.7</v>
      </c>
      <c r="F186">
        <v>74.599999999999994</v>
      </c>
      <c r="G186">
        <v>74.599999999999994</v>
      </c>
      <c r="H186">
        <v>74.5</v>
      </c>
      <c r="I186">
        <v>74.400000000000006</v>
      </c>
    </row>
    <row r="187" spans="1:9">
      <c r="A187">
        <v>356</v>
      </c>
      <c r="B187">
        <v>75.400000000000006</v>
      </c>
      <c r="C187">
        <v>75.3</v>
      </c>
      <c r="D187">
        <v>75.2</v>
      </c>
      <c r="E187">
        <v>75.099999999999994</v>
      </c>
      <c r="F187">
        <v>75.099999999999994</v>
      </c>
      <c r="G187">
        <v>75</v>
      </c>
      <c r="H187">
        <v>74.900000000000006</v>
      </c>
      <c r="I187">
        <v>74.8</v>
      </c>
    </row>
    <row r="188" spans="1:9">
      <c r="A188">
        <v>358</v>
      </c>
      <c r="B188">
        <v>75.8</v>
      </c>
      <c r="C188">
        <v>75.7</v>
      </c>
      <c r="D188">
        <v>75.599999999999994</v>
      </c>
      <c r="E188">
        <v>75.5</v>
      </c>
      <c r="F188">
        <v>75.5</v>
      </c>
      <c r="G188">
        <v>75.400000000000006</v>
      </c>
      <c r="H188">
        <v>75.3</v>
      </c>
      <c r="I188">
        <v>75.2</v>
      </c>
    </row>
    <row r="189" spans="1:9">
      <c r="A189">
        <v>360</v>
      </c>
      <c r="B189">
        <v>76.2</v>
      </c>
      <c r="C189">
        <v>76.099999999999994</v>
      </c>
      <c r="D189">
        <v>76</v>
      </c>
      <c r="E189">
        <v>76</v>
      </c>
      <c r="F189">
        <v>75.900000000000006</v>
      </c>
      <c r="G189">
        <v>75.8</v>
      </c>
      <c r="H189">
        <v>75.7</v>
      </c>
      <c r="I189">
        <v>75.7</v>
      </c>
    </row>
    <row r="190" spans="1:9">
      <c r="A190">
        <v>362</v>
      </c>
      <c r="B190">
        <v>76.599999999999994</v>
      </c>
      <c r="C190">
        <v>76.5</v>
      </c>
      <c r="D190">
        <v>76.5</v>
      </c>
      <c r="E190">
        <v>76.400000000000006</v>
      </c>
      <c r="F190">
        <v>76.3</v>
      </c>
      <c r="G190">
        <v>76.2</v>
      </c>
      <c r="H190">
        <v>76.2</v>
      </c>
      <c r="I190">
        <v>76.099999999999994</v>
      </c>
    </row>
    <row r="191" spans="1:9">
      <c r="A191">
        <v>364</v>
      </c>
      <c r="B191">
        <v>77</v>
      </c>
      <c r="C191">
        <v>76.900000000000006</v>
      </c>
      <c r="D191">
        <v>76.900000000000006</v>
      </c>
      <c r="E191">
        <v>76.8</v>
      </c>
      <c r="F191">
        <v>76.7</v>
      </c>
      <c r="G191">
        <v>76.599999999999994</v>
      </c>
      <c r="H191">
        <v>76.599999999999994</v>
      </c>
      <c r="I191">
        <v>76.5</v>
      </c>
    </row>
    <row r="192" spans="1:9">
      <c r="A192">
        <v>366</v>
      </c>
      <c r="B192">
        <v>77.400000000000006</v>
      </c>
      <c r="C192">
        <v>77.400000000000006</v>
      </c>
      <c r="D192">
        <v>77.3</v>
      </c>
      <c r="E192">
        <v>77.2</v>
      </c>
      <c r="F192">
        <v>77.099999999999994</v>
      </c>
      <c r="G192">
        <v>77.099999999999994</v>
      </c>
      <c r="H192">
        <v>77</v>
      </c>
      <c r="I192">
        <v>76.900000000000006</v>
      </c>
    </row>
    <row r="193" spans="1:9">
      <c r="A193">
        <v>368</v>
      </c>
      <c r="B193">
        <v>77.900000000000006</v>
      </c>
      <c r="C193">
        <v>77.8</v>
      </c>
      <c r="D193">
        <v>77.7</v>
      </c>
      <c r="E193">
        <v>77.599999999999994</v>
      </c>
      <c r="F193">
        <v>77.599999999999994</v>
      </c>
      <c r="G193">
        <v>77.5</v>
      </c>
      <c r="H193">
        <v>77.400000000000006</v>
      </c>
      <c r="I193">
        <v>77.3</v>
      </c>
    </row>
    <row r="194" spans="1:9">
      <c r="A194">
        <v>370</v>
      </c>
      <c r="B194">
        <v>78.3</v>
      </c>
      <c r="C194">
        <v>78.2</v>
      </c>
      <c r="D194">
        <v>78.099999999999994</v>
      </c>
      <c r="E194">
        <v>78</v>
      </c>
      <c r="F194">
        <v>78</v>
      </c>
      <c r="G194">
        <v>77.900000000000006</v>
      </c>
      <c r="H194">
        <v>77.8</v>
      </c>
      <c r="I194">
        <v>77.7</v>
      </c>
    </row>
    <row r="195" spans="1:9">
      <c r="A195">
        <v>372</v>
      </c>
      <c r="B195">
        <v>78.7</v>
      </c>
      <c r="C195">
        <v>78.599999999999994</v>
      </c>
      <c r="D195">
        <v>78.5</v>
      </c>
      <c r="E195">
        <v>78.5</v>
      </c>
      <c r="F195">
        <v>78.400000000000006</v>
      </c>
      <c r="G195">
        <v>78.3</v>
      </c>
      <c r="H195">
        <v>78.2</v>
      </c>
      <c r="I195">
        <v>78.2</v>
      </c>
    </row>
    <row r="196" spans="1:9">
      <c r="A196">
        <v>374</v>
      </c>
      <c r="B196">
        <v>79.099999999999994</v>
      </c>
      <c r="C196">
        <v>79</v>
      </c>
      <c r="D196">
        <v>79</v>
      </c>
      <c r="E196">
        <v>78.900000000000006</v>
      </c>
      <c r="F196">
        <v>78.8</v>
      </c>
      <c r="G196">
        <v>78.7</v>
      </c>
      <c r="H196">
        <v>78.7</v>
      </c>
      <c r="I196">
        <v>78.599999999999994</v>
      </c>
    </row>
    <row r="197" spans="1:9">
      <c r="A197">
        <v>376</v>
      </c>
      <c r="B197">
        <v>79.5</v>
      </c>
      <c r="C197">
        <v>79.400000000000006</v>
      </c>
      <c r="D197">
        <v>79.400000000000006</v>
      </c>
      <c r="E197">
        <v>79.3</v>
      </c>
      <c r="F197">
        <v>79.2</v>
      </c>
      <c r="G197">
        <v>79.099999999999994</v>
      </c>
      <c r="H197">
        <v>79.099999999999994</v>
      </c>
      <c r="I197">
        <v>79</v>
      </c>
    </row>
    <row r="198" spans="1:9">
      <c r="A198">
        <v>378</v>
      </c>
      <c r="B198">
        <v>79.900000000000006</v>
      </c>
      <c r="C198">
        <v>79.900000000000006</v>
      </c>
      <c r="D198">
        <v>79.8</v>
      </c>
      <c r="E198">
        <v>79.7</v>
      </c>
      <c r="F198">
        <v>79.599999999999994</v>
      </c>
      <c r="G198">
        <v>79.599999999999994</v>
      </c>
      <c r="H198">
        <v>79.5</v>
      </c>
      <c r="I198">
        <v>79.400000000000006</v>
      </c>
    </row>
    <row r="199" spans="1:9">
      <c r="A199">
        <v>380</v>
      </c>
      <c r="B199">
        <v>80.400000000000006</v>
      </c>
      <c r="C199">
        <v>80.3</v>
      </c>
      <c r="D199">
        <v>80.2</v>
      </c>
      <c r="E199">
        <v>80.099999999999994</v>
      </c>
      <c r="F199">
        <v>80.099999999999994</v>
      </c>
      <c r="G199">
        <v>80</v>
      </c>
      <c r="H199">
        <v>79.900000000000006</v>
      </c>
      <c r="I199">
        <v>79.8</v>
      </c>
    </row>
    <row r="200" spans="1:9">
      <c r="A200">
        <v>382</v>
      </c>
      <c r="B200">
        <v>80.8</v>
      </c>
      <c r="C200">
        <v>80.7</v>
      </c>
      <c r="D200">
        <v>80.599999999999994</v>
      </c>
      <c r="E200">
        <v>80.5</v>
      </c>
      <c r="F200">
        <v>80.5</v>
      </c>
      <c r="G200">
        <v>80.400000000000006</v>
      </c>
      <c r="H200">
        <v>80.3</v>
      </c>
      <c r="I200">
        <v>80.2</v>
      </c>
    </row>
    <row r="201" spans="1:9">
      <c r="A201">
        <v>384</v>
      </c>
      <c r="B201">
        <v>81.2</v>
      </c>
      <c r="C201">
        <v>81.099999999999994</v>
      </c>
      <c r="D201">
        <v>81</v>
      </c>
      <c r="E201">
        <v>81</v>
      </c>
      <c r="F201">
        <v>80.900000000000006</v>
      </c>
      <c r="G201">
        <v>80.8</v>
      </c>
      <c r="H201">
        <v>80.7</v>
      </c>
      <c r="I201">
        <v>80.7</v>
      </c>
    </row>
    <row r="202" spans="1:9">
      <c r="A202">
        <v>386</v>
      </c>
      <c r="B202">
        <v>81.599999999999994</v>
      </c>
      <c r="C202">
        <v>81.5</v>
      </c>
      <c r="D202">
        <v>81.5</v>
      </c>
      <c r="E202">
        <v>81.400000000000006</v>
      </c>
      <c r="F202">
        <v>81.3</v>
      </c>
      <c r="G202">
        <v>81.2</v>
      </c>
      <c r="H202">
        <v>81.2</v>
      </c>
      <c r="I202">
        <v>81.099999999999994</v>
      </c>
    </row>
    <row r="203" spans="1:9">
      <c r="A203">
        <v>388</v>
      </c>
      <c r="B203">
        <v>82</v>
      </c>
      <c r="C203">
        <v>81.900000000000006</v>
      </c>
      <c r="D203">
        <v>81.900000000000006</v>
      </c>
      <c r="E203">
        <v>81.8</v>
      </c>
      <c r="F203">
        <v>81.7</v>
      </c>
      <c r="G203">
        <v>81.599999999999994</v>
      </c>
      <c r="H203">
        <v>81.599999999999994</v>
      </c>
      <c r="I203">
        <v>81.5</v>
      </c>
    </row>
    <row r="204" spans="1:9">
      <c r="A204">
        <v>390</v>
      </c>
      <c r="B204">
        <v>82.4</v>
      </c>
      <c r="C204">
        <v>82.4</v>
      </c>
      <c r="D204">
        <v>82.3</v>
      </c>
      <c r="E204">
        <v>82.2</v>
      </c>
      <c r="F204">
        <v>82.1</v>
      </c>
      <c r="G204">
        <v>82.1</v>
      </c>
      <c r="H204">
        <v>82</v>
      </c>
      <c r="I204">
        <v>81.900000000000006</v>
      </c>
    </row>
    <row r="205" spans="1:9">
      <c r="A205">
        <v>392</v>
      </c>
      <c r="B205">
        <v>82.9</v>
      </c>
      <c r="C205">
        <v>82.8</v>
      </c>
      <c r="D205">
        <v>82.7</v>
      </c>
      <c r="E205">
        <v>82.6</v>
      </c>
      <c r="F205">
        <v>82.6</v>
      </c>
      <c r="G205">
        <v>82.5</v>
      </c>
      <c r="H205">
        <v>82.4</v>
      </c>
      <c r="I205">
        <v>82.3</v>
      </c>
    </row>
    <row r="206" spans="1:9">
      <c r="A206">
        <v>394</v>
      </c>
      <c r="B206">
        <v>83.3</v>
      </c>
      <c r="C206">
        <v>83.2</v>
      </c>
      <c r="D206">
        <v>83.1</v>
      </c>
      <c r="E206">
        <v>83</v>
      </c>
      <c r="F206">
        <v>83</v>
      </c>
      <c r="G206">
        <v>82.9</v>
      </c>
      <c r="H206">
        <v>82.8</v>
      </c>
      <c r="I206">
        <v>82.7</v>
      </c>
    </row>
    <row r="207" spans="1:9">
      <c r="A207">
        <v>396</v>
      </c>
      <c r="B207">
        <v>83.7</v>
      </c>
      <c r="C207">
        <v>83.6</v>
      </c>
      <c r="D207">
        <v>83.5</v>
      </c>
      <c r="E207">
        <v>83.5</v>
      </c>
      <c r="F207">
        <v>83.4</v>
      </c>
      <c r="G207">
        <v>83.3</v>
      </c>
      <c r="H207">
        <v>83.2</v>
      </c>
      <c r="I207">
        <v>83.2</v>
      </c>
    </row>
    <row r="208" spans="1:9">
      <c r="A208">
        <v>398</v>
      </c>
      <c r="B208">
        <v>84.1</v>
      </c>
      <c r="C208">
        <v>84</v>
      </c>
      <c r="D208">
        <v>84</v>
      </c>
      <c r="E208">
        <v>83.9</v>
      </c>
      <c r="F208">
        <v>83.8</v>
      </c>
      <c r="G208">
        <v>83.7</v>
      </c>
      <c r="H208">
        <v>83.7</v>
      </c>
      <c r="I208">
        <v>83.6</v>
      </c>
    </row>
    <row r="209" spans="1:9">
      <c r="A209">
        <v>400</v>
      </c>
      <c r="B209">
        <v>84.5</v>
      </c>
      <c r="C209">
        <v>84.4</v>
      </c>
      <c r="D209">
        <v>84.4</v>
      </c>
      <c r="E209">
        <v>84.3</v>
      </c>
      <c r="F209">
        <v>84.2</v>
      </c>
      <c r="G209">
        <v>84.1</v>
      </c>
      <c r="H209">
        <v>84.1</v>
      </c>
      <c r="I209">
        <v>84</v>
      </c>
    </row>
    <row r="210" spans="1:9">
      <c r="A210">
        <v>402</v>
      </c>
      <c r="B210">
        <v>84.9</v>
      </c>
      <c r="C210">
        <v>84.9</v>
      </c>
      <c r="D210">
        <v>84.8</v>
      </c>
      <c r="E210">
        <v>84.7</v>
      </c>
      <c r="F210">
        <v>84.6</v>
      </c>
      <c r="G210">
        <v>84.6</v>
      </c>
      <c r="H210">
        <v>84.5</v>
      </c>
      <c r="I210">
        <v>84.4</v>
      </c>
    </row>
    <row r="211" spans="1:9">
      <c r="A211">
        <v>404</v>
      </c>
      <c r="B211">
        <v>85.4</v>
      </c>
      <c r="C211">
        <v>85.3</v>
      </c>
      <c r="D211">
        <v>85.2</v>
      </c>
      <c r="E211">
        <v>85.1</v>
      </c>
      <c r="F211">
        <v>85.1</v>
      </c>
      <c r="G211">
        <v>85</v>
      </c>
      <c r="H211">
        <v>84.9</v>
      </c>
      <c r="I211">
        <v>84.8</v>
      </c>
    </row>
    <row r="212" spans="1:9">
      <c r="A212">
        <v>406</v>
      </c>
      <c r="B212">
        <v>85.8</v>
      </c>
      <c r="C212">
        <v>85.7</v>
      </c>
      <c r="D212">
        <v>85.6</v>
      </c>
      <c r="E212">
        <v>85.5</v>
      </c>
      <c r="F212">
        <v>85.5</v>
      </c>
      <c r="G212">
        <v>85.4</v>
      </c>
      <c r="H212">
        <v>85.3</v>
      </c>
      <c r="I212">
        <v>85.2</v>
      </c>
    </row>
    <row r="213" spans="1:9">
      <c r="A213">
        <v>408</v>
      </c>
      <c r="B213">
        <v>86.2</v>
      </c>
      <c r="C213">
        <v>86.1</v>
      </c>
      <c r="D213">
        <v>86</v>
      </c>
      <c r="E213">
        <v>86</v>
      </c>
      <c r="F213">
        <v>85.9</v>
      </c>
      <c r="G213">
        <v>85.8</v>
      </c>
      <c r="H213">
        <v>85.7</v>
      </c>
      <c r="I213">
        <v>85.7</v>
      </c>
    </row>
    <row r="214" spans="1:9">
      <c r="A214">
        <v>410</v>
      </c>
      <c r="B214">
        <v>86.6</v>
      </c>
      <c r="C214">
        <v>86.5</v>
      </c>
      <c r="D214">
        <v>86.5</v>
      </c>
      <c r="E214">
        <v>86.4</v>
      </c>
      <c r="F214">
        <v>86.3</v>
      </c>
      <c r="G214">
        <v>86.2</v>
      </c>
      <c r="H214">
        <v>86.2</v>
      </c>
      <c r="I214">
        <v>86.1</v>
      </c>
    </row>
    <row r="215" spans="1:9">
      <c r="A215">
        <v>412</v>
      </c>
      <c r="B215">
        <v>87</v>
      </c>
      <c r="C215">
        <v>86.9</v>
      </c>
      <c r="D215">
        <v>86.9</v>
      </c>
      <c r="E215">
        <v>86.8</v>
      </c>
      <c r="F215">
        <v>86.7</v>
      </c>
      <c r="G215">
        <v>86.6</v>
      </c>
      <c r="H215">
        <v>86.6</v>
      </c>
      <c r="I215">
        <v>86.5</v>
      </c>
    </row>
    <row r="216" spans="1:9">
      <c r="A216">
        <v>414</v>
      </c>
      <c r="B216">
        <v>87.4</v>
      </c>
      <c r="C216">
        <v>87.4</v>
      </c>
      <c r="D216">
        <v>87.3</v>
      </c>
      <c r="E216">
        <v>87.2</v>
      </c>
      <c r="F216">
        <v>87.1</v>
      </c>
      <c r="G216">
        <v>87.1</v>
      </c>
      <c r="H216">
        <v>87</v>
      </c>
      <c r="I216">
        <v>86.9</v>
      </c>
    </row>
    <row r="217" spans="1:9">
      <c r="A217">
        <v>416</v>
      </c>
      <c r="B217">
        <v>87.9</v>
      </c>
      <c r="C217">
        <v>87.8</v>
      </c>
      <c r="D217">
        <v>87.7</v>
      </c>
      <c r="E217">
        <v>87.6</v>
      </c>
      <c r="F217">
        <v>87.6</v>
      </c>
      <c r="G217">
        <v>87.5</v>
      </c>
      <c r="H217">
        <v>87.4</v>
      </c>
      <c r="I217">
        <v>87.3</v>
      </c>
    </row>
    <row r="218" spans="1:9">
      <c r="A218">
        <v>418</v>
      </c>
      <c r="B218">
        <v>88.3</v>
      </c>
      <c r="C218">
        <v>88.2</v>
      </c>
      <c r="D218">
        <v>88.1</v>
      </c>
      <c r="E218">
        <v>88</v>
      </c>
      <c r="F218">
        <v>88</v>
      </c>
      <c r="G218">
        <v>87.9</v>
      </c>
      <c r="H218">
        <v>87.8</v>
      </c>
      <c r="I218">
        <v>87.7</v>
      </c>
    </row>
    <row r="219" spans="1:9">
      <c r="A219">
        <v>420</v>
      </c>
      <c r="B219">
        <v>88.7</v>
      </c>
      <c r="C219">
        <v>88.6</v>
      </c>
      <c r="D219">
        <v>88.5</v>
      </c>
      <c r="E219">
        <v>88.5</v>
      </c>
      <c r="F219">
        <v>88.4</v>
      </c>
      <c r="G219">
        <v>88.3</v>
      </c>
      <c r="H219">
        <v>88.2</v>
      </c>
      <c r="I219">
        <v>88.2</v>
      </c>
    </row>
    <row r="220" spans="1:9">
      <c r="A220">
        <v>422</v>
      </c>
      <c r="B220">
        <v>89.1</v>
      </c>
      <c r="C220">
        <v>89</v>
      </c>
      <c r="D220">
        <v>89</v>
      </c>
      <c r="E220">
        <v>88.9</v>
      </c>
      <c r="F220">
        <v>88.8</v>
      </c>
      <c r="G220">
        <v>88.7</v>
      </c>
      <c r="H220">
        <v>88.7</v>
      </c>
      <c r="I220">
        <v>88.6</v>
      </c>
    </row>
    <row r="221" spans="1:9">
      <c r="A221">
        <v>424</v>
      </c>
      <c r="B221">
        <v>89.5</v>
      </c>
      <c r="C221">
        <v>89.4</v>
      </c>
      <c r="D221">
        <v>89.4</v>
      </c>
      <c r="E221">
        <v>89.3</v>
      </c>
      <c r="F221">
        <v>89.2</v>
      </c>
      <c r="G221">
        <v>89.1</v>
      </c>
      <c r="H221">
        <v>89.1</v>
      </c>
      <c r="I221">
        <v>89</v>
      </c>
    </row>
    <row r="222" spans="1:9">
      <c r="A222">
        <v>426</v>
      </c>
      <c r="B222">
        <v>89.9</v>
      </c>
      <c r="C222">
        <v>89.9</v>
      </c>
      <c r="D222">
        <v>89.8</v>
      </c>
      <c r="E222">
        <v>89.7</v>
      </c>
      <c r="F222">
        <v>89.6</v>
      </c>
      <c r="G222">
        <v>89.6</v>
      </c>
      <c r="H222">
        <v>89.5</v>
      </c>
      <c r="I222">
        <v>89.4</v>
      </c>
    </row>
    <row r="223" spans="1:9">
      <c r="A223">
        <v>428</v>
      </c>
      <c r="B223">
        <v>90.4</v>
      </c>
      <c r="C223">
        <v>90.3</v>
      </c>
      <c r="D223">
        <v>90.2</v>
      </c>
      <c r="E223">
        <v>90.1</v>
      </c>
      <c r="F223">
        <v>90.1</v>
      </c>
      <c r="G223">
        <v>90</v>
      </c>
      <c r="H223">
        <v>89.9</v>
      </c>
      <c r="I223">
        <v>89.8</v>
      </c>
    </row>
    <row r="224" spans="1:9">
      <c r="A224">
        <v>430</v>
      </c>
      <c r="B224">
        <v>90.8</v>
      </c>
      <c r="C224">
        <v>90.7</v>
      </c>
      <c r="D224">
        <v>90.6</v>
      </c>
      <c r="E224">
        <v>90.5</v>
      </c>
      <c r="F224">
        <v>90.5</v>
      </c>
      <c r="G224">
        <v>90.4</v>
      </c>
      <c r="H224">
        <v>90.3</v>
      </c>
      <c r="I224">
        <v>90.2</v>
      </c>
    </row>
    <row r="225" spans="1:9">
      <c r="A225">
        <v>432</v>
      </c>
      <c r="B225">
        <v>91.2</v>
      </c>
      <c r="C225">
        <v>91.1</v>
      </c>
      <c r="D225">
        <v>91</v>
      </c>
      <c r="E225">
        <v>91</v>
      </c>
      <c r="F225">
        <v>90.9</v>
      </c>
      <c r="G225">
        <v>90.8</v>
      </c>
      <c r="H225">
        <v>90.7</v>
      </c>
      <c r="I225">
        <v>90.7</v>
      </c>
    </row>
    <row r="226" spans="1:9">
      <c r="A226">
        <v>434</v>
      </c>
      <c r="B226">
        <v>91.6</v>
      </c>
      <c r="C226">
        <v>91.5</v>
      </c>
      <c r="D226">
        <v>91.5</v>
      </c>
      <c r="E226">
        <v>91.4</v>
      </c>
      <c r="F226">
        <v>91.3</v>
      </c>
      <c r="G226">
        <v>91.2</v>
      </c>
      <c r="H226">
        <v>91.2</v>
      </c>
      <c r="I226">
        <v>91.1</v>
      </c>
    </row>
    <row r="227" spans="1:9">
      <c r="A227">
        <v>436</v>
      </c>
      <c r="B227">
        <v>92</v>
      </c>
      <c r="C227">
        <v>91.9</v>
      </c>
      <c r="D227">
        <v>91.9</v>
      </c>
      <c r="E227">
        <v>91.8</v>
      </c>
      <c r="F227">
        <v>91.7</v>
      </c>
      <c r="G227">
        <v>91.6</v>
      </c>
      <c r="H227">
        <v>91.6</v>
      </c>
      <c r="I227">
        <v>91.5</v>
      </c>
    </row>
    <row r="228" spans="1:9">
      <c r="A228">
        <v>438</v>
      </c>
      <c r="B228">
        <v>92.4</v>
      </c>
      <c r="C228">
        <v>92.4</v>
      </c>
      <c r="D228">
        <v>92.3</v>
      </c>
      <c r="E228">
        <v>92.2</v>
      </c>
      <c r="F228">
        <v>92.1</v>
      </c>
      <c r="G228">
        <v>92.1</v>
      </c>
      <c r="H228">
        <v>92</v>
      </c>
      <c r="I228">
        <v>91.9</v>
      </c>
    </row>
    <row r="229" spans="1:9">
      <c r="A229">
        <v>440</v>
      </c>
      <c r="B229">
        <v>92.9</v>
      </c>
      <c r="C229">
        <v>92.8</v>
      </c>
      <c r="D229">
        <v>92.7</v>
      </c>
      <c r="E229">
        <v>92.6</v>
      </c>
      <c r="F229">
        <v>92.6</v>
      </c>
      <c r="G229">
        <v>92.5</v>
      </c>
      <c r="H229">
        <v>92.4</v>
      </c>
      <c r="I229">
        <v>92.3</v>
      </c>
    </row>
    <row r="230" spans="1:9">
      <c r="A230">
        <v>442</v>
      </c>
      <c r="B230">
        <v>93.3</v>
      </c>
      <c r="C230">
        <v>93.2</v>
      </c>
      <c r="D230">
        <v>93.1</v>
      </c>
      <c r="E230">
        <v>93</v>
      </c>
      <c r="F230">
        <v>93</v>
      </c>
      <c r="G230">
        <v>92.9</v>
      </c>
      <c r="H230">
        <v>92.8</v>
      </c>
      <c r="I230">
        <v>92.7</v>
      </c>
    </row>
    <row r="231" spans="1:9">
      <c r="A231">
        <v>444</v>
      </c>
      <c r="B231">
        <v>93.7</v>
      </c>
      <c r="C231">
        <v>93.6</v>
      </c>
      <c r="D231">
        <v>93.5</v>
      </c>
      <c r="E231">
        <v>93.5</v>
      </c>
      <c r="F231">
        <v>93.4</v>
      </c>
      <c r="G231">
        <v>93.3</v>
      </c>
      <c r="H231">
        <v>93.2</v>
      </c>
      <c r="I231">
        <v>93.2</v>
      </c>
    </row>
    <row r="232" spans="1:9">
      <c r="A232">
        <v>446</v>
      </c>
      <c r="B232">
        <v>94.1</v>
      </c>
      <c r="C232">
        <v>94</v>
      </c>
      <c r="D232">
        <v>94</v>
      </c>
      <c r="E232">
        <v>93.9</v>
      </c>
      <c r="F232">
        <v>93.8</v>
      </c>
      <c r="G232">
        <v>93.7</v>
      </c>
      <c r="H232">
        <v>93.7</v>
      </c>
      <c r="I232">
        <v>93.6</v>
      </c>
    </row>
    <row r="233" spans="1:9">
      <c r="A233">
        <v>448</v>
      </c>
      <c r="B233">
        <v>94.5</v>
      </c>
      <c r="C233">
        <v>94.4</v>
      </c>
      <c r="D233">
        <v>94.4</v>
      </c>
      <c r="E233">
        <v>94.3</v>
      </c>
      <c r="F233">
        <v>94.2</v>
      </c>
      <c r="G233">
        <v>94.1</v>
      </c>
      <c r="H233">
        <v>94.1</v>
      </c>
      <c r="I233">
        <v>94</v>
      </c>
    </row>
    <row r="234" spans="1:9">
      <c r="A234">
        <v>450</v>
      </c>
      <c r="B234">
        <v>94.9</v>
      </c>
      <c r="C234">
        <v>94.9</v>
      </c>
      <c r="D234">
        <v>94.8</v>
      </c>
      <c r="E234">
        <v>94.7</v>
      </c>
      <c r="F234">
        <v>94.6</v>
      </c>
      <c r="G234">
        <v>94.6</v>
      </c>
      <c r="H234">
        <v>94.5</v>
      </c>
      <c r="I234">
        <v>94.4</v>
      </c>
    </row>
    <row r="235" spans="1:9">
      <c r="A235">
        <v>452</v>
      </c>
      <c r="B235">
        <v>95.4</v>
      </c>
      <c r="C235">
        <v>95.3</v>
      </c>
      <c r="D235">
        <v>95.2</v>
      </c>
      <c r="E235">
        <v>95.1</v>
      </c>
      <c r="F235">
        <v>95.1</v>
      </c>
      <c r="G235">
        <v>95</v>
      </c>
      <c r="H235">
        <v>94.9</v>
      </c>
      <c r="I235">
        <v>94.8</v>
      </c>
    </row>
    <row r="236" spans="1:9">
      <c r="A236">
        <v>454</v>
      </c>
      <c r="B236">
        <v>95.8</v>
      </c>
      <c r="C236">
        <v>95.7</v>
      </c>
      <c r="D236">
        <v>95.6</v>
      </c>
      <c r="E236">
        <v>95.5</v>
      </c>
      <c r="F236">
        <v>95.5</v>
      </c>
      <c r="G236">
        <v>95.4</v>
      </c>
      <c r="H236">
        <v>95.3</v>
      </c>
      <c r="I236">
        <v>95.3</v>
      </c>
    </row>
    <row r="237" spans="1:9">
      <c r="A237">
        <v>456</v>
      </c>
      <c r="B237">
        <v>96.2</v>
      </c>
      <c r="C237">
        <v>96.1</v>
      </c>
      <c r="D237">
        <v>96</v>
      </c>
      <c r="E237">
        <v>96</v>
      </c>
      <c r="F237">
        <v>95.9</v>
      </c>
      <c r="G237">
        <v>95.8</v>
      </c>
      <c r="H237">
        <v>95.7</v>
      </c>
      <c r="I237">
        <v>95.7</v>
      </c>
    </row>
    <row r="238" spans="1:9">
      <c r="A238">
        <v>458</v>
      </c>
      <c r="B238">
        <v>96.6</v>
      </c>
      <c r="C238">
        <v>96.5</v>
      </c>
      <c r="D238">
        <v>96.5</v>
      </c>
      <c r="E238">
        <v>96.4</v>
      </c>
      <c r="F238">
        <v>96.3</v>
      </c>
      <c r="G238">
        <v>96.2</v>
      </c>
      <c r="H238">
        <v>96.2</v>
      </c>
      <c r="I238">
        <v>96.1</v>
      </c>
    </row>
    <row r="239" spans="1:9">
      <c r="A239">
        <v>460</v>
      </c>
      <c r="B239">
        <v>97</v>
      </c>
      <c r="C239">
        <v>96.9</v>
      </c>
      <c r="D239">
        <v>96.9</v>
      </c>
      <c r="E239">
        <v>96.8</v>
      </c>
      <c r="F239">
        <v>96.7</v>
      </c>
      <c r="G239">
        <v>96.6</v>
      </c>
      <c r="H239">
        <v>96.6</v>
      </c>
      <c r="I239">
        <v>96.5</v>
      </c>
    </row>
    <row r="240" spans="1:9" s="11" customFormat="1">
      <c r="A240">
        <v>462</v>
      </c>
      <c r="B240">
        <v>97.4</v>
      </c>
      <c r="C240">
        <v>97.4</v>
      </c>
      <c r="D240">
        <v>97.3</v>
      </c>
      <c r="E240">
        <v>97.2</v>
      </c>
      <c r="F240">
        <v>97.1</v>
      </c>
      <c r="G240">
        <v>97.1</v>
      </c>
      <c r="H240">
        <v>97</v>
      </c>
      <c r="I240">
        <v>96.9</v>
      </c>
    </row>
    <row r="241" spans="1:9" s="11" customFormat="1">
      <c r="A241">
        <v>464</v>
      </c>
      <c r="B241">
        <v>97.9</v>
      </c>
      <c r="C241">
        <v>97.8</v>
      </c>
      <c r="D241">
        <v>97.7</v>
      </c>
      <c r="E241">
        <v>97.6</v>
      </c>
      <c r="F241">
        <v>97.6</v>
      </c>
      <c r="G241">
        <v>97.5</v>
      </c>
      <c r="H241">
        <v>97.4</v>
      </c>
      <c r="I241">
        <v>97.3</v>
      </c>
    </row>
    <row r="242" spans="1:9">
      <c r="A242">
        <v>466</v>
      </c>
      <c r="B242">
        <v>98.3</v>
      </c>
      <c r="C242">
        <v>98.2</v>
      </c>
      <c r="D242">
        <v>98.1</v>
      </c>
      <c r="E242">
        <v>98</v>
      </c>
      <c r="F242">
        <v>98</v>
      </c>
      <c r="G242">
        <v>97.9</v>
      </c>
      <c r="H242">
        <v>97.8</v>
      </c>
      <c r="I242">
        <v>97.8</v>
      </c>
    </row>
    <row r="243" spans="1:9">
      <c r="A243">
        <v>468</v>
      </c>
      <c r="B243">
        <v>98.7</v>
      </c>
      <c r="C243">
        <v>98.6</v>
      </c>
      <c r="D243">
        <v>98.5</v>
      </c>
      <c r="E243">
        <v>98.5</v>
      </c>
      <c r="F243">
        <v>98.4</v>
      </c>
      <c r="G243">
        <v>98.3</v>
      </c>
      <c r="H243">
        <v>98.2</v>
      </c>
      <c r="I243">
        <v>98.2</v>
      </c>
    </row>
    <row r="244" spans="1:9">
      <c r="A244">
        <v>470</v>
      </c>
      <c r="B244">
        <v>99.1</v>
      </c>
      <c r="C244">
        <v>99</v>
      </c>
      <c r="D244">
        <v>99</v>
      </c>
      <c r="E244">
        <v>98.9</v>
      </c>
      <c r="F244">
        <v>98.8</v>
      </c>
      <c r="G244">
        <v>98.7</v>
      </c>
      <c r="H244">
        <v>98.7</v>
      </c>
      <c r="I244">
        <v>98.6</v>
      </c>
    </row>
    <row r="245" spans="1:9">
      <c r="A245">
        <v>472</v>
      </c>
      <c r="B245">
        <v>99.5</v>
      </c>
      <c r="C245">
        <v>99.4</v>
      </c>
      <c r="D245">
        <v>99.4</v>
      </c>
      <c r="E245">
        <v>99.3</v>
      </c>
      <c r="F245">
        <v>99.2</v>
      </c>
      <c r="G245">
        <v>99.1</v>
      </c>
      <c r="H245">
        <v>99.1</v>
      </c>
      <c r="I245">
        <v>99</v>
      </c>
    </row>
    <row r="246" spans="1:9">
      <c r="A246">
        <v>474</v>
      </c>
      <c r="B246">
        <v>99.8</v>
      </c>
      <c r="C246">
        <v>99.8</v>
      </c>
      <c r="D246">
        <v>99.8</v>
      </c>
      <c r="E246">
        <v>99.7</v>
      </c>
      <c r="F246">
        <v>99.6</v>
      </c>
      <c r="G246">
        <v>99.5</v>
      </c>
      <c r="H246">
        <v>99.5</v>
      </c>
      <c r="I246">
        <v>99.4</v>
      </c>
    </row>
    <row r="247" spans="1:9">
      <c r="A247">
        <v>476</v>
      </c>
      <c r="B247">
        <v>99.8</v>
      </c>
      <c r="C247">
        <v>99.8</v>
      </c>
      <c r="D247">
        <v>99.8</v>
      </c>
      <c r="E247">
        <v>99.8</v>
      </c>
      <c r="F247">
        <v>99.8</v>
      </c>
      <c r="G247">
        <v>99.7</v>
      </c>
      <c r="H247">
        <v>99.7</v>
      </c>
      <c r="I247">
        <v>99.6</v>
      </c>
    </row>
    <row r="248" spans="1:9">
      <c r="A248">
        <v>478</v>
      </c>
      <c r="B248">
        <v>99.8</v>
      </c>
      <c r="C248">
        <v>99.8</v>
      </c>
      <c r="D248">
        <v>99.8</v>
      </c>
      <c r="E248">
        <v>99.8</v>
      </c>
      <c r="F248">
        <v>99.8</v>
      </c>
      <c r="G248">
        <v>99.8</v>
      </c>
      <c r="H248">
        <v>99.8</v>
      </c>
      <c r="I248">
        <v>99.7</v>
      </c>
    </row>
    <row r="249" spans="1:9">
      <c r="A249">
        <v>480</v>
      </c>
      <c r="B249">
        <v>99.8</v>
      </c>
      <c r="C249">
        <v>99.8</v>
      </c>
      <c r="D249">
        <v>99.8</v>
      </c>
      <c r="E249">
        <v>99.8</v>
      </c>
      <c r="F249">
        <v>99.8</v>
      </c>
      <c r="G249">
        <v>99.8</v>
      </c>
      <c r="H249">
        <v>99.8</v>
      </c>
      <c r="I249">
        <v>99.8</v>
      </c>
    </row>
    <row r="250" spans="1:9">
      <c r="A250">
        <v>482</v>
      </c>
      <c r="B250">
        <v>99.8</v>
      </c>
      <c r="C250">
        <v>99.8</v>
      </c>
      <c r="D250">
        <v>99.8</v>
      </c>
      <c r="E250">
        <v>99.8</v>
      </c>
      <c r="F250">
        <v>99.8</v>
      </c>
      <c r="G250">
        <v>99.8</v>
      </c>
      <c r="H250">
        <v>99.8</v>
      </c>
      <c r="I250">
        <v>99.8</v>
      </c>
    </row>
    <row r="251" spans="1:9">
      <c r="A251">
        <v>484</v>
      </c>
      <c r="B251">
        <v>99.8</v>
      </c>
      <c r="C251">
        <v>99.8</v>
      </c>
      <c r="D251">
        <v>99.8</v>
      </c>
      <c r="E251">
        <v>99.8</v>
      </c>
      <c r="F251">
        <v>99.8</v>
      </c>
      <c r="G251">
        <v>99.8</v>
      </c>
      <c r="H251">
        <v>99.8</v>
      </c>
      <c r="I251">
        <v>99.8</v>
      </c>
    </row>
    <row r="252" spans="1:9">
      <c r="A252">
        <v>486</v>
      </c>
      <c r="B252">
        <v>99.8</v>
      </c>
      <c r="C252">
        <v>99.8</v>
      </c>
      <c r="D252">
        <v>99.8</v>
      </c>
      <c r="E252">
        <v>99.8</v>
      </c>
      <c r="F252">
        <v>99.8</v>
      </c>
      <c r="G252">
        <v>99.8</v>
      </c>
      <c r="H252">
        <v>99.8</v>
      </c>
      <c r="I252">
        <v>99.8</v>
      </c>
    </row>
    <row r="253" spans="1:9">
      <c r="A253">
        <v>488</v>
      </c>
      <c r="B253">
        <v>99.8</v>
      </c>
      <c r="C253">
        <v>99.8</v>
      </c>
      <c r="D253">
        <v>99.8</v>
      </c>
      <c r="E253">
        <v>99.8</v>
      </c>
      <c r="F253">
        <v>99.8</v>
      </c>
      <c r="G253">
        <v>99.8</v>
      </c>
      <c r="H253">
        <v>99.8</v>
      </c>
      <c r="I253">
        <v>99.8</v>
      </c>
    </row>
    <row r="254" spans="1:9">
      <c r="A254">
        <v>490</v>
      </c>
      <c r="B254">
        <v>99.8</v>
      </c>
      <c r="C254">
        <v>99.8</v>
      </c>
      <c r="D254">
        <v>99.8</v>
      </c>
      <c r="E254">
        <v>99.8</v>
      </c>
      <c r="F254">
        <v>99.8</v>
      </c>
      <c r="G254">
        <v>99.8</v>
      </c>
      <c r="H254">
        <v>99.8</v>
      </c>
      <c r="I254">
        <v>99.8</v>
      </c>
    </row>
    <row r="255" spans="1:9">
      <c r="A255">
        <v>492</v>
      </c>
      <c r="B255">
        <v>99.8</v>
      </c>
      <c r="C255">
        <v>99.8</v>
      </c>
      <c r="D255">
        <v>99.8</v>
      </c>
      <c r="E255">
        <v>99.8</v>
      </c>
      <c r="F255">
        <v>99.8</v>
      </c>
      <c r="G255">
        <v>99.8</v>
      </c>
      <c r="H255">
        <v>99.8</v>
      </c>
      <c r="I255">
        <v>99.8</v>
      </c>
    </row>
    <row r="256" spans="1:9">
      <c r="A256">
        <v>494</v>
      </c>
      <c r="B256">
        <v>99.8</v>
      </c>
      <c r="C256">
        <v>99.8</v>
      </c>
      <c r="D256">
        <v>99.8</v>
      </c>
      <c r="E256">
        <v>99.8</v>
      </c>
      <c r="F256">
        <v>99.8</v>
      </c>
      <c r="G256">
        <v>99.8</v>
      </c>
      <c r="H256">
        <v>99.8</v>
      </c>
      <c r="I256">
        <v>99.8</v>
      </c>
    </row>
    <row r="257" spans="1:9">
      <c r="A257">
        <v>496</v>
      </c>
      <c r="B257">
        <v>99.8</v>
      </c>
      <c r="C257">
        <v>99.8</v>
      </c>
      <c r="D257">
        <v>99.8</v>
      </c>
      <c r="E257">
        <v>99.8</v>
      </c>
      <c r="F257">
        <v>99.8</v>
      </c>
      <c r="G257">
        <v>99.8</v>
      </c>
      <c r="H257">
        <v>99.8</v>
      </c>
      <c r="I257">
        <v>99.8</v>
      </c>
    </row>
    <row r="258" spans="1:9">
      <c r="A258">
        <v>498</v>
      </c>
      <c r="B258">
        <v>99.8</v>
      </c>
      <c r="C258">
        <v>99.8</v>
      </c>
      <c r="D258">
        <v>99.8</v>
      </c>
      <c r="E258">
        <v>99.8</v>
      </c>
      <c r="F258">
        <v>99.8</v>
      </c>
      <c r="G258">
        <v>99.8</v>
      </c>
      <c r="H258">
        <v>99.8</v>
      </c>
      <c r="I258">
        <v>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109</vt:i4>
      </vt:variant>
    </vt:vector>
  </HeadingPairs>
  <TitlesOfParts>
    <vt:vector size="155" baseType="lpstr">
      <vt:lpstr>NO2. H.F.O.B.T.(S)</vt:lpstr>
      <vt:lpstr>L.S.H.F.O.B.T.(P)</vt:lpstr>
      <vt:lpstr>NO.2 H.F.O.B.T.(P)</vt:lpstr>
      <vt:lpstr>16.08.2026 L</vt:lpstr>
      <vt:lpstr>15.08.2026</vt:lpstr>
      <vt:lpstr>10.08.2026</vt:lpstr>
      <vt:lpstr>09.08.2026 L</vt:lpstr>
      <vt:lpstr>1.08.2026 L</vt:lpstr>
      <vt:lpstr>1.08.2026</vt:lpstr>
      <vt:lpstr>30.07.2026</vt:lpstr>
      <vt:lpstr>24.07.2026</vt:lpstr>
      <vt:lpstr>18.07.2026</vt:lpstr>
      <vt:lpstr>11.07.2026</vt:lpstr>
      <vt:lpstr>04.07.2026</vt:lpstr>
      <vt:lpstr>27.06.2026</vt:lpstr>
      <vt:lpstr>24.06.2026</vt:lpstr>
      <vt:lpstr>23.06.2026</vt:lpstr>
      <vt:lpstr>22.06.2026</vt:lpstr>
      <vt:lpstr>18.06.2026 </vt:lpstr>
      <vt:lpstr>14.06.2026 </vt:lpstr>
      <vt:lpstr>06.06.2026 </vt:lpstr>
      <vt:lpstr>30.05.2026 </vt:lpstr>
      <vt:lpstr>26.05.2026</vt:lpstr>
      <vt:lpstr>23.05.2026</vt:lpstr>
      <vt:lpstr>16.05.26 </vt:lpstr>
      <vt:lpstr>09.05.26 </vt:lpstr>
      <vt:lpstr>02.05.26 </vt:lpstr>
      <vt:lpstr>17.26</vt:lpstr>
      <vt:lpstr>11.26</vt:lpstr>
      <vt:lpstr>04.26 </vt:lpstr>
      <vt:lpstr>28.26 </vt:lpstr>
      <vt:lpstr>21.26 </vt:lpstr>
      <vt:lpstr>14.26 </vt:lpstr>
      <vt:lpstr>07.26</vt:lpstr>
      <vt:lpstr>main</vt:lpstr>
      <vt:lpstr>Sheet1</vt:lpstr>
      <vt:lpstr>Overflow</vt:lpstr>
      <vt:lpstr>H.F.O.SETT.T.(P)</vt:lpstr>
      <vt:lpstr>H.F.O.SERV.T.(P)</vt:lpstr>
      <vt:lpstr>L.S.H.F.O.SETT.T.(P)</vt:lpstr>
      <vt:lpstr>MGO drain tank</vt:lpstr>
      <vt:lpstr>NO 1 H.F.O.B.T.(S)</vt:lpstr>
      <vt:lpstr>L.S.H.F.O.SERV.T.(P)</vt:lpstr>
      <vt:lpstr>M.G.O.STOR.T.(S)</vt:lpstr>
      <vt:lpstr>M.G.O.STOR.T.(P)</vt:lpstr>
      <vt:lpstr>M.G.O.SERV.T.(P)</vt:lpstr>
      <vt:lpstr>Overflow!FO_OVERFLOW_T</vt:lpstr>
      <vt:lpstr>HFO_1sb</vt:lpstr>
      <vt:lpstr>HFO_2PS</vt:lpstr>
      <vt:lpstr>HFO_2SB</vt:lpstr>
      <vt:lpstr>HFO_SERV</vt:lpstr>
      <vt:lpstr>HFO_SETT</vt:lpstr>
      <vt:lpstr>LSHFO_PS</vt:lpstr>
      <vt:lpstr>LSHFO_SERV</vt:lpstr>
      <vt:lpstr>LSHFO_SET</vt:lpstr>
      <vt:lpstr>MGO_SERV_TK</vt:lpstr>
      <vt:lpstr>MGO_STOR_PS</vt:lpstr>
      <vt:lpstr>MGO_STOR_SB</vt:lpstr>
      <vt:lpstr>mgodrain</vt:lpstr>
      <vt:lpstr>'02.05.26 '!Print_Area</vt:lpstr>
      <vt:lpstr>'04.07.2026'!Print_Area</vt:lpstr>
      <vt:lpstr>'04.26 '!Print_Area</vt:lpstr>
      <vt:lpstr>'06.06.2026 '!Print_Area</vt:lpstr>
      <vt:lpstr>'07.26'!Print_Area</vt:lpstr>
      <vt:lpstr>'09.05.26 '!Print_Area</vt:lpstr>
      <vt:lpstr>'09.08.2026 L'!Print_Area</vt:lpstr>
      <vt:lpstr>'1.08.2026'!Print_Area</vt:lpstr>
      <vt:lpstr>'1.08.2026 L'!Print_Area</vt:lpstr>
      <vt:lpstr>'10.08.2026'!Print_Area</vt:lpstr>
      <vt:lpstr>'11.07.2026'!Print_Area</vt:lpstr>
      <vt:lpstr>'11.26'!Print_Area</vt:lpstr>
      <vt:lpstr>'14.06.2026 '!Print_Area</vt:lpstr>
      <vt:lpstr>'14.26 '!Print_Area</vt:lpstr>
      <vt:lpstr>'15.08.2026'!Print_Area</vt:lpstr>
      <vt:lpstr>'16.05.26 '!Print_Area</vt:lpstr>
      <vt:lpstr>'16.08.2026 L'!Print_Area</vt:lpstr>
      <vt:lpstr>'17.26'!Print_Area</vt:lpstr>
      <vt:lpstr>'18.06.2026 '!Print_Area</vt:lpstr>
      <vt:lpstr>'18.07.2026'!Print_Area</vt:lpstr>
      <vt:lpstr>'21.26 '!Print_Area</vt:lpstr>
      <vt:lpstr>'22.06.2026'!Print_Area</vt:lpstr>
      <vt:lpstr>'23.05.2026'!Print_Area</vt:lpstr>
      <vt:lpstr>'23.06.2026'!Print_Area</vt:lpstr>
      <vt:lpstr>'24.06.2026'!Print_Area</vt:lpstr>
      <vt:lpstr>'24.07.2026'!Print_Area</vt:lpstr>
      <vt:lpstr>'26.05.2026'!Print_Area</vt:lpstr>
      <vt:lpstr>'27.06.2026'!Print_Area</vt:lpstr>
      <vt:lpstr>'28.26 '!Print_Area</vt:lpstr>
      <vt:lpstr>'30.05.2026 '!Print_Area</vt:lpstr>
      <vt:lpstr>'30.07.2026'!Print_Area</vt:lpstr>
      <vt:lpstr>main!Print_Area</vt:lpstr>
      <vt:lpstr>'02.05.26 '!trim</vt:lpstr>
      <vt:lpstr>'04.07.2026'!trim</vt:lpstr>
      <vt:lpstr>'04.26 '!trim</vt:lpstr>
      <vt:lpstr>'06.06.2026 '!trim</vt:lpstr>
      <vt:lpstr>'07.26'!trim</vt:lpstr>
      <vt:lpstr>'09.05.26 '!trim</vt:lpstr>
      <vt:lpstr>'09.08.2026 L'!trim</vt:lpstr>
      <vt:lpstr>'1.08.2026'!trim</vt:lpstr>
      <vt:lpstr>'1.08.2026 L'!trim</vt:lpstr>
      <vt:lpstr>'10.08.2026'!trim</vt:lpstr>
      <vt:lpstr>'11.07.2026'!trim</vt:lpstr>
      <vt:lpstr>'11.26'!trim</vt:lpstr>
      <vt:lpstr>'14.06.2026 '!trim</vt:lpstr>
      <vt:lpstr>'14.26 '!trim</vt:lpstr>
      <vt:lpstr>'15.08.2026'!trim</vt:lpstr>
      <vt:lpstr>'16.05.26 '!trim</vt:lpstr>
      <vt:lpstr>'16.08.2026 L'!trim</vt:lpstr>
      <vt:lpstr>'17.26'!trim</vt:lpstr>
      <vt:lpstr>'18.06.2026 '!trim</vt:lpstr>
      <vt:lpstr>'18.07.2026'!trim</vt:lpstr>
      <vt:lpstr>'21.26 '!trim</vt:lpstr>
      <vt:lpstr>'22.06.2026'!trim</vt:lpstr>
      <vt:lpstr>'23.05.2026'!trim</vt:lpstr>
      <vt:lpstr>'23.06.2026'!trim</vt:lpstr>
      <vt:lpstr>'24.06.2026'!trim</vt:lpstr>
      <vt:lpstr>'24.07.2026'!trim</vt:lpstr>
      <vt:lpstr>'26.05.2026'!trim</vt:lpstr>
      <vt:lpstr>'27.06.2026'!trim</vt:lpstr>
      <vt:lpstr>'28.26 '!trim</vt:lpstr>
      <vt:lpstr>'30.05.2026 '!trim</vt:lpstr>
      <vt:lpstr>'30.07.2026'!trim</vt:lpstr>
      <vt:lpstr>trim</vt:lpstr>
      <vt:lpstr>'02.05.26 '!trim2</vt:lpstr>
      <vt:lpstr>'04.07.2026'!trim2</vt:lpstr>
      <vt:lpstr>'04.26 '!trim2</vt:lpstr>
      <vt:lpstr>'06.06.2026 '!trim2</vt:lpstr>
      <vt:lpstr>'07.26'!trim2</vt:lpstr>
      <vt:lpstr>'09.05.26 '!trim2</vt:lpstr>
      <vt:lpstr>'09.08.2026 L'!trim2</vt:lpstr>
      <vt:lpstr>'1.08.2026'!trim2</vt:lpstr>
      <vt:lpstr>'1.08.2026 L'!trim2</vt:lpstr>
      <vt:lpstr>'10.08.2026'!trim2</vt:lpstr>
      <vt:lpstr>'11.07.2026'!trim2</vt:lpstr>
      <vt:lpstr>'11.26'!trim2</vt:lpstr>
      <vt:lpstr>'14.06.2026 '!trim2</vt:lpstr>
      <vt:lpstr>'14.26 '!trim2</vt:lpstr>
      <vt:lpstr>'15.08.2026'!trim2</vt:lpstr>
      <vt:lpstr>'16.05.26 '!trim2</vt:lpstr>
      <vt:lpstr>'16.08.2026 L'!trim2</vt:lpstr>
      <vt:lpstr>'17.26'!trim2</vt:lpstr>
      <vt:lpstr>'18.06.2026 '!trim2</vt:lpstr>
      <vt:lpstr>'18.07.2026'!trim2</vt:lpstr>
      <vt:lpstr>'21.26 '!trim2</vt:lpstr>
      <vt:lpstr>'22.06.2026'!trim2</vt:lpstr>
      <vt:lpstr>'23.05.2026'!trim2</vt:lpstr>
      <vt:lpstr>'23.06.2026'!trim2</vt:lpstr>
      <vt:lpstr>'24.06.2026'!trim2</vt:lpstr>
      <vt:lpstr>'24.07.2026'!trim2</vt:lpstr>
      <vt:lpstr>'26.05.2026'!trim2</vt:lpstr>
      <vt:lpstr>'27.06.2026'!trim2</vt:lpstr>
      <vt:lpstr>'28.26 '!trim2</vt:lpstr>
      <vt:lpstr>'30.05.2026 '!trim2</vt:lpstr>
      <vt:lpstr>'30.07.2026'!trim2</vt:lpstr>
      <vt:lpstr>trim2</vt:lpstr>
    </vt:vector>
  </TitlesOfParts>
  <Company>JKLinc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Fuel ullage tales MT ALEX</dc:title>
  <dc:creator>Jan Vanslembrouck</dc:creator>
  <cp:lastModifiedBy>USER</cp:lastModifiedBy>
  <cp:lastPrinted>2026-08-10T00:17:04Z</cp:lastPrinted>
  <dcterms:created xsi:type="dcterms:W3CDTF">2010-07-28T14:58:30Z</dcterms:created>
  <dcterms:modified xsi:type="dcterms:W3CDTF">2026-08-16T15:28:01Z</dcterms:modified>
</cp:coreProperties>
</file>