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stmaartenskliniek-my.sharepoint.com/personal/c_ensink_maartenskliniek_nl/Documents/Documents/GitHub/MovingReality/"/>
    </mc:Choice>
  </mc:AlternateContent>
  <xr:revisionPtr revIDLastSave="155" documentId="13_ncr:1_{6C552DEC-7E71-4674-8EB0-B6A93E50301C}" xr6:coauthVersionLast="47" xr6:coauthVersionMax="47" xr10:uidLastSave="{92B8442D-4A48-465F-AB50-CA70A3D09479}"/>
  <bookViews>
    <workbookView xWindow="-108" yWindow="-108" windowWidth="23256" windowHeight="12576" xr2:uid="{00000000-000D-0000-FFFF-FFFF00000000}"/>
  </bookViews>
  <sheets>
    <sheet name="SUS" sheetId="1" r:id="rId1"/>
    <sheet name="Blad1" sheetId="2" r:id="rId2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2" i="1"/>
  <c r="H15" i="2"/>
  <c r="H30" i="2"/>
  <c r="G3" i="2"/>
  <c r="G4" i="2"/>
  <c r="G5" i="2"/>
  <c r="G6" i="2"/>
  <c r="G8" i="2"/>
  <c r="G9" i="2"/>
  <c r="G10" i="2"/>
  <c r="G11" i="2"/>
  <c r="G12" i="2"/>
  <c r="G13" i="2"/>
  <c r="G2" i="2"/>
  <c r="E14" i="2"/>
  <c r="C14" i="2"/>
  <c r="B14" i="2"/>
  <c r="D14" i="2"/>
  <c r="C17" i="1"/>
  <c r="B17" i="1"/>
  <c r="B16" i="1"/>
  <c r="O2" i="1"/>
  <c r="Q2" i="1"/>
  <c r="S2" i="1"/>
  <c r="U2" i="1"/>
  <c r="W2" i="1"/>
  <c r="W12" i="1" s="1"/>
  <c r="W13" i="1" s="1"/>
  <c r="K2" i="1"/>
  <c r="M2" i="1"/>
  <c r="Y11" i="1"/>
  <c r="Y12" i="1" s="1"/>
  <c r="Y13" i="1" s="1"/>
  <c r="W11" i="1"/>
  <c r="Y10" i="1"/>
  <c r="W10" i="1"/>
  <c r="Y9" i="1"/>
  <c r="W9" i="1"/>
  <c r="Y8" i="1"/>
  <c r="W8" i="1"/>
  <c r="Y7" i="1"/>
  <c r="W7" i="1"/>
  <c r="Y6" i="1"/>
  <c r="W6" i="1"/>
  <c r="Y5" i="1"/>
  <c r="W5" i="1"/>
  <c r="Y4" i="1"/>
  <c r="W4" i="1"/>
  <c r="Y3" i="1"/>
  <c r="W3" i="1"/>
  <c r="Y2" i="1"/>
  <c r="U11" i="1"/>
  <c r="S11" i="1"/>
  <c r="Q11" i="1"/>
  <c r="O11" i="1"/>
  <c r="M11" i="1"/>
  <c r="K11" i="1"/>
  <c r="I11" i="1"/>
  <c r="G11" i="1"/>
  <c r="E11" i="1"/>
  <c r="C11" i="1"/>
  <c r="U10" i="1"/>
  <c r="S10" i="1"/>
  <c r="Q10" i="1"/>
  <c r="O10" i="1"/>
  <c r="M10" i="1"/>
  <c r="K10" i="1"/>
  <c r="I10" i="1"/>
  <c r="G10" i="1"/>
  <c r="E10" i="1"/>
  <c r="C10" i="1"/>
  <c r="U9" i="1"/>
  <c r="S9" i="1"/>
  <c r="Q9" i="1"/>
  <c r="O9" i="1"/>
  <c r="M9" i="1"/>
  <c r="K9" i="1"/>
  <c r="I9" i="1"/>
  <c r="G9" i="1"/>
  <c r="E9" i="1"/>
  <c r="C9" i="1"/>
  <c r="U8" i="1"/>
  <c r="S8" i="1"/>
  <c r="Q8" i="1"/>
  <c r="O8" i="1"/>
  <c r="M8" i="1"/>
  <c r="K8" i="1"/>
  <c r="I8" i="1"/>
  <c r="G8" i="1"/>
  <c r="E8" i="1"/>
  <c r="C8" i="1"/>
  <c r="U7" i="1"/>
  <c r="S7" i="1"/>
  <c r="Q7" i="1"/>
  <c r="O7" i="1"/>
  <c r="M7" i="1"/>
  <c r="K7" i="1"/>
  <c r="I7" i="1"/>
  <c r="G7" i="1"/>
  <c r="E7" i="1"/>
  <c r="C7" i="1"/>
  <c r="U6" i="1"/>
  <c r="S6" i="1"/>
  <c r="Q6" i="1"/>
  <c r="O6" i="1"/>
  <c r="M6" i="1"/>
  <c r="K6" i="1"/>
  <c r="I6" i="1"/>
  <c r="G6" i="1"/>
  <c r="E6" i="1"/>
  <c r="C6" i="1"/>
  <c r="U5" i="1"/>
  <c r="U12" i="1" s="1"/>
  <c r="U13" i="1" s="1"/>
  <c r="S5" i="1"/>
  <c r="Q5" i="1"/>
  <c r="O5" i="1"/>
  <c r="M5" i="1"/>
  <c r="K5" i="1"/>
  <c r="I5" i="1"/>
  <c r="G5" i="1"/>
  <c r="E5" i="1"/>
  <c r="C5" i="1"/>
  <c r="U4" i="1"/>
  <c r="S4" i="1"/>
  <c r="Q4" i="1"/>
  <c r="O4" i="1"/>
  <c r="M4" i="1"/>
  <c r="K4" i="1"/>
  <c r="I4" i="1"/>
  <c r="G4" i="1"/>
  <c r="E4" i="1"/>
  <c r="C4" i="1"/>
  <c r="U3" i="1"/>
  <c r="S3" i="1"/>
  <c r="Q3" i="1"/>
  <c r="Q12" i="1" s="1"/>
  <c r="Q13" i="1" s="1"/>
  <c r="O3" i="1"/>
  <c r="O12" i="1" s="1"/>
  <c r="O13" i="1" s="1"/>
  <c r="M3" i="1"/>
  <c r="K3" i="1"/>
  <c r="I3" i="1"/>
  <c r="G3" i="1"/>
  <c r="E3" i="1"/>
  <c r="C3" i="1"/>
  <c r="S12" i="1"/>
  <c r="S13" i="1" s="1"/>
  <c r="I2" i="1"/>
  <c r="G2" i="1"/>
  <c r="G12" i="1" s="1"/>
  <c r="G13" i="1" s="1"/>
  <c r="E2" i="1"/>
  <c r="C2" i="1"/>
  <c r="C12" i="1" l="1"/>
  <c r="C13" i="1" s="1"/>
  <c r="M12" i="1"/>
  <c r="M13" i="1" s="1"/>
  <c r="K12" i="1"/>
  <c r="K13" i="1" s="1"/>
  <c r="I12" i="1"/>
  <c r="I13" i="1" s="1"/>
  <c r="E12" i="1"/>
  <c r="E13" i="1" s="1"/>
</calcChain>
</file>

<file path=xl/sharedStrings.xml><?xml version="1.0" encoding="utf-8"?>
<sst xmlns="http://schemas.openxmlformats.org/spreadsheetml/2006/main" count="51" uniqueCount="49">
  <si>
    <t>Item</t>
  </si>
  <si>
    <t>pp02</t>
  </si>
  <si>
    <t>Score pp02</t>
  </si>
  <si>
    <t>pp03</t>
  </si>
  <si>
    <t>Score pp03</t>
  </si>
  <si>
    <t>pp05</t>
  </si>
  <si>
    <t>Score pp05</t>
  </si>
  <si>
    <t>pp06</t>
  </si>
  <si>
    <t>Score pp06</t>
  </si>
  <si>
    <t>pp07</t>
  </si>
  <si>
    <t>Score pp07</t>
  </si>
  <si>
    <t>pp08</t>
  </si>
  <si>
    <t>Score pp08</t>
  </si>
  <si>
    <t>pp10</t>
  </si>
  <si>
    <t>Score pp10</t>
  </si>
  <si>
    <t>pp11</t>
  </si>
  <si>
    <t>Score pp11</t>
  </si>
  <si>
    <t>pp12</t>
  </si>
  <si>
    <t>Score pp12</t>
  </si>
  <si>
    <t>Somscore</t>
  </si>
  <si>
    <t>Overall value SUS</t>
  </si>
  <si>
    <t>pp01</t>
  </si>
  <si>
    <t>Score pp01</t>
  </si>
  <si>
    <t>pp04</t>
  </si>
  <si>
    <t>Score pp04</t>
  </si>
  <si>
    <t>pp09</t>
  </si>
  <si>
    <t>Score pp09</t>
  </si>
  <si>
    <t>Median:</t>
  </si>
  <si>
    <t>IQR:</t>
  </si>
  <si>
    <t>Participant ID</t>
  </si>
  <si>
    <t>PP001</t>
  </si>
  <si>
    <t>PP002</t>
  </si>
  <si>
    <t>PP003</t>
  </si>
  <si>
    <t>PP004</t>
  </si>
  <si>
    <t>PP005</t>
  </si>
  <si>
    <t>PP006</t>
  </si>
  <si>
    <t>PP007</t>
  </si>
  <si>
    <t>PP008</t>
  </si>
  <si>
    <t>PP009</t>
  </si>
  <si>
    <t>PP010</t>
  </si>
  <si>
    <t>PP011</t>
  </si>
  <si>
    <t>PP012</t>
  </si>
  <si>
    <t>Average</t>
  </si>
  <si>
    <t>SD</t>
  </si>
  <si>
    <t>mean FSA without feedback</t>
  </si>
  <si>
    <t>mean FSA with feedback</t>
  </si>
  <si>
    <t>Difference</t>
  </si>
  <si>
    <t>SUS score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</si>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</sst>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3" xfId="0" applyBorder="1"/>
    <xf numFmtId="0" fontId="3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0" fillId="0" borderId="0" xfId="0" applyNumberFormat="1" applyFont="1"/>
    <xf numFmtId="165" fontId="4" fillId="0" borderId="0" xfId="0" applyNumberFormat="1" applyFont="1" applyAlignment="1">
      <alignment horizontal="center" vertical="center" wrapText="1"/>
    </xf>
    <xf numFmtId="0" fontId="1" fillId="0" borderId="0" xfId="0" applyFont="1" applyFill="1" applyBorder="1"/>
    <xf numFmtId="0" fontId="5" fillId="0" borderId="0" xfId="0" applyFont="1"/>
  </cellXfs>
  <cellStyles count="1">
    <cellStyle name="Standaard" xfId="0" builtinId="0"/>
  </cellStyles>
  <dxfs count="3"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Individual SUS</a:t>
            </a:r>
            <a:r>
              <a:rPr lang="nl-NL" baseline="0"/>
              <a:t> scores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1E9-477A-B3F8-8BEA4F0F01C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1E9-477A-B3F8-8BEA4F0F01C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1E9-477A-B3F8-8BEA4F0F01C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1E9-477A-B3F8-8BEA4F0F01C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E9-477A-B3F8-8BEA4F0F01C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1E9-477A-B3F8-8BEA4F0F01C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E9-477A-B3F8-8BEA4F0F01C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1E9-477A-B3F8-8BEA4F0F01C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E9-477A-B3F8-8BEA4F0F01C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E9-477A-B3F8-8BEA4F0F01C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1E9-477A-B3F8-8BEA4F0F01C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1E9-477A-B3F8-8BEA4F0F01C5}"/>
              </c:ext>
            </c:extLst>
          </c:dPt>
          <c:cat>
            <c:strRef>
              <c:f>(SUS!$B$1,SUS!$D$1,SUS!$F$1,SUS!$H$1,SUS!$J$1,SUS!$L$1,SUS!$N$1,SUS!$P$1,SUS!$R$1,SUS!$T$1,SUS!$V$1,SUS!$X$1)</c:f>
              <c:strCache>
                <c:ptCount val="12"/>
                <c:pt idx="0">
                  <c:v>pp01</c:v>
                </c:pt>
                <c:pt idx="1">
                  <c:v>pp02</c:v>
                </c:pt>
                <c:pt idx="2">
                  <c:v>pp03</c:v>
                </c:pt>
                <c:pt idx="3">
                  <c:v>pp04</c:v>
                </c:pt>
                <c:pt idx="4">
                  <c:v>pp05</c:v>
                </c:pt>
                <c:pt idx="5">
                  <c:v>pp06</c:v>
                </c:pt>
                <c:pt idx="6">
                  <c:v>pp07</c:v>
                </c:pt>
                <c:pt idx="7">
                  <c:v>pp08</c:v>
                </c:pt>
                <c:pt idx="8">
                  <c:v>pp09</c:v>
                </c:pt>
                <c:pt idx="9">
                  <c:v>pp10</c:v>
                </c:pt>
                <c:pt idx="10">
                  <c:v>pp11</c:v>
                </c:pt>
                <c:pt idx="11">
                  <c:v>pp12</c:v>
                </c:pt>
              </c:strCache>
            </c:strRef>
          </c:cat>
          <c:val>
            <c:numRef>
              <c:f>(SUS!$C$13,SUS!$E$13,SUS!$G$13,SUS!$I$13,SUS!$K$13,SUS!$M$13,SUS!$O$13,SUS!$Q$13,SUS!$S$13,SUS!$U$13,SUS!$W$13,SUS!$Y$13)</c:f>
              <c:numCache>
                <c:formatCode>General</c:formatCode>
                <c:ptCount val="12"/>
                <c:pt idx="0">
                  <c:v>97.5</c:v>
                </c:pt>
                <c:pt idx="1">
                  <c:v>80</c:v>
                </c:pt>
                <c:pt idx="2">
                  <c:v>75</c:v>
                </c:pt>
                <c:pt idx="3">
                  <c:v>82.5</c:v>
                </c:pt>
                <c:pt idx="4">
                  <c:v>87.5</c:v>
                </c:pt>
                <c:pt idx="5">
                  <c:v>72.5</c:v>
                </c:pt>
                <c:pt idx="6">
                  <c:v>75</c:v>
                </c:pt>
                <c:pt idx="7">
                  <c:v>85</c:v>
                </c:pt>
                <c:pt idx="8">
                  <c:v>90</c:v>
                </c:pt>
                <c:pt idx="9">
                  <c:v>90</c:v>
                </c:pt>
                <c:pt idx="10">
                  <c:v>100</c:v>
                </c:pt>
                <c:pt idx="1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9-477A-B3F8-8BEA4F0F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559200"/>
        <c:axId val="325211400"/>
      </c:barChart>
      <c:scatterChart>
        <c:scatterStyle val="lineMarker"/>
        <c:varyColors val="0"/>
        <c:ser>
          <c:idx val="1"/>
          <c:order val="1"/>
          <c:tx>
            <c:v>Cut-off value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</c:numLit>
          </c:xVal>
          <c:yVal>
            <c:numLit>
              <c:formatCode>General</c:formatCode>
              <c:ptCount val="14"/>
              <c:pt idx="0">
                <c:v>68</c:v>
              </c:pt>
              <c:pt idx="1">
                <c:v>68</c:v>
              </c:pt>
              <c:pt idx="2">
                <c:v>68</c:v>
              </c:pt>
              <c:pt idx="3">
                <c:v>68</c:v>
              </c:pt>
              <c:pt idx="4">
                <c:v>68</c:v>
              </c:pt>
              <c:pt idx="5">
                <c:v>68</c:v>
              </c:pt>
              <c:pt idx="6">
                <c:v>68</c:v>
              </c:pt>
              <c:pt idx="7">
                <c:v>68</c:v>
              </c:pt>
              <c:pt idx="8">
                <c:v>68</c:v>
              </c:pt>
              <c:pt idx="9">
                <c:v>68</c:v>
              </c:pt>
              <c:pt idx="10">
                <c:v>68</c:v>
              </c:pt>
              <c:pt idx="11">
                <c:v>68</c:v>
              </c:pt>
              <c:pt idx="12">
                <c:v>68</c:v>
              </c:pt>
              <c:pt idx="13">
                <c:v>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8-EDFF-4CF3-8CBB-13626C135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59200"/>
        <c:axId val="325211400"/>
      </c:scatterChart>
      <c:catAx>
        <c:axId val="31955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Participant ID</a:t>
                </a:r>
              </a:p>
            </c:rich>
          </c:tx>
          <c:layout>
            <c:manualLayout>
              <c:xMode val="edge"/>
              <c:yMode val="edge"/>
              <c:x val="0.42828295050652676"/>
              <c:y val="0.90101017378282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5211400"/>
        <c:crosses val="autoZero"/>
        <c:auto val="1"/>
        <c:lblAlgn val="ctr"/>
        <c:lblOffset val="100"/>
        <c:noMultiLvlLbl val="0"/>
      </c:catAx>
      <c:valAx>
        <c:axId val="325211400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SUS score (0-100)</a:t>
                </a:r>
              </a:p>
            </c:rich>
          </c:tx>
          <c:layout>
            <c:manualLayout>
              <c:xMode val="edge"/>
              <c:yMode val="edge"/>
              <c:x val="1.6406247981514768E-2"/>
              <c:y val="0.30226956444388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955920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Effect</a:t>
            </a:r>
            <a:r>
              <a:rPr lang="nl-NL" baseline="0"/>
              <a:t> feedback on FSA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Lit>
              <c:ptCount val="2"/>
              <c:pt idx="0">
                <c:v>Without feedback</c:v>
              </c:pt>
              <c:pt idx="1">
                <c:v>With feedback</c:v>
              </c:pt>
            </c:strLit>
          </c:cat>
          <c:val>
            <c:numRef>
              <c:f>(Blad1!$B$2,Blad1!$D$2)</c:f>
              <c:numCache>
                <c:formatCode>0.0</c:formatCode>
                <c:ptCount val="2"/>
                <c:pt idx="0">
                  <c:v>5.3174500023504301</c:v>
                </c:pt>
                <c:pt idx="1">
                  <c:v>20.847647894183599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6-4505-9700-158EF841C001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Lit>
              <c:ptCount val="2"/>
              <c:pt idx="0">
                <c:v>Without feedback</c:v>
              </c:pt>
              <c:pt idx="1">
                <c:v>With feedback</c:v>
              </c:pt>
            </c:strLit>
          </c:cat>
          <c:val>
            <c:numRef>
              <c:f>(Blad1!$B$3,Blad1!$D$3)</c:f>
              <c:numCache>
                <c:formatCode>0.0</c:formatCode>
                <c:ptCount val="2"/>
                <c:pt idx="0">
                  <c:v>27.1678860181887</c:v>
                </c:pt>
                <c:pt idx="1">
                  <c:v>48.490576200099802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6-4505-9700-158EF841C001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Lit>
              <c:ptCount val="2"/>
              <c:pt idx="0">
                <c:v>Without feedback</c:v>
              </c:pt>
              <c:pt idx="1">
                <c:v>With feedback</c:v>
              </c:pt>
            </c:strLit>
          </c:cat>
          <c:val>
            <c:numRef>
              <c:f>(Blad1!$B$4,Blad1!$D$4)</c:f>
              <c:numCache>
                <c:formatCode>0.0</c:formatCode>
                <c:ptCount val="2"/>
                <c:pt idx="0">
                  <c:v>6.3456933489187204</c:v>
                </c:pt>
                <c:pt idx="1">
                  <c:v>10.1258133056575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66-4505-9700-158EF841C001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Lit>
              <c:ptCount val="2"/>
              <c:pt idx="0">
                <c:v>Without feedback</c:v>
              </c:pt>
              <c:pt idx="1">
                <c:v>With feedback</c:v>
              </c:pt>
            </c:strLit>
          </c:cat>
          <c:val>
            <c:numRef>
              <c:f>(Blad1!$B$5,Blad1!$D$5)</c:f>
              <c:numCache>
                <c:formatCode>0.0</c:formatCode>
                <c:ptCount val="2"/>
                <c:pt idx="0">
                  <c:v>22.7713685803065</c:v>
                </c:pt>
                <c:pt idx="1">
                  <c:v>23.016056954001002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66-4505-9700-158EF841C001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Lit>
              <c:ptCount val="2"/>
              <c:pt idx="0">
                <c:v>Without feedback</c:v>
              </c:pt>
              <c:pt idx="1">
                <c:v>With feedback</c:v>
              </c:pt>
            </c:strLit>
          </c:cat>
          <c:val>
            <c:numRef>
              <c:f>(Blad1!$B$6,Blad1!$D$6)</c:f>
              <c:numCache>
                <c:formatCode>0.0</c:formatCode>
                <c:ptCount val="2"/>
                <c:pt idx="0">
                  <c:v>18.425573566168701</c:v>
                </c:pt>
                <c:pt idx="1">
                  <c:v>34.018930375020098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66-4505-9700-158EF841C001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Lit>
              <c:ptCount val="2"/>
              <c:pt idx="0">
                <c:v>Without feedback</c:v>
              </c:pt>
              <c:pt idx="1">
                <c:v>With feedback</c:v>
              </c:pt>
            </c:strLit>
          </c:cat>
          <c:val>
            <c:numRef>
              <c:f>(Blad1!$B$7,Blad1!$D$8)</c:f>
              <c:numCache>
                <c:formatCode>0.0</c:formatCode>
                <c:ptCount val="2"/>
                <c:pt idx="0">
                  <c:v>29.738606781940401</c:v>
                </c:pt>
                <c:pt idx="1">
                  <c:v>25.352631586815701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66-4505-9700-158EF841C001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Lit>
              <c:ptCount val="2"/>
              <c:pt idx="0">
                <c:v>Without feedback</c:v>
              </c:pt>
              <c:pt idx="1">
                <c:v>With feedback</c:v>
              </c:pt>
            </c:strLit>
          </c:cat>
          <c:val>
            <c:numRef>
              <c:f>(Blad1!$B$8,Blad1!$D$9)</c:f>
              <c:numCache>
                <c:formatCode>0.0</c:formatCode>
                <c:ptCount val="2"/>
                <c:pt idx="0">
                  <c:v>11.950785065488301</c:v>
                </c:pt>
                <c:pt idx="1">
                  <c:v>37.649130391084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66-4505-9700-158EF841C001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Lit>
              <c:ptCount val="2"/>
              <c:pt idx="0">
                <c:v>Without feedback</c:v>
              </c:pt>
              <c:pt idx="1">
                <c:v>With feedback</c:v>
              </c:pt>
            </c:strLit>
          </c:cat>
          <c:val>
            <c:numRef>
              <c:f>(Blad1!$B$9,Blad1!$D$10)</c:f>
              <c:numCache>
                <c:formatCode>0.0</c:formatCode>
                <c:ptCount val="2"/>
                <c:pt idx="0">
                  <c:v>23.736438968898799</c:v>
                </c:pt>
                <c:pt idx="1">
                  <c:v>38.980592363193601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66-4505-9700-158EF841C001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Lit>
              <c:ptCount val="2"/>
              <c:pt idx="0">
                <c:v>Without feedback</c:v>
              </c:pt>
              <c:pt idx="1">
                <c:v>With feedback</c:v>
              </c:pt>
            </c:strLit>
          </c:cat>
          <c:val>
            <c:numRef>
              <c:f>(Blad1!$B$10,Blad1!$D$11)</c:f>
              <c:numCache>
                <c:formatCode>0.0</c:formatCode>
                <c:ptCount val="2"/>
                <c:pt idx="0">
                  <c:v>20.883715269167499</c:v>
                </c:pt>
                <c:pt idx="1">
                  <c:v>25.3778002460813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66-4505-9700-158EF841C001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Lit>
              <c:ptCount val="2"/>
              <c:pt idx="0">
                <c:v>Without feedback</c:v>
              </c:pt>
              <c:pt idx="1">
                <c:v>With feedback</c:v>
              </c:pt>
            </c:strLit>
          </c:cat>
          <c:val>
            <c:numRef>
              <c:f>(Blad1!$B$11,Blad1!$D$12)</c:f>
              <c:numCache>
                <c:formatCode>0.0</c:formatCode>
                <c:ptCount val="2"/>
                <c:pt idx="0">
                  <c:v>18.286423476922302</c:v>
                </c:pt>
                <c:pt idx="1">
                  <c:v>13.5887214489354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66-4505-9700-158EF841C001}"/>
            </c:ext>
          </c:extLst>
        </c:ser>
        <c:ser>
          <c:idx val="10"/>
          <c:order val="10"/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strLit>
              <c:ptCount val="2"/>
              <c:pt idx="0">
                <c:v>Without feedback</c:v>
              </c:pt>
              <c:pt idx="1">
                <c:v>With feedback</c:v>
              </c:pt>
            </c:strLit>
          </c:cat>
          <c:val>
            <c:numRef>
              <c:f>(Blad1!$B$12,Blad1!$D$13)</c:f>
              <c:numCache>
                <c:formatCode>0.0</c:formatCode>
                <c:ptCount val="2"/>
                <c:pt idx="0">
                  <c:v>8.8142215697255804</c:v>
                </c:pt>
                <c:pt idx="1">
                  <c:v>38.637573795722297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66-4505-9700-158EF841C001}"/>
            </c:ext>
          </c:extLst>
        </c:ser>
        <c:ser>
          <c:idx val="11"/>
          <c:order val="11"/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strLit>
              <c:ptCount val="2"/>
              <c:pt idx="0">
                <c:v>Without feedback</c:v>
              </c:pt>
              <c:pt idx="1">
                <c:v>With feedback</c:v>
              </c:pt>
            </c:strLit>
          </c:cat>
          <c:val>
            <c:numRef>
              <c:f>(Blad1!$B$13,Blad1!#REF!)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66-4505-9700-158EF841C001}"/>
            </c:ext>
          </c:extLst>
        </c:ser>
        <c:ser>
          <c:idx val="12"/>
          <c:order val="12"/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Lit>
              <c:ptCount val="2"/>
              <c:pt idx="0">
                <c:v>Without feedback</c:v>
              </c:pt>
              <c:pt idx="1">
                <c:v>With feedback</c:v>
              </c:pt>
            </c:strLit>
          </c:cat>
          <c:val>
            <c:numRef>
              <c:f>(Blad1!$B$14,Blad1!$D$14)</c:f>
              <c:numCache>
                <c:formatCode>0.0</c:formatCode>
                <c:ptCount val="2"/>
                <c:pt idx="0">
                  <c:v>17.770249180949538</c:v>
                </c:pt>
                <c:pt idx="1">
                  <c:v>28.735043141890397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66-4505-9700-158EF841C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84376"/>
        <c:axId val="461080416"/>
      </c:lineChart>
      <c:catAx>
        <c:axId val="46108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1080416"/>
        <c:crosses val="autoZero"/>
        <c:auto val="0"/>
        <c:lblAlgn val="ctr"/>
        <c:lblOffset val="100"/>
        <c:noMultiLvlLbl val="0"/>
      </c:catAx>
      <c:valAx>
        <c:axId val="461080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FSA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108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SUS versus </a:t>
            </a:r>
            <a:r>
              <a:rPr lang="nl-NL" baseline="0"/>
              <a:t>FSA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03394509769311"/>
          <c:y val="0.1363000929471529"/>
          <c:w val="0.82176831891664637"/>
          <c:h val="0.72293476352016994"/>
        </c:manualLayout>
      </c:layout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Blad1!$G$2:$G$13</c:f>
              <c:numCache>
                <c:formatCode>0.0</c:formatCode>
                <c:ptCount val="12"/>
                <c:pt idx="0">
                  <c:v>15.530197891833168</c:v>
                </c:pt>
                <c:pt idx="1">
                  <c:v>21.322690181911103</c:v>
                </c:pt>
                <c:pt idx="2">
                  <c:v>3.7801199567387798</c:v>
                </c:pt>
                <c:pt idx="3">
                  <c:v>0.24468837369450114</c:v>
                </c:pt>
                <c:pt idx="4">
                  <c:v>15.593356808851397</c:v>
                </c:pt>
                <c:pt idx="6">
                  <c:v>13.4018465213274</c:v>
                </c:pt>
                <c:pt idx="7">
                  <c:v>13.912691422185201</c:v>
                </c:pt>
                <c:pt idx="8">
                  <c:v>18.096877094026102</c:v>
                </c:pt>
                <c:pt idx="9">
                  <c:v>7.0913767691589982</c:v>
                </c:pt>
                <c:pt idx="10">
                  <c:v>4.7744998792098201</c:v>
                </c:pt>
                <c:pt idx="11">
                  <c:v>18.832746272403796</c:v>
                </c:pt>
              </c:numCache>
            </c:numRef>
          </c:xVal>
          <c:yVal>
            <c:numRef>
              <c:f>Blad1!$H$2:$H$13</c:f>
              <c:numCache>
                <c:formatCode>General</c:formatCode>
                <c:ptCount val="12"/>
                <c:pt idx="0">
                  <c:v>97.5</c:v>
                </c:pt>
                <c:pt idx="1">
                  <c:v>80</c:v>
                </c:pt>
                <c:pt idx="2">
                  <c:v>75</c:v>
                </c:pt>
                <c:pt idx="3">
                  <c:v>82.5</c:v>
                </c:pt>
                <c:pt idx="4">
                  <c:v>87.5</c:v>
                </c:pt>
                <c:pt idx="5">
                  <c:v>72.5</c:v>
                </c:pt>
                <c:pt idx="6">
                  <c:v>75</c:v>
                </c:pt>
                <c:pt idx="7">
                  <c:v>85</c:v>
                </c:pt>
                <c:pt idx="8">
                  <c:v>90</c:v>
                </c:pt>
                <c:pt idx="9">
                  <c:v>90</c:v>
                </c:pt>
                <c:pt idx="10">
                  <c:v>100</c:v>
                </c:pt>
                <c:pt idx="1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EC-41A2-85C4-FB4E9B26B1A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Blad1!$G$2:$G$13</c:f>
              <c:numCache>
                <c:formatCode>0.0</c:formatCode>
                <c:ptCount val="12"/>
                <c:pt idx="0">
                  <c:v>15.530197891833168</c:v>
                </c:pt>
                <c:pt idx="1">
                  <c:v>21.322690181911103</c:v>
                </c:pt>
                <c:pt idx="2">
                  <c:v>3.7801199567387798</c:v>
                </c:pt>
                <c:pt idx="3">
                  <c:v>0.24468837369450114</c:v>
                </c:pt>
                <c:pt idx="4">
                  <c:v>15.593356808851397</c:v>
                </c:pt>
                <c:pt idx="6">
                  <c:v>13.4018465213274</c:v>
                </c:pt>
                <c:pt idx="7">
                  <c:v>13.912691422185201</c:v>
                </c:pt>
                <c:pt idx="8">
                  <c:v>18.096877094026102</c:v>
                </c:pt>
                <c:pt idx="9">
                  <c:v>7.0913767691589982</c:v>
                </c:pt>
                <c:pt idx="10">
                  <c:v>4.7744998792098201</c:v>
                </c:pt>
                <c:pt idx="11">
                  <c:v>18.832746272403796</c:v>
                </c:pt>
              </c:numCache>
            </c:numRef>
          </c:xVal>
          <c:yVal>
            <c:numRef>
              <c:f>Blad1!$H$2:$H$13</c:f>
              <c:numCache>
                <c:formatCode>General</c:formatCode>
                <c:ptCount val="12"/>
                <c:pt idx="0">
                  <c:v>97.5</c:v>
                </c:pt>
                <c:pt idx="1">
                  <c:v>80</c:v>
                </c:pt>
                <c:pt idx="2">
                  <c:v>75</c:v>
                </c:pt>
                <c:pt idx="3">
                  <c:v>82.5</c:v>
                </c:pt>
                <c:pt idx="4">
                  <c:v>87.5</c:v>
                </c:pt>
                <c:pt idx="5">
                  <c:v>72.5</c:v>
                </c:pt>
                <c:pt idx="6">
                  <c:v>75</c:v>
                </c:pt>
                <c:pt idx="7">
                  <c:v>85</c:v>
                </c:pt>
                <c:pt idx="8">
                  <c:v>90</c:v>
                </c:pt>
                <c:pt idx="9">
                  <c:v>90</c:v>
                </c:pt>
                <c:pt idx="10">
                  <c:v>100</c:v>
                </c:pt>
                <c:pt idx="1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EC-41A2-85C4-FB4E9B26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55784"/>
        <c:axId val="562209304"/>
      </c:scatterChart>
      <c:valAx>
        <c:axId val="39645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FSA</a:t>
                </a:r>
                <a:r>
                  <a:rPr lang="nl-NL" baseline="0"/>
                  <a:t> DIFFERENCE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2209304"/>
        <c:crosses val="autoZero"/>
        <c:crossBetween val="midCat"/>
      </c:valAx>
      <c:valAx>
        <c:axId val="56220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SUS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64557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SUS versus </a:t>
            </a:r>
            <a:r>
              <a:rPr lang="nl-NL" baseline="0"/>
              <a:t>PROPULSION DIFFERENCE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03394509769311"/>
          <c:y val="0.1363000929471529"/>
          <c:w val="0.82176831891664637"/>
          <c:h val="0.72293476352016994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xVal>
            <c:numRef>
              <c:f>Blad1!$H$17:$H$28</c:f>
              <c:numCache>
                <c:formatCode>General</c:formatCode>
                <c:ptCount val="12"/>
                <c:pt idx="0">
                  <c:v>0.22217496976442336</c:v>
                </c:pt>
                <c:pt idx="1">
                  <c:v>6.2474214752208101E-2</c:v>
                </c:pt>
                <c:pt idx="2">
                  <c:v>5.4424390072982415E-2</c:v>
                </c:pt>
                <c:pt idx="3">
                  <c:v>4.9913325039796896E-2</c:v>
                </c:pt>
                <c:pt idx="4">
                  <c:v>9.5656708697372472E-2</c:v>
                </c:pt>
                <c:pt idx="5">
                  <c:v>-2.8489595024990017E-2</c:v>
                </c:pt>
                <c:pt idx="6">
                  <c:v>5.5991747554743981E-2</c:v>
                </c:pt>
                <c:pt idx="7">
                  <c:v>6.3179316501358718E-2</c:v>
                </c:pt>
                <c:pt idx="8">
                  <c:v>2.570275638745842E-2</c:v>
                </c:pt>
                <c:pt idx="9">
                  <c:v>0.24371089851710029</c:v>
                </c:pt>
                <c:pt idx="10">
                  <c:v>3.3667178254744579E-2</c:v>
                </c:pt>
                <c:pt idx="11">
                  <c:v>8.8972343415214206E-2</c:v>
                </c:pt>
              </c:numCache>
            </c:numRef>
          </c:xVal>
          <c:yVal>
            <c:numRef>
              <c:f>Blad1!$H$2:$H$13</c:f>
              <c:numCache>
                <c:formatCode>General</c:formatCode>
                <c:ptCount val="12"/>
                <c:pt idx="0">
                  <c:v>97.5</c:v>
                </c:pt>
                <c:pt idx="1">
                  <c:v>80</c:v>
                </c:pt>
                <c:pt idx="2">
                  <c:v>75</c:v>
                </c:pt>
                <c:pt idx="3">
                  <c:v>82.5</c:v>
                </c:pt>
                <c:pt idx="4">
                  <c:v>87.5</c:v>
                </c:pt>
                <c:pt idx="5">
                  <c:v>72.5</c:v>
                </c:pt>
                <c:pt idx="6">
                  <c:v>75</c:v>
                </c:pt>
                <c:pt idx="7">
                  <c:v>85</c:v>
                </c:pt>
                <c:pt idx="8">
                  <c:v>90</c:v>
                </c:pt>
                <c:pt idx="9">
                  <c:v>90</c:v>
                </c:pt>
                <c:pt idx="10">
                  <c:v>100</c:v>
                </c:pt>
                <c:pt idx="1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F2-4EE0-B688-A9FBB2138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55784"/>
        <c:axId val="562209304"/>
      </c:scatterChart>
      <c:valAx>
        <c:axId val="39645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FSA</a:t>
                </a:r>
                <a:r>
                  <a:rPr lang="nl-NL" baseline="0"/>
                  <a:t> DIFFERENCE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2209304"/>
        <c:crosses val="autoZero"/>
        <c:crossBetween val="midCat"/>
      </c:valAx>
      <c:valAx>
        <c:axId val="56220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SUS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64557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441476</xdr:colOff>
      <xdr:row>18</xdr:row>
      <xdr:rowOff>122161</xdr:rowOff>
    </xdr:from>
    <xdr:to>
      <xdr:col>17</xdr:col>
      <xdr:colOff>175381</xdr:colOff>
      <xdr:row>33</xdr:row>
      <xdr:rowOff>143933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2A81A27-0DE2-313A-B8AC-5676AD6B6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611589</xdr:colOff>
      <xdr:row>2</xdr:row>
      <xdr:rowOff>82163</xdr:rowOff>
    </xdr:from>
    <xdr:to>
      <xdr:col>30</xdr:col>
      <xdr:colOff>189177</xdr:colOff>
      <xdr:row>22</xdr:row>
      <xdr:rowOff>127882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8B01E26-2275-0B07-24D6-B8B5434F6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72886</xdr:colOff>
      <xdr:row>0</xdr:row>
      <xdr:rowOff>180892</xdr:rowOff>
    </xdr:from>
    <xdr:to>
      <xdr:col>21</xdr:col>
      <xdr:colOff>64604</xdr:colOff>
      <xdr:row>19</xdr:row>
      <xdr:rowOff>98065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6EF6E0F-F9F1-75C6-AB62-33505BB68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88129</xdr:colOff>
      <xdr:row>20</xdr:row>
      <xdr:rowOff>13583</xdr:rowOff>
    </xdr:from>
    <xdr:to>
      <xdr:col>21</xdr:col>
      <xdr:colOff>79847</xdr:colOff>
      <xdr:row>40</xdr:row>
      <xdr:rowOff>104692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7227FA18-1D9B-4977-92D4-0FD70BCB2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"/>
  <sheetViews>
    <sheetView tabSelected="1" topLeftCell="C4" zoomScale="83" workbookViewId="0">
      <selection activeCell="S34" sqref="S34"/>
    </sheetView>
  </sheetViews>
  <sheetFormatPr defaultRowHeight="14.4" x14ac:dyDescent="0.3"/>
  <sheetData>
    <row r="1" spans="1:28" x14ac:dyDescent="0.3">
      <c r="A1" s="1" t="s">
        <v>0</v>
      </c>
      <c r="B1" s="2" t="s">
        <v>21</v>
      </c>
      <c r="C1" s="3" t="s">
        <v>22</v>
      </c>
      <c r="D1" s="4" t="s">
        <v>1</v>
      </c>
      <c r="E1" s="3" t="s">
        <v>2</v>
      </c>
      <c r="F1" s="4" t="s">
        <v>3</v>
      </c>
      <c r="G1" s="3" t="s">
        <v>4</v>
      </c>
      <c r="H1" s="4" t="s">
        <v>23</v>
      </c>
      <c r="I1" s="3" t="s">
        <v>24</v>
      </c>
      <c r="J1" s="4" t="s">
        <v>5</v>
      </c>
      <c r="K1" s="3" t="s">
        <v>6</v>
      </c>
      <c r="L1" s="4" t="s">
        <v>7</v>
      </c>
      <c r="M1" s="3" t="s">
        <v>8</v>
      </c>
      <c r="N1" s="4" t="s">
        <v>9</v>
      </c>
      <c r="O1" s="3" t="s">
        <v>10</v>
      </c>
      <c r="P1" s="4" t="s">
        <v>11</v>
      </c>
      <c r="Q1" s="3" t="s">
        <v>12</v>
      </c>
      <c r="R1" s="4" t="s">
        <v>25</v>
      </c>
      <c r="S1" s="3" t="s">
        <v>26</v>
      </c>
      <c r="T1" s="4" t="s">
        <v>13</v>
      </c>
      <c r="U1" s="3" t="s">
        <v>14</v>
      </c>
      <c r="V1" s="4" t="s">
        <v>15</v>
      </c>
      <c r="W1" s="3" t="s">
        <v>16</v>
      </c>
      <c r="X1" s="4" t="s">
        <v>17</v>
      </c>
      <c r="Y1" s="3" t="s">
        <v>18</v>
      </c>
      <c r="AA1" s="21"/>
      <c r="AB1" s="21"/>
    </row>
    <row r="2" spans="1:28" x14ac:dyDescent="0.3">
      <c r="A2" s="5">
        <v>1</v>
      </c>
      <c r="B2">
        <v>5</v>
      </c>
      <c r="C2" s="7">
        <f>B2-1</f>
        <v>4</v>
      </c>
      <c r="D2">
        <v>4</v>
      </c>
      <c r="E2" s="7">
        <f>D2-1</f>
        <v>3</v>
      </c>
      <c r="F2">
        <v>5</v>
      </c>
      <c r="G2" s="7">
        <f>F2-1</f>
        <v>4</v>
      </c>
      <c r="H2">
        <v>4</v>
      </c>
      <c r="I2" s="7">
        <f>H2-1</f>
        <v>3</v>
      </c>
      <c r="J2">
        <v>4</v>
      </c>
      <c r="K2" s="7">
        <f>J2-1</f>
        <v>3</v>
      </c>
      <c r="L2">
        <v>4</v>
      </c>
      <c r="M2" s="7">
        <f>L2-1</f>
        <v>3</v>
      </c>
      <c r="N2">
        <v>5</v>
      </c>
      <c r="O2" s="7">
        <f>N2-1</f>
        <v>4</v>
      </c>
      <c r="P2">
        <v>4</v>
      </c>
      <c r="Q2" s="7">
        <f>P2-1</f>
        <v>3</v>
      </c>
      <c r="R2">
        <v>5</v>
      </c>
      <c r="S2" s="7">
        <f>R2-1</f>
        <v>4</v>
      </c>
      <c r="T2">
        <v>1</v>
      </c>
      <c r="U2" s="7">
        <f>T2-1</f>
        <v>0</v>
      </c>
      <c r="V2">
        <v>5</v>
      </c>
      <c r="W2" s="7">
        <f>V2-1</f>
        <v>4</v>
      </c>
      <c r="X2">
        <v>3</v>
      </c>
      <c r="Y2" s="7">
        <f>X2-1</f>
        <v>2</v>
      </c>
      <c r="AA2">
        <v>2</v>
      </c>
      <c r="AB2">
        <f>AVERAGE(C2,G2,E2,I2,K2,M2,O2,Q2,S2,U2,W2,Y2)</f>
        <v>3.0833333333333335</v>
      </c>
    </row>
    <row r="3" spans="1:28" x14ac:dyDescent="0.3">
      <c r="A3" s="5">
        <v>2</v>
      </c>
      <c r="B3">
        <v>1</v>
      </c>
      <c r="C3" s="9">
        <f>5-B3</f>
        <v>4</v>
      </c>
      <c r="D3">
        <v>1</v>
      </c>
      <c r="E3" s="9">
        <f>5-D3</f>
        <v>4</v>
      </c>
      <c r="F3">
        <v>4</v>
      </c>
      <c r="G3" s="9">
        <f>5-F3</f>
        <v>1</v>
      </c>
      <c r="H3">
        <v>1</v>
      </c>
      <c r="I3" s="9">
        <f>5-H3</f>
        <v>4</v>
      </c>
      <c r="J3">
        <v>1</v>
      </c>
      <c r="K3" s="9">
        <f>5-J3</f>
        <v>4</v>
      </c>
      <c r="L3">
        <v>3</v>
      </c>
      <c r="M3" s="9">
        <f>5-L3</f>
        <v>2</v>
      </c>
      <c r="N3">
        <v>1</v>
      </c>
      <c r="O3" s="9">
        <f>5-N3</f>
        <v>4</v>
      </c>
      <c r="P3">
        <v>1</v>
      </c>
      <c r="Q3" s="9">
        <f>5-P3</f>
        <v>4</v>
      </c>
      <c r="R3">
        <v>1</v>
      </c>
      <c r="S3" s="9">
        <f>5-R3</f>
        <v>4</v>
      </c>
      <c r="T3">
        <v>1</v>
      </c>
      <c r="U3" s="9">
        <f>5-T3</f>
        <v>4</v>
      </c>
      <c r="V3">
        <v>1</v>
      </c>
      <c r="W3" s="9">
        <f>5-V3</f>
        <v>4</v>
      </c>
      <c r="X3">
        <v>1</v>
      </c>
      <c r="Y3" s="9">
        <f>5-X3</f>
        <v>4</v>
      </c>
      <c r="AA3">
        <v>2</v>
      </c>
      <c r="AB3">
        <f t="shared" ref="AB3:AB11" si="0">AVERAGE(C3,G3,E3,I3,K3,M3,O3,Q3,S3,U3,W3,Y3)</f>
        <v>3.5833333333333335</v>
      </c>
    </row>
    <row r="4" spans="1:28" x14ac:dyDescent="0.3">
      <c r="A4" s="5">
        <v>3</v>
      </c>
      <c r="B4">
        <v>5</v>
      </c>
      <c r="C4" s="7">
        <f t="shared" ref="C4:E8" si="1">B4-1</f>
        <v>4</v>
      </c>
      <c r="D4">
        <v>4</v>
      </c>
      <c r="E4" s="7">
        <f t="shared" si="1"/>
        <v>3</v>
      </c>
      <c r="F4">
        <v>5</v>
      </c>
      <c r="G4" s="7">
        <f t="shared" ref="G4" si="2">F4-1</f>
        <v>4</v>
      </c>
      <c r="H4">
        <v>5</v>
      </c>
      <c r="I4" s="7">
        <f t="shared" ref="I4" si="3">H4-1</f>
        <v>4</v>
      </c>
      <c r="J4">
        <v>4</v>
      </c>
      <c r="K4" s="7">
        <f t="shared" ref="K4" si="4">J4-1</f>
        <v>3</v>
      </c>
      <c r="L4">
        <v>4</v>
      </c>
      <c r="M4" s="7">
        <f t="shared" ref="M4" si="5">L4-1</f>
        <v>3</v>
      </c>
      <c r="N4">
        <v>5</v>
      </c>
      <c r="O4" s="7">
        <f t="shared" ref="O4" si="6">N4-1</f>
        <v>4</v>
      </c>
      <c r="P4">
        <v>5</v>
      </c>
      <c r="Q4" s="7">
        <f t="shared" ref="Q4" si="7">P4-1</f>
        <v>4</v>
      </c>
      <c r="R4">
        <v>5</v>
      </c>
      <c r="S4" s="7">
        <f t="shared" ref="S4" si="8">R4-1</f>
        <v>4</v>
      </c>
      <c r="T4">
        <v>5</v>
      </c>
      <c r="U4" s="7">
        <f t="shared" ref="U4" si="9">T4-1</f>
        <v>4</v>
      </c>
      <c r="V4">
        <v>5</v>
      </c>
      <c r="W4" s="7">
        <f t="shared" ref="W4" si="10">V4-1</f>
        <v>4</v>
      </c>
      <c r="X4">
        <v>1</v>
      </c>
      <c r="Y4" s="7">
        <f t="shared" ref="Y4" si="11">X4-1</f>
        <v>0</v>
      </c>
      <c r="AA4">
        <v>1</v>
      </c>
      <c r="AB4">
        <f t="shared" si="0"/>
        <v>3.4166666666666665</v>
      </c>
    </row>
    <row r="5" spans="1:28" x14ac:dyDescent="0.3">
      <c r="A5" s="5">
        <v>4</v>
      </c>
      <c r="B5">
        <v>2</v>
      </c>
      <c r="C5" s="9">
        <f>5-B5</f>
        <v>3</v>
      </c>
      <c r="D5">
        <v>1</v>
      </c>
      <c r="E5" s="9">
        <f>5-D5</f>
        <v>4</v>
      </c>
      <c r="F5">
        <v>2</v>
      </c>
      <c r="G5" s="9">
        <f>5-F5</f>
        <v>3</v>
      </c>
      <c r="H5">
        <v>2</v>
      </c>
      <c r="I5" s="9">
        <f>5-H5</f>
        <v>3</v>
      </c>
      <c r="J5">
        <v>1</v>
      </c>
      <c r="K5" s="9">
        <f>5-J5</f>
        <v>4</v>
      </c>
      <c r="L5">
        <v>3</v>
      </c>
      <c r="M5" s="9">
        <f>5-L5</f>
        <v>2</v>
      </c>
      <c r="N5">
        <v>5</v>
      </c>
      <c r="O5" s="9">
        <f>5-N5</f>
        <v>0</v>
      </c>
      <c r="P5">
        <v>2</v>
      </c>
      <c r="Q5" s="9">
        <f>5-P5</f>
        <v>3</v>
      </c>
      <c r="R5">
        <v>2</v>
      </c>
      <c r="S5" s="9">
        <f>5-R5</f>
        <v>3</v>
      </c>
      <c r="T5">
        <v>1</v>
      </c>
      <c r="U5" s="9">
        <f>5-T5</f>
        <v>4</v>
      </c>
      <c r="V5">
        <v>1</v>
      </c>
      <c r="W5" s="9">
        <f>5-V5</f>
        <v>4</v>
      </c>
      <c r="X5">
        <v>5</v>
      </c>
      <c r="Y5" s="9">
        <f>5-X5</f>
        <v>0</v>
      </c>
      <c r="AA5" s="22">
        <v>3</v>
      </c>
      <c r="AB5">
        <f t="shared" si="0"/>
        <v>2.75</v>
      </c>
    </row>
    <row r="6" spans="1:28" x14ac:dyDescent="0.3">
      <c r="A6" s="5">
        <v>5</v>
      </c>
      <c r="B6">
        <v>5</v>
      </c>
      <c r="C6" s="7">
        <f t="shared" ref="C6:E6" si="12">B6-1</f>
        <v>4</v>
      </c>
      <c r="D6">
        <v>4</v>
      </c>
      <c r="E6" s="7">
        <f t="shared" si="12"/>
        <v>3</v>
      </c>
      <c r="F6">
        <v>3</v>
      </c>
      <c r="G6" s="7">
        <f t="shared" ref="G6" si="13">F6-1</f>
        <v>2</v>
      </c>
      <c r="H6">
        <v>5</v>
      </c>
      <c r="I6" s="7">
        <f t="shared" ref="I6" si="14">H6-1</f>
        <v>4</v>
      </c>
      <c r="J6">
        <v>4</v>
      </c>
      <c r="K6" s="7">
        <f t="shared" ref="K6" si="15">J6-1</f>
        <v>3</v>
      </c>
      <c r="L6">
        <v>4</v>
      </c>
      <c r="M6" s="7">
        <f t="shared" ref="M6" si="16">L6-1</f>
        <v>3</v>
      </c>
      <c r="N6">
        <v>5</v>
      </c>
      <c r="O6" s="7">
        <f t="shared" ref="O6" si="17">N6-1</f>
        <v>4</v>
      </c>
      <c r="P6">
        <v>4</v>
      </c>
      <c r="Q6" s="7">
        <f t="shared" ref="Q6" si="18">P6-1</f>
        <v>3</v>
      </c>
      <c r="R6">
        <v>5</v>
      </c>
      <c r="S6" s="7">
        <f t="shared" ref="S6" si="19">R6-1</f>
        <v>4</v>
      </c>
      <c r="T6">
        <v>5</v>
      </c>
      <c r="U6" s="7">
        <f t="shared" ref="U6" si="20">T6-1</f>
        <v>4</v>
      </c>
      <c r="V6">
        <v>5</v>
      </c>
      <c r="W6" s="7">
        <f t="shared" ref="W6" si="21">V6-1</f>
        <v>4</v>
      </c>
      <c r="X6">
        <v>5</v>
      </c>
      <c r="Y6" s="7">
        <f t="shared" ref="Y6" si="22">X6-1</f>
        <v>4</v>
      </c>
      <c r="AA6">
        <v>1</v>
      </c>
      <c r="AB6">
        <f t="shared" si="0"/>
        <v>3.5</v>
      </c>
    </row>
    <row r="7" spans="1:28" x14ac:dyDescent="0.3">
      <c r="A7" s="5">
        <v>6</v>
      </c>
      <c r="B7">
        <v>1</v>
      </c>
      <c r="C7" s="9">
        <f t="shared" ref="C7:E7" si="23">5-B7</f>
        <v>4</v>
      </c>
      <c r="D7">
        <v>2</v>
      </c>
      <c r="E7" s="9">
        <f t="shared" si="23"/>
        <v>3</v>
      </c>
      <c r="F7">
        <v>2</v>
      </c>
      <c r="G7" s="9">
        <f t="shared" ref="G7" si="24">5-F7</f>
        <v>3</v>
      </c>
      <c r="H7">
        <v>1</v>
      </c>
      <c r="I7" s="9">
        <f t="shared" ref="I7" si="25">5-H7</f>
        <v>4</v>
      </c>
      <c r="J7">
        <v>2</v>
      </c>
      <c r="K7" s="9">
        <f t="shared" ref="K7" si="26">5-J7</f>
        <v>3</v>
      </c>
      <c r="L7">
        <v>2</v>
      </c>
      <c r="M7" s="9">
        <f t="shared" ref="M7" si="27">5-L7</f>
        <v>3</v>
      </c>
      <c r="N7">
        <v>1</v>
      </c>
      <c r="O7" s="9">
        <f t="shared" ref="O7" si="28">5-N7</f>
        <v>4</v>
      </c>
      <c r="P7">
        <v>1</v>
      </c>
      <c r="Q7" s="9">
        <f t="shared" ref="Q7" si="29">5-P7</f>
        <v>4</v>
      </c>
      <c r="R7">
        <v>2</v>
      </c>
      <c r="S7" s="9">
        <f t="shared" ref="S7" si="30">5-R7</f>
        <v>3</v>
      </c>
      <c r="T7">
        <v>1</v>
      </c>
      <c r="U7" s="9">
        <f t="shared" ref="U7" si="31">5-T7</f>
        <v>4</v>
      </c>
      <c r="V7">
        <v>1</v>
      </c>
      <c r="W7" s="9">
        <f t="shared" ref="W7" si="32">5-V7</f>
        <v>4</v>
      </c>
      <c r="X7">
        <v>2</v>
      </c>
      <c r="Y7" s="9">
        <f t="shared" ref="Y7" si="33">5-X7</f>
        <v>3</v>
      </c>
      <c r="AA7">
        <v>0</v>
      </c>
      <c r="AB7">
        <f t="shared" si="0"/>
        <v>3.5</v>
      </c>
    </row>
    <row r="8" spans="1:28" x14ac:dyDescent="0.3">
      <c r="A8" s="5">
        <v>7</v>
      </c>
      <c r="B8">
        <v>5</v>
      </c>
      <c r="C8" s="7">
        <f t="shared" si="1"/>
        <v>4</v>
      </c>
      <c r="D8">
        <v>3</v>
      </c>
      <c r="E8" s="7">
        <f t="shared" si="1"/>
        <v>2</v>
      </c>
      <c r="F8">
        <v>5</v>
      </c>
      <c r="G8" s="7">
        <f t="shared" ref="G8" si="34">F8-1</f>
        <v>4</v>
      </c>
      <c r="H8">
        <v>4</v>
      </c>
      <c r="I8" s="7">
        <f t="shared" ref="I8" si="35">H8-1</f>
        <v>3</v>
      </c>
      <c r="J8">
        <v>4</v>
      </c>
      <c r="K8" s="7">
        <f t="shared" ref="K8" si="36">J8-1</f>
        <v>3</v>
      </c>
      <c r="L8">
        <v>4</v>
      </c>
      <c r="M8" s="7">
        <f t="shared" ref="M8" si="37">L8-1</f>
        <v>3</v>
      </c>
      <c r="N8">
        <v>1</v>
      </c>
      <c r="O8" s="7">
        <f t="shared" ref="O8" si="38">N8-1</f>
        <v>0</v>
      </c>
      <c r="P8">
        <v>4</v>
      </c>
      <c r="Q8" s="7">
        <f t="shared" ref="Q8" si="39">P8-1</f>
        <v>3</v>
      </c>
      <c r="R8">
        <v>5</v>
      </c>
      <c r="S8" s="7">
        <f t="shared" ref="S8" si="40">R8-1</f>
        <v>4</v>
      </c>
      <c r="T8">
        <v>5</v>
      </c>
      <c r="U8" s="7">
        <f t="shared" ref="U8" si="41">T8-1</f>
        <v>4</v>
      </c>
      <c r="V8">
        <v>5</v>
      </c>
      <c r="W8" s="7">
        <f t="shared" ref="W8" si="42">V8-1</f>
        <v>4</v>
      </c>
      <c r="X8">
        <v>3</v>
      </c>
      <c r="Y8" s="7">
        <f t="shared" ref="Y8" si="43">X8-1</f>
        <v>2</v>
      </c>
      <c r="AA8" s="22">
        <v>3</v>
      </c>
      <c r="AB8">
        <f t="shared" si="0"/>
        <v>3</v>
      </c>
    </row>
    <row r="9" spans="1:28" x14ac:dyDescent="0.3">
      <c r="A9" s="5">
        <v>8</v>
      </c>
      <c r="B9">
        <v>1</v>
      </c>
      <c r="C9" s="9">
        <f t="shared" ref="C9:E9" si="44">5-B9</f>
        <v>4</v>
      </c>
      <c r="D9">
        <v>1</v>
      </c>
      <c r="E9" s="9">
        <f t="shared" si="44"/>
        <v>4</v>
      </c>
      <c r="F9">
        <v>3</v>
      </c>
      <c r="G9" s="9">
        <f t="shared" ref="G9" si="45">5-F9</f>
        <v>2</v>
      </c>
      <c r="H9">
        <v>3</v>
      </c>
      <c r="I9" s="9">
        <f t="shared" ref="I9" si="46">5-H9</f>
        <v>2</v>
      </c>
      <c r="J9">
        <v>1</v>
      </c>
      <c r="K9" s="9">
        <f t="shared" ref="K9" si="47">5-J9</f>
        <v>4</v>
      </c>
      <c r="L9">
        <v>1</v>
      </c>
      <c r="M9" s="9">
        <f t="shared" ref="M9" si="48">5-L9</f>
        <v>4</v>
      </c>
      <c r="N9">
        <v>3</v>
      </c>
      <c r="O9" s="9">
        <f t="shared" ref="O9" si="49">5-N9</f>
        <v>2</v>
      </c>
      <c r="P9">
        <v>1</v>
      </c>
      <c r="Q9" s="9">
        <f t="shared" ref="Q9" si="50">5-P9</f>
        <v>4</v>
      </c>
      <c r="R9">
        <v>2</v>
      </c>
      <c r="S9" s="9">
        <f t="shared" ref="S9" si="51">5-R9</f>
        <v>3</v>
      </c>
      <c r="T9">
        <v>1</v>
      </c>
      <c r="U9" s="9">
        <f t="shared" ref="U9" si="52">5-T9</f>
        <v>4</v>
      </c>
      <c r="V9">
        <v>1</v>
      </c>
      <c r="W9" s="9">
        <f t="shared" ref="W9" si="53">5-V9</f>
        <v>4</v>
      </c>
      <c r="X9">
        <v>1</v>
      </c>
      <c r="Y9" s="9">
        <f t="shared" ref="Y9" si="54">5-X9</f>
        <v>4</v>
      </c>
      <c r="AA9" s="22">
        <v>3</v>
      </c>
      <c r="AB9">
        <f t="shared" si="0"/>
        <v>3.4166666666666665</v>
      </c>
    </row>
    <row r="10" spans="1:28" x14ac:dyDescent="0.3">
      <c r="A10" s="5">
        <v>9</v>
      </c>
      <c r="B10">
        <v>5</v>
      </c>
      <c r="C10" s="7">
        <f t="shared" ref="C10:E10" si="55">B10-1</f>
        <v>4</v>
      </c>
      <c r="D10">
        <v>4</v>
      </c>
      <c r="E10" s="7">
        <f t="shared" si="55"/>
        <v>3</v>
      </c>
      <c r="F10">
        <v>5</v>
      </c>
      <c r="G10" s="7">
        <f t="shared" ref="G10" si="56">F10-1</f>
        <v>4</v>
      </c>
      <c r="H10">
        <v>3</v>
      </c>
      <c r="I10" s="7">
        <f t="shared" ref="I10" si="57">H10-1</f>
        <v>2</v>
      </c>
      <c r="J10">
        <v>5</v>
      </c>
      <c r="K10" s="7">
        <f t="shared" ref="K10" si="58">J10-1</f>
        <v>4</v>
      </c>
      <c r="L10">
        <v>4</v>
      </c>
      <c r="M10" s="7">
        <f t="shared" ref="M10" si="59">L10-1</f>
        <v>3</v>
      </c>
      <c r="N10">
        <v>5</v>
      </c>
      <c r="O10" s="7">
        <f t="shared" ref="O10" si="60">N10-1</f>
        <v>4</v>
      </c>
      <c r="P10">
        <v>3</v>
      </c>
      <c r="Q10" s="7">
        <f t="shared" ref="Q10" si="61">P10-1</f>
        <v>2</v>
      </c>
      <c r="R10">
        <v>5</v>
      </c>
      <c r="S10" s="7">
        <f t="shared" ref="S10" si="62">R10-1</f>
        <v>4</v>
      </c>
      <c r="T10">
        <v>5</v>
      </c>
      <c r="U10" s="7">
        <f t="shared" ref="U10" si="63">T10-1</f>
        <v>4</v>
      </c>
      <c r="V10">
        <v>5</v>
      </c>
      <c r="W10" s="7">
        <f t="shared" ref="W10" si="64">V10-1</f>
        <v>4</v>
      </c>
      <c r="X10">
        <v>4</v>
      </c>
      <c r="Y10" s="7">
        <f t="shared" ref="Y10" si="65">X10-1</f>
        <v>3</v>
      </c>
      <c r="AA10">
        <v>2</v>
      </c>
      <c r="AB10">
        <f t="shared" si="0"/>
        <v>3.4166666666666665</v>
      </c>
    </row>
    <row r="11" spans="1:28" ht="15" thickBot="1" x14ac:dyDescent="0.35">
      <c r="A11" s="10">
        <v>10</v>
      </c>
      <c r="B11" s="12">
        <v>1</v>
      </c>
      <c r="C11" s="11">
        <f t="shared" ref="C11:E11" si="66">5-B11</f>
        <v>4</v>
      </c>
      <c r="D11" s="12">
        <v>2</v>
      </c>
      <c r="E11" s="11">
        <f t="shared" si="66"/>
        <v>3</v>
      </c>
      <c r="F11" s="12">
        <v>2</v>
      </c>
      <c r="G11" s="11">
        <f t="shared" ref="G11" si="67">5-F11</f>
        <v>3</v>
      </c>
      <c r="H11" s="12">
        <v>1</v>
      </c>
      <c r="I11" s="11">
        <f t="shared" ref="I11" si="68">5-H11</f>
        <v>4</v>
      </c>
      <c r="J11" s="12">
        <v>1</v>
      </c>
      <c r="K11" s="11">
        <f t="shared" ref="K11" si="69">5-J11</f>
        <v>4</v>
      </c>
      <c r="L11" s="12">
        <v>2</v>
      </c>
      <c r="M11" s="11">
        <f t="shared" ref="M11" si="70">5-L11</f>
        <v>3</v>
      </c>
      <c r="N11" s="12">
        <v>1</v>
      </c>
      <c r="O11" s="11">
        <f t="shared" ref="O11" si="71">5-N11</f>
        <v>4</v>
      </c>
      <c r="P11" s="12">
        <v>1</v>
      </c>
      <c r="Q11" s="11">
        <f t="shared" ref="Q11" si="72">5-P11</f>
        <v>4</v>
      </c>
      <c r="R11" s="12">
        <v>2</v>
      </c>
      <c r="S11" s="11">
        <f t="shared" ref="S11" si="73">5-R11</f>
        <v>3</v>
      </c>
      <c r="T11" s="12">
        <v>1</v>
      </c>
      <c r="U11" s="11">
        <f t="shared" ref="U11" si="74">5-T11</f>
        <v>4</v>
      </c>
      <c r="V11" s="12">
        <v>1</v>
      </c>
      <c r="W11" s="11">
        <f t="shared" ref="W11" si="75">5-V11</f>
        <v>4</v>
      </c>
      <c r="X11" s="12">
        <v>1</v>
      </c>
      <c r="Y11" s="11">
        <f t="shared" ref="Y11" si="76">5-X11</f>
        <v>4</v>
      </c>
      <c r="AA11">
        <v>0</v>
      </c>
      <c r="AB11">
        <f t="shared" si="0"/>
        <v>3.6666666666666665</v>
      </c>
    </row>
    <row r="12" spans="1:28" ht="15" thickTop="1" x14ac:dyDescent="0.3">
      <c r="A12" s="4" t="s">
        <v>19</v>
      </c>
      <c r="B12" s="6"/>
      <c r="C12" s="9">
        <f>SUM(C2:C11)</f>
        <v>39</v>
      </c>
      <c r="D12" s="8"/>
      <c r="E12" s="9">
        <f t="shared" ref="E12:G12" si="77">SUM(E2:E11)</f>
        <v>32</v>
      </c>
      <c r="F12" s="8"/>
      <c r="G12" s="8">
        <f t="shared" si="77"/>
        <v>30</v>
      </c>
      <c r="H12" s="6"/>
      <c r="I12" s="9">
        <f>SUM(I2:I11)</f>
        <v>33</v>
      </c>
      <c r="J12" s="8"/>
      <c r="K12" s="9">
        <f>SUM(K2:K11)</f>
        <v>35</v>
      </c>
      <c r="L12" s="8"/>
      <c r="M12" s="9">
        <f>SUM(M2:M11)</f>
        <v>29</v>
      </c>
      <c r="N12" s="8"/>
      <c r="O12" s="9">
        <f>SUM(O2:O11)</f>
        <v>30</v>
      </c>
      <c r="P12" s="8"/>
      <c r="Q12" s="9">
        <f>SUM(Q2:Q11)</f>
        <v>34</v>
      </c>
      <c r="R12" s="8"/>
      <c r="S12" s="9">
        <f>SUM(S2:S11)</f>
        <v>36</v>
      </c>
      <c r="T12" s="8"/>
      <c r="U12" s="9">
        <f>SUM(U2:U11)</f>
        <v>36</v>
      </c>
      <c r="V12" s="8"/>
      <c r="W12" s="9">
        <f>SUM(W2:W11)</f>
        <v>40</v>
      </c>
      <c r="X12" s="8"/>
      <c r="Y12" s="9">
        <f>SUM(Y2:Y11)</f>
        <v>26</v>
      </c>
    </row>
    <row r="13" spans="1:28" x14ac:dyDescent="0.3">
      <c r="A13" s="4" t="s">
        <v>20</v>
      </c>
      <c r="B13" s="6"/>
      <c r="C13" s="9">
        <f>C12*2.5</f>
        <v>97.5</v>
      </c>
      <c r="D13" s="8"/>
      <c r="E13" s="9">
        <f>E12*2.5</f>
        <v>80</v>
      </c>
      <c r="F13" s="8"/>
      <c r="G13" s="9">
        <f>G12*2.5</f>
        <v>75</v>
      </c>
      <c r="H13" s="8"/>
      <c r="I13" s="9">
        <f>I12*2.5</f>
        <v>82.5</v>
      </c>
      <c r="J13" s="8"/>
      <c r="K13" s="9">
        <f>K12*2.5</f>
        <v>87.5</v>
      </c>
      <c r="L13" s="8"/>
      <c r="M13" s="9">
        <f>M12*2.5</f>
        <v>72.5</v>
      </c>
      <c r="N13" s="8"/>
      <c r="O13" s="9">
        <f>O12*2.5</f>
        <v>75</v>
      </c>
      <c r="P13" s="8"/>
      <c r="Q13" s="9">
        <f>Q12*2.5</f>
        <v>85</v>
      </c>
      <c r="R13" s="8"/>
      <c r="S13" s="9">
        <f>S12*2.5</f>
        <v>90</v>
      </c>
      <c r="T13" s="8"/>
      <c r="U13" s="9">
        <f>U12*2.5</f>
        <v>90</v>
      </c>
      <c r="V13" s="8"/>
      <c r="W13" s="9">
        <f>W12*2.5</f>
        <v>100</v>
      </c>
      <c r="X13" s="8"/>
      <c r="Y13" s="9">
        <f>Y12*2.5</f>
        <v>65</v>
      </c>
    </row>
    <row r="16" spans="1:28" x14ac:dyDescent="0.3">
      <c r="A16" t="s">
        <v>27</v>
      </c>
      <c r="B16">
        <f>MEDIAN(C13,E13,G13,I13,K13,M13,O13,Q13,S13,U13,W13,Y13)</f>
        <v>83.75</v>
      </c>
    </row>
    <row r="17" spans="1:3" x14ac:dyDescent="0.3">
      <c r="A17" t="s">
        <v>28</v>
      </c>
      <c r="B17">
        <f>_xlfn.QUARTILE.INC((C13,E13,G13,I13,K13,M13,O13,Q13,S13,U13,W13,Y13),1)</f>
        <v>75</v>
      </c>
      <c r="C17">
        <f>_xlfn.QUARTILE.INC((C13,E13,G13,I13,K13,M13,O13,Q13,S13,U13,W13,Y13),3)</f>
        <v>90</v>
      </c>
    </row>
  </sheetData>
  <phoneticPr fontId="2" type="noConversion"/>
  <conditionalFormatting sqref="C13 U13 S13 Q13 O13 M13 K13 I13 E13 G13 Y13 W13">
    <cfRule type="cellIs" dxfId="2" priority="3" operator="lessThan">
      <formula>68</formula>
    </cfRule>
    <cfRule type="cellIs" dxfId="1" priority="4" operator="greaterThan">
      <formula>68</formula>
    </cfRule>
  </conditionalFormatting>
  <conditionalFormatting sqref="C2:C11 E2:E11 G2:G11 I2:I11 K2:K11 M2:M11 O2:O11 Q2:Q11 S2:S11 U2:U11 W2:W11 Y2:Y11">
    <cfRule type="cellIs" dxfId="0" priority="1" operator="lessThan">
      <formula>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9E6D-E796-46EF-9F78-23758F07E77F}">
  <dimension ref="A1:K30"/>
  <sheetViews>
    <sheetView topLeftCell="D3" zoomScale="71" zoomScaleNormal="88" workbookViewId="0">
      <selection activeCell="H16" sqref="H16"/>
    </sheetView>
  </sheetViews>
  <sheetFormatPr defaultRowHeight="14.4" x14ac:dyDescent="0.3"/>
  <cols>
    <col min="1" max="1" width="10.33203125" customWidth="1"/>
    <col min="3" max="3" width="9.44140625" bestFit="1" customWidth="1"/>
  </cols>
  <sheetData>
    <row r="1" spans="1:11" ht="42" thickBot="1" x14ac:dyDescent="0.35">
      <c r="A1" s="13" t="s">
        <v>29</v>
      </c>
      <c r="B1" s="13" t="s">
        <v>44</v>
      </c>
      <c r="C1" s="13" t="s">
        <v>43</v>
      </c>
      <c r="D1" s="13" t="s">
        <v>45</v>
      </c>
      <c r="E1" s="13" t="s">
        <v>43</v>
      </c>
      <c r="G1" s="16" t="s">
        <v>46</v>
      </c>
      <c r="H1" s="16" t="s">
        <v>47</v>
      </c>
    </row>
    <row r="2" spans="1:11" x14ac:dyDescent="0.3">
      <c r="A2" s="14" t="s">
        <v>30</v>
      </c>
      <c r="B2" s="17">
        <v>5.3174500023504301</v>
      </c>
      <c r="C2" s="17">
        <v>2.8818093448753999</v>
      </c>
      <c r="D2" s="17">
        <v>20.847647894183599</v>
      </c>
      <c r="E2" s="17">
        <v>11.228747562272099</v>
      </c>
      <c r="G2" s="17">
        <f>D2-B2</f>
        <v>15.530197891833168</v>
      </c>
      <c r="H2">
        <v>97.5</v>
      </c>
      <c r="J2">
        <v>15.530197891833168</v>
      </c>
      <c r="K2">
        <v>97.5</v>
      </c>
    </row>
    <row r="3" spans="1:11" x14ac:dyDescent="0.3">
      <c r="A3" s="14" t="s">
        <v>31</v>
      </c>
      <c r="B3" s="17">
        <v>27.1678860181887</v>
      </c>
      <c r="C3" s="17">
        <v>11.0496525091626</v>
      </c>
      <c r="D3" s="17">
        <v>48.490576200099802</v>
      </c>
      <c r="E3" s="17">
        <v>14.817937867399101</v>
      </c>
      <c r="G3" s="17">
        <f t="shared" ref="G3:G13" si="0">D3-B3</f>
        <v>21.322690181911103</v>
      </c>
      <c r="H3">
        <v>80</v>
      </c>
      <c r="J3">
        <v>21.322690181911103</v>
      </c>
      <c r="K3">
        <v>80</v>
      </c>
    </row>
    <row r="4" spans="1:11" x14ac:dyDescent="0.3">
      <c r="A4" s="14" t="s">
        <v>32</v>
      </c>
      <c r="B4" s="17">
        <v>6.3456933489187204</v>
      </c>
      <c r="C4" s="17">
        <v>2.37709672328136</v>
      </c>
      <c r="D4" s="17">
        <v>10.1258133056575</v>
      </c>
      <c r="E4" s="17">
        <v>5.6148594890510299</v>
      </c>
      <c r="G4" s="17">
        <f t="shared" si="0"/>
        <v>3.7801199567387798</v>
      </c>
      <c r="H4">
        <v>75</v>
      </c>
      <c r="J4">
        <v>3.7801199567387798</v>
      </c>
      <c r="K4">
        <v>75</v>
      </c>
    </row>
    <row r="5" spans="1:11" x14ac:dyDescent="0.3">
      <c r="A5" s="14" t="s">
        <v>33</v>
      </c>
      <c r="B5" s="17">
        <v>22.7713685803065</v>
      </c>
      <c r="C5" s="17">
        <v>4.5990987156633798</v>
      </c>
      <c r="D5" s="17">
        <v>23.016056954001002</v>
      </c>
      <c r="E5" s="17">
        <v>6.2622164512990599</v>
      </c>
      <c r="G5" s="17">
        <f t="shared" si="0"/>
        <v>0.24468837369450114</v>
      </c>
      <c r="H5">
        <v>82.5</v>
      </c>
      <c r="J5">
        <v>0.24468837369450114</v>
      </c>
      <c r="K5">
        <v>82.5</v>
      </c>
    </row>
    <row r="6" spans="1:11" x14ac:dyDescent="0.3">
      <c r="A6" s="14" t="s">
        <v>34</v>
      </c>
      <c r="B6" s="17">
        <v>18.425573566168701</v>
      </c>
      <c r="C6" s="17">
        <v>5.9469243398276097</v>
      </c>
      <c r="D6" s="17">
        <v>34.018930375020098</v>
      </c>
      <c r="E6" s="17">
        <v>5.1865997007147104</v>
      </c>
      <c r="G6" s="17">
        <f t="shared" si="0"/>
        <v>15.593356808851397</v>
      </c>
      <c r="H6">
        <v>87.5</v>
      </c>
      <c r="J6">
        <v>15.593356808851397</v>
      </c>
      <c r="K6">
        <v>87.5</v>
      </c>
    </row>
    <row r="7" spans="1:11" x14ac:dyDescent="0.3">
      <c r="A7" s="14" t="s">
        <v>35</v>
      </c>
      <c r="B7" s="17">
        <v>29.738606781940401</v>
      </c>
      <c r="C7" s="17">
        <v>10.726950870264099</v>
      </c>
      <c r="D7" s="19"/>
      <c r="E7" s="17"/>
      <c r="G7" s="17"/>
      <c r="H7">
        <v>72.5</v>
      </c>
      <c r="J7">
        <v>13.4018465213274</v>
      </c>
      <c r="K7">
        <v>75</v>
      </c>
    </row>
    <row r="8" spans="1:11" x14ac:dyDescent="0.3">
      <c r="A8" s="14" t="s">
        <v>36</v>
      </c>
      <c r="B8" s="17">
        <v>11.950785065488301</v>
      </c>
      <c r="C8" s="17">
        <v>5.7879192379986</v>
      </c>
      <c r="D8" s="17">
        <v>25.352631586815701</v>
      </c>
      <c r="E8" s="17">
        <v>15.0618012995839</v>
      </c>
      <c r="G8" s="17">
        <f t="shared" si="0"/>
        <v>13.4018465213274</v>
      </c>
      <c r="H8">
        <v>75</v>
      </c>
      <c r="J8">
        <v>13.912691422185201</v>
      </c>
      <c r="K8">
        <v>85</v>
      </c>
    </row>
    <row r="9" spans="1:11" x14ac:dyDescent="0.3">
      <c r="A9" s="14" t="s">
        <v>37</v>
      </c>
      <c r="B9" s="17">
        <v>23.736438968898799</v>
      </c>
      <c r="C9" s="17">
        <v>5.4122852806055501</v>
      </c>
      <c r="D9" s="17">
        <v>37.649130391084</v>
      </c>
      <c r="E9" s="17">
        <v>9.5022427671498502</v>
      </c>
      <c r="G9" s="17">
        <f t="shared" si="0"/>
        <v>13.912691422185201</v>
      </c>
      <c r="H9">
        <v>85</v>
      </c>
      <c r="J9">
        <v>18.096877094026102</v>
      </c>
      <c r="K9">
        <v>90</v>
      </c>
    </row>
    <row r="10" spans="1:11" x14ac:dyDescent="0.3">
      <c r="A10" s="14" t="s">
        <v>38</v>
      </c>
      <c r="B10" s="17">
        <v>20.883715269167499</v>
      </c>
      <c r="C10" s="17">
        <v>7.34079927091177</v>
      </c>
      <c r="D10" s="17">
        <v>38.980592363193601</v>
      </c>
      <c r="E10" s="17">
        <v>11.6066190223635</v>
      </c>
      <c r="G10" s="17">
        <f t="shared" si="0"/>
        <v>18.096877094026102</v>
      </c>
      <c r="H10">
        <v>90</v>
      </c>
      <c r="J10">
        <v>7.0913767691589982</v>
      </c>
      <c r="K10">
        <v>90</v>
      </c>
    </row>
    <row r="11" spans="1:11" x14ac:dyDescent="0.3">
      <c r="A11" s="14" t="s">
        <v>39</v>
      </c>
      <c r="B11" s="17">
        <v>18.286423476922302</v>
      </c>
      <c r="C11" s="17">
        <v>8.3965066948479894</v>
      </c>
      <c r="D11" s="17">
        <v>25.3778002460813</v>
      </c>
      <c r="E11" s="17">
        <v>4.2896520053537204</v>
      </c>
      <c r="G11" s="17">
        <f t="shared" si="0"/>
        <v>7.0913767691589982</v>
      </c>
      <c r="H11">
        <v>90</v>
      </c>
      <c r="J11">
        <v>4.7744998792098201</v>
      </c>
      <c r="K11">
        <v>100</v>
      </c>
    </row>
    <row r="12" spans="1:11" x14ac:dyDescent="0.3">
      <c r="A12" s="14" t="s">
        <v>40</v>
      </c>
      <c r="B12" s="17">
        <v>8.8142215697255804</v>
      </c>
      <c r="C12" s="17">
        <v>3.5364505890177198</v>
      </c>
      <c r="D12" s="17">
        <v>13.5887214489354</v>
      </c>
      <c r="E12" s="17">
        <v>4.4740880762833504</v>
      </c>
      <c r="G12" s="17">
        <f t="shared" si="0"/>
        <v>4.7744998792098201</v>
      </c>
      <c r="H12">
        <v>100</v>
      </c>
      <c r="J12">
        <v>18.832746272403796</v>
      </c>
      <c r="K12">
        <v>65</v>
      </c>
    </row>
    <row r="13" spans="1:11" x14ac:dyDescent="0.3">
      <c r="A13" s="14" t="s">
        <v>41</v>
      </c>
      <c r="B13" s="17">
        <v>19.804827523318501</v>
      </c>
      <c r="C13" s="17">
        <v>2.6459597543168401</v>
      </c>
      <c r="D13" s="17">
        <v>38.637573795722297</v>
      </c>
      <c r="E13" s="17">
        <v>11.122016567138701</v>
      </c>
      <c r="G13" s="17">
        <f t="shared" si="0"/>
        <v>18.832746272403796</v>
      </c>
      <c r="H13">
        <v>65</v>
      </c>
    </row>
    <row r="14" spans="1:11" ht="15" thickBot="1" x14ac:dyDescent="0.35">
      <c r="A14" s="15" t="s">
        <v>42</v>
      </c>
      <c r="B14" s="18">
        <f>AVERAGE(B2:B13)</f>
        <v>17.770249180949538</v>
      </c>
      <c r="C14" s="18">
        <f>AVERAGE(C2:C13)</f>
        <v>5.8917877775644092</v>
      </c>
      <c r="D14" s="18">
        <f>AVERAGE(D2:D6,D8:D13)</f>
        <v>28.735043141890397</v>
      </c>
      <c r="E14" s="18">
        <f>AVERAGE(E2:E6,E8:E13)</f>
        <v>9.0151618916917293</v>
      </c>
      <c r="G14" s="17"/>
    </row>
    <row r="15" spans="1:11" x14ac:dyDescent="0.3">
      <c r="G15" s="17" t="s">
        <v>48</v>
      </c>
      <c r="H15">
        <f>PEARSON(J2:J12,K2:K12)</f>
        <v>-0.18768410114565112</v>
      </c>
    </row>
    <row r="16" spans="1:11" x14ac:dyDescent="0.3">
      <c r="G16" s="17"/>
    </row>
    <row r="17" spans="2:8" x14ac:dyDescent="0.3">
      <c r="B17">
        <v>0.26235667282915093</v>
      </c>
      <c r="D17">
        <v>0.48453164259357429</v>
      </c>
      <c r="G17" s="20"/>
      <c r="H17">
        <v>0.22217496976442336</v>
      </c>
    </row>
    <row r="18" spans="2:8" x14ac:dyDescent="0.3">
      <c r="B18">
        <v>0.35270271079860122</v>
      </c>
      <c r="D18">
        <v>0.41517692555080932</v>
      </c>
      <c r="G18" s="20"/>
      <c r="H18">
        <v>6.2474214752208101E-2</v>
      </c>
    </row>
    <row r="19" spans="2:8" x14ac:dyDescent="0.3">
      <c r="B19">
        <v>0.1001772820211318</v>
      </c>
      <c r="D19">
        <v>0.15460167209411421</v>
      </c>
      <c r="G19" s="20"/>
      <c r="H19">
        <v>5.4424390072982415E-2</v>
      </c>
    </row>
    <row r="20" spans="2:8" x14ac:dyDescent="0.3">
      <c r="B20">
        <v>0.2552666461073046</v>
      </c>
      <c r="D20">
        <v>0.30517997114710149</v>
      </c>
      <c r="G20" s="20"/>
      <c r="H20">
        <v>4.9913325039796896E-2</v>
      </c>
    </row>
    <row r="21" spans="2:8" x14ac:dyDescent="0.3">
      <c r="B21">
        <v>0.19473601167495291</v>
      </c>
      <c r="D21">
        <v>0.29039272037232539</v>
      </c>
      <c r="G21" s="20"/>
      <c r="H21">
        <v>9.5656708697372472E-2</v>
      </c>
    </row>
    <row r="22" spans="2:8" x14ac:dyDescent="0.3">
      <c r="B22">
        <v>0.24648662222209031</v>
      </c>
      <c r="D22">
        <v>0.21799702719710029</v>
      </c>
      <c r="G22" s="20"/>
      <c r="H22">
        <v>-2.8489595024990017E-2</v>
      </c>
    </row>
    <row r="23" spans="2:8" x14ac:dyDescent="0.3">
      <c r="B23">
        <v>0.18933841687961431</v>
      </c>
      <c r="D23">
        <v>0.24533016443435829</v>
      </c>
      <c r="G23" s="20"/>
      <c r="H23">
        <v>5.5991747554743981E-2</v>
      </c>
    </row>
    <row r="24" spans="2:8" x14ac:dyDescent="0.3">
      <c r="B24">
        <v>0.29424129813144267</v>
      </c>
      <c r="D24">
        <v>0.35742061463280139</v>
      </c>
      <c r="G24" s="20"/>
      <c r="H24">
        <v>6.3179316501358718E-2</v>
      </c>
    </row>
    <row r="25" spans="2:8" x14ac:dyDescent="0.3">
      <c r="B25">
        <v>0.2360232446657938</v>
      </c>
      <c r="D25">
        <v>0.26172600105325222</v>
      </c>
      <c r="G25" s="20"/>
      <c r="H25">
        <v>2.570275638745842E-2</v>
      </c>
    </row>
    <row r="26" spans="2:8" x14ac:dyDescent="0.3">
      <c r="B26">
        <v>0.22073432259372869</v>
      </c>
      <c r="D26">
        <v>0.46444522111082898</v>
      </c>
      <c r="G26" s="20"/>
      <c r="H26">
        <v>0.24371089851710029</v>
      </c>
    </row>
    <row r="27" spans="2:8" x14ac:dyDescent="0.3">
      <c r="B27">
        <v>0.20929930334332081</v>
      </c>
      <c r="D27">
        <v>0.24296648159806539</v>
      </c>
      <c r="G27" s="20"/>
      <c r="H27">
        <v>3.3667178254744579E-2</v>
      </c>
    </row>
    <row r="28" spans="2:8" x14ac:dyDescent="0.3">
      <c r="B28">
        <v>0.31530442820907062</v>
      </c>
      <c r="D28">
        <v>0.40427677162428483</v>
      </c>
      <c r="G28" s="20"/>
      <c r="H28">
        <v>8.8972343415214206E-2</v>
      </c>
    </row>
    <row r="30" spans="2:8" x14ac:dyDescent="0.3">
      <c r="G30" t="s">
        <v>48</v>
      </c>
      <c r="H30">
        <f>PEARSON(H17:H28,H2:H13)</f>
        <v>0.39371210443799609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SUS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Ensink, Carmen</dc:creator>
  <cp:lastModifiedBy>Ensink, Carmen</cp:lastModifiedBy>
  <dcterms:created xsi:type="dcterms:W3CDTF">2015-06-05T18:17:20Z</dcterms:created>
  <dcterms:modified xsi:type="dcterms:W3CDTF">2024-04-19T09:28:23Z</dcterms:modified>
</cp:coreProperties>
</file>