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preprocessed" sheetId="2" state="visible" r:id="rId3"/>
    <sheet name="process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<sst xmlns="http://schemas.openxmlformats.org/spreadsheetml/2006/main" count="90" uniqueCount="57">
  <si>
    <t xml:space="preserve">TABL. 17. RODZINY W GOSPODARSTWACH DOMOWYCH WEDŁUG TYPÓW ORAZ LICZBY DZIECI W WIEKU 0-24 LATA W 2011 R.</t>
  </si>
  <si>
    <t xml:space="preserve">WYSZCZEGÓLNIENIE</t>
  </si>
  <si>
    <t xml:space="preserve">Ogółem </t>
  </si>
  <si>
    <t xml:space="preserve">Rodziny
z dziećmi
w wieku
0-24 lata</t>
  </si>
  <si>
    <t xml:space="preserve">Liczba dzieci w wieku 0-24 lata</t>
  </si>
  <si>
    <t xml:space="preserve">Rodziny
bez dzieci
w wieku
0-24 lata</t>
  </si>
  <si>
    <t xml:space="preserve">O G Ó Ł E M</t>
  </si>
  <si>
    <t xml:space="preserve">Małżeństwa </t>
  </si>
  <si>
    <t xml:space="preserve">Partnerzy </t>
  </si>
  <si>
    <t xml:space="preserve">Matki z dziećmi</t>
  </si>
  <si>
    <t xml:space="preserve">Ojcowie z dziećmi</t>
  </si>
  <si>
    <t xml:space="preserve">MIASTA</t>
  </si>
  <si>
    <t xml:space="preserve">R A Z E M</t>
  </si>
  <si>
    <t xml:space="preserve">WIEŚ</t>
  </si>
  <si>
    <t xml:space="preserve">rodziny bez dzieci</t>
  </si>
  <si>
    <t xml:space="preserve">rodziny z dziećmi starszymi niż 24</t>
  </si>
  <si>
    <t xml:space="preserve">rodziny z dziećmi w ogóle</t>
  </si>
  <si>
    <t xml:space="preserve">dzieci w wieku 0-24 w sumie</t>
  </si>
  <si>
    <t xml:space="preserve">liczba dzieci w rodzinie ogółem</t>
  </si>
  <si>
    <t xml:space="preserve">liczba dzieci powyżej 24 r.ż.</t>
  </si>
  <si>
    <t xml:space="preserve">Rodziny bez dzieci w ogóle</t>
  </si>
  <si>
    <t xml:space="preserve">Rodziny tylko z dziećmi starszymi niż 24 lata</t>
  </si>
  <si>
    <t xml:space="preserve">Województwo / miasta</t>
  </si>
  <si>
    <t xml:space="preserve">M,F</t>
  </si>
  <si>
    <t xml:space="preserve">gospodarstw 2-osobowych</t>
  </si>
  <si>
    <t xml:space="preserve">F</t>
  </si>
  <si>
    <t xml:space="preserve">rodzinnych</t>
  </si>
  <si>
    <t xml:space="preserve">M</t>
  </si>
  <si>
    <t xml:space="preserve">nierodzinnych</t>
  </si>
  <si>
    <t xml:space="preserve">Wrocław</t>
  </si>
  <si>
    <t xml:space="preserve">Prawdopodobieństwa względem rodziców</t>
  </si>
  <si>
    <t xml:space="preserve">gospodarstw 2-os</t>
  </si>
  <si>
    <t xml:space="preserve">F+C</t>
  </si>
  <si>
    <t xml:space="preserve">Liczby dla Wrocławia z pbb względem rodziców</t>
  </si>
  <si>
    <t xml:space="preserve">M+C</t>
  </si>
  <si>
    <t xml:space="preserve">gospodarstw rodzinnych</t>
  </si>
  <si>
    <t xml:space="preserve">gospodarstw nierodzinnych</t>
  </si>
  <si>
    <t xml:space="preserve">RAZEM</t>
  </si>
  <si>
    <t xml:space="preserve">Dzieci w sumie</t>
  </si>
  <si>
    <t xml:space="preserve">gospodarstw 3-os</t>
  </si>
  <si>
    <t xml:space="preserve">M,F,C</t>
  </si>
  <si>
    <t xml:space="preserve">dzieci w sumie</t>
  </si>
  <si>
    <t xml:space="preserve">F,C,C</t>
  </si>
  <si>
    <t xml:space="preserve">M,C,C</t>
  </si>
  <si>
    <t xml:space="preserve">liczba dzieci starszych niż 24 lata</t>
  </si>
  <si>
    <t xml:space="preserve">liczba rodzin z więcej niż 1 starszym dzieckiem</t>
  </si>
  <si>
    <t xml:space="preserve">mogą mieć dodatkowe starsze dzieci</t>
  </si>
  <si>
    <t xml:space="preserve">mogą mieć tylko starsze dzieci</t>
  </si>
  <si>
    <t xml:space="preserve">rodziny z dziećmi mogą mieć dodatkowe dzieci</t>
  </si>
  <si>
    <t xml:space="preserve">Prawdopodobieństwa całościowe (dla porównania)</t>
  </si>
  <si>
    <t xml:space="preserve">Liczby dla Wrocławia</t>
  </si>
  <si>
    <t xml:space="preserve">Structure</t>
  </si>
  <si>
    <t xml:space="preserve">Count</t>
  </si>
  <si>
    <t xml:space="preserve">Nb of people</t>
  </si>
  <si>
    <t xml:space="preserve">F,C</t>
  </si>
  <si>
    <t xml:space="preserve">M,C</t>
  </si>
  <si>
    <t xml:space="preserve">A,A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</si>
</sst>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*."/>
    <numFmt numFmtId="167" formatCode="0"/>
    <numFmt numFmtId="168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238"/>
    </font>
    <font>
      <sz val="10"/>
      <name val="Times New Roman CE"/>
      <family val="1"/>
      <charset val="238"/>
    </font>
    <font>
      <b val="true"/>
      <sz val="10"/>
      <color rgb="FFFFFFFF"/>
      <name val="Times New Roman"/>
      <family val="1"/>
      <charset val="238"/>
    </font>
    <font>
      <b val="true"/>
      <sz val="10"/>
      <name val="Times New Roman"/>
      <family val="1"/>
      <charset val="238"/>
    </font>
    <font>
      <b val="true"/>
      <i val="true"/>
      <sz val="8"/>
      <color rgb="FF0070C0"/>
      <name val="Times New Roman"/>
      <family val="1"/>
      <charset val="238"/>
    </font>
    <font>
      <b val="true"/>
      <i val="true"/>
      <sz val="10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i val="true"/>
      <sz val="10"/>
      <name val="Times New Roman"/>
      <family val="1"/>
      <charset val="238"/>
    </font>
    <font>
      <sz val="11"/>
      <color rgb="FF000000"/>
      <name val="Calibri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0C0"/>
        <bgColor rgb="FF008080"/>
      </patternFill>
    </fill>
    <fill>
      <patternFill patternType="solid">
        <fgColor rgb="FFD9D9D9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102240</xdr:rowOff>
    </xdr:from>
    <xdr:to>
      <xdr:col>1</xdr:col>
      <xdr:colOff>42120</xdr:colOff>
      <xdr:row>0</xdr:row>
      <xdr:rowOff>444600</xdr:rowOff>
    </xdr:to>
    <xdr:sp>
      <xdr:nvSpPr>
        <xdr:cNvPr id="0" name="CustomShape 1">
          <a:hlinkClick r:id="rId1"/>
        </xdr:cNvPr>
        <xdr:cNvSpPr/>
      </xdr:nvSpPr>
      <xdr:spPr>
        <a:xfrm>
          <a:off x="0" y="102240"/>
          <a:ext cx="1684800" cy="34236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827640</xdr:colOff>
      <xdr:row>0</xdr:row>
      <xdr:rowOff>0</xdr:rowOff>
    </xdr:from>
    <xdr:to>
      <xdr:col>0</xdr:col>
      <xdr:colOff>1341720</xdr:colOff>
      <xdr:row>0</xdr:row>
      <xdr:rowOff>444600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827640" y="0"/>
          <a:ext cx="514080" cy="444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 zeroHeight="false" outlineLevelRow="0" outlineLevelCol="0"/>
  <cols>
    <col collapsed="false" customWidth="true" hidden="false" outlineLevel="0" max="1" min="1" style="1" width="23.28"/>
    <col collapsed="false" customWidth="true" hidden="false" outlineLevel="0" max="9" min="2" style="1" width="16.71"/>
    <col collapsed="false" customWidth="true" hidden="false" outlineLevel="0" max="1025" min="10" style="2" width="8.71"/>
  </cols>
  <sheetData>
    <row r="1" customFormat="false" ht="35.25" hidden="false" customHeight="true" outlineLevel="0" collapsed="false"/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4"/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5"/>
    </row>
    <row r="4" s="11" customFormat="true" ht="15" hidden="false" customHeight="true" outlineLevel="0" collapsed="false">
      <c r="A4" s="6" t="s">
        <v>1</v>
      </c>
      <c r="B4" s="7" t="s">
        <v>2</v>
      </c>
      <c r="C4" s="7" t="s">
        <v>3</v>
      </c>
      <c r="D4" s="8" t="s">
        <v>4</v>
      </c>
      <c r="E4" s="8"/>
      <c r="F4" s="8"/>
      <c r="G4" s="8"/>
      <c r="H4" s="9" t="s">
        <v>5</v>
      </c>
      <c r="I4" s="10"/>
    </row>
    <row r="5" s="11" customFormat="true" ht="15" hidden="false" customHeight="true" outlineLevel="0" collapsed="false">
      <c r="A5" s="6"/>
      <c r="B5" s="7"/>
      <c r="C5" s="7"/>
      <c r="D5" s="8"/>
      <c r="E5" s="8"/>
      <c r="F5" s="8"/>
      <c r="G5" s="8"/>
      <c r="H5" s="9"/>
      <c r="I5" s="10"/>
    </row>
    <row r="6" s="11" customFormat="true" ht="15" hidden="false" customHeight="true" outlineLevel="0" collapsed="false">
      <c r="A6" s="6"/>
      <c r="B6" s="7"/>
      <c r="C6" s="7"/>
      <c r="D6" s="7" t="n">
        <v>1</v>
      </c>
      <c r="E6" s="7" t="n">
        <v>2</v>
      </c>
      <c r="F6" s="7" t="n">
        <v>3</v>
      </c>
      <c r="G6" s="7" t="n">
        <v>4</v>
      </c>
      <c r="H6" s="9"/>
      <c r="I6" s="10"/>
    </row>
    <row r="7" s="11" customFormat="true" ht="15" hidden="false" customHeight="true" outlineLevel="0" collapsed="false">
      <c r="A7" s="6"/>
      <c r="B7" s="7"/>
      <c r="C7" s="7"/>
      <c r="D7" s="7"/>
      <c r="E7" s="7"/>
      <c r="F7" s="7"/>
      <c r="G7" s="7"/>
      <c r="H7" s="9"/>
      <c r="I7" s="10"/>
    </row>
    <row r="8" customFormat="false" ht="19.5" hidden="false" customHeight="true" outlineLevel="0" collapsed="false">
      <c r="A8" s="12"/>
      <c r="B8" s="13" t="s">
        <v>6</v>
      </c>
      <c r="C8" s="13"/>
      <c r="D8" s="13"/>
      <c r="E8" s="13"/>
      <c r="F8" s="13"/>
      <c r="G8" s="13"/>
      <c r="H8" s="13"/>
      <c r="I8" s="14"/>
    </row>
    <row r="9" customFormat="false" ht="18" hidden="false" customHeight="true" outlineLevel="0" collapsed="false">
      <c r="A9" s="15" t="s">
        <v>6</v>
      </c>
      <c r="B9" s="16" t="n">
        <v>845200</v>
      </c>
      <c r="C9" s="17" t="n">
        <v>444751</v>
      </c>
      <c r="D9" s="17" t="n">
        <v>250478</v>
      </c>
      <c r="E9" s="17" t="n">
        <v>150570</v>
      </c>
      <c r="F9" s="17" t="n">
        <v>33340</v>
      </c>
      <c r="G9" s="17" t="n">
        <v>10364</v>
      </c>
      <c r="H9" s="18" t="n">
        <v>400449</v>
      </c>
      <c r="I9" s="19"/>
    </row>
    <row r="10" customFormat="false" ht="18" hidden="false" customHeight="true" outlineLevel="0" collapsed="false">
      <c r="A10" s="20" t="s">
        <v>7</v>
      </c>
      <c r="B10" s="21" t="n">
        <v>591320</v>
      </c>
      <c r="C10" s="22" t="n">
        <v>295345</v>
      </c>
      <c r="D10" s="22" t="n">
        <v>149298</v>
      </c>
      <c r="E10" s="22" t="n">
        <v>113601</v>
      </c>
      <c r="F10" s="22" t="n">
        <v>25038</v>
      </c>
      <c r="G10" s="22" t="n">
        <v>7408</v>
      </c>
      <c r="H10" s="23" t="n">
        <v>295975</v>
      </c>
      <c r="I10" s="24"/>
    </row>
    <row r="11" customFormat="false" ht="18" hidden="false" customHeight="true" outlineLevel="0" collapsed="false">
      <c r="A11" s="20" t="s">
        <v>8</v>
      </c>
      <c r="B11" s="21" t="n">
        <v>36114</v>
      </c>
      <c r="C11" s="22" t="n">
        <v>17411</v>
      </c>
      <c r="D11" s="22" t="n">
        <v>10331</v>
      </c>
      <c r="E11" s="22" t="n">
        <v>4867</v>
      </c>
      <c r="F11" s="22" t="n">
        <v>1467</v>
      </c>
      <c r="G11" s="22" t="n">
        <v>747</v>
      </c>
      <c r="H11" s="23" t="n">
        <v>18703</v>
      </c>
      <c r="I11" s="24"/>
    </row>
    <row r="12" customFormat="false" ht="18" hidden="false" customHeight="true" outlineLevel="0" collapsed="false">
      <c r="A12" s="20" t="s">
        <v>9</v>
      </c>
      <c r="B12" s="21" t="n">
        <v>187944</v>
      </c>
      <c r="C12" s="22" t="n">
        <v>114900</v>
      </c>
      <c r="D12" s="22" t="n">
        <v>77789</v>
      </c>
      <c r="E12" s="22" t="n">
        <v>28819</v>
      </c>
      <c r="F12" s="22" t="n">
        <v>6265</v>
      </c>
      <c r="G12" s="22" t="n">
        <v>2026</v>
      </c>
      <c r="H12" s="23" t="n">
        <v>73045</v>
      </c>
      <c r="I12" s="24"/>
    </row>
    <row r="13" customFormat="false" ht="18" hidden="false" customHeight="true" outlineLevel="0" collapsed="false">
      <c r="A13" s="20" t="s">
        <v>10</v>
      </c>
      <c r="B13" s="21" t="n">
        <v>29822</v>
      </c>
      <c r="C13" s="22" t="n">
        <v>17096</v>
      </c>
      <c r="D13" s="22" t="n">
        <v>13060</v>
      </c>
      <c r="E13" s="22" t="n">
        <v>3283</v>
      </c>
      <c r="F13" s="22" t="n">
        <v>570</v>
      </c>
      <c r="G13" s="22" t="n">
        <v>183</v>
      </c>
      <c r="H13" s="23" t="n">
        <v>12726</v>
      </c>
      <c r="I13" s="24"/>
    </row>
    <row r="14" customFormat="false" ht="19.5" hidden="false" customHeight="true" outlineLevel="0" collapsed="false">
      <c r="A14" s="12"/>
      <c r="B14" s="25" t="s">
        <v>11</v>
      </c>
      <c r="C14" s="25"/>
      <c r="D14" s="25"/>
      <c r="E14" s="25"/>
      <c r="F14" s="25"/>
      <c r="G14" s="25"/>
      <c r="H14" s="25"/>
      <c r="I14" s="26"/>
    </row>
    <row r="15" customFormat="false" ht="18" hidden="false" customHeight="true" outlineLevel="0" collapsed="false">
      <c r="A15" s="15" t="s">
        <v>12</v>
      </c>
      <c r="B15" s="16" t="n">
        <v>597011</v>
      </c>
      <c r="C15" s="17" t="n">
        <v>298921</v>
      </c>
      <c r="D15" s="17" t="n">
        <v>178817</v>
      </c>
      <c r="E15" s="17" t="n">
        <v>97323</v>
      </c>
      <c r="F15" s="17" t="n">
        <v>18048</v>
      </c>
      <c r="G15" s="17" t="n">
        <v>4733</v>
      </c>
      <c r="H15" s="18" t="n">
        <v>298090</v>
      </c>
      <c r="I15" s="19"/>
    </row>
    <row r="16" customFormat="false" ht="18" hidden="false" customHeight="true" outlineLevel="0" collapsed="false">
      <c r="A16" s="20" t="s">
        <v>7</v>
      </c>
      <c r="B16" s="21" t="n">
        <v>407421</v>
      </c>
      <c r="C16" s="22" t="n">
        <v>188809</v>
      </c>
      <c r="D16" s="22" t="n">
        <v>102654</v>
      </c>
      <c r="E16" s="22" t="n">
        <v>70507</v>
      </c>
      <c r="F16" s="22" t="n">
        <v>12645</v>
      </c>
      <c r="G16" s="22" t="n">
        <v>3003</v>
      </c>
      <c r="H16" s="23" t="n">
        <v>218613</v>
      </c>
      <c r="I16" s="24"/>
    </row>
    <row r="17" customFormat="false" ht="18" hidden="false" customHeight="true" outlineLevel="0" collapsed="false">
      <c r="A17" s="20" t="s">
        <v>8</v>
      </c>
      <c r="B17" s="21" t="n">
        <v>28697</v>
      </c>
      <c r="C17" s="22" t="n">
        <v>12668</v>
      </c>
      <c r="D17" s="22" t="n">
        <v>7912</v>
      </c>
      <c r="E17" s="22" t="n">
        <v>3461</v>
      </c>
      <c r="F17" s="22" t="n">
        <v>885</v>
      </c>
      <c r="G17" s="22" t="n">
        <v>409</v>
      </c>
      <c r="H17" s="23" t="n">
        <v>16029</v>
      </c>
      <c r="I17" s="24"/>
    </row>
    <row r="18" customFormat="false" ht="18" hidden="false" customHeight="true" outlineLevel="0" collapsed="false">
      <c r="A18" s="20" t="s">
        <v>9</v>
      </c>
      <c r="B18" s="21" t="n">
        <v>139085</v>
      </c>
      <c r="C18" s="22" t="n">
        <v>85162</v>
      </c>
      <c r="D18" s="22" t="n">
        <v>58719</v>
      </c>
      <c r="E18" s="22" t="n">
        <v>21037</v>
      </c>
      <c r="F18" s="22" t="n">
        <v>4196</v>
      </c>
      <c r="G18" s="22" t="n">
        <v>1210</v>
      </c>
      <c r="H18" s="23" t="n">
        <v>53923</v>
      </c>
      <c r="I18" s="24"/>
    </row>
    <row r="19" customFormat="false" ht="18" hidden="false" customHeight="true" outlineLevel="0" collapsed="false">
      <c r="A19" s="20" t="s">
        <v>10</v>
      </c>
      <c r="B19" s="21" t="n">
        <v>21808</v>
      </c>
      <c r="C19" s="22" t="n">
        <v>12283</v>
      </c>
      <c r="D19" s="22" t="n">
        <v>9533</v>
      </c>
      <c r="E19" s="22" t="n">
        <v>2318</v>
      </c>
      <c r="F19" s="22" t="n">
        <v>321</v>
      </c>
      <c r="G19" s="22" t="n">
        <v>111</v>
      </c>
      <c r="H19" s="23" t="n">
        <v>9524</v>
      </c>
      <c r="I19" s="24"/>
    </row>
    <row r="20" customFormat="false" ht="19.5" hidden="false" customHeight="true" outlineLevel="0" collapsed="false">
      <c r="A20" s="27"/>
      <c r="B20" s="25" t="s">
        <v>13</v>
      </c>
      <c r="C20" s="25"/>
      <c r="D20" s="25"/>
      <c r="E20" s="25"/>
      <c r="F20" s="25"/>
      <c r="G20" s="25"/>
      <c r="H20" s="25"/>
      <c r="I20" s="26"/>
    </row>
    <row r="21" customFormat="false" ht="18" hidden="false" customHeight="true" outlineLevel="0" collapsed="false">
      <c r="A21" s="15" t="s">
        <v>12</v>
      </c>
      <c r="B21" s="16" t="n">
        <v>248189</v>
      </c>
      <c r="C21" s="17" t="n">
        <v>145830</v>
      </c>
      <c r="D21" s="17" t="n">
        <v>71660</v>
      </c>
      <c r="E21" s="17" t="n">
        <v>53246</v>
      </c>
      <c r="F21" s="17" t="n">
        <v>15292</v>
      </c>
      <c r="G21" s="17" t="n">
        <v>5631</v>
      </c>
      <c r="H21" s="18" t="n">
        <v>102359</v>
      </c>
      <c r="I21" s="19"/>
    </row>
    <row r="22" customFormat="false" ht="18" hidden="false" customHeight="true" outlineLevel="0" collapsed="false">
      <c r="A22" s="20" t="s">
        <v>7</v>
      </c>
      <c r="B22" s="21" t="n">
        <v>183899</v>
      </c>
      <c r="C22" s="22" t="n">
        <v>106536</v>
      </c>
      <c r="D22" s="22" t="n">
        <v>46644</v>
      </c>
      <c r="E22" s="22" t="n">
        <v>43093</v>
      </c>
      <c r="F22" s="22" t="n">
        <v>12393</v>
      </c>
      <c r="G22" s="22" t="n">
        <v>4405</v>
      </c>
      <c r="H22" s="23" t="n">
        <v>77363</v>
      </c>
      <c r="I22" s="24"/>
    </row>
    <row r="23" customFormat="false" ht="18" hidden="false" customHeight="true" outlineLevel="0" collapsed="false">
      <c r="A23" s="20" t="s">
        <v>8</v>
      </c>
      <c r="B23" s="21" t="n">
        <v>7417</v>
      </c>
      <c r="C23" s="22" t="n">
        <v>4744</v>
      </c>
      <c r="D23" s="22" t="n">
        <v>2419</v>
      </c>
      <c r="E23" s="22" t="n">
        <v>1405</v>
      </c>
      <c r="F23" s="22" t="n">
        <v>582</v>
      </c>
      <c r="G23" s="22" t="n">
        <v>337</v>
      </c>
      <c r="H23" s="23" t="n">
        <v>2674</v>
      </c>
      <c r="I23" s="24"/>
    </row>
    <row r="24" customFormat="false" ht="18" hidden="false" customHeight="true" outlineLevel="0" collapsed="false">
      <c r="A24" s="20" t="s">
        <v>9</v>
      </c>
      <c r="B24" s="21" t="n">
        <v>48859</v>
      </c>
      <c r="C24" s="22" t="n">
        <v>29738</v>
      </c>
      <c r="D24" s="22" t="n">
        <v>19070</v>
      </c>
      <c r="E24" s="22" t="n">
        <v>7782</v>
      </c>
      <c r="F24" s="22" t="n">
        <v>2069</v>
      </c>
      <c r="G24" s="22" t="n">
        <v>817</v>
      </c>
      <c r="H24" s="23" t="n">
        <v>19121</v>
      </c>
      <c r="I24" s="24"/>
    </row>
    <row r="25" customFormat="false" ht="18" hidden="false" customHeight="true" outlineLevel="0" collapsed="false">
      <c r="A25" s="20" t="s">
        <v>10</v>
      </c>
      <c r="B25" s="21" t="n">
        <v>8014</v>
      </c>
      <c r="C25" s="22" t="n">
        <v>4812</v>
      </c>
      <c r="D25" s="22" t="n">
        <v>3527</v>
      </c>
      <c r="E25" s="22" t="n">
        <v>965</v>
      </c>
      <c r="F25" s="22" t="n">
        <v>249</v>
      </c>
      <c r="G25" s="22" t="n">
        <v>72</v>
      </c>
      <c r="H25" s="23" t="n">
        <v>3201</v>
      </c>
      <c r="I25" s="24"/>
    </row>
    <row r="27" customFormat="false" ht="12.8" hidden="false" customHeight="false" outlineLevel="0" collapsed="false">
      <c r="H27" s="1" t="n">
        <f aca="false">212228+17194</f>
        <v>229422</v>
      </c>
      <c r="I27" s="1" t="s">
        <v>14</v>
      </c>
    </row>
    <row r="28" customFormat="false" ht="12.8" hidden="false" customHeight="false" outlineLevel="0" collapsed="false">
      <c r="H28" s="1" t="n">
        <f aca="false">H9-H27</f>
        <v>171027</v>
      </c>
      <c r="I28" s="1" t="s">
        <v>15</v>
      </c>
    </row>
    <row r="29" customFormat="false" ht="12.8" hidden="false" customHeight="false" outlineLevel="0" collapsed="false">
      <c r="H29" s="1" t="n">
        <f aca="false">B9-H27</f>
        <v>615778</v>
      </c>
      <c r="I29" s="1" t="s">
        <v>16</v>
      </c>
    </row>
    <row r="30" customFormat="false" ht="12.8" hidden="false" customHeight="false" outlineLevel="0" collapsed="false">
      <c r="H30" s="1" t="n">
        <f aca="false">D9*D6+E9*E6+F9*F6+G9*G6</f>
        <v>693094</v>
      </c>
      <c r="I30" s="1" t="s">
        <v>17</v>
      </c>
    </row>
    <row r="31" customFormat="false" ht="12.8" hidden="false" customHeight="false" outlineLevel="0" collapsed="false">
      <c r="H31" s="1" t="n">
        <v>947816</v>
      </c>
      <c r="I31" s="1" t="s">
        <v>18</v>
      </c>
    </row>
    <row r="32" customFormat="false" ht="12.8" hidden="false" customHeight="false" outlineLevel="0" collapsed="false">
      <c r="H32" s="1" t="n">
        <f aca="false">H31-H30</f>
        <v>254722</v>
      </c>
      <c r="I32" s="1" t="s">
        <v>19</v>
      </c>
    </row>
  </sheetData>
  <mergeCells count="13">
    <mergeCell ref="A2:H3"/>
    <mergeCell ref="A4:A7"/>
    <mergeCell ref="B4:B7"/>
    <mergeCell ref="C4:C7"/>
    <mergeCell ref="D4:G5"/>
    <mergeCell ref="H4:H7"/>
    <mergeCell ref="D6:D7"/>
    <mergeCell ref="E6:E7"/>
    <mergeCell ref="F6:F7"/>
    <mergeCell ref="G6:G7"/>
    <mergeCell ref="B8:H8"/>
    <mergeCell ref="B14:H14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6" min="2" style="0" width="11.52"/>
    <col collapsed="false" customWidth="true" hidden="false" outlineLevel="0" max="17" min="17" style="0" width="12.37"/>
    <col collapsed="false" customWidth="true" hidden="false" outlineLevel="0" max="18" min="18" style="0" width="22.23"/>
    <col collapsed="false" customWidth="false" hidden="false" outlineLevel="0" max="1025" min="19" style="0" width="11.52"/>
  </cols>
  <sheetData>
    <row r="1" customFormat="false" ht="12.8" hidden="false" customHeight="true" outlineLevel="0" collapsed="false">
      <c r="A1" s="6" t="s">
        <v>1</v>
      </c>
      <c r="B1" s="7" t="s">
        <v>2</v>
      </c>
      <c r="C1" s="7" t="s">
        <v>3</v>
      </c>
      <c r="D1" s="8" t="s">
        <v>4</v>
      </c>
      <c r="E1" s="8"/>
      <c r="F1" s="8"/>
      <c r="G1" s="8"/>
      <c r="H1" s="9" t="s">
        <v>5</v>
      </c>
      <c r="I1" s="28" t="s">
        <v>20</v>
      </c>
      <c r="J1" s="28" t="s">
        <v>21</v>
      </c>
    </row>
    <row r="2" customFormat="false" ht="12.8" hidden="false" customHeight="false" outlineLevel="0" collapsed="false">
      <c r="A2" s="6"/>
      <c r="B2" s="7"/>
      <c r="C2" s="7"/>
      <c r="D2" s="8"/>
      <c r="E2" s="8"/>
      <c r="F2" s="8"/>
      <c r="G2" s="8"/>
      <c r="H2" s="9"/>
      <c r="I2" s="28"/>
      <c r="J2" s="28"/>
    </row>
    <row r="3" customFormat="false" ht="12.8" hidden="false" customHeight="false" outlineLevel="0" collapsed="false">
      <c r="A3" s="6"/>
      <c r="B3" s="7"/>
      <c r="C3" s="7"/>
      <c r="D3" s="7" t="n">
        <v>1</v>
      </c>
      <c r="E3" s="7" t="n">
        <v>2</v>
      </c>
      <c r="F3" s="7" t="n">
        <v>3</v>
      </c>
      <c r="G3" s="7" t="n">
        <v>4</v>
      </c>
      <c r="H3" s="9"/>
      <c r="I3" s="28"/>
      <c r="J3" s="28"/>
    </row>
    <row r="4" customFormat="false" ht="18" hidden="false" customHeight="true" outlineLevel="0" collapsed="false">
      <c r="A4" s="6"/>
      <c r="B4" s="7"/>
      <c r="C4" s="7"/>
      <c r="D4" s="7"/>
      <c r="E4" s="7"/>
      <c r="F4" s="7"/>
      <c r="G4" s="7"/>
      <c r="H4" s="9"/>
      <c r="I4" s="28"/>
      <c r="J4" s="28"/>
    </row>
    <row r="5" customFormat="false" ht="12.8" hidden="false" customHeight="false" outlineLevel="0" collapsed="false">
      <c r="A5" s="15" t="s">
        <v>12</v>
      </c>
      <c r="B5" s="16" t="n">
        <v>597011</v>
      </c>
      <c r="C5" s="17" t="n">
        <v>298921</v>
      </c>
      <c r="D5" s="17" t="n">
        <v>178817</v>
      </c>
      <c r="E5" s="17" t="n">
        <v>97323</v>
      </c>
      <c r="F5" s="17" t="n">
        <v>18048</v>
      </c>
      <c r="G5" s="17" t="n">
        <v>4733</v>
      </c>
      <c r="H5" s="18" t="n">
        <v>298090</v>
      </c>
      <c r="J5" s="18"/>
      <c r="Q5" s="0" t="s">
        <v>22</v>
      </c>
    </row>
    <row r="6" customFormat="false" ht="12.8" hidden="false" customHeight="false" outlineLevel="0" collapsed="false">
      <c r="A6" s="20" t="s">
        <v>23</v>
      </c>
      <c r="B6" s="21" t="n">
        <v>436118</v>
      </c>
      <c r="C6" s="22" t="n">
        <v>201477</v>
      </c>
      <c r="D6" s="22" t="n">
        <v>110566</v>
      </c>
      <c r="E6" s="22" t="n">
        <v>73968</v>
      </c>
      <c r="F6" s="22" t="n">
        <v>13530</v>
      </c>
      <c r="G6" s="22" t="n">
        <v>3412</v>
      </c>
      <c r="H6" s="23" t="n">
        <v>234642</v>
      </c>
      <c r="Q6" s="17" t="n">
        <v>245522</v>
      </c>
      <c r="R6" s="0" t="s">
        <v>24</v>
      </c>
    </row>
    <row r="7" customFormat="false" ht="12.8" hidden="false" customHeight="false" outlineLevel="0" collapsed="false">
      <c r="A7" s="20" t="s">
        <v>25</v>
      </c>
      <c r="B7" s="21" t="n">
        <v>139085</v>
      </c>
      <c r="C7" s="22" t="n">
        <v>85162</v>
      </c>
      <c r="D7" s="22" t="n">
        <v>58719</v>
      </c>
      <c r="E7" s="22" t="n">
        <v>21037</v>
      </c>
      <c r="F7" s="22" t="n">
        <v>4196</v>
      </c>
      <c r="G7" s="22" t="n">
        <v>1210</v>
      </c>
      <c r="H7" s="23" t="n">
        <v>53923</v>
      </c>
      <c r="P7" s="0" t="n">
        <f aca="false">Q7/Q6</f>
        <v>0.886731127964093</v>
      </c>
      <c r="Q7" s="17" t="n">
        <v>217712</v>
      </c>
      <c r="R7" s="0" t="s">
        <v>26</v>
      </c>
    </row>
    <row r="8" customFormat="false" ht="12.8" hidden="false" customHeight="false" outlineLevel="0" collapsed="false">
      <c r="A8" s="20" t="s">
        <v>27</v>
      </c>
      <c r="B8" s="0" t="n">
        <v>21808</v>
      </c>
      <c r="C8" s="0" t="n">
        <v>12283</v>
      </c>
      <c r="D8" s="0" t="n">
        <v>9533</v>
      </c>
      <c r="E8" s="0" t="n">
        <v>2318</v>
      </c>
      <c r="F8" s="0" t="n">
        <v>321</v>
      </c>
      <c r="G8" s="0" t="n">
        <v>111</v>
      </c>
      <c r="H8" s="0" t="n">
        <v>9524</v>
      </c>
      <c r="P8" s="0" t="n">
        <f aca="false">Q8/Q6</f>
        <v>0.113268872035907</v>
      </c>
      <c r="Q8" s="17" t="n">
        <v>27810</v>
      </c>
      <c r="R8" s="0" t="s">
        <v>28</v>
      </c>
    </row>
    <row r="9" customFormat="false" ht="12.8" hidden="false" customHeight="false" outlineLevel="0" collapsed="false">
      <c r="A9" s="20"/>
      <c r="Q9" s="22"/>
    </row>
    <row r="10" customFormat="false" ht="12.8" hidden="false" customHeight="false" outlineLevel="0" collapsed="false">
      <c r="A10" s="29" t="s">
        <v>29</v>
      </c>
      <c r="B10" s="0" t="n">
        <v>179428</v>
      </c>
      <c r="Q10" s="22"/>
    </row>
    <row r="11" customFormat="false" ht="12.8" hidden="false" customHeight="false" outlineLevel="0" collapsed="false">
      <c r="Q11" s="22"/>
    </row>
    <row r="12" customFormat="false" ht="12.8" hidden="false" customHeight="false" outlineLevel="0" collapsed="false">
      <c r="A12" s="30" t="s">
        <v>30</v>
      </c>
      <c r="Q12" s="22"/>
    </row>
    <row r="13" customFormat="false" ht="12.8" hidden="false" customHeight="false" outlineLevel="0" collapsed="false">
      <c r="A13" s="20" t="s">
        <v>23</v>
      </c>
      <c r="B13" s="0" t="n">
        <f aca="false">B6/$B$6</f>
        <v>1</v>
      </c>
      <c r="C13" s="0" t="n">
        <f aca="false">C6/$B$6</f>
        <v>0.461978180217281</v>
      </c>
      <c r="D13" s="0" t="n">
        <f aca="false">D6/$B$6</f>
        <v>0.253523129061401</v>
      </c>
      <c r="E13" s="0" t="n">
        <f aca="false">E6/$B$6</f>
        <v>0.169605473747931</v>
      </c>
      <c r="F13" s="0" t="n">
        <f aca="false">F6/$B$6</f>
        <v>0.0310237137655405</v>
      </c>
      <c r="G13" s="0" t="n">
        <f aca="false">G6/$B$6</f>
        <v>0.0078235706849981</v>
      </c>
      <c r="H13" s="0" t="n">
        <f aca="false">H6/$B$6</f>
        <v>0.53802411274013</v>
      </c>
      <c r="M13" s="0" t="n">
        <v>81495</v>
      </c>
      <c r="N13" s="0" t="s">
        <v>31</v>
      </c>
      <c r="R13" s="22"/>
    </row>
    <row r="14" customFormat="false" ht="12.8" hidden="false" customHeight="false" outlineLevel="0" collapsed="false">
      <c r="A14" s="20" t="s">
        <v>25</v>
      </c>
      <c r="B14" s="0" t="n">
        <f aca="false">B7/$B$7</f>
        <v>1</v>
      </c>
      <c r="C14" s="0" t="n">
        <f aca="false">C7/$B$7</f>
        <v>0.612301829816299</v>
      </c>
      <c r="D14" s="0" t="n">
        <f aca="false">D7/$B$7</f>
        <v>0.422180680878599</v>
      </c>
      <c r="E14" s="0" t="n">
        <f aca="false">E7/$B$7</f>
        <v>0.151252831002624</v>
      </c>
      <c r="F14" s="0" t="n">
        <f aca="false">F7/$B$7</f>
        <v>0.0301686019340691</v>
      </c>
      <c r="G14" s="0" t="n">
        <f aca="false">G7/$B$7</f>
        <v>0.00869971600100658</v>
      </c>
      <c r="H14" s="0" t="n">
        <f aca="false">H7/$B$7</f>
        <v>0.387698170183701</v>
      </c>
      <c r="R14" s="22"/>
    </row>
    <row r="15" customFormat="false" ht="12.8" hidden="false" customHeight="false" outlineLevel="0" collapsed="false">
      <c r="A15" s="20" t="s">
        <v>27</v>
      </c>
      <c r="B15" s="0" t="n">
        <f aca="false">B8/$B$8</f>
        <v>1</v>
      </c>
      <c r="C15" s="0" t="n">
        <f aca="false">C8/$B$8</f>
        <v>0.563233675715334</v>
      </c>
      <c r="D15" s="0" t="n">
        <f aca="false">D8/$B$8</f>
        <v>0.437133162142333</v>
      </c>
      <c r="E15" s="0" t="n">
        <f aca="false">E8/$B$8</f>
        <v>0.106291269258988</v>
      </c>
      <c r="F15" s="0" t="n">
        <f aca="false">F8/$B$8</f>
        <v>0.0147193690388848</v>
      </c>
      <c r="G15" s="0" t="n">
        <f aca="false">G8/$B$8</f>
        <v>0.00508987527512839</v>
      </c>
      <c r="H15" s="0" t="n">
        <f aca="false">H8/$B$8</f>
        <v>0.436720469552458</v>
      </c>
      <c r="M15" s="0" t="n">
        <f aca="false">I18</f>
        <v>56396</v>
      </c>
      <c r="N15" s="0" t="s">
        <v>23</v>
      </c>
      <c r="R15" s="22"/>
    </row>
    <row r="16" customFormat="false" ht="12.8" hidden="false" customHeight="false" outlineLevel="0" collapsed="false">
      <c r="M16" s="31" t="n">
        <f aca="false">D19</f>
        <v>17759.4525218392</v>
      </c>
      <c r="N16" s="0" t="s">
        <v>32</v>
      </c>
      <c r="R16" s="22"/>
    </row>
    <row r="17" customFormat="false" ht="12.8" hidden="false" customHeight="false" outlineLevel="0" collapsed="false">
      <c r="A17" s="30" t="s">
        <v>33</v>
      </c>
      <c r="M17" s="31" t="n">
        <f aca="false">D20</f>
        <v>3397.83606933236</v>
      </c>
      <c r="N17" s="0" t="s">
        <v>34</v>
      </c>
      <c r="R17" s="22"/>
    </row>
    <row r="18" customFormat="false" ht="12.8" hidden="false" customHeight="false" outlineLevel="0" collapsed="false">
      <c r="A18" s="20" t="s">
        <v>23</v>
      </c>
      <c r="B18" s="0" t="n">
        <f aca="false">118612+10977</f>
        <v>129589</v>
      </c>
      <c r="C18" s="31" t="n">
        <f aca="false">C13*$B18</f>
        <v>59867.2903961772</v>
      </c>
      <c r="D18" s="31" t="n">
        <f aca="false">D13*$B18</f>
        <v>32853.8087719379</v>
      </c>
      <c r="E18" s="31" t="n">
        <f aca="false">E13*$B18</f>
        <v>21979.0037375206</v>
      </c>
      <c r="F18" s="31" t="n">
        <f aca="false">F13*$B18</f>
        <v>4020.33204316263</v>
      </c>
      <c r="G18" s="31" t="n">
        <f aca="false">G13*$B18</f>
        <v>1013.84870149822</v>
      </c>
      <c r="H18" s="31" t="n">
        <f aca="false">H13*$B18</f>
        <v>69722.0067458807</v>
      </c>
      <c r="I18" s="0" t="n">
        <v>56396</v>
      </c>
      <c r="J18" s="31" t="n">
        <f aca="false">H18-I18</f>
        <v>13326.0067458807</v>
      </c>
      <c r="M18" s="31" t="n">
        <f aca="false">SUM(M15:M17)</f>
        <v>77553.2885911715</v>
      </c>
      <c r="N18" s="0" t="s">
        <v>35</v>
      </c>
      <c r="Q18" s="22"/>
    </row>
    <row r="19" customFormat="false" ht="12.8" hidden="false" customHeight="false" outlineLevel="0" collapsed="false">
      <c r="A19" s="20" t="s">
        <v>25</v>
      </c>
      <c r="B19" s="0" t="n">
        <v>42066</v>
      </c>
      <c r="C19" s="31" t="n">
        <f aca="false">C14*$B19</f>
        <v>25757.0887730524</v>
      </c>
      <c r="D19" s="31" t="n">
        <f aca="false">D14*$B19</f>
        <v>17759.4525218392</v>
      </c>
      <c r="E19" s="31" t="n">
        <f aca="false">E14*$B19</f>
        <v>6362.60158895639</v>
      </c>
      <c r="F19" s="31" t="n">
        <f aca="false">F14*$B19</f>
        <v>1269.07240895855</v>
      </c>
      <c r="G19" s="31" t="n">
        <f aca="false">G14*$B19</f>
        <v>365.962253298343</v>
      </c>
      <c r="H19" s="31" t="n">
        <f aca="false">H14*$B19</f>
        <v>16308.9112269476</v>
      </c>
      <c r="I19" s="0" t="n">
        <v>0</v>
      </c>
      <c r="J19" s="31" t="n">
        <f aca="false">H19-I19</f>
        <v>16308.9112269476</v>
      </c>
      <c r="M19" s="31" t="n">
        <f aca="false">M13-M18</f>
        <v>3941.71140882849</v>
      </c>
      <c r="N19" s="0" t="s">
        <v>36</v>
      </c>
    </row>
    <row r="20" customFormat="false" ht="12.8" hidden="false" customHeight="false" outlineLevel="0" collapsed="false">
      <c r="A20" s="20" t="s">
        <v>27</v>
      </c>
      <c r="B20" s="0" t="n">
        <v>7773</v>
      </c>
      <c r="C20" s="31" t="n">
        <f aca="false">C15*$B20</f>
        <v>4378.01536133529</v>
      </c>
      <c r="D20" s="31" t="n">
        <f aca="false">D15*$B20</f>
        <v>3397.83606933236</v>
      </c>
      <c r="E20" s="31" t="n">
        <f aca="false">E15*$B20</f>
        <v>826.20203595011</v>
      </c>
      <c r="F20" s="31" t="n">
        <f aca="false">F15*$B20</f>
        <v>114.413655539252</v>
      </c>
      <c r="G20" s="31" t="n">
        <f aca="false">G15*$B20</f>
        <v>39.563600513573</v>
      </c>
      <c r="H20" s="31" t="n">
        <f aca="false">H15*$B20</f>
        <v>3394.62820983125</v>
      </c>
      <c r="I20" s="0" t="n">
        <v>0</v>
      </c>
      <c r="J20" s="31" t="n">
        <f aca="false">H20-I20</f>
        <v>3394.62820983125</v>
      </c>
    </row>
    <row r="21" customFormat="false" ht="12.8" hidden="false" customHeight="false" outlineLevel="0" collapsed="false">
      <c r="A21" s="0" t="s">
        <v>37</v>
      </c>
      <c r="B21" s="0" t="n">
        <f aca="false">SUM(B18:B20)</f>
        <v>179428</v>
      </c>
      <c r="C21" s="31" t="n">
        <f aca="false">SUM(C18:C20)</f>
        <v>90002.3945305649</v>
      </c>
      <c r="D21" s="31" t="n">
        <f aca="false">SUM(D18:D20)</f>
        <v>54011.0973631094</v>
      </c>
      <c r="E21" s="31" t="n">
        <f aca="false">SUM(E18:E20)</f>
        <v>29167.8073624271</v>
      </c>
      <c r="F21" s="31" t="n">
        <f aca="false">SUM(F18:F20)</f>
        <v>5403.81810766043</v>
      </c>
      <c r="G21" s="31" t="n">
        <f aca="false">SUM(G18:G20)</f>
        <v>1419.37455531013</v>
      </c>
      <c r="H21" s="31" t="n">
        <f aca="false">SUM(H18:H20)</f>
        <v>89425.5461826595</v>
      </c>
      <c r="I21" s="31" t="n">
        <f aca="false">SUM(I18:I20)</f>
        <v>56396</v>
      </c>
      <c r="J21" s="31" t="n">
        <f aca="false">SUM(J18:J20)</f>
        <v>33029.5461826595</v>
      </c>
    </row>
    <row r="22" customFormat="false" ht="12.8" hidden="false" customHeight="false" outlineLevel="0" collapsed="false">
      <c r="A22" s="0" t="s">
        <v>38</v>
      </c>
      <c r="D22" s="31" t="n">
        <f aca="false">D21*D3</f>
        <v>54011.0973631094</v>
      </c>
      <c r="E22" s="31" t="n">
        <f aca="false">E21*E3</f>
        <v>58335.6147248542</v>
      </c>
      <c r="F22" s="31" t="n">
        <f aca="false">F21*F3</f>
        <v>16211.4543229813</v>
      </c>
      <c r="G22" s="31" t="n">
        <f aca="false">G21*G3</f>
        <v>5677.49822124054</v>
      </c>
      <c r="M22" s="0" t="n">
        <v>51620</v>
      </c>
      <c r="N22" s="0" t="s">
        <v>39</v>
      </c>
    </row>
    <row r="23" customFormat="false" ht="12.8" hidden="false" customHeight="false" outlineLevel="0" collapsed="false">
      <c r="M23" s="31" t="n">
        <f aca="false">D18</f>
        <v>32853.8087719379</v>
      </c>
      <c r="N23" s="0" t="s">
        <v>40</v>
      </c>
    </row>
    <row r="24" customFormat="false" ht="12.8" hidden="false" customHeight="false" outlineLevel="0" collapsed="false">
      <c r="D24" s="31" t="n">
        <f aca="false">SUM(D22:G22)</f>
        <v>134235.664632185</v>
      </c>
      <c r="E24" s="31" t="s">
        <v>41</v>
      </c>
      <c r="F24" s="31"/>
      <c r="G24" s="31"/>
      <c r="M24" s="31" t="n">
        <f aca="false">E19</f>
        <v>6362.60158895639</v>
      </c>
      <c r="N24" s="0" t="s">
        <v>42</v>
      </c>
      <c r="Q24" s="22"/>
    </row>
    <row r="25" customFormat="false" ht="12.8" hidden="false" customHeight="false" outlineLevel="0" collapsed="false">
      <c r="M25" s="31" t="n">
        <f aca="false">E20</f>
        <v>826.20203595011</v>
      </c>
      <c r="N25" s="0" t="s">
        <v>43</v>
      </c>
      <c r="Q25" s="17"/>
    </row>
    <row r="26" customFormat="false" ht="12.8" hidden="false" customHeight="false" outlineLevel="0" collapsed="false">
      <c r="D26" s="0" t="n">
        <v>175217</v>
      </c>
      <c r="E26" s="0" t="s">
        <v>18</v>
      </c>
    </row>
    <row r="27" customFormat="false" ht="12.8" hidden="false" customHeight="false" outlineLevel="0" collapsed="false">
      <c r="D27" s="31" t="n">
        <f aca="false">D26-D24</f>
        <v>40981.3353678146</v>
      </c>
      <c r="E27" s="31" t="s">
        <v>44</v>
      </c>
      <c r="F27" s="31"/>
      <c r="G27" s="31"/>
    </row>
    <row r="28" customFormat="false" ht="12.8" hidden="false" customHeight="false" outlineLevel="0" collapsed="false">
      <c r="D28" s="0" t="n">
        <f aca="false">D27-J43</f>
        <v>7788.21134832421</v>
      </c>
      <c r="E28" s="0" t="s">
        <v>45</v>
      </c>
    </row>
    <row r="30" customFormat="false" ht="12.8" hidden="false" customHeight="false" outlineLevel="0" collapsed="false">
      <c r="E30" s="0" t="s">
        <v>46</v>
      </c>
    </row>
    <row r="31" customFormat="false" ht="12.8" hidden="false" customHeight="false" outlineLevel="0" collapsed="false">
      <c r="E31" s="0" t="s">
        <v>47</v>
      </c>
    </row>
    <row r="32" customFormat="false" ht="12.8" hidden="false" customHeight="false" outlineLevel="0" collapsed="false">
      <c r="E32" s="0" t="s">
        <v>48</v>
      </c>
    </row>
    <row r="36" customFormat="false" ht="12.8" hidden="false" customHeight="false" outlineLevel="0" collapsed="false">
      <c r="A36" s="30" t="s">
        <v>49</v>
      </c>
    </row>
    <row r="37" customFormat="false" ht="12.8" hidden="false" customHeight="false" outlineLevel="0" collapsed="false">
      <c r="A37" s="15" t="s">
        <v>12</v>
      </c>
      <c r="B37" s="32" t="n">
        <f aca="false">B5/$B$5</f>
        <v>1</v>
      </c>
      <c r="C37" s="32" t="n">
        <f aca="false">C5/$B$5</f>
        <v>0.500695967075983</v>
      </c>
      <c r="D37" s="32" t="n">
        <f aca="false">D5/$B$5</f>
        <v>0.299520444346922</v>
      </c>
      <c r="E37" s="32" t="n">
        <f aca="false">E5/$B$5</f>
        <v>0.163017096837412</v>
      </c>
      <c r="F37" s="32" t="n">
        <f aca="false">F5/$B$5</f>
        <v>0.0302305987661869</v>
      </c>
      <c r="G37" s="32" t="n">
        <f aca="false">G5/$B$5</f>
        <v>0.00792782712546335</v>
      </c>
      <c r="H37" s="32" t="n">
        <f aca="false">H5/$B$5</f>
        <v>0.499304032924016</v>
      </c>
    </row>
    <row r="38" customFormat="false" ht="12.8" hidden="false" customHeight="false" outlineLevel="0" collapsed="false">
      <c r="A38" s="20" t="s">
        <v>23</v>
      </c>
      <c r="B38" s="32" t="n">
        <f aca="false">B6/$B$5</f>
        <v>0.730502453053629</v>
      </c>
      <c r="C38" s="32" t="n">
        <f aca="false">C6/$B$5</f>
        <v>0.337476193905975</v>
      </c>
      <c r="D38" s="32" t="n">
        <f aca="false">D6/$B$5</f>
        <v>0.185199267685185</v>
      </c>
      <c r="E38" s="32" t="n">
        <f aca="false">E6/$B$5</f>
        <v>0.123897214624186</v>
      </c>
      <c r="F38" s="32" t="n">
        <f aca="false">F6/$B$5</f>
        <v>0.022662899008561</v>
      </c>
      <c r="G38" s="32" t="n">
        <f aca="false">G6/$B$5</f>
        <v>0.00571513757702957</v>
      </c>
      <c r="H38" s="32" t="n">
        <f aca="false">H6/$B$5</f>
        <v>0.393027934158667</v>
      </c>
    </row>
    <row r="39" customFormat="false" ht="12.8" hidden="false" customHeight="false" outlineLevel="0" collapsed="false">
      <c r="A39" s="20" t="s">
        <v>25</v>
      </c>
      <c r="B39" s="32" t="n">
        <f aca="false">B7/$B$5</f>
        <v>0.232968906770562</v>
      </c>
      <c r="C39" s="32" t="n">
        <f aca="false">C7/$B$5</f>
        <v>0.142647287905918</v>
      </c>
      <c r="D39" s="32" t="n">
        <f aca="false">D7/$B$5</f>
        <v>0.0983549716839388</v>
      </c>
      <c r="E39" s="32" t="n">
        <f aca="false">E7/$B$5</f>
        <v>0.035237206684634</v>
      </c>
      <c r="F39" s="32" t="n">
        <f aca="false">F7/$B$5</f>
        <v>0.00702834621137634</v>
      </c>
      <c r="G39" s="32" t="n">
        <f aca="false">G7/$B$5</f>
        <v>0.00202676332596887</v>
      </c>
      <c r="H39" s="32" t="n">
        <f aca="false">H7/$B$5</f>
        <v>0.090321618864644</v>
      </c>
    </row>
    <row r="40" customFormat="false" ht="12.8" hidden="false" customHeight="false" outlineLevel="0" collapsed="false">
      <c r="A40" s="20" t="s">
        <v>27</v>
      </c>
      <c r="B40" s="32" t="n">
        <f aca="false">B8/$B$5</f>
        <v>0.0365286401758091</v>
      </c>
      <c r="C40" s="32" t="n">
        <f aca="false">C8/$B$5</f>
        <v>0.0205741602751038</v>
      </c>
      <c r="D40" s="32" t="n">
        <f aca="false">D8/$B$5</f>
        <v>0.0159678799888109</v>
      </c>
      <c r="E40" s="32" t="n">
        <f aca="false">E8/$B$5</f>
        <v>0.0038826755285916</v>
      </c>
      <c r="F40" s="32" t="n">
        <f aca="false">F8/$B$5</f>
        <v>0.000537678535236369</v>
      </c>
      <c r="G40" s="32" t="n">
        <f aca="false">G8/$B$5</f>
        <v>0.000185926222464913</v>
      </c>
      <c r="H40" s="32" t="n">
        <f aca="false">H8/$B$5</f>
        <v>0.0159528048896922</v>
      </c>
    </row>
    <row r="42" customFormat="false" ht="12.8" hidden="false" customHeight="false" outlineLevel="0" collapsed="false">
      <c r="A42" s="0" t="s">
        <v>50</v>
      </c>
    </row>
    <row r="43" customFormat="false" ht="12.8" hidden="false" customHeight="false" outlineLevel="0" collapsed="false">
      <c r="A43" s="15" t="s">
        <v>12</v>
      </c>
      <c r="B43" s="31" t="n">
        <f aca="false">B37*$B$10</f>
        <v>179428</v>
      </c>
      <c r="C43" s="31" t="n">
        <f aca="false">C37*$B$10</f>
        <v>89838.8759805096</v>
      </c>
      <c r="D43" s="31" t="n">
        <f aca="false">D37*$B$10</f>
        <v>53742.3542882795</v>
      </c>
      <c r="E43" s="31" t="n">
        <f aca="false">E37*$B$10</f>
        <v>29249.8316513431</v>
      </c>
      <c r="F43" s="31" t="n">
        <f aca="false">F37*$B$10</f>
        <v>5424.21587541938</v>
      </c>
      <c r="G43" s="31" t="n">
        <f aca="false">G37*$B$10</f>
        <v>1422.47416546764</v>
      </c>
      <c r="H43" s="31" t="n">
        <f aca="false">H37*$B$10</f>
        <v>89589.1240194904</v>
      </c>
      <c r="I43" s="0" t="n">
        <f aca="false">48943+7453</f>
        <v>56396</v>
      </c>
      <c r="J43" s="31" t="n">
        <f aca="false">H43-I43</f>
        <v>33193.1240194904</v>
      </c>
    </row>
    <row r="44" customFormat="false" ht="12.8" hidden="false" customHeight="false" outlineLevel="0" collapsed="false">
      <c r="A44" s="20" t="s">
        <v>23</v>
      </c>
      <c r="B44" s="31" t="n">
        <f aca="false">B38*$B$10</f>
        <v>131072.594146507</v>
      </c>
      <c r="C44" s="31" t="n">
        <f aca="false">C38*$B$10</f>
        <v>60552.6785201613</v>
      </c>
      <c r="D44" s="31" t="n">
        <f aca="false">D38*$B$10</f>
        <v>33229.9342022174</v>
      </c>
      <c r="E44" s="31" t="n">
        <f aca="false">E38*$B$10</f>
        <v>22230.6294255885</v>
      </c>
      <c r="F44" s="31" t="n">
        <f aca="false">F38*$B$10</f>
        <v>4066.35864330808</v>
      </c>
      <c r="G44" s="31" t="n">
        <f aca="false">G38*$B$10</f>
        <v>1025.45570517126</v>
      </c>
      <c r="H44" s="31" t="n">
        <f aca="false">H38*$B$10</f>
        <v>70520.2161702213</v>
      </c>
      <c r="I44" s="0" t="n">
        <v>56396</v>
      </c>
      <c r="J44" s="31" t="n">
        <f aca="false">H44-I44</f>
        <v>14124.2161702213</v>
      </c>
    </row>
    <row r="45" customFormat="false" ht="12.8" hidden="false" customHeight="false" outlineLevel="0" collapsed="false">
      <c r="A45" s="20" t="s">
        <v>25</v>
      </c>
      <c r="B45" s="31" t="n">
        <f aca="false">B39*$B$10</f>
        <v>41801.1450040284</v>
      </c>
      <c r="C45" s="31" t="n">
        <f aca="false">C39*$B$10</f>
        <v>25594.9175743831</v>
      </c>
      <c r="D45" s="31" t="n">
        <f aca="false">D39*$B$10</f>
        <v>17647.6358593058</v>
      </c>
      <c r="E45" s="31" t="n">
        <f aca="false">E39*$B$10</f>
        <v>6322.5415210105</v>
      </c>
      <c r="F45" s="31" t="n">
        <f aca="false">F39*$B$10</f>
        <v>1261.08210401483</v>
      </c>
      <c r="G45" s="31" t="n">
        <f aca="false">G39*$B$10</f>
        <v>363.658090051942</v>
      </c>
      <c r="H45" s="31" t="n">
        <f aca="false">H39*$B$10</f>
        <v>16206.2274296453</v>
      </c>
      <c r="I45" s="0" t="n">
        <v>0</v>
      </c>
      <c r="J45" s="31" t="n">
        <f aca="false">H45-I45</f>
        <v>16206.2274296453</v>
      </c>
    </row>
    <row r="46" customFormat="false" ht="12.8" hidden="false" customHeight="false" outlineLevel="0" collapsed="false">
      <c r="A46" s="20" t="s">
        <v>27</v>
      </c>
      <c r="B46" s="31" t="n">
        <f aca="false">B40*$B$10</f>
        <v>6554.26084946509</v>
      </c>
      <c r="C46" s="31" t="n">
        <f aca="false">C40*$B$10</f>
        <v>3691.58042984133</v>
      </c>
      <c r="D46" s="31" t="n">
        <f aca="false">D40*$B$10</f>
        <v>2865.08477063237</v>
      </c>
      <c r="E46" s="31" t="n">
        <f aca="false">E40*$B$10</f>
        <v>696.660704744134</v>
      </c>
      <c r="F46" s="31" t="n">
        <f aca="false">F40*$B$10</f>
        <v>96.4745842203913</v>
      </c>
      <c r="G46" s="31" t="n">
        <f aca="false">G40*$B$10</f>
        <v>33.3603702444344</v>
      </c>
      <c r="H46" s="31" t="n">
        <f aca="false">H40*$B$10</f>
        <v>2862.37987574768</v>
      </c>
      <c r="I46" s="0" t="n">
        <v>0</v>
      </c>
      <c r="J46" s="31" t="n">
        <f aca="false">H46-I46</f>
        <v>2862.37987574768</v>
      </c>
    </row>
  </sheetData>
  <mergeCells count="11">
    <mergeCell ref="A1:A4"/>
    <mergeCell ref="B1:B4"/>
    <mergeCell ref="C1:C4"/>
    <mergeCell ref="D1:G2"/>
    <mergeCell ref="H1:H4"/>
    <mergeCell ref="I1:I4"/>
    <mergeCell ref="J1:J4"/>
    <mergeCell ref="D3:D4"/>
    <mergeCell ref="E3:E4"/>
    <mergeCell ref="F3:F4"/>
    <mergeCell ref="G3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51</v>
      </c>
      <c r="B1" s="0" t="s">
        <v>52</v>
      </c>
      <c r="C1" s="0" t="s">
        <v>53</v>
      </c>
    </row>
    <row r="2" customFormat="false" ht="12.8" hidden="false" customHeight="false" outlineLevel="0" collapsed="false">
      <c r="A2" s="0" t="s">
        <v>23</v>
      </c>
      <c r="B2" s="0" t="n">
        <f aca="false">preprocessed!I18</f>
        <v>56396</v>
      </c>
      <c r="C2" s="0" t="n">
        <v>2</v>
      </c>
    </row>
    <row r="3" customFormat="false" ht="12.8" hidden="false" customHeight="false" outlineLevel="0" collapsed="false">
      <c r="A3" s="0" t="s">
        <v>54</v>
      </c>
      <c r="B3" s="31" t="n">
        <f aca="false">ROUND(preprocessed!D19,0)</f>
        <v>17759</v>
      </c>
      <c r="C3" s="0" t="n">
        <v>2</v>
      </c>
    </row>
    <row r="4" customFormat="false" ht="12.8" hidden="false" customHeight="false" outlineLevel="0" collapsed="false">
      <c r="A4" s="0" t="s">
        <v>55</v>
      </c>
      <c r="B4" s="31" t="n">
        <f aca="false">ROUND(preprocessed!D20,0)</f>
        <v>3398</v>
      </c>
      <c r="C4" s="0" t="n">
        <v>2</v>
      </c>
    </row>
    <row r="5" customFormat="false" ht="12.8" hidden="false" customHeight="false" outlineLevel="0" collapsed="false">
      <c r="A5" s="0" t="s">
        <v>56</v>
      </c>
      <c r="B5" s="31" t="n">
        <f aca="false">preprocessed!M19</f>
        <v>3941.71140882849</v>
      </c>
      <c r="C5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2020-02-23T02:28:42Z</dcterms:created>
  <dc:creator/>
  <dc:description/>
  <dc:language>en-GB</dc:language>
  <cp:lastModifiedBy/>
  <dcterms:modified xsi:type="dcterms:W3CDTF">2020-02-23T04:51:09Z</dcterms:modified>
  <cp:revision>3</cp:revision>
  <dc:subject/>
  <dc:title/>
</cp:coreProperties>
</file>