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OLE_LINK1" localSheetId="0">Лист1!$A$61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1" i="1"/>
  <c r="C40" i="1"/>
  <c r="C39" i="1"/>
  <c r="C38" i="1"/>
  <c r="C37" i="1"/>
  <c r="M48" i="1"/>
  <c r="M29" i="1"/>
  <c r="M30" i="1"/>
  <c r="M28" i="1"/>
  <c r="D31" i="1"/>
  <c r="L31" i="1"/>
  <c r="J31" i="1"/>
  <c r="G31" i="1"/>
  <c r="E31" i="1"/>
  <c r="C31" i="1"/>
  <c r="L26" i="1"/>
  <c r="K26" i="1"/>
  <c r="H26" i="1"/>
  <c r="F26" i="1"/>
  <c r="E26" i="1"/>
  <c r="C26" i="1"/>
  <c r="I11" i="1"/>
  <c r="I13" i="1" s="1"/>
  <c r="G11" i="1"/>
  <c r="G13" i="1" s="1"/>
  <c r="E11" i="1"/>
  <c r="E13" i="1" s="1"/>
  <c r="L10" i="1"/>
  <c r="L8" i="1"/>
  <c r="I6" i="1"/>
  <c r="I7" i="1" s="1"/>
  <c r="G6" i="1"/>
  <c r="G7" i="1" s="1"/>
  <c r="E6" i="1"/>
  <c r="L5" i="1"/>
  <c r="L4" i="1"/>
  <c r="C48" i="1" l="1"/>
  <c r="D56" i="1" s="1"/>
  <c r="M31" i="1"/>
  <c r="I12" i="1"/>
  <c r="I14" i="1" s="1"/>
  <c r="I17" i="1" s="1"/>
  <c r="G12" i="1"/>
  <c r="G14" i="1" s="1"/>
  <c r="G17" i="1" s="1"/>
  <c r="G16" i="1"/>
  <c r="G18" i="1" s="1"/>
  <c r="L11" i="1"/>
  <c r="L6" i="1"/>
  <c r="L13" i="1"/>
  <c r="I16" i="1"/>
  <c r="E12" i="1"/>
  <c r="E7" i="1"/>
  <c r="I19" i="1" l="1"/>
  <c r="I18" i="1"/>
  <c r="G19" i="1"/>
  <c r="L7" i="1"/>
  <c r="E16" i="1"/>
  <c r="L12" i="1"/>
  <c r="E14" i="1"/>
  <c r="L14" i="1" l="1"/>
  <c r="E17" i="1"/>
  <c r="L17" i="1" s="1"/>
  <c r="L16" i="1"/>
  <c r="E19" i="1"/>
  <c r="L19" i="1" s="1"/>
  <c r="E18" i="1" l="1"/>
  <c r="L18" i="1" s="1"/>
</calcChain>
</file>

<file path=xl/sharedStrings.xml><?xml version="1.0" encoding="utf-8"?>
<sst xmlns="http://schemas.openxmlformats.org/spreadsheetml/2006/main" count="117" uniqueCount="107">
  <si>
    <t>Орг-ция 1</t>
  </si>
  <si>
    <t>Орг-ция 2</t>
  </si>
  <si>
    <t>Орг-ция 3</t>
  </si>
  <si>
    <t>Всего</t>
  </si>
  <si>
    <t>Раздел 2. Доходы</t>
  </si>
  <si>
    <t>2.1</t>
  </si>
  <si>
    <t>Общая сумма валового совокупного дохода</t>
  </si>
  <si>
    <t>2.2</t>
  </si>
  <si>
    <t>Общая сумма скидок, вычетов, расходов</t>
  </si>
  <si>
    <t>2.3</t>
  </si>
  <si>
    <t>Совокупность годов доход подлежащих налогообложению</t>
  </si>
  <si>
    <t>2.4</t>
  </si>
  <si>
    <t>Сумма налога, подлежащая к уплате</t>
  </si>
  <si>
    <t>2.5</t>
  </si>
  <si>
    <t>Сумма налога, исчисляемая в течение года</t>
  </si>
  <si>
    <t>Раздел 3. Доходы, облагаемые по специальным ставкам</t>
  </si>
  <si>
    <t>3.1</t>
  </si>
  <si>
    <t>Сумма коэф. и надб. за работу в особ. условиях</t>
  </si>
  <si>
    <t>3.2</t>
  </si>
  <si>
    <t>Сумма отчисл в ПФ с суммы коэф и надб</t>
  </si>
  <si>
    <t>3.3</t>
  </si>
  <si>
    <t>Сумма коэф. и надб.подлеж.налогооблож</t>
  </si>
  <si>
    <t>3.4</t>
  </si>
  <si>
    <t>Сумма налога подлеж к уплате</t>
  </si>
  <si>
    <t>3.5</t>
  </si>
  <si>
    <t>Сумма налога исчисл в теч года</t>
  </si>
  <si>
    <t>Раздел 4 Перерасчет подоходного налога</t>
  </si>
  <si>
    <t>4.1</t>
  </si>
  <si>
    <t>4.2</t>
  </si>
  <si>
    <t>4.3</t>
  </si>
  <si>
    <t>Сумма налога подлеж к доплате</t>
  </si>
  <si>
    <t>4.4</t>
  </si>
  <si>
    <t>Сумма налога подлеж к возврату</t>
  </si>
  <si>
    <t>Раздел 5. Расчет скидок, расходов, вычетов</t>
  </si>
  <si>
    <t>5.1</t>
  </si>
  <si>
    <t>Месяцы получения дохода</t>
  </si>
  <si>
    <t>⌧⌧⌧⌧⌧⌧⌧⌧⌧⌧⌧⌧</t>
  </si>
  <si>
    <t>5.2</t>
  </si>
  <si>
    <t>Совокуп.доход по месяцам нарст.итогом</t>
  </si>
  <si>
    <t>Январь</t>
  </si>
  <si>
    <t>Февраль</t>
  </si>
  <si>
    <t>Март</t>
  </si>
  <si>
    <t>Апрель</t>
  </si>
  <si>
    <t>Май</t>
  </si>
  <si>
    <t>Июнь</t>
  </si>
  <si>
    <t>Организация1</t>
  </si>
  <si>
    <t>&lt;=5000</t>
  </si>
  <si>
    <t>Организация2</t>
  </si>
  <si>
    <t>&lt;=20000</t>
  </si>
  <si>
    <t>Организация3</t>
  </si>
  <si>
    <t>&gt;20000</t>
  </si>
  <si>
    <t>Итого</t>
  </si>
  <si>
    <t>Июль</t>
  </si>
  <si>
    <t>Август</t>
  </si>
  <si>
    <t>Сентябрь</t>
  </si>
  <si>
    <t>Октябрь</t>
  </si>
  <si>
    <t>Ноябрь</t>
  </si>
  <si>
    <t>Декабрь</t>
  </si>
  <si>
    <t>Льгота</t>
  </si>
  <si>
    <t>2ММОТ</t>
  </si>
  <si>
    <t>1ММОТ</t>
  </si>
  <si>
    <t>ММОТ</t>
  </si>
  <si>
    <t>Кол-во ижд</t>
  </si>
  <si>
    <t>Кол-во месяцев</t>
  </si>
  <si>
    <t>5.3</t>
  </si>
  <si>
    <t>Вычеты из совокупного дохода</t>
  </si>
  <si>
    <t>Месяцы</t>
  </si>
  <si>
    <t>Сум вал</t>
  </si>
  <si>
    <t>Отчисления в ПФ</t>
  </si>
  <si>
    <t>1-2</t>
  </si>
  <si>
    <t>1-3</t>
  </si>
  <si>
    <t>1-4</t>
  </si>
  <si>
    <t>3ММОТ</t>
  </si>
  <si>
    <t>Ит выч</t>
  </si>
  <si>
    <t>1-5</t>
  </si>
  <si>
    <t>5ММОТ</t>
  </si>
  <si>
    <t>К облож</t>
  </si>
  <si>
    <t>1-6</t>
  </si>
  <si>
    <t>Доход, облаг по min</t>
  </si>
  <si>
    <t>Всего п/н</t>
  </si>
  <si>
    <t>1-7</t>
  </si>
  <si>
    <t>Расходы на содерж. детей → 1ММОТ)</t>
  </si>
  <si>
    <t>Удерж п/н</t>
  </si>
  <si>
    <t>1-8</t>
  </si>
  <si>
    <t>Расходы на содерж. детей → 2ММОТ)</t>
  </si>
  <si>
    <t>Допл пн</t>
  </si>
  <si>
    <t>1-9</t>
  </si>
  <si>
    <t>Суммы перечисл на благотв цели</t>
  </si>
  <si>
    <t>1-10</t>
  </si>
  <si>
    <t>Суммы, направ. на проивопожар. страхов.</t>
  </si>
  <si>
    <t>1-11</t>
  </si>
  <si>
    <t>Прочие вычеты</t>
  </si>
  <si>
    <t>1-12</t>
  </si>
  <si>
    <t>ИТОГО ВЫЧЕТОВ</t>
  </si>
  <si>
    <t>5.4</t>
  </si>
  <si>
    <t>Скидки, расходы</t>
  </si>
  <si>
    <t>В Lim 10 ММОТ</t>
  </si>
  <si>
    <t>В Lim 12 ММОТ</t>
  </si>
  <si>
    <t>В Lim 50 ММОТ</t>
  </si>
  <si>
    <t>В Lim 1000 ММОТ</t>
  </si>
  <si>
    <t>В Lim 5000 ММОТ</t>
  </si>
  <si>
    <t>Расходы по авторским вознаграждениям</t>
  </si>
  <si>
    <t>ИТОГО СКИДОК, РАСХОДОВ</t>
  </si>
  <si>
    <t>Бугаев Иван Владимирович</t>
  </si>
  <si>
    <t>Правильность сведений,</t>
  </si>
  <si>
    <t xml:space="preserve"> указанных мною в декларации, подтверждаю </t>
  </si>
  <si>
    <t>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</si>
</sst>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80008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  <bgColor theme="0" tint="-0.14999847407452621"/>
      </patternFill>
    </fill>
    <fill>
      <patternFill patternType="solid">
        <fgColor rgb="FFC0C0C0"/>
        <bgColor rgb="FF000000"/>
      </patternFill>
    </fill>
    <fill>
      <patternFill patternType="gray125">
        <fgColor rgb="FF000000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5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justify" vertical="center" wrapText="1"/>
    </xf>
    <xf numFmtId="0" fontId="3" fillId="5" borderId="4" xfId="0" applyFont="1" applyFill="1" applyBorder="1" applyAlignment="1">
      <alignment horizontal="justify" vertical="center" wrapText="1"/>
    </xf>
    <xf numFmtId="0" fontId="0" fillId="6" borderId="4" xfId="0" applyFill="1" applyBorder="1" applyAlignment="1">
      <alignment vertical="top" wrapText="1"/>
    </xf>
    <xf numFmtId="0" fontId="3" fillId="7" borderId="1" xfId="0" applyFont="1" applyFill="1" applyBorder="1" applyAlignment="1">
      <alignment horizontal="justify" vertical="center" wrapText="1"/>
    </xf>
    <xf numFmtId="0" fontId="3" fillId="7" borderId="2" xfId="0" applyFont="1" applyFill="1" applyBorder="1" applyAlignment="1">
      <alignment horizontal="justify" vertical="center" wrapText="1"/>
    </xf>
    <xf numFmtId="0" fontId="3" fillId="7" borderId="3" xfId="0" applyFont="1" applyFill="1" applyBorder="1" applyAlignment="1">
      <alignment horizontal="justify" vertical="center" wrapText="1"/>
    </xf>
    <xf numFmtId="49" fontId="4" fillId="0" borderId="4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2" fontId="4" fillId="5" borderId="4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4" fillId="7" borderId="5" xfId="0" applyNumberFormat="1" applyFont="1" applyFill="1" applyBorder="1" applyAlignment="1">
      <alignment horizontal="left" vertical="center" wrapText="1"/>
    </xf>
    <xf numFmtId="2" fontId="4" fillId="7" borderId="6" xfId="0" applyNumberFormat="1" applyFont="1" applyFill="1" applyBorder="1" applyAlignment="1">
      <alignment horizontal="left" vertical="center" wrapText="1"/>
    </xf>
    <xf numFmtId="2" fontId="4" fillId="7" borderId="7" xfId="0" applyNumberFormat="1" applyFont="1" applyFill="1" applyBorder="1" applyAlignment="1">
      <alignment horizontal="left" vertical="center" wrapText="1"/>
    </xf>
    <xf numFmtId="2" fontId="4" fillId="7" borderId="9" xfId="0" applyNumberFormat="1" applyFont="1" applyFill="1" applyBorder="1" applyAlignment="1">
      <alignment horizontal="left" vertical="center" wrapText="1"/>
    </xf>
    <xf numFmtId="2" fontId="4" fillId="7" borderId="10" xfId="0" applyNumberFormat="1" applyFont="1" applyFill="1" applyBorder="1" applyAlignment="1">
      <alignment horizontal="left" vertical="center" wrapText="1"/>
    </xf>
    <xf numFmtId="2" fontId="4" fillId="7" borderId="11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49" fontId="4" fillId="8" borderId="4" xfId="0" applyNumberFormat="1" applyFont="1" applyFill="1" applyBorder="1" applyAlignment="1">
      <alignment horizontal="justify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2" fontId="4" fillId="0" borderId="16" xfId="0" applyNumberFormat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2" fontId="4" fillId="5" borderId="19" xfId="0" applyNumberFormat="1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26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28" xfId="0" applyFont="1" applyBorder="1" applyAlignment="1">
      <alignment horizontal="justify" vertical="center" wrapText="1"/>
    </xf>
    <xf numFmtId="0" fontId="3" fillId="0" borderId="29" xfId="0" applyFont="1" applyBorder="1" applyAlignment="1">
      <alignment horizontal="justify" vertical="center" wrapText="1"/>
    </xf>
    <xf numFmtId="0" fontId="3" fillId="2" borderId="30" xfId="0" applyFont="1" applyFill="1" applyBorder="1" applyAlignment="1">
      <alignment horizontal="justify" vertical="center" wrapText="1"/>
    </xf>
    <xf numFmtId="0" fontId="0" fillId="2" borderId="31" xfId="0" applyFill="1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0" fillId="2" borderId="33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 wrapText="1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justify" vertical="center" wrapText="1"/>
    </xf>
    <xf numFmtId="0" fontId="0" fillId="3" borderId="37" xfId="0" applyFill="1" applyBorder="1" applyAlignment="1">
      <alignment horizontal="left" vertical="top" wrapText="1"/>
    </xf>
    <xf numFmtId="0" fontId="0" fillId="3" borderId="38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0" xfId="0" applyFill="1" applyBorder="1" applyAlignment="1">
      <alignment horizontal="left" vertical="top" wrapText="1"/>
    </xf>
    <xf numFmtId="0" fontId="4" fillId="9" borderId="39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justify" vertical="center" wrapText="1"/>
    </xf>
    <xf numFmtId="0" fontId="0" fillId="4" borderId="40" xfId="0" applyFill="1" applyBorder="1" applyAlignment="1">
      <alignment horizontal="left" vertical="top" wrapText="1"/>
    </xf>
    <xf numFmtId="0" fontId="0" fillId="4" borderId="41" xfId="0" applyFill="1" applyBorder="1" applyAlignment="1">
      <alignment horizontal="left" vertical="top" wrapText="1"/>
    </xf>
    <xf numFmtId="0" fontId="0" fillId="4" borderId="28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4" borderId="27" xfId="0" applyFill="1" applyBorder="1" applyAlignment="1">
      <alignment horizontal="left" vertical="top" wrapText="1"/>
    </xf>
    <xf numFmtId="0" fontId="0" fillId="4" borderId="29" xfId="0" applyFill="1" applyBorder="1" applyAlignment="1">
      <alignment horizontal="left" vertical="top" wrapText="1"/>
    </xf>
    <xf numFmtId="0" fontId="0" fillId="4" borderId="42" xfId="0" applyFill="1" applyBorder="1" applyAlignment="1">
      <alignment horizontal="left" vertical="top" wrapText="1"/>
    </xf>
    <xf numFmtId="0" fontId="3" fillId="0" borderId="4" xfId="0" applyFont="1" applyBorder="1" applyAlignment="1">
      <alignment horizontal="justify" vertical="center" wrapText="1"/>
    </xf>
    <xf numFmtId="2" fontId="4" fillId="5" borderId="34" xfId="0" applyNumberFormat="1" applyFont="1" applyFill="1" applyBorder="1" applyAlignment="1">
      <alignment horizontal="left" vertical="center" wrapText="1"/>
    </xf>
    <xf numFmtId="2" fontId="4" fillId="5" borderId="35" xfId="0" applyNumberFormat="1" applyFont="1" applyFill="1" applyBorder="1" applyAlignment="1">
      <alignment horizontal="left" vertical="center" wrapText="1"/>
    </xf>
    <xf numFmtId="2" fontId="4" fillId="5" borderId="33" xfId="0" applyNumberFormat="1" applyFont="1" applyFill="1" applyBorder="1" applyAlignment="1">
      <alignment horizontal="left" vertical="center" wrapText="1"/>
    </xf>
    <xf numFmtId="2" fontId="4" fillId="5" borderId="36" xfId="0" applyNumberFormat="1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2" fontId="5" fillId="10" borderId="4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0" fillId="3" borderId="14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justify" vertical="center" wrapText="1"/>
    </xf>
    <xf numFmtId="0" fontId="0" fillId="4" borderId="9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2" fontId="4" fillId="5" borderId="1" xfId="0" applyNumberFormat="1" applyFont="1" applyFill="1" applyBorder="1" applyAlignment="1">
      <alignment horizontal="left" vertical="center" wrapText="1"/>
    </xf>
    <xf numFmtId="2" fontId="4" fillId="5" borderId="3" xfId="0" applyNumberFormat="1" applyFont="1" applyFill="1" applyBorder="1" applyAlignment="1">
      <alignment horizontal="left" vertical="center" wrapText="1"/>
    </xf>
    <xf numFmtId="2" fontId="4" fillId="5" borderId="2" xfId="0" applyNumberFormat="1" applyFont="1" applyFill="1" applyBorder="1" applyAlignment="1">
      <alignment horizontal="left" vertical="center" wrapText="1"/>
    </xf>
    <xf numFmtId="2" fontId="4" fillId="5" borderId="3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0" fontId="0" fillId="11" borderId="19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vertical="center" wrapText="1"/>
    </xf>
    <xf numFmtId="2" fontId="0" fillId="0" borderId="19" xfId="0" applyNumberFormat="1" applyBorder="1" applyAlignment="1">
      <alignment horizontal="left" vertical="center"/>
    </xf>
    <xf numFmtId="0" fontId="4" fillId="9" borderId="1" xfId="0" applyFont="1" applyFill="1" applyBorder="1" applyAlignment="1">
      <alignment horizontal="justify" vertical="center" wrapText="1"/>
    </xf>
    <xf numFmtId="0" fontId="4" fillId="9" borderId="2" xfId="0" applyFont="1" applyFill="1" applyBorder="1" applyAlignment="1">
      <alignment horizontal="justify" vertical="center" wrapText="1"/>
    </xf>
    <xf numFmtId="0" fontId="4" fillId="9" borderId="38" xfId="0" applyFont="1" applyFill="1" applyBorder="1" applyAlignment="1">
      <alignment horizontal="justify" vertical="center" wrapText="1"/>
    </xf>
    <xf numFmtId="0" fontId="4" fillId="7" borderId="45" xfId="0" applyFont="1" applyFill="1" applyBorder="1" applyAlignment="1">
      <alignment horizontal="justify" vertical="center" wrapText="1"/>
    </xf>
    <xf numFmtId="0" fontId="4" fillId="7" borderId="46" xfId="0" applyFont="1" applyFill="1" applyBorder="1" applyAlignment="1">
      <alignment horizontal="justify" vertical="center" wrapText="1"/>
    </xf>
    <xf numFmtId="0" fontId="4" fillId="12" borderId="16" xfId="0" applyFont="1" applyFill="1" applyBorder="1" applyAlignment="1">
      <alignment horizontal="justify" vertical="top" wrapText="1"/>
    </xf>
    <xf numFmtId="0" fontId="4" fillId="12" borderId="17" xfId="0" applyFont="1" applyFill="1" applyBorder="1" applyAlignment="1">
      <alignment horizontal="justify"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7" xfId="0" applyBorder="1" applyAlignment="1">
      <alignment vertical="top" wrapText="1"/>
    </xf>
    <xf numFmtId="49" fontId="4" fillId="7" borderId="48" xfId="0" applyNumberFormat="1" applyFont="1" applyFill="1" applyBorder="1" applyAlignment="1">
      <alignment horizontal="justify" vertical="center" wrapText="1"/>
    </xf>
    <xf numFmtId="0" fontId="4" fillId="12" borderId="19" xfId="0" applyFont="1" applyFill="1" applyBorder="1" applyAlignment="1">
      <alignment horizontal="justify" vertical="top" wrapText="1"/>
    </xf>
    <xf numFmtId="0" fontId="4" fillId="12" borderId="20" xfId="0" applyFont="1" applyFill="1" applyBorder="1" applyAlignment="1">
      <alignment horizontal="justify" vertical="top" wrapText="1"/>
    </xf>
    <xf numFmtId="0" fontId="4" fillId="12" borderId="21" xfId="0" applyFont="1" applyFill="1" applyBorder="1" applyAlignment="1">
      <alignment horizontal="justify" vertical="top" wrapText="1"/>
    </xf>
    <xf numFmtId="0" fontId="0" fillId="0" borderId="1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9" xfId="0" applyBorder="1" applyAlignment="1">
      <alignment vertical="top" wrapText="1"/>
    </xf>
    <xf numFmtId="49" fontId="4" fillId="7" borderId="39" xfId="0" applyNumberFormat="1" applyFont="1" applyFill="1" applyBorder="1" applyAlignment="1">
      <alignment horizontal="justify" vertical="center" wrapText="1"/>
    </xf>
    <xf numFmtId="0" fontId="5" fillId="10" borderId="50" xfId="0" applyFont="1" applyFill="1" applyBorder="1" applyAlignment="1">
      <alignment horizontal="justify" vertical="center" wrapText="1"/>
    </xf>
    <xf numFmtId="0" fontId="5" fillId="10" borderId="51" xfId="0" applyFont="1" applyFill="1" applyBorder="1" applyAlignment="1">
      <alignment horizontal="justify" vertical="center" wrapText="1"/>
    </xf>
    <xf numFmtId="0" fontId="5" fillId="10" borderId="52" xfId="0" applyFont="1" applyFill="1" applyBorder="1" applyAlignment="1">
      <alignment horizontal="justify" vertical="center" wrapText="1"/>
    </xf>
    <xf numFmtId="2" fontId="5" fillId="10" borderId="53" xfId="1" applyNumberFormat="1" applyFont="1" applyFill="1" applyBorder="1" applyAlignment="1">
      <alignment horizontal="justify" vertical="center" wrapText="1"/>
    </xf>
    <xf numFmtId="0" fontId="4" fillId="7" borderId="34" xfId="0" applyFont="1" applyFill="1" applyBorder="1" applyAlignment="1">
      <alignment horizontal="justify" vertical="center" wrapText="1"/>
    </xf>
    <xf numFmtId="0" fontId="4" fillId="7" borderId="36" xfId="0" applyFont="1" applyFill="1" applyBorder="1" applyAlignment="1">
      <alignment horizontal="justify" vertical="center" wrapText="1"/>
    </xf>
    <xf numFmtId="0" fontId="4" fillId="7" borderId="35" xfId="0" applyFont="1" applyFill="1" applyBorder="1" applyAlignment="1">
      <alignment horizontal="justify" vertical="center" wrapText="1"/>
    </xf>
    <xf numFmtId="0" fontId="4" fillId="7" borderId="33" xfId="0" applyFont="1" applyFill="1" applyBorder="1" applyAlignment="1">
      <alignment horizontal="justify" vertical="center" wrapText="1"/>
    </xf>
    <xf numFmtId="0" fontId="4" fillId="7" borderId="1" xfId="0" applyFont="1" applyFill="1" applyBorder="1" applyAlignment="1">
      <alignment horizontal="justify" vertical="center" wrapText="1"/>
    </xf>
    <xf numFmtId="0" fontId="4" fillId="7" borderId="2" xfId="0" applyFont="1" applyFill="1" applyBorder="1" applyAlignment="1">
      <alignment horizontal="justify" vertical="center" wrapText="1"/>
    </xf>
    <xf numFmtId="0" fontId="4" fillId="7" borderId="3" xfId="0" applyFont="1" applyFill="1" applyBorder="1" applyAlignment="1">
      <alignment horizontal="justify" vertical="center" wrapText="1"/>
    </xf>
    <xf numFmtId="0" fontId="4" fillId="7" borderId="4" xfId="0" applyFont="1" applyFill="1" applyBorder="1" applyAlignment="1">
      <alignment horizontal="justify" vertical="center" wrapText="1"/>
    </xf>
    <xf numFmtId="0" fontId="4" fillId="13" borderId="20" xfId="0" applyFont="1" applyFill="1" applyBorder="1" applyAlignment="1">
      <alignment horizontal="justify" vertical="top" wrapText="1"/>
    </xf>
    <xf numFmtId="0" fontId="4" fillId="13" borderId="21" xfId="0" applyFont="1" applyFill="1" applyBorder="1" applyAlignment="1">
      <alignment horizontal="justify" vertical="top" wrapText="1"/>
    </xf>
    <xf numFmtId="0" fontId="4" fillId="7" borderId="26" xfId="0" applyFont="1" applyFill="1" applyBorder="1" applyAlignment="1">
      <alignment horizontal="justify" vertical="center" wrapText="1"/>
    </xf>
    <xf numFmtId="0" fontId="4" fillId="7" borderId="29" xfId="0" applyFont="1" applyFill="1" applyBorder="1" applyAlignment="1">
      <alignment horizontal="justify" vertical="center" wrapText="1"/>
    </xf>
    <xf numFmtId="0" fontId="4" fillId="7" borderId="27" xfId="0" applyFont="1" applyFill="1" applyBorder="1" applyAlignment="1">
      <alignment horizontal="justify" vertical="center" wrapText="1"/>
    </xf>
    <xf numFmtId="0" fontId="4" fillId="7" borderId="28" xfId="0" applyFont="1" applyFill="1" applyBorder="1" applyAlignment="1">
      <alignment horizontal="justify" vertical="center" wrapText="1"/>
    </xf>
    <xf numFmtId="0" fontId="4" fillId="7" borderId="54" xfId="0" applyFont="1" applyFill="1" applyBorder="1" applyAlignment="1">
      <alignment horizontal="justify" vertical="center" wrapText="1"/>
    </xf>
    <xf numFmtId="0" fontId="4" fillId="7" borderId="55" xfId="0" applyFont="1" applyFill="1" applyBorder="1" applyAlignment="1">
      <alignment horizontal="justify" vertical="center" wrapText="1"/>
    </xf>
    <xf numFmtId="0" fontId="4" fillId="7" borderId="56" xfId="0" applyFont="1" applyFill="1" applyBorder="1" applyAlignment="1">
      <alignment horizontal="justify" vertical="center" wrapText="1"/>
    </xf>
    <xf numFmtId="0" fontId="0" fillId="7" borderId="57" xfId="0" applyFill="1" applyBorder="1" applyAlignment="1">
      <alignment vertical="top" wrapText="1"/>
    </xf>
    <xf numFmtId="0" fontId="4" fillId="9" borderId="1" xfId="0" applyFont="1" applyFill="1" applyBorder="1" applyAlignment="1">
      <alignment horizontal="justify" vertical="center" wrapText="1"/>
    </xf>
    <xf numFmtId="0" fontId="4" fillId="14" borderId="58" xfId="0" applyFont="1" applyFill="1" applyBorder="1" applyAlignment="1">
      <alignment horizontal="justify" vertical="top" wrapText="1"/>
    </xf>
    <xf numFmtId="0" fontId="4" fillId="14" borderId="21" xfId="0" applyFont="1" applyFill="1" applyBorder="1" applyAlignment="1">
      <alignment horizontal="justify" vertical="top" wrapText="1"/>
    </xf>
    <xf numFmtId="0" fontId="0" fillId="9" borderId="14" xfId="0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9" borderId="15" xfId="0" applyFill="1" applyBorder="1" applyAlignment="1">
      <alignment vertical="top" wrapText="1"/>
    </xf>
    <xf numFmtId="0" fontId="4" fillId="9" borderId="14" xfId="0" applyFont="1" applyFill="1" applyBorder="1" applyAlignment="1">
      <alignment horizontal="justify" vertical="center" wrapText="1"/>
    </xf>
    <xf numFmtId="0" fontId="4" fillId="9" borderId="15" xfId="0" applyFont="1" applyFill="1" applyBorder="1" applyAlignment="1">
      <alignment horizontal="justify" vertical="center" wrapText="1"/>
    </xf>
    <xf numFmtId="0" fontId="0" fillId="0" borderId="59" xfId="0" applyBorder="1" applyAlignment="1">
      <alignment vertical="top" wrapText="1"/>
    </xf>
    <xf numFmtId="0" fontId="0" fillId="9" borderId="60" xfId="0" applyFill="1" applyBorder="1" applyAlignment="1">
      <alignment vertical="top" wrapText="1"/>
    </xf>
    <xf numFmtId="0" fontId="4" fillId="0" borderId="19" xfId="0" applyFont="1" applyBorder="1" applyAlignment="1">
      <alignment horizontal="justify" vertical="top" wrapText="1"/>
    </xf>
    <xf numFmtId="0" fontId="4" fillId="0" borderId="20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4" fillId="12" borderId="20" xfId="0" applyFont="1" applyFill="1" applyBorder="1" applyAlignment="1">
      <alignment horizontal="justify" vertical="center" wrapText="1"/>
    </xf>
    <xf numFmtId="0" fontId="4" fillId="12" borderId="21" xfId="0" applyFont="1" applyFill="1" applyBorder="1" applyAlignment="1">
      <alignment horizontal="justify" vertical="center" wrapText="1"/>
    </xf>
    <xf numFmtId="0" fontId="4" fillId="12" borderId="23" xfId="0" applyFont="1" applyFill="1" applyBorder="1" applyAlignment="1">
      <alignment horizontal="justify" vertical="center" wrapText="1"/>
    </xf>
    <xf numFmtId="0" fontId="4" fillId="12" borderId="24" xfId="0" applyFont="1" applyFill="1" applyBorder="1" applyAlignment="1">
      <alignment horizontal="justify" vertical="center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4" fillId="9" borderId="5" xfId="0" applyFont="1" applyFill="1" applyBorder="1" applyAlignment="1">
      <alignment horizontal="justify" vertical="center" wrapText="1"/>
    </xf>
    <xf numFmtId="0" fontId="4" fillId="9" borderId="7" xfId="0" applyFont="1" applyFill="1" applyBorder="1" applyAlignment="1">
      <alignment horizontal="justify" vertical="center" wrapText="1"/>
    </xf>
    <xf numFmtId="0" fontId="4" fillId="9" borderId="6" xfId="0" applyFont="1" applyFill="1" applyBorder="1" applyAlignment="1">
      <alignment horizontal="justify" vertical="center" wrapText="1"/>
    </xf>
    <xf numFmtId="0" fontId="0" fillId="9" borderId="5" xfId="0" applyFill="1" applyBorder="1" applyAlignment="1">
      <alignment horizontal="left" vertical="center" wrapText="1"/>
    </xf>
    <xf numFmtId="0" fontId="0" fillId="9" borderId="7" xfId="0" applyFill="1" applyBorder="1" applyAlignment="1">
      <alignment horizontal="left" vertical="center" wrapText="1"/>
    </xf>
    <xf numFmtId="0" fontId="0" fillId="9" borderId="7" xfId="0" applyFill="1" applyBorder="1" applyAlignment="1">
      <alignment vertical="center" wrapText="1"/>
    </xf>
    <xf numFmtId="0" fontId="0" fillId="9" borderId="7" xfId="0" applyFill="1" applyBorder="1" applyAlignment="1">
      <alignment vertical="top" wrapText="1"/>
    </xf>
    <xf numFmtId="0" fontId="0" fillId="9" borderId="6" xfId="0" applyFill="1" applyBorder="1" applyAlignment="1">
      <alignment vertical="top" wrapText="1"/>
    </xf>
    <xf numFmtId="0" fontId="4" fillId="9" borderId="8" xfId="0" applyFont="1" applyFill="1" applyBorder="1" applyAlignment="1">
      <alignment horizontal="justify" vertical="center" wrapText="1"/>
    </xf>
    <xf numFmtId="0" fontId="0" fillId="0" borderId="6" xfId="0" applyBorder="1" applyAlignment="1">
      <alignment vertical="top" wrapText="1"/>
    </xf>
    <xf numFmtId="0" fontId="4" fillId="9" borderId="0" xfId="0" applyFont="1" applyFill="1" applyAlignment="1">
      <alignment horizontal="justify" vertical="center" wrapText="1"/>
    </xf>
    <xf numFmtId="0" fontId="0" fillId="9" borderId="14" xfId="0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4" fillId="9" borderId="12" xfId="0" applyFont="1" applyFill="1" applyBorder="1" applyAlignment="1">
      <alignment horizontal="justify" vertical="center" wrapText="1"/>
    </xf>
    <xf numFmtId="0" fontId="0" fillId="0" borderId="15" xfId="0" applyBorder="1" applyAlignment="1">
      <alignment vertical="top" wrapText="1"/>
    </xf>
    <xf numFmtId="0" fontId="4" fillId="9" borderId="9" xfId="0" applyFont="1" applyFill="1" applyBorder="1" applyAlignment="1">
      <alignment horizontal="justify" vertical="center" wrapText="1"/>
    </xf>
    <xf numFmtId="0" fontId="4" fillId="9" borderId="11" xfId="0" applyFont="1" applyFill="1" applyBorder="1" applyAlignment="1">
      <alignment horizontal="justify" vertical="center" wrapText="1"/>
    </xf>
    <xf numFmtId="0" fontId="4" fillId="9" borderId="10" xfId="0" applyFont="1" applyFill="1" applyBorder="1" applyAlignment="1">
      <alignment horizontal="justify" vertical="center" wrapText="1"/>
    </xf>
    <xf numFmtId="0" fontId="0" fillId="9" borderId="9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9" borderId="11" xfId="0" applyFill="1" applyBorder="1" applyAlignment="1">
      <alignment vertical="center" wrapText="1"/>
    </xf>
    <xf numFmtId="0" fontId="0" fillId="9" borderId="11" xfId="0" applyFill="1" applyBorder="1" applyAlignment="1">
      <alignment vertical="top" wrapText="1"/>
    </xf>
    <xf numFmtId="0" fontId="0" fillId="9" borderId="10" xfId="0" applyFill="1" applyBorder="1" applyAlignment="1">
      <alignment vertical="top" wrapText="1"/>
    </xf>
    <xf numFmtId="0" fontId="4" fillId="9" borderId="13" xfId="0" applyFont="1" applyFill="1" applyBorder="1" applyAlignment="1">
      <alignment horizontal="justify" vertical="center" wrapText="1"/>
    </xf>
    <xf numFmtId="0" fontId="0" fillId="0" borderId="10" xfId="0" applyBorder="1" applyAlignment="1">
      <alignment vertical="top" wrapText="1"/>
    </xf>
    <xf numFmtId="2" fontId="4" fillId="0" borderId="23" xfId="0" applyNumberFormat="1" applyFont="1" applyBorder="1" applyAlignment="1">
      <alignment horizontal="left" vertical="center" wrapText="1"/>
    </xf>
    <xf numFmtId="2" fontId="4" fillId="0" borderId="20" xfId="0" applyNumberFormat="1" applyFont="1" applyBorder="1" applyAlignment="1">
      <alignment horizontal="left" vertical="center" wrapText="1"/>
    </xf>
    <xf numFmtId="0" fontId="6" fillId="15" borderId="0" xfId="0" applyFont="1" applyFill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2</xdr:col>
      <xdr:colOff>540008</xdr:colOff>
      <xdr:row>59</xdr:row>
      <xdr:rowOff>80166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81725F7-23BD-4DA8-AFAD-06ED60BC5055}"/>
            </a:ext>
          </a:extLst>
        </xdr:cNvPr>
        <xdr:cNvSpPr>
          <a:spLocks noChangeAspect="1" noChangeArrowheads="1"/>
        </xdr:cNvSpPr>
      </xdr:nvSpPr>
      <xdr:spPr bwMode="auto">
        <a:xfrm>
          <a:off x="0" y="18409920"/>
          <a:ext cx="2467872" cy="615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34" zoomScale="63" zoomScaleNormal="100" workbookViewId="0">
      <selection activeCell="E37" sqref="E37:E55"/>
    </sheetView>
  </sheetViews>
  <sheetFormatPr defaultRowHeight="14.4" x14ac:dyDescent="0.3"/>
  <cols>
    <col min="1" max="1" width="9" bestFit="1" customWidth="1"/>
    <col min="2" max="2" width="19.21875" customWidth="1"/>
    <col min="3" max="4" width="10.5546875" customWidth="1"/>
    <col min="5" max="5" width="10.77734375" customWidth="1"/>
    <col min="6" max="6" width="9" bestFit="1" customWidth="1"/>
    <col min="10" max="10" width="10.109375" bestFit="1" customWidth="1"/>
    <col min="11" max="12" width="10.88671875" customWidth="1"/>
    <col min="13" max="13" width="10.21875" customWidth="1"/>
  </cols>
  <sheetData>
    <row r="1" spans="1:13" ht="15.6" x14ac:dyDescent="0.3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5.6" x14ac:dyDescent="0.3">
      <c r="A2" s="4"/>
      <c r="B2" s="5"/>
      <c r="C2" s="6"/>
      <c r="D2" s="7"/>
      <c r="E2" s="8" t="s">
        <v>0</v>
      </c>
      <c r="F2" s="9"/>
      <c r="G2" s="10" t="s">
        <v>1</v>
      </c>
      <c r="H2" s="11"/>
      <c r="I2" s="12" t="s">
        <v>2</v>
      </c>
      <c r="J2" s="13"/>
      <c r="K2" s="14"/>
      <c r="L2" s="15" t="s">
        <v>3</v>
      </c>
      <c r="M2" s="4"/>
    </row>
    <row r="3" spans="1:13" ht="15.6" x14ac:dyDescent="0.3">
      <c r="A3" s="16"/>
      <c r="B3" s="17" t="s">
        <v>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1:13" ht="15.6" x14ac:dyDescent="0.3">
      <c r="A4" s="20" t="s">
        <v>5</v>
      </c>
      <c r="B4" s="21" t="s">
        <v>6</v>
      </c>
      <c r="C4" s="22"/>
      <c r="D4" s="23"/>
      <c r="E4" s="24">
        <v>1235</v>
      </c>
      <c r="F4" s="25"/>
      <c r="G4" s="26">
        <v>2342</v>
      </c>
      <c r="H4" s="27"/>
      <c r="I4" s="28">
        <v>3424</v>
      </c>
      <c r="J4" s="28"/>
      <c r="K4" s="29"/>
      <c r="L4" s="30">
        <f>E4+G4+I4</f>
        <v>7001</v>
      </c>
      <c r="M4" s="31"/>
    </row>
    <row r="5" spans="1:13" ht="15.6" x14ac:dyDescent="0.3">
      <c r="A5" s="20" t="s">
        <v>7</v>
      </c>
      <c r="B5" s="21" t="s">
        <v>8</v>
      </c>
      <c r="C5" s="22"/>
      <c r="D5" s="23"/>
      <c r="E5" s="32">
        <v>123</v>
      </c>
      <c r="F5" s="33"/>
      <c r="G5" s="34">
        <v>543</v>
      </c>
      <c r="H5" s="35"/>
      <c r="I5" s="36">
        <v>758</v>
      </c>
      <c r="J5" s="36"/>
      <c r="K5" s="37"/>
      <c r="L5" s="30">
        <f>E5+G5+I5</f>
        <v>1424</v>
      </c>
      <c r="M5" s="38"/>
    </row>
    <row r="6" spans="1:13" ht="15.6" x14ac:dyDescent="0.3">
      <c r="A6" s="20" t="s">
        <v>9</v>
      </c>
      <c r="B6" s="21" t="s">
        <v>10</v>
      </c>
      <c r="C6" s="22"/>
      <c r="D6" s="23"/>
      <c r="E6" s="39">
        <f>E4-E5</f>
        <v>1112</v>
      </c>
      <c r="F6" s="40"/>
      <c r="G6" s="39">
        <f>G4-G5</f>
        <v>1799</v>
      </c>
      <c r="H6" s="41"/>
      <c r="I6" s="41">
        <f>I4-I5</f>
        <v>2666</v>
      </c>
      <c r="J6" s="41"/>
      <c r="K6" s="40"/>
      <c r="L6" s="30">
        <f>E6+G6+I6</f>
        <v>5577</v>
      </c>
      <c r="M6" s="38"/>
    </row>
    <row r="7" spans="1:13" ht="15.6" x14ac:dyDescent="0.3">
      <c r="A7" s="20" t="s">
        <v>11</v>
      </c>
      <c r="B7" s="21" t="s">
        <v>12</v>
      </c>
      <c r="C7" s="22"/>
      <c r="D7" s="23"/>
      <c r="E7" s="42">
        <f>E6*0.12</f>
        <v>133.44</v>
      </c>
      <c r="F7" s="43"/>
      <c r="G7" s="42">
        <f>G6*0.12</f>
        <v>215.88</v>
      </c>
      <c r="H7" s="43"/>
      <c r="I7" s="44">
        <f>I6*0.12</f>
        <v>319.92</v>
      </c>
      <c r="J7" s="44"/>
      <c r="K7" s="43"/>
      <c r="L7" s="30">
        <f>E7+G7+I7</f>
        <v>669.24</v>
      </c>
      <c r="M7" s="38"/>
    </row>
    <row r="8" spans="1:13" ht="15.6" x14ac:dyDescent="0.3">
      <c r="A8" s="20" t="s">
        <v>13</v>
      </c>
      <c r="B8" s="21" t="s">
        <v>14</v>
      </c>
      <c r="C8" s="22"/>
      <c r="D8" s="23"/>
      <c r="E8" s="45">
        <v>12</v>
      </c>
      <c r="F8" s="46"/>
      <c r="G8" s="47">
        <v>23</v>
      </c>
      <c r="H8" s="48"/>
      <c r="I8" s="49">
        <v>54</v>
      </c>
      <c r="J8" s="49"/>
      <c r="K8" s="50"/>
      <c r="L8" s="30">
        <f>E8+G8+I8</f>
        <v>89</v>
      </c>
      <c r="M8" s="51"/>
    </row>
    <row r="9" spans="1:13" ht="15.6" x14ac:dyDescent="0.3">
      <c r="A9" s="52"/>
      <c r="B9" s="53" t="s">
        <v>15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5"/>
    </row>
    <row r="10" spans="1:13" ht="15.6" x14ac:dyDescent="0.3">
      <c r="A10" s="20" t="s">
        <v>16</v>
      </c>
      <c r="B10" s="21" t="s">
        <v>17</v>
      </c>
      <c r="C10" s="22"/>
      <c r="D10" s="23"/>
      <c r="E10" s="45">
        <v>11</v>
      </c>
      <c r="F10" s="46"/>
      <c r="G10" s="47">
        <v>12</v>
      </c>
      <c r="H10" s="48"/>
      <c r="I10" s="56">
        <v>14</v>
      </c>
      <c r="J10" s="56"/>
      <c r="K10" s="57"/>
      <c r="L10" s="58">
        <f>E10+G10+I10</f>
        <v>37</v>
      </c>
      <c r="M10" s="31"/>
    </row>
    <row r="11" spans="1:13" ht="15.6" x14ac:dyDescent="0.3">
      <c r="A11" s="20" t="s">
        <v>18</v>
      </c>
      <c r="B11" s="21" t="s">
        <v>19</v>
      </c>
      <c r="C11" s="22"/>
      <c r="D11" s="23"/>
      <c r="E11" s="59">
        <f>E10*0.01</f>
        <v>0.11</v>
      </c>
      <c r="F11" s="60"/>
      <c r="G11" s="59">
        <f>G10*0.01</f>
        <v>0.12</v>
      </c>
      <c r="H11" s="60"/>
      <c r="I11" s="61">
        <f>I10*0.01</f>
        <v>0.14000000000000001</v>
      </c>
      <c r="J11" s="61"/>
      <c r="K11" s="60"/>
      <c r="L11" s="58">
        <f t="shared" ref="L11:L13" si="0">E11+G11+I11</f>
        <v>0.37</v>
      </c>
      <c r="M11" s="38"/>
    </row>
    <row r="12" spans="1:13" ht="15.6" x14ac:dyDescent="0.3">
      <c r="A12" s="20" t="s">
        <v>20</v>
      </c>
      <c r="B12" s="21" t="s">
        <v>21</v>
      </c>
      <c r="C12" s="22"/>
      <c r="D12" s="23"/>
      <c r="E12" s="62">
        <f>E10-E11</f>
        <v>10.89</v>
      </c>
      <c r="F12" s="63"/>
      <c r="G12" s="62">
        <f>G10-G11</f>
        <v>11.88</v>
      </c>
      <c r="H12" s="64"/>
      <c r="I12" s="64">
        <f>I10-I11</f>
        <v>13.86</v>
      </c>
      <c r="J12" s="64"/>
      <c r="K12" s="63"/>
      <c r="L12" s="58">
        <f t="shared" si="0"/>
        <v>36.630000000000003</v>
      </c>
      <c r="M12" s="38"/>
    </row>
    <row r="13" spans="1:13" ht="15.6" x14ac:dyDescent="0.3">
      <c r="A13" s="20" t="s">
        <v>22</v>
      </c>
      <c r="B13" s="21" t="s">
        <v>23</v>
      </c>
      <c r="C13" s="22"/>
      <c r="D13" s="23"/>
      <c r="E13" s="65">
        <f>E10-E11</f>
        <v>10.89</v>
      </c>
      <c r="F13" s="66"/>
      <c r="G13" s="65">
        <f>G10-G11</f>
        <v>11.88</v>
      </c>
      <c r="H13" s="66"/>
      <c r="I13" s="67">
        <f>I10-I11</f>
        <v>13.86</v>
      </c>
      <c r="J13" s="67"/>
      <c r="K13" s="66"/>
      <c r="L13" s="58">
        <f t="shared" si="0"/>
        <v>36.630000000000003</v>
      </c>
      <c r="M13" s="38"/>
    </row>
    <row r="14" spans="1:13" ht="15.6" x14ac:dyDescent="0.3">
      <c r="A14" s="20" t="s">
        <v>24</v>
      </c>
      <c r="B14" s="21" t="s">
        <v>25</v>
      </c>
      <c r="C14" s="22"/>
      <c r="D14" s="23"/>
      <c r="E14" s="45">
        <f>E12*0.12</f>
        <v>1.3068</v>
      </c>
      <c r="F14" s="46"/>
      <c r="G14" s="45">
        <f>G12*0.12</f>
        <v>1.4256</v>
      </c>
      <c r="H14" s="46"/>
      <c r="I14" s="56">
        <f>I12*0.12</f>
        <v>1.6631999999999998</v>
      </c>
      <c r="J14" s="56"/>
      <c r="K14" s="57"/>
      <c r="L14" s="58">
        <f>E14+G14+I14</f>
        <v>4.3956</v>
      </c>
      <c r="M14" s="51"/>
    </row>
    <row r="15" spans="1:13" ht="15.6" x14ac:dyDescent="0.3">
      <c r="A15" s="52"/>
      <c r="B15" s="68" t="s">
        <v>26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</row>
    <row r="16" spans="1:13" ht="15.6" x14ac:dyDescent="0.3">
      <c r="A16" s="20" t="s">
        <v>27</v>
      </c>
      <c r="B16" s="21" t="s">
        <v>23</v>
      </c>
      <c r="C16" s="22"/>
      <c r="D16" s="23"/>
      <c r="E16" s="71">
        <f>E7+E13</f>
        <v>144.32999999999998</v>
      </c>
      <c r="F16" s="72"/>
      <c r="G16" s="71">
        <f>G7+G13</f>
        <v>227.76</v>
      </c>
      <c r="H16" s="72"/>
      <c r="I16" s="71">
        <f>I13+I7</f>
        <v>333.78000000000003</v>
      </c>
      <c r="J16" s="73"/>
      <c r="K16" s="72"/>
      <c r="L16" s="74">
        <f>E16+G16+I16</f>
        <v>705.87</v>
      </c>
      <c r="M16" s="31"/>
    </row>
    <row r="17" spans="1:13" ht="15.6" x14ac:dyDescent="0.3">
      <c r="A17" s="20" t="s">
        <v>28</v>
      </c>
      <c r="B17" s="21" t="s">
        <v>25</v>
      </c>
      <c r="C17" s="22"/>
      <c r="D17" s="23"/>
      <c r="E17" s="75">
        <f>E8+E14</f>
        <v>13.306799999999999</v>
      </c>
      <c r="F17" s="76"/>
      <c r="G17" s="75">
        <f>G8+G14</f>
        <v>24.425599999999999</v>
      </c>
      <c r="H17" s="76"/>
      <c r="I17" s="75">
        <f>I8+I14</f>
        <v>55.663200000000003</v>
      </c>
      <c r="J17" s="77"/>
      <c r="K17" s="76"/>
      <c r="L17" s="74">
        <f t="shared" ref="L17:L19" si="1">E17+G17+I17</f>
        <v>93.395600000000002</v>
      </c>
      <c r="M17" s="38"/>
    </row>
    <row r="18" spans="1:13" ht="15.6" x14ac:dyDescent="0.3">
      <c r="A18" s="20" t="s">
        <v>29</v>
      </c>
      <c r="B18" s="21" t="s">
        <v>30</v>
      </c>
      <c r="C18" s="22"/>
      <c r="D18" s="23"/>
      <c r="E18" s="233">
        <f>E16-E17</f>
        <v>131.02319999999997</v>
      </c>
      <c r="F18" s="76"/>
      <c r="G18" s="233">
        <f>G16-G17</f>
        <v>203.33439999999999</v>
      </c>
      <c r="H18" s="76"/>
      <c r="I18" s="233">
        <f>I16-I17</f>
        <v>278.11680000000001</v>
      </c>
      <c r="J18" s="77"/>
      <c r="K18" s="76"/>
      <c r="L18" s="74">
        <f t="shared" si="1"/>
        <v>612.47439999999995</v>
      </c>
      <c r="M18" s="38"/>
    </row>
    <row r="19" spans="1:13" ht="15.6" x14ac:dyDescent="0.3">
      <c r="A19" s="20" t="s">
        <v>31</v>
      </c>
      <c r="B19" s="21" t="s">
        <v>32</v>
      </c>
      <c r="C19" s="22"/>
      <c r="D19" s="23"/>
      <c r="E19" s="232">
        <f>E17-E16</f>
        <v>-131.02319999999997</v>
      </c>
      <c r="F19" s="78"/>
      <c r="G19" s="232">
        <f>G17-G16</f>
        <v>-203.33439999999999</v>
      </c>
      <c r="H19" s="78"/>
      <c r="I19" s="232">
        <f>I17-I16</f>
        <v>-278.11680000000001</v>
      </c>
      <c r="J19" s="79"/>
      <c r="K19" s="78"/>
      <c r="L19" s="74">
        <f t="shared" si="1"/>
        <v>-612.47439999999995</v>
      </c>
      <c r="M19" s="51"/>
    </row>
    <row r="20" spans="1:13" ht="15.6" x14ac:dyDescent="0.3">
      <c r="A20" s="52"/>
      <c r="B20" s="17" t="s">
        <v>33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</row>
    <row r="21" spans="1:13" ht="15.6" x14ac:dyDescent="0.3">
      <c r="A21" s="20" t="s">
        <v>34</v>
      </c>
      <c r="B21" s="80" t="s">
        <v>35</v>
      </c>
      <c r="C21" s="81"/>
      <c r="D21" s="82"/>
      <c r="E21" s="80" t="s">
        <v>36</v>
      </c>
      <c r="F21" s="81"/>
      <c r="G21" s="81"/>
      <c r="H21" s="81"/>
      <c r="I21" s="81"/>
      <c r="J21" s="81"/>
      <c r="K21" s="81"/>
      <c r="L21" s="81"/>
      <c r="M21" s="82"/>
    </row>
    <row r="22" spans="1:13" ht="109.8" thickBot="1" x14ac:dyDescent="0.35">
      <c r="A22" s="20" t="s">
        <v>37</v>
      </c>
      <c r="B22" s="83" t="s">
        <v>38</v>
      </c>
      <c r="C22" s="84" t="s">
        <v>39</v>
      </c>
      <c r="D22" s="85"/>
      <c r="E22" s="86" t="s">
        <v>40</v>
      </c>
      <c r="F22" s="84" t="s">
        <v>41</v>
      </c>
      <c r="G22" s="85"/>
      <c r="H22" s="84" t="s">
        <v>42</v>
      </c>
      <c r="I22" s="87"/>
      <c r="J22" s="85"/>
      <c r="K22" s="86" t="s">
        <v>43</v>
      </c>
      <c r="L22" s="86" t="s">
        <v>44</v>
      </c>
      <c r="M22" s="4"/>
    </row>
    <row r="23" spans="1:13" ht="16.2" thickTop="1" x14ac:dyDescent="0.3">
      <c r="A23" s="4"/>
      <c r="B23" s="88" t="s">
        <v>45</v>
      </c>
      <c r="C23" s="89">
        <v>3212</v>
      </c>
      <c r="D23" s="90"/>
      <c r="E23" s="91">
        <v>2123</v>
      </c>
      <c r="F23" s="92">
        <v>4322</v>
      </c>
      <c r="G23" s="93"/>
      <c r="H23" s="92">
        <v>4321</v>
      </c>
      <c r="I23" s="94"/>
      <c r="J23" s="93"/>
      <c r="K23" s="91">
        <v>2321</v>
      </c>
      <c r="L23" s="91">
        <v>3212</v>
      </c>
      <c r="M23" s="95" t="s">
        <v>46</v>
      </c>
    </row>
    <row r="24" spans="1:13" ht="31.2" x14ac:dyDescent="0.3">
      <c r="A24" s="4"/>
      <c r="B24" s="96" t="s">
        <v>47</v>
      </c>
      <c r="C24" s="97">
        <v>15234</v>
      </c>
      <c r="D24" s="98"/>
      <c r="E24" s="99">
        <v>6436</v>
      </c>
      <c r="F24" s="100">
        <v>6433</v>
      </c>
      <c r="G24" s="101"/>
      <c r="H24" s="100">
        <v>9042</v>
      </c>
      <c r="I24" s="102"/>
      <c r="J24" s="101"/>
      <c r="K24" s="99">
        <v>12421</v>
      </c>
      <c r="L24" s="103">
        <v>12342</v>
      </c>
      <c r="M24" s="104" t="s">
        <v>48</v>
      </c>
    </row>
    <row r="25" spans="1:13" ht="16.2" thickBot="1" x14ac:dyDescent="0.35">
      <c r="A25" s="4"/>
      <c r="B25" s="105" t="s">
        <v>49</v>
      </c>
      <c r="C25" s="106">
        <v>24434</v>
      </c>
      <c r="D25" s="107"/>
      <c r="E25" s="108">
        <v>26543</v>
      </c>
      <c r="F25" s="109">
        <v>23432</v>
      </c>
      <c r="G25" s="110"/>
      <c r="H25" s="109">
        <v>34432</v>
      </c>
      <c r="I25" s="111"/>
      <c r="J25" s="110"/>
      <c r="K25" s="108">
        <v>23424</v>
      </c>
      <c r="L25" s="112">
        <v>53243</v>
      </c>
      <c r="M25" s="104" t="s">
        <v>50</v>
      </c>
    </row>
    <row r="26" spans="1:13" ht="16.8" thickTop="1" thickBot="1" x14ac:dyDescent="0.35">
      <c r="A26" s="4"/>
      <c r="B26" s="113" t="s">
        <v>51</v>
      </c>
      <c r="C26" s="114">
        <f>C23+C24+C25</f>
        <v>42880</v>
      </c>
      <c r="D26" s="115"/>
      <c r="E26" s="116">
        <f>E23+E24+E25</f>
        <v>35102</v>
      </c>
      <c r="F26" s="114">
        <f>F23+F24+F25</f>
        <v>34187</v>
      </c>
      <c r="G26" s="115"/>
      <c r="H26" s="114">
        <f>H23+H24+H25</f>
        <v>47795</v>
      </c>
      <c r="I26" s="117"/>
      <c r="J26" s="115"/>
      <c r="K26" s="116">
        <f>K23+K24+K25</f>
        <v>38166</v>
      </c>
      <c r="L26" s="116">
        <f>L23+L24+L25</f>
        <v>68797</v>
      </c>
      <c r="M26" s="118"/>
    </row>
    <row r="27" spans="1:13" ht="32.4" thickTop="1" thickBot="1" x14ac:dyDescent="0.35">
      <c r="A27" s="4"/>
      <c r="B27" s="4"/>
      <c r="C27" s="119" t="s">
        <v>52</v>
      </c>
      <c r="D27" s="119" t="s">
        <v>53</v>
      </c>
      <c r="E27" s="68" t="s">
        <v>54</v>
      </c>
      <c r="F27" s="70"/>
      <c r="G27" s="68" t="s">
        <v>55</v>
      </c>
      <c r="H27" s="69"/>
      <c r="I27" s="70"/>
      <c r="J27" s="68" t="s">
        <v>56</v>
      </c>
      <c r="K27" s="70"/>
      <c r="L27" s="120" t="s">
        <v>57</v>
      </c>
      <c r="M27" s="121" t="s">
        <v>3</v>
      </c>
    </row>
    <row r="28" spans="1:13" ht="16.8" thickTop="1" thickBot="1" x14ac:dyDescent="0.35">
      <c r="A28" s="4"/>
      <c r="B28" s="122" t="s">
        <v>45</v>
      </c>
      <c r="C28" s="123">
        <v>2342</v>
      </c>
      <c r="D28" s="124">
        <v>4324</v>
      </c>
      <c r="E28" s="125">
        <v>4324</v>
      </c>
      <c r="F28" s="125"/>
      <c r="G28" s="125">
        <v>1231</v>
      </c>
      <c r="H28" s="125"/>
      <c r="I28" s="125"/>
      <c r="J28" s="125">
        <v>4216</v>
      </c>
      <c r="K28" s="125"/>
      <c r="L28" s="126">
        <v>4786</v>
      </c>
      <c r="M28" s="127">
        <f>C28+D28+E28+G28+J28+L28</f>
        <v>21223</v>
      </c>
    </row>
    <row r="29" spans="1:13" ht="16.8" thickTop="1" thickBot="1" x14ac:dyDescent="0.35">
      <c r="A29" s="4"/>
      <c r="B29" s="128" t="s">
        <v>47</v>
      </c>
      <c r="C29" s="129">
        <v>5324</v>
      </c>
      <c r="D29" s="130">
        <v>6765</v>
      </c>
      <c r="E29" s="131">
        <v>7976</v>
      </c>
      <c r="F29" s="131"/>
      <c r="G29" s="131">
        <v>12654</v>
      </c>
      <c r="H29" s="131"/>
      <c r="I29" s="131"/>
      <c r="J29" s="131">
        <v>14832</v>
      </c>
      <c r="K29" s="131"/>
      <c r="L29" s="132">
        <v>17865</v>
      </c>
      <c r="M29" s="127">
        <f t="shared" ref="M29:M31" si="2">C29+D29+E29+G29+J29+L29</f>
        <v>65416</v>
      </c>
    </row>
    <row r="30" spans="1:13" ht="16.8" thickTop="1" thickBot="1" x14ac:dyDescent="0.35">
      <c r="A30" s="4"/>
      <c r="B30" s="133" t="s">
        <v>49</v>
      </c>
      <c r="C30" s="134">
        <v>24242</v>
      </c>
      <c r="D30" s="135">
        <v>25353</v>
      </c>
      <c r="E30" s="136">
        <v>53403</v>
      </c>
      <c r="F30" s="136"/>
      <c r="G30" s="136">
        <v>34323</v>
      </c>
      <c r="H30" s="136"/>
      <c r="I30" s="136"/>
      <c r="J30" s="136">
        <v>12342</v>
      </c>
      <c r="K30" s="136"/>
      <c r="L30" s="137">
        <v>23212</v>
      </c>
      <c r="M30" s="127">
        <f t="shared" si="2"/>
        <v>172875</v>
      </c>
    </row>
    <row r="31" spans="1:13" ht="16.8" thickTop="1" thickBot="1" x14ac:dyDescent="0.35">
      <c r="A31" s="4"/>
      <c r="B31" s="113" t="s">
        <v>51</v>
      </c>
      <c r="C31" s="30">
        <f>C28+C29+C30</f>
        <v>31908</v>
      </c>
      <c r="D31" s="30">
        <f>D28+D29+D30</f>
        <v>36442</v>
      </c>
      <c r="E31" s="138">
        <f>E28+E29+E30</f>
        <v>65703</v>
      </c>
      <c r="F31" s="139"/>
      <c r="G31" s="138">
        <f>G28+G29+G30</f>
        <v>48208</v>
      </c>
      <c r="H31" s="140"/>
      <c r="I31" s="139"/>
      <c r="J31" s="138">
        <f>J28+J29+J30</f>
        <v>31390</v>
      </c>
      <c r="K31" s="139"/>
      <c r="L31" s="141">
        <f>L28+L29+L30</f>
        <v>45863</v>
      </c>
      <c r="M31" s="127">
        <f t="shared" si="2"/>
        <v>259514</v>
      </c>
    </row>
    <row r="32" spans="1:13" ht="15" thickTop="1" x14ac:dyDescent="0.3">
      <c r="C32" s="142"/>
    </row>
    <row r="33" spans="1:13" ht="28.8" x14ac:dyDescent="0.3">
      <c r="B33" s="143" t="s">
        <v>58</v>
      </c>
      <c r="C33" s="143" t="s">
        <v>59</v>
      </c>
      <c r="D33" s="144" t="s">
        <v>60</v>
      </c>
      <c r="E33" s="143" t="s">
        <v>61</v>
      </c>
      <c r="F33" s="145" t="s">
        <v>62</v>
      </c>
    </row>
    <row r="34" spans="1:13" x14ac:dyDescent="0.3">
      <c r="B34" s="144" t="s">
        <v>63</v>
      </c>
      <c r="C34" s="146">
        <v>1</v>
      </c>
      <c r="D34" s="146">
        <v>12</v>
      </c>
      <c r="E34" s="146">
        <v>83.49</v>
      </c>
      <c r="F34" s="146">
        <v>3</v>
      </c>
    </row>
    <row r="35" spans="1:13" ht="15" thickBot="1" x14ac:dyDescent="0.35"/>
    <row r="36" spans="1:13" ht="16.8" thickTop="1" thickBot="1" x14ac:dyDescent="0.35">
      <c r="A36" s="20" t="s">
        <v>64</v>
      </c>
      <c r="B36" s="147" t="s">
        <v>65</v>
      </c>
      <c r="C36" s="148"/>
      <c r="D36" s="148"/>
      <c r="E36" s="148"/>
      <c r="F36" s="148"/>
      <c r="G36" s="148"/>
      <c r="H36" s="148"/>
      <c r="I36" s="148"/>
      <c r="J36" s="148"/>
      <c r="K36" s="149"/>
      <c r="L36" s="150" t="s">
        <v>66</v>
      </c>
      <c r="M36" s="151" t="s">
        <v>67</v>
      </c>
    </row>
    <row r="37" spans="1:13" ht="16.2" thickTop="1" x14ac:dyDescent="0.3">
      <c r="A37" s="83">
        <v>10</v>
      </c>
      <c r="B37" s="83" t="s">
        <v>68</v>
      </c>
      <c r="C37" s="152">
        <f>J39*0.01</f>
        <v>0</v>
      </c>
      <c r="D37" s="153"/>
      <c r="E37" s="154"/>
      <c r="F37" s="155"/>
      <c r="G37" s="155"/>
      <c r="H37" s="155"/>
      <c r="I37" s="155"/>
      <c r="J37" s="155"/>
      <c r="K37" s="156"/>
      <c r="L37" s="157" t="s">
        <v>69</v>
      </c>
      <c r="M37" s="158">
        <v>324</v>
      </c>
    </row>
    <row r="38" spans="1:13" ht="15.6" x14ac:dyDescent="0.3">
      <c r="A38" s="83">
        <v>21</v>
      </c>
      <c r="B38" s="83" t="s">
        <v>60</v>
      </c>
      <c r="C38" s="159">
        <f>E34*12</f>
        <v>1001.8799999999999</v>
      </c>
      <c r="D38" s="160"/>
      <c r="E38" s="161"/>
      <c r="F38" s="162"/>
      <c r="G38" s="162"/>
      <c r="H38" s="162"/>
      <c r="I38" s="162"/>
      <c r="J38" s="162"/>
      <c r="K38" s="163"/>
      <c r="L38" s="164" t="s">
        <v>70</v>
      </c>
      <c r="M38" s="158">
        <v>234</v>
      </c>
    </row>
    <row r="39" spans="1:13" ht="16.2" thickBot="1" x14ac:dyDescent="0.35">
      <c r="A39" s="83">
        <v>22</v>
      </c>
      <c r="B39" s="83" t="s">
        <v>59</v>
      </c>
      <c r="C39" s="159">
        <f>2*E34*12</f>
        <v>2003.7599999999998</v>
      </c>
      <c r="D39" s="160"/>
      <c r="E39" s="161"/>
      <c r="F39" s="165" t="s">
        <v>3</v>
      </c>
      <c r="G39" s="166"/>
      <c r="H39" s="166"/>
      <c r="I39" s="167"/>
      <c r="J39" s="168">
        <v>0</v>
      </c>
      <c r="K39" s="163"/>
      <c r="L39" s="164" t="s">
        <v>71</v>
      </c>
      <c r="M39" s="158" t="s">
        <v>106</v>
      </c>
    </row>
    <row r="40" spans="1:13" ht="16.2" thickTop="1" x14ac:dyDescent="0.3">
      <c r="A40" s="83">
        <v>23</v>
      </c>
      <c r="B40" s="83" t="s">
        <v>72</v>
      </c>
      <c r="C40" s="159">
        <f>3*E34*12</f>
        <v>3005.6399999999994</v>
      </c>
      <c r="D40" s="160"/>
      <c r="E40" s="161"/>
      <c r="F40" s="169" t="s">
        <v>73</v>
      </c>
      <c r="G40" s="170"/>
      <c r="H40" s="170"/>
      <c r="I40" s="171"/>
      <c r="J40" s="172">
        <v>21001.88</v>
      </c>
      <c r="K40" s="163"/>
      <c r="L40" s="164" t="s">
        <v>74</v>
      </c>
      <c r="M40" s="158">
        <v>435</v>
      </c>
    </row>
    <row r="41" spans="1:13" ht="15.6" x14ac:dyDescent="0.3">
      <c r="A41" s="83">
        <v>25</v>
      </c>
      <c r="B41" s="83" t="s">
        <v>75</v>
      </c>
      <c r="C41" s="159">
        <f>E34*12*5</f>
        <v>5009.3999999999996</v>
      </c>
      <c r="D41" s="160"/>
      <c r="E41" s="161"/>
      <c r="F41" s="173" t="s">
        <v>76</v>
      </c>
      <c r="G41" s="174"/>
      <c r="H41" s="174"/>
      <c r="I41" s="175"/>
      <c r="J41" s="176">
        <v>-21001.88</v>
      </c>
      <c r="K41" s="163"/>
      <c r="L41" s="164" t="s">
        <v>77</v>
      </c>
      <c r="M41" s="158">
        <v>566</v>
      </c>
    </row>
    <row r="42" spans="1:13" ht="31.2" x14ac:dyDescent="0.3">
      <c r="A42" s="83">
        <v>29</v>
      </c>
      <c r="B42" s="83" t="s">
        <v>78</v>
      </c>
      <c r="C42" s="177">
        <v>20000</v>
      </c>
      <c r="D42" s="178"/>
      <c r="E42" s="161"/>
      <c r="F42" s="173" t="s">
        <v>79</v>
      </c>
      <c r="G42" s="174"/>
      <c r="H42" s="174"/>
      <c r="I42" s="175"/>
      <c r="J42" s="176">
        <v>0</v>
      </c>
      <c r="K42" s="163"/>
      <c r="L42" s="164" t="s">
        <v>80</v>
      </c>
      <c r="M42" s="158">
        <v>432</v>
      </c>
    </row>
    <row r="43" spans="1:13" ht="47.4" thickBot="1" x14ac:dyDescent="0.35">
      <c r="A43" s="83">
        <v>30</v>
      </c>
      <c r="B43" s="83" t="s">
        <v>81</v>
      </c>
      <c r="C43" s="159">
        <f>ABS(E34*(12-C34)*F34)</f>
        <v>2755.17</v>
      </c>
      <c r="D43" s="160"/>
      <c r="E43" s="161"/>
      <c r="F43" s="179" t="s">
        <v>82</v>
      </c>
      <c r="G43" s="180"/>
      <c r="H43" s="180"/>
      <c r="I43" s="181"/>
      <c r="J43" s="182">
        <v>-250.24</v>
      </c>
      <c r="K43" s="163"/>
      <c r="L43" s="164" t="s">
        <v>83</v>
      </c>
      <c r="M43" s="158">
        <v>643</v>
      </c>
    </row>
    <row r="44" spans="1:13" ht="47.4" thickTop="1" x14ac:dyDescent="0.3">
      <c r="A44" s="83">
        <v>31</v>
      </c>
      <c r="B44" s="83" t="s">
        <v>84</v>
      </c>
      <c r="C44" s="159">
        <f>E34*2*C34*F34</f>
        <v>500.93999999999994</v>
      </c>
      <c r="D44" s="160"/>
      <c r="E44" s="161"/>
      <c r="F44" s="183" t="s">
        <v>85</v>
      </c>
      <c r="G44" s="184"/>
      <c r="H44" s="184"/>
      <c r="I44" s="185"/>
      <c r="J44" s="186"/>
      <c r="K44" s="163"/>
      <c r="L44" s="164" t="s">
        <v>86</v>
      </c>
      <c r="M44" s="158">
        <v>435</v>
      </c>
    </row>
    <row r="45" spans="1:13" ht="31.2" x14ac:dyDescent="0.3">
      <c r="A45" s="83">
        <v>41</v>
      </c>
      <c r="B45" s="83" t="s">
        <v>87</v>
      </c>
      <c r="C45" s="159">
        <v>323</v>
      </c>
      <c r="D45" s="160"/>
      <c r="E45" s="161"/>
      <c r="F45" s="162"/>
      <c r="G45" s="162"/>
      <c r="H45" s="162"/>
      <c r="I45" s="162"/>
      <c r="J45" s="162"/>
      <c r="K45" s="163"/>
      <c r="L45" s="164" t="s">
        <v>88</v>
      </c>
      <c r="M45" s="158">
        <v>345</v>
      </c>
    </row>
    <row r="46" spans="1:13" ht="46.8" x14ac:dyDescent="0.3">
      <c r="A46" s="83">
        <v>44</v>
      </c>
      <c r="B46" s="83" t="s">
        <v>89</v>
      </c>
      <c r="C46" s="159">
        <v>1231</v>
      </c>
      <c r="D46" s="160"/>
      <c r="E46" s="161"/>
      <c r="F46" s="162"/>
      <c r="G46" s="162"/>
      <c r="H46" s="162"/>
      <c r="I46" s="162"/>
      <c r="J46" s="162"/>
      <c r="K46" s="163"/>
      <c r="L46" s="164" t="s">
        <v>90</v>
      </c>
      <c r="M46" s="158">
        <v>342</v>
      </c>
    </row>
    <row r="47" spans="1:13" ht="16.2" thickBot="1" x14ac:dyDescent="0.35">
      <c r="A47" s="83">
        <v>99</v>
      </c>
      <c r="B47" s="83" t="s">
        <v>91</v>
      </c>
      <c r="C47" s="159">
        <v>4321</v>
      </c>
      <c r="D47" s="160"/>
      <c r="E47" s="161"/>
      <c r="F47" s="162"/>
      <c r="G47" s="162"/>
      <c r="H47" s="162"/>
      <c r="I47" s="162"/>
      <c r="J47" s="162"/>
      <c r="K47" s="163"/>
      <c r="L47" s="164" t="s">
        <v>92</v>
      </c>
      <c r="M47" s="158">
        <v>325</v>
      </c>
    </row>
    <row r="48" spans="1:13" ht="31.8" thickTop="1" x14ac:dyDescent="0.3">
      <c r="A48" s="4"/>
      <c r="B48" s="187" t="s">
        <v>93</v>
      </c>
      <c r="C48" s="188">
        <f>SUM(C43:D47)</f>
        <v>9131.11</v>
      </c>
      <c r="D48" s="189"/>
      <c r="E48" s="161"/>
      <c r="F48" s="190"/>
      <c r="G48" s="191"/>
      <c r="H48" s="192"/>
      <c r="I48" s="193">
        <v>21001.88</v>
      </c>
      <c r="J48" s="194"/>
      <c r="K48" s="195"/>
      <c r="L48" s="196"/>
      <c r="M48" s="197">
        <f>SUM(M37:M47)</f>
        <v>4081</v>
      </c>
    </row>
    <row r="49" spans="1:13" ht="15.6" x14ac:dyDescent="0.3">
      <c r="A49" s="20" t="s">
        <v>94</v>
      </c>
      <c r="B49" s="83" t="s">
        <v>95</v>
      </c>
      <c r="C49" s="198">
        <v>4565</v>
      </c>
      <c r="D49" s="199"/>
      <c r="E49" s="161"/>
      <c r="F49" s="162"/>
      <c r="G49" s="162"/>
      <c r="H49" s="162"/>
      <c r="I49" s="162"/>
      <c r="J49" s="162"/>
      <c r="K49" s="155"/>
      <c r="L49" s="162"/>
      <c r="M49" s="162"/>
    </row>
    <row r="50" spans="1:13" ht="15.6" x14ac:dyDescent="0.3">
      <c r="A50" s="83">
        <v>1</v>
      </c>
      <c r="B50" s="83" t="s">
        <v>96</v>
      </c>
      <c r="C50" s="200">
        <v>3654</v>
      </c>
      <c r="D50" s="201"/>
      <c r="E50" s="161"/>
      <c r="F50" s="162"/>
      <c r="G50" s="162"/>
      <c r="H50" s="162"/>
      <c r="I50" s="162"/>
      <c r="J50" s="162"/>
      <c r="K50" s="162"/>
      <c r="L50" s="162"/>
      <c r="M50" s="162"/>
    </row>
    <row r="51" spans="1:13" ht="15.6" x14ac:dyDescent="0.3">
      <c r="A51" s="83">
        <v>2</v>
      </c>
      <c r="B51" s="83" t="s">
        <v>97</v>
      </c>
      <c r="C51" s="200">
        <v>6545</v>
      </c>
      <c r="D51" s="201"/>
      <c r="E51" s="161"/>
      <c r="F51" s="162"/>
      <c r="G51" s="162"/>
      <c r="H51" s="162"/>
      <c r="I51" s="162"/>
      <c r="J51" s="162"/>
      <c r="K51" s="162"/>
      <c r="L51" s="162"/>
      <c r="M51" s="162"/>
    </row>
    <row r="52" spans="1:13" ht="15.6" x14ac:dyDescent="0.3">
      <c r="A52" s="83">
        <v>3</v>
      </c>
      <c r="B52" s="83" t="s">
        <v>98</v>
      </c>
      <c r="C52" s="200">
        <v>5464</v>
      </c>
      <c r="D52" s="201"/>
      <c r="E52" s="161"/>
      <c r="F52" s="162"/>
      <c r="G52" s="162"/>
      <c r="H52" s="162"/>
      <c r="I52" s="162"/>
      <c r="J52" s="162"/>
      <c r="K52" s="162"/>
      <c r="L52" s="162"/>
      <c r="M52" s="162"/>
    </row>
    <row r="53" spans="1:13" ht="15.6" x14ac:dyDescent="0.3">
      <c r="A53" s="83">
        <v>4</v>
      </c>
      <c r="B53" s="83" t="s">
        <v>99</v>
      </c>
      <c r="C53" s="200">
        <v>456</v>
      </c>
      <c r="D53" s="201"/>
      <c r="E53" s="161"/>
      <c r="F53" s="162"/>
      <c r="G53" s="162"/>
      <c r="H53" s="162"/>
      <c r="I53" s="162"/>
      <c r="J53" s="162"/>
      <c r="K53" s="162"/>
      <c r="L53" s="162"/>
      <c r="M53" s="162"/>
    </row>
    <row r="54" spans="1:13" ht="15.6" x14ac:dyDescent="0.3">
      <c r="A54" s="83">
        <v>5</v>
      </c>
      <c r="B54" s="83" t="s">
        <v>100</v>
      </c>
      <c r="C54" s="200">
        <v>545</v>
      </c>
      <c r="D54" s="201"/>
      <c r="E54" s="161"/>
      <c r="F54" s="162"/>
      <c r="G54" s="162"/>
      <c r="H54" s="162"/>
      <c r="I54" s="162"/>
      <c r="J54" s="162"/>
      <c r="K54" s="162"/>
      <c r="L54" s="162"/>
      <c r="M54" s="162"/>
    </row>
    <row r="55" spans="1:13" ht="46.8" x14ac:dyDescent="0.3">
      <c r="A55" s="4"/>
      <c r="B55" s="83" t="s">
        <v>101</v>
      </c>
      <c r="C55" s="202">
        <v>5654</v>
      </c>
      <c r="D55" s="203"/>
      <c r="E55" s="204"/>
      <c r="F55" s="205"/>
      <c r="G55" s="205"/>
      <c r="H55" s="205"/>
      <c r="I55" s="205"/>
      <c r="J55" s="205"/>
      <c r="K55" s="205"/>
      <c r="L55" s="205"/>
      <c r="M55" s="205"/>
    </row>
    <row r="56" spans="1:13" x14ac:dyDescent="0.3">
      <c r="A56" s="206" t="s">
        <v>102</v>
      </c>
      <c r="B56" s="207"/>
      <c r="C56" s="208"/>
      <c r="D56" s="209">
        <f>C48+I48+C42</f>
        <v>50132.990000000005</v>
      </c>
      <c r="E56" s="210"/>
      <c r="F56" s="210"/>
      <c r="G56" s="211"/>
      <c r="H56" s="212"/>
      <c r="I56" s="212"/>
      <c r="J56" s="213"/>
      <c r="K56" s="214"/>
      <c r="L56" s="154"/>
      <c r="M56" s="215"/>
    </row>
    <row r="57" spans="1:13" x14ac:dyDescent="0.3">
      <c r="A57" s="193"/>
      <c r="B57" s="216"/>
      <c r="C57" s="194"/>
      <c r="D57" s="217"/>
      <c r="E57" s="218"/>
      <c r="F57" s="218"/>
      <c r="G57" s="219"/>
      <c r="H57" s="191"/>
      <c r="I57" s="191"/>
      <c r="J57" s="192"/>
      <c r="K57" s="220"/>
      <c r="L57" s="161"/>
      <c r="M57" s="221"/>
    </row>
    <row r="58" spans="1:13" x14ac:dyDescent="0.3">
      <c r="A58" s="193"/>
      <c r="B58" s="216"/>
      <c r="C58" s="194"/>
      <c r="D58" s="217"/>
      <c r="E58" s="218"/>
      <c r="F58" s="218"/>
      <c r="G58" s="219"/>
      <c r="H58" s="191"/>
      <c r="I58" s="191"/>
      <c r="J58" s="192"/>
      <c r="K58" s="220"/>
      <c r="L58" s="161"/>
      <c r="M58" s="221"/>
    </row>
    <row r="59" spans="1:13" x14ac:dyDescent="0.3">
      <c r="A59" s="222"/>
      <c r="B59" s="223"/>
      <c r="C59" s="224"/>
      <c r="D59" s="225"/>
      <c r="E59" s="226"/>
      <c r="F59" s="226"/>
      <c r="G59" s="227"/>
      <c r="H59" s="228"/>
      <c r="I59" s="228"/>
      <c r="J59" s="229"/>
      <c r="K59" s="230"/>
      <c r="L59" s="204"/>
      <c r="M59" s="231"/>
    </row>
    <row r="61" spans="1:13" ht="16.2" x14ac:dyDescent="0.3">
      <c r="A61" s="234" t="s">
        <v>104</v>
      </c>
    </row>
    <row r="62" spans="1:13" ht="16.2" x14ac:dyDescent="0.3">
      <c r="A62" s="234" t="s">
        <v>105</v>
      </c>
    </row>
  </sheetData>
  <mergeCells count="142">
    <mergeCell ref="L56:M59"/>
    <mergeCell ref="A56:C59"/>
    <mergeCell ref="D56:F59"/>
    <mergeCell ref="G56:G59"/>
    <mergeCell ref="H56:H59"/>
    <mergeCell ref="I56:J59"/>
    <mergeCell ref="K56:K59"/>
    <mergeCell ref="L49:M55"/>
    <mergeCell ref="C50:D50"/>
    <mergeCell ref="C51:D51"/>
    <mergeCell ref="C52:D52"/>
    <mergeCell ref="C53:D53"/>
    <mergeCell ref="C54:D54"/>
    <mergeCell ref="C55:D55"/>
    <mergeCell ref="C48:D48"/>
    <mergeCell ref="F48:H48"/>
    <mergeCell ref="I48:J48"/>
    <mergeCell ref="C49:D49"/>
    <mergeCell ref="F49:J55"/>
    <mergeCell ref="K49:K55"/>
    <mergeCell ref="C43:D43"/>
    <mergeCell ref="F43:I43"/>
    <mergeCell ref="C44:D44"/>
    <mergeCell ref="F44:I44"/>
    <mergeCell ref="C45:D45"/>
    <mergeCell ref="F45:J47"/>
    <mergeCell ref="C46:D46"/>
    <mergeCell ref="C47:D47"/>
    <mergeCell ref="F39:I39"/>
    <mergeCell ref="C40:D40"/>
    <mergeCell ref="F40:I40"/>
    <mergeCell ref="C41:D41"/>
    <mergeCell ref="F41:I41"/>
    <mergeCell ref="C42:D42"/>
    <mergeCell ref="F42:I42"/>
    <mergeCell ref="E31:F31"/>
    <mergeCell ref="G31:I31"/>
    <mergeCell ref="J31:K31"/>
    <mergeCell ref="B36:K36"/>
    <mergeCell ref="C37:D37"/>
    <mergeCell ref="E37:E55"/>
    <mergeCell ref="F37:J38"/>
    <mergeCell ref="K37:K48"/>
    <mergeCell ref="C38:D38"/>
    <mergeCell ref="C39:D39"/>
    <mergeCell ref="E29:F29"/>
    <mergeCell ref="G29:I29"/>
    <mergeCell ref="J29:K29"/>
    <mergeCell ref="E30:F30"/>
    <mergeCell ref="G30:I30"/>
    <mergeCell ref="J30:K30"/>
    <mergeCell ref="E27:F27"/>
    <mergeCell ref="G27:I27"/>
    <mergeCell ref="J27:K27"/>
    <mergeCell ref="E28:F28"/>
    <mergeCell ref="G28:I28"/>
    <mergeCell ref="J28:K28"/>
    <mergeCell ref="C25:D25"/>
    <mergeCell ref="F25:G25"/>
    <mergeCell ref="H25:J25"/>
    <mergeCell ref="C26:D26"/>
    <mergeCell ref="F26:G26"/>
    <mergeCell ref="H26:J26"/>
    <mergeCell ref="C23:D23"/>
    <mergeCell ref="F23:G23"/>
    <mergeCell ref="H23:J23"/>
    <mergeCell ref="C24:D24"/>
    <mergeCell ref="F24:G24"/>
    <mergeCell ref="H24:J24"/>
    <mergeCell ref="B20:M20"/>
    <mergeCell ref="B21:D21"/>
    <mergeCell ref="E21:M21"/>
    <mergeCell ref="C22:D22"/>
    <mergeCell ref="F22:G22"/>
    <mergeCell ref="H22:J22"/>
    <mergeCell ref="B18:D18"/>
    <mergeCell ref="E18:F18"/>
    <mergeCell ref="G18:H18"/>
    <mergeCell ref="I18:K18"/>
    <mergeCell ref="B19:D19"/>
    <mergeCell ref="E19:F19"/>
    <mergeCell ref="G19:H19"/>
    <mergeCell ref="I19:K19"/>
    <mergeCell ref="B15:M15"/>
    <mergeCell ref="B16:D16"/>
    <mergeCell ref="E16:F16"/>
    <mergeCell ref="G16:H16"/>
    <mergeCell ref="I16:K16"/>
    <mergeCell ref="M16:M19"/>
    <mergeCell ref="B17:D17"/>
    <mergeCell ref="E17:F17"/>
    <mergeCell ref="G17:H17"/>
    <mergeCell ref="I17:K17"/>
    <mergeCell ref="B13:D13"/>
    <mergeCell ref="E13:F13"/>
    <mergeCell ref="G13:H13"/>
    <mergeCell ref="I13:K13"/>
    <mergeCell ref="B14:D14"/>
    <mergeCell ref="E14:F14"/>
    <mergeCell ref="G14:H14"/>
    <mergeCell ref="I14:K14"/>
    <mergeCell ref="B11:D11"/>
    <mergeCell ref="E11:F11"/>
    <mergeCell ref="G11:H11"/>
    <mergeCell ref="I11:K11"/>
    <mergeCell ref="B12:D12"/>
    <mergeCell ref="E12:F12"/>
    <mergeCell ref="G12:H12"/>
    <mergeCell ref="I12:K12"/>
    <mergeCell ref="B8:D8"/>
    <mergeCell ref="E8:F8"/>
    <mergeCell ref="G8:H8"/>
    <mergeCell ref="I8:K8"/>
    <mergeCell ref="B9:M9"/>
    <mergeCell ref="B10:D10"/>
    <mergeCell ref="E10:F10"/>
    <mergeCell ref="G10:H10"/>
    <mergeCell ref="I10:K10"/>
    <mergeCell ref="M10:M14"/>
    <mergeCell ref="E6:F6"/>
    <mergeCell ref="G6:H6"/>
    <mergeCell ref="I6:K6"/>
    <mergeCell ref="B7:D7"/>
    <mergeCell ref="E7:F7"/>
    <mergeCell ref="G7:H7"/>
    <mergeCell ref="I7:K7"/>
    <mergeCell ref="B4:D4"/>
    <mergeCell ref="E4:F4"/>
    <mergeCell ref="G4:H4"/>
    <mergeCell ref="I4:K4"/>
    <mergeCell ref="M4:M8"/>
    <mergeCell ref="B5:D5"/>
    <mergeCell ref="E5:F5"/>
    <mergeCell ref="G5:H5"/>
    <mergeCell ref="I5:K5"/>
    <mergeCell ref="B6:D6"/>
    <mergeCell ref="A1:M1"/>
    <mergeCell ref="B2:D2"/>
    <mergeCell ref="E2:F2"/>
    <mergeCell ref="G2:H2"/>
    <mergeCell ref="I2:K2"/>
    <mergeCell ref="B3:M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2025-09-22T06:30:26Z</dcterms:modified>
</cp:coreProperties>
</file>