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7A0173F5-DDCC-408F-A252-EA5CD9D32C1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Data'!$A$1:$BD$27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B54" i="19" l="1"/>
  <c r="D53" i="19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B53" i="19" s="1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D2" i="19"/>
  <c r="B2" i="19" s="1"/>
  <c r="C2" i="19"/>
  <c r="A2" i="19"/>
  <c r="D1" i="19"/>
  <c r="B1" i="19" s="1"/>
  <c r="C1" i="19"/>
  <c r="A1" i="19"/>
  <c r="B43" i="19" l="1"/>
  <c r="J15" i="17" l="1"/>
  <c r="C3" i="17" l="1"/>
  <c r="E1" i="17" l="1"/>
  <c r="AH9" i="17" l="1"/>
  <c r="G1" i="17" l="1"/>
  <c r="D9" i="17" l="1"/>
  <c r="BD9" i="17" l="1"/>
  <c r="BD12" i="17"/>
  <c r="BD14" i="17" l="1"/>
  <c r="BD19" i="17" l="1"/>
  <c r="BD23" i="17"/>
  <c r="C11" i="17" l="1"/>
  <c r="C10" i="17"/>
  <c r="C7" i="17"/>
  <c r="C8" i="17"/>
  <c r="C6" i="17"/>
  <c r="C5" i="17"/>
  <c r="C4" i="17"/>
  <c r="E12" i="17"/>
  <c r="E9" i="17"/>
  <c r="C9" i="17" l="1"/>
  <c r="E14" i="17"/>
  <c r="BD15" i="17" l="1"/>
  <c r="BD20" i="17" s="1"/>
  <c r="BD1" i="17"/>
  <c r="BC1" i="17"/>
  <c r="D1" i="17"/>
  <c r="M1" i="17"/>
  <c r="U1" i="17"/>
  <c r="AC1" i="17"/>
  <c r="AK1" i="17"/>
  <c r="AS1" i="17"/>
  <c r="BA1" i="17"/>
  <c r="L15" i="17"/>
  <c r="T15" i="17"/>
  <c r="AB15" i="17"/>
  <c r="AJ15" i="17"/>
  <c r="AZ15" i="17"/>
  <c r="N1" i="17"/>
  <c r="AT1" i="17"/>
  <c r="O1" i="17"/>
  <c r="W1" i="17"/>
  <c r="AE1" i="17"/>
  <c r="AM1" i="17"/>
  <c r="AU1" i="17"/>
  <c r="N15" i="17"/>
  <c r="V15" i="17"/>
  <c r="AD15" i="17"/>
  <c r="AL15" i="17"/>
  <c r="AT15" i="17"/>
  <c r="BB15" i="17"/>
  <c r="AG1" i="17"/>
  <c r="AW1" i="17"/>
  <c r="P15" i="17"/>
  <c r="AF15" i="17"/>
  <c r="AV15" i="17"/>
  <c r="R1" i="17"/>
  <c r="AH1" i="17"/>
  <c r="AX1" i="17"/>
  <c r="Q15" i="17"/>
  <c r="AW15" i="17"/>
  <c r="S1" i="17"/>
  <c r="AA1" i="17"/>
  <c r="AQ1" i="17"/>
  <c r="Z15" i="17"/>
  <c r="AP15" i="17"/>
  <c r="D15" i="17"/>
  <c r="U15" i="17"/>
  <c r="AS15" i="17"/>
  <c r="H1" i="17"/>
  <c r="P1" i="17"/>
  <c r="X1" i="17"/>
  <c r="AF1" i="17"/>
  <c r="AV1" i="17"/>
  <c r="G15" i="17"/>
  <c r="O15" i="17"/>
  <c r="W15" i="17"/>
  <c r="AE15" i="17"/>
  <c r="AM15" i="17"/>
  <c r="AU15" i="17"/>
  <c r="BC15" i="17"/>
  <c r="I1" i="17"/>
  <c r="Q1" i="17"/>
  <c r="Y1" i="17"/>
  <c r="AO1" i="17"/>
  <c r="H15" i="17"/>
  <c r="X15" i="17"/>
  <c r="AN15" i="17"/>
  <c r="E15" i="17"/>
  <c r="E21" i="17" s="1"/>
  <c r="J1" i="17"/>
  <c r="Z1" i="17"/>
  <c r="AP1" i="17"/>
  <c r="I15" i="17"/>
  <c r="Y15" i="17"/>
  <c r="AO15" i="17"/>
  <c r="F15" i="17"/>
  <c r="K1" i="17"/>
  <c r="AI1" i="17"/>
  <c r="AY1" i="17"/>
  <c r="R15" i="17"/>
  <c r="AH15" i="17"/>
  <c r="AX15" i="17"/>
  <c r="BB1" i="17"/>
  <c r="AC15" i="17"/>
  <c r="BA15" i="17"/>
  <c r="L1" i="17"/>
  <c r="T1" i="17"/>
  <c r="AB1" i="17"/>
  <c r="AJ1" i="17"/>
  <c r="AR1" i="17"/>
  <c r="AZ1" i="17"/>
  <c r="K15" i="17"/>
  <c r="S15" i="17"/>
  <c r="AA15" i="17"/>
  <c r="AI15" i="17"/>
  <c r="AQ15" i="17"/>
  <c r="AY15" i="17"/>
  <c r="AR15" i="17"/>
  <c r="F1" i="17"/>
  <c r="V1" i="17"/>
  <c r="AD1" i="17"/>
  <c r="AL1" i="17"/>
  <c r="M15" i="17"/>
  <c r="AK15" i="17"/>
  <c r="E23" i="17"/>
  <c r="E19" i="17"/>
  <c r="AN1" i="17"/>
  <c r="E20" i="17" l="1"/>
  <c r="BD21" i="17"/>
  <c r="BD16" i="17"/>
  <c r="BD17" i="17" s="1"/>
  <c r="BD22" i="17" s="1"/>
  <c r="E16" i="17"/>
  <c r="E17" i="17" s="1"/>
  <c r="C15" i="17"/>
  <c r="C11" i="2"/>
  <c r="C8" i="2"/>
  <c r="E22" i="17" l="1"/>
  <c r="AY12" i="17"/>
  <c r="AY9" i="17"/>
  <c r="D12" i="17" l="1"/>
  <c r="D14" i="17" s="1"/>
  <c r="C12" i="17" l="1"/>
  <c r="BC12" i="17"/>
  <c r="C14" i="17" l="1"/>
  <c r="BC9" i="17"/>
  <c r="BB8" i="2"/>
  <c r="BA8" i="2"/>
  <c r="AY11" i="2"/>
  <c r="AZ11" i="2"/>
  <c r="BA11" i="2"/>
  <c r="BB11" i="2"/>
  <c r="D19" i="17" l="1"/>
  <c r="D23" i="17"/>
  <c r="F9" i="17"/>
  <c r="AY8" i="2" l="1"/>
  <c r="AZ8" i="2"/>
  <c r="AX8" i="2"/>
  <c r="D20" i="17" l="1"/>
  <c r="M12" i="17"/>
  <c r="M9" i="17"/>
  <c r="M14" i="17" l="1"/>
  <c r="AT12" i="17"/>
  <c r="AU12" i="17"/>
  <c r="BA12" i="17"/>
  <c r="AV12" i="17"/>
  <c r="AW12" i="17"/>
  <c r="AX12" i="17"/>
  <c r="AZ12" i="17"/>
  <c r="M19" i="17" l="1"/>
  <c r="M23" i="17"/>
  <c r="BC14" i="17"/>
  <c r="BC23" i="17" s="1"/>
  <c r="AY14" i="17"/>
  <c r="AZ9" i="17"/>
  <c r="AZ14" i="17" s="1"/>
  <c r="BA9" i="17"/>
  <c r="BA14" i="17" s="1"/>
  <c r="AY16" i="17" l="1"/>
  <c r="AY17" i="17" s="1"/>
  <c r="AY22" i="17" s="1"/>
  <c r="BA20" i="17"/>
  <c r="AZ20" i="17"/>
  <c r="BA23" i="17"/>
  <c r="BA19" i="17"/>
  <c r="AZ19" i="17"/>
  <c r="AZ23" i="17"/>
  <c r="AY20" i="17"/>
  <c r="AY19" i="17"/>
  <c r="AY23" i="17"/>
  <c r="C16" i="17" l="1"/>
  <c r="C17" i="17" s="1"/>
  <c r="AY21" i="17"/>
  <c r="M21" i="17"/>
  <c r="M16" i="17"/>
  <c r="M17" i="17" s="1"/>
  <c r="AZ21" i="17"/>
  <c r="AZ16" i="17"/>
  <c r="AZ17" i="17" s="1"/>
  <c r="AZ22" i="17" s="1"/>
  <c r="BA16" i="17"/>
  <c r="BA17" i="17" s="1"/>
  <c r="BA22" i="17" s="1"/>
  <c r="BA21" i="17"/>
  <c r="AV9" i="17" l="1"/>
  <c r="AW9" i="17"/>
  <c r="AX9" i="17"/>
  <c r="C1" i="14" l="1"/>
  <c r="C1" i="9"/>
  <c r="C1" i="10" l="1"/>
  <c r="AV14" i="17" l="1"/>
  <c r="AV19" i="17" s="1"/>
  <c r="AW14" i="17"/>
  <c r="AW19" i="17" s="1"/>
  <c r="AX14" i="17"/>
  <c r="AX23" i="17" s="1"/>
  <c r="AW21" i="17" l="1"/>
  <c r="AW23" i="17"/>
  <c r="AX20" i="17"/>
  <c r="AV23" i="17"/>
  <c r="AV16" i="17"/>
  <c r="AV17" i="17" s="1"/>
  <c r="AW20" i="17"/>
  <c r="AV20" i="17"/>
  <c r="AX21" i="17"/>
  <c r="AW16" i="17"/>
  <c r="AW17" i="17" s="1"/>
  <c r="AW22" i="17" s="1"/>
  <c r="AV21" i="17"/>
  <c r="AX19" i="17"/>
  <c r="AX16" i="17"/>
  <c r="AX17" i="17" s="1"/>
  <c r="AX22" i="17" s="1"/>
  <c r="AW11" i="2"/>
  <c r="AX11" i="2"/>
  <c r="AW8" i="2"/>
  <c r="AV22" i="17" l="1"/>
  <c r="BB9" i="17"/>
  <c r="BB12" i="17"/>
  <c r="AV11" i="2"/>
  <c r="AV8" i="2"/>
  <c r="BC19" i="17" l="1"/>
  <c r="BC20" i="17"/>
  <c r="BB14" i="17"/>
  <c r="BB16" i="17" s="1"/>
  <c r="BB17" i="17" s="1"/>
  <c r="BB22" i="17" s="1"/>
  <c r="AR9" i="17"/>
  <c r="AS9" i="17"/>
  <c r="AT9" i="17"/>
  <c r="AU9" i="17"/>
  <c r="AR12" i="17"/>
  <c r="AS12" i="17"/>
  <c r="AR11" i="2"/>
  <c r="AS11" i="2"/>
  <c r="AT11" i="2"/>
  <c r="AU11" i="2"/>
  <c r="AR8" i="2"/>
  <c r="AS8" i="2"/>
  <c r="AT8" i="2"/>
  <c r="AU8" i="2"/>
  <c r="BB23" i="17" l="1"/>
  <c r="BB19" i="17"/>
  <c r="BC21" i="17"/>
  <c r="BB20" i="17"/>
  <c r="BC16" i="17"/>
  <c r="BB21" i="17"/>
  <c r="AS14" i="17"/>
  <c r="AS19" i="17" s="1"/>
  <c r="AU14" i="17"/>
  <c r="AU19" i="17" s="1"/>
  <c r="AT14" i="17"/>
  <c r="AT23" i="17" s="1"/>
  <c r="AR14" i="17"/>
  <c r="AR20" i="17" s="1"/>
  <c r="AI9" i="17"/>
  <c r="AJ9" i="17"/>
  <c r="AK9" i="17"/>
  <c r="AL9" i="17"/>
  <c r="AM9" i="17"/>
  <c r="AN9" i="17"/>
  <c r="AO9" i="17"/>
  <c r="AP9" i="17"/>
  <c r="AQ9" i="17"/>
  <c r="AI12" i="17"/>
  <c r="AJ12" i="17"/>
  <c r="AK12" i="17"/>
  <c r="AL12" i="17"/>
  <c r="AM12" i="17"/>
  <c r="AN12" i="17"/>
  <c r="AO12" i="17"/>
  <c r="AP12" i="17"/>
  <c r="AQ12" i="17"/>
  <c r="AR21" i="17" l="1"/>
  <c r="AR16" i="17"/>
  <c r="AR17" i="17" s="1"/>
  <c r="AR22" i="17" s="1"/>
  <c r="AR23" i="17"/>
  <c r="AR19" i="17"/>
  <c r="AU16" i="17"/>
  <c r="AU17" i="17" s="1"/>
  <c r="AU22" i="17" s="1"/>
  <c r="AU23" i="17"/>
  <c r="AU21" i="17"/>
  <c r="AT19" i="17"/>
  <c r="AT21" i="17"/>
  <c r="AU20" i="17"/>
  <c r="BC17" i="17"/>
  <c r="BC22" i="17" s="1"/>
  <c r="AT16" i="17"/>
  <c r="AT17" i="17" s="1"/>
  <c r="AT22" i="17" s="1"/>
  <c r="AM14" i="17"/>
  <c r="AM16" i="17" s="1"/>
  <c r="AM17" i="17" s="1"/>
  <c r="AS16" i="17"/>
  <c r="AS17" i="17" s="1"/>
  <c r="AS22" i="17" s="1"/>
  <c r="AS21" i="17"/>
  <c r="AS23" i="17"/>
  <c r="AS20" i="17"/>
  <c r="AK14" i="17"/>
  <c r="AK19" i="17" s="1"/>
  <c r="AT20" i="17"/>
  <c r="AN14" i="17"/>
  <c r="AN16" i="17" s="1"/>
  <c r="AN17" i="17" s="1"/>
  <c r="AJ14" i="17"/>
  <c r="AJ16" i="17" s="1"/>
  <c r="AJ17" i="17" s="1"/>
  <c r="AP14" i="17"/>
  <c r="AP23" i="17" s="1"/>
  <c r="AQ14" i="17"/>
  <c r="AQ20" i="17" s="1"/>
  <c r="AI14" i="17"/>
  <c r="AI19" i="17" s="1"/>
  <c r="AO14" i="17"/>
  <c r="AO19" i="17" s="1"/>
  <c r="AL14" i="17"/>
  <c r="AL20" i="17" s="1"/>
  <c r="AH8" i="2"/>
  <c r="AI8" i="2"/>
  <c r="AJ8" i="2"/>
  <c r="AK8" i="2"/>
  <c r="AL8" i="2"/>
  <c r="AM8" i="2"/>
  <c r="AN8" i="2"/>
  <c r="AO8" i="2"/>
  <c r="AP8" i="2"/>
  <c r="AH11" i="2"/>
  <c r="AI11" i="2"/>
  <c r="AJ11" i="2"/>
  <c r="AK11" i="2"/>
  <c r="AL11" i="2"/>
  <c r="AM11" i="2"/>
  <c r="AN11" i="2"/>
  <c r="AO11" i="2"/>
  <c r="AP11" i="2"/>
  <c r="AM20" i="17" l="1"/>
  <c r="AM22" i="17" s="1"/>
  <c r="AP16" i="17"/>
  <c r="AP17" i="17" s="1"/>
  <c r="AP21" i="17"/>
  <c r="AJ20" i="17"/>
  <c r="AJ22" i="17" s="1"/>
  <c r="AM19" i="17"/>
  <c r="AK16" i="17"/>
  <c r="AK17" i="17" s="1"/>
  <c r="AK21" i="17"/>
  <c r="AN19" i="17"/>
  <c r="AN21" i="17"/>
  <c r="AM21" i="17"/>
  <c r="AJ23" i="17"/>
  <c r="AK23" i="17"/>
  <c r="AM23" i="17"/>
  <c r="AK20" i="17"/>
  <c r="AO20" i="17"/>
  <c r="AN23" i="17"/>
  <c r="AN20" i="17"/>
  <c r="AN22" i="17" s="1"/>
  <c r="AJ19" i="17"/>
  <c r="AP19" i="17"/>
  <c r="AJ21" i="17"/>
  <c r="AP20" i="17"/>
  <c r="AQ23" i="17"/>
  <c r="AI23" i="17"/>
  <c r="AO23" i="17"/>
  <c r="AL23" i="17"/>
  <c r="AO21" i="17"/>
  <c r="AO16" i="17"/>
  <c r="AO17" i="17" s="1"/>
  <c r="AQ16" i="17"/>
  <c r="AQ17" i="17" s="1"/>
  <c r="AQ22" i="17" s="1"/>
  <c r="AI16" i="17"/>
  <c r="AI17" i="17" s="1"/>
  <c r="AI22" i="17" s="1"/>
  <c r="AP13" i="2"/>
  <c r="AP15" i="2" s="1"/>
  <c r="AP16" i="2" s="1"/>
  <c r="AH13" i="2"/>
  <c r="AH15" i="2" s="1"/>
  <c r="AH16" i="2" s="1"/>
  <c r="AM13" i="2"/>
  <c r="AM15" i="2" s="1"/>
  <c r="AM16" i="2" s="1"/>
  <c r="AL13" i="2"/>
  <c r="AL15" i="2" s="1"/>
  <c r="AL16" i="2" s="1"/>
  <c r="AO13" i="2"/>
  <c r="AO15" i="2" s="1"/>
  <c r="AO16" i="2" s="1"/>
  <c r="AQ21" i="17"/>
  <c r="AQ19" i="17"/>
  <c r="AI21" i="17"/>
  <c r="AK13" i="2"/>
  <c r="AK15" i="2" s="1"/>
  <c r="AK16" i="2" s="1"/>
  <c r="AI20" i="17"/>
  <c r="AL21" i="17"/>
  <c r="AL16" i="17"/>
  <c r="AL17" i="17" s="1"/>
  <c r="AL22" i="17" s="1"/>
  <c r="AL19" i="17"/>
  <c r="AJ13" i="2"/>
  <c r="AJ15" i="2" s="1"/>
  <c r="AJ16" i="2" s="1"/>
  <c r="AI13" i="2"/>
  <c r="AI15" i="2" s="1"/>
  <c r="AI16" i="2" s="1"/>
  <c r="AN13" i="2"/>
  <c r="AN15" i="2" s="1"/>
  <c r="AN16" i="2" s="1"/>
  <c r="AP22" i="17" l="1"/>
  <c r="AO22" i="17"/>
  <c r="AK22" i="17"/>
  <c r="V9" i="17"/>
  <c r="W9" i="17"/>
  <c r="X9" i="17"/>
  <c r="Y9" i="17"/>
  <c r="Z9" i="17"/>
  <c r="AA9" i="17"/>
  <c r="AB9" i="17"/>
  <c r="AC9" i="17"/>
  <c r="AD9" i="17"/>
  <c r="AE9" i="17"/>
  <c r="AF9" i="17"/>
  <c r="V12" i="17"/>
  <c r="W12" i="17"/>
  <c r="X12" i="17"/>
  <c r="Y12" i="17"/>
  <c r="Z12" i="17"/>
  <c r="AA12" i="17"/>
  <c r="AB12" i="17"/>
  <c r="AC12" i="17"/>
  <c r="AD12" i="17"/>
  <c r="AE12" i="17"/>
  <c r="AF12" i="17"/>
  <c r="AH12" i="17"/>
  <c r="AF14" i="17" l="1"/>
  <c r="AF21" i="17" s="1"/>
  <c r="X14" i="17"/>
  <c r="X21" i="17" s="1"/>
  <c r="AE14" i="17"/>
  <c r="AE23" i="17" s="1"/>
  <c r="W14" i="17"/>
  <c r="W23" i="17" s="1"/>
  <c r="V14" i="17"/>
  <c r="V19" i="17" s="1"/>
  <c r="AD14" i="17"/>
  <c r="AD20" i="17" s="1"/>
  <c r="AC14" i="17"/>
  <c r="AC16" i="17" s="1"/>
  <c r="AC17" i="17" s="1"/>
  <c r="AH14" i="17"/>
  <c r="Z14" i="17"/>
  <c r="Z19" i="17" s="1"/>
  <c r="AB14" i="17"/>
  <c r="AB23" i="17" s="1"/>
  <c r="AA14" i="17"/>
  <c r="AA20" i="17" s="1"/>
  <c r="Y14" i="17"/>
  <c r="Y19" i="17" s="1"/>
  <c r="AH23" i="17" l="1"/>
  <c r="AH19" i="17"/>
  <c r="AF19" i="17"/>
  <c r="AE19" i="17"/>
  <c r="AE20" i="17"/>
  <c r="AE21" i="17"/>
  <c r="AE16" i="17"/>
  <c r="AE17" i="17" s="1"/>
  <c r="X19" i="17"/>
  <c r="W19" i="17"/>
  <c r="V20" i="17"/>
  <c r="W16" i="17"/>
  <c r="W17" i="17" s="1"/>
  <c r="V23" i="17"/>
  <c r="W21" i="17"/>
  <c r="X16" i="17"/>
  <c r="X17" i="17" s="1"/>
  <c r="X20" i="17"/>
  <c r="AF16" i="17"/>
  <c r="AF17" i="17" s="1"/>
  <c r="AF20" i="17"/>
  <c r="X23" i="17"/>
  <c r="AF23" i="17"/>
  <c r="V16" i="17"/>
  <c r="V17" i="17" s="1"/>
  <c r="W20" i="17"/>
  <c r="AC20" i="17"/>
  <c r="AC22" i="17" s="1"/>
  <c r="AC21" i="17"/>
  <c r="V21" i="17"/>
  <c r="AH16" i="17"/>
  <c r="AH17" i="17" s="1"/>
  <c r="Z21" i="17"/>
  <c r="AD16" i="17"/>
  <c r="AD17" i="17" s="1"/>
  <c r="AD22" i="17" s="1"/>
  <c r="AB19" i="17"/>
  <c r="AB16" i="17"/>
  <c r="AB17" i="17" s="1"/>
  <c r="AB22" i="17" s="1"/>
  <c r="Z16" i="17"/>
  <c r="Z17" i="17" s="1"/>
  <c r="AD19" i="17"/>
  <c r="Z20" i="17"/>
  <c r="AD23" i="17"/>
  <c r="AB21" i="17"/>
  <c r="Z23" i="17"/>
  <c r="AD21" i="17"/>
  <c r="AB20" i="17"/>
  <c r="Y23" i="17"/>
  <c r="AC23" i="17"/>
  <c r="AH21" i="17"/>
  <c r="AC19" i="17"/>
  <c r="AA19" i="17"/>
  <c r="AH20" i="17"/>
  <c r="AA23" i="17"/>
  <c r="Y21" i="17"/>
  <c r="Y16" i="17"/>
  <c r="Y17" i="17" s="1"/>
  <c r="Y20" i="17"/>
  <c r="AA16" i="17"/>
  <c r="AA17" i="17" s="1"/>
  <c r="AA22" i="17" s="1"/>
  <c r="AA21" i="17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X22" i="17" l="1"/>
  <c r="AF22" i="17"/>
  <c r="Z22" i="17"/>
  <c r="AE22" i="17"/>
  <c r="Y22" i="17"/>
  <c r="AH22" i="17"/>
  <c r="V22" i="17"/>
  <c r="W22" i="17"/>
  <c r="Z13" i="2"/>
  <c r="AG13" i="2"/>
  <c r="Y13" i="2"/>
  <c r="AA13" i="2"/>
  <c r="AE13" i="2"/>
  <c r="W13" i="2"/>
  <c r="X13" i="2"/>
  <c r="V13" i="2"/>
  <c r="AD13" i="2"/>
  <c r="AF13" i="2"/>
  <c r="U13" i="2"/>
  <c r="U15" i="2" s="1"/>
  <c r="U16" i="2" s="1"/>
  <c r="AB13" i="2"/>
  <c r="AC13" i="2"/>
  <c r="V15" i="2" l="1"/>
  <c r="V16" i="2" s="1"/>
  <c r="Y15" i="2" l="1"/>
  <c r="Y16" i="2" s="1"/>
  <c r="X15" i="2"/>
  <c r="X16" i="2" s="1"/>
  <c r="W15" i="2"/>
  <c r="W16" i="2" s="1"/>
  <c r="Z15" i="2" l="1"/>
  <c r="Z16" i="2" s="1"/>
  <c r="AB15" i="2"/>
  <c r="AB16" i="2" s="1"/>
  <c r="AC15" i="2" l="1"/>
  <c r="AC16" i="2" s="1"/>
  <c r="AA15" i="2"/>
  <c r="AA16" i="2" s="1"/>
  <c r="AD15" i="2"/>
  <c r="AD16" i="2" s="1"/>
  <c r="U12" i="17"/>
  <c r="U9" i="17"/>
  <c r="T11" i="2"/>
  <c r="T8" i="2"/>
  <c r="U14" i="17" l="1"/>
  <c r="U21" i="17" s="1"/>
  <c r="T13" i="2"/>
  <c r="AE15" i="2"/>
  <c r="AE16" i="2" s="1"/>
  <c r="AF15" i="2"/>
  <c r="AF16" i="2" s="1"/>
  <c r="P9" i="17"/>
  <c r="T12" i="17"/>
  <c r="T9" i="17"/>
  <c r="U20" i="17" l="1"/>
  <c r="U16" i="17"/>
  <c r="U17" i="17" s="1"/>
  <c r="U22" i="17" s="1"/>
  <c r="U19" i="17"/>
  <c r="U23" i="17"/>
  <c r="T14" i="17"/>
  <c r="T21" i="17" s="1"/>
  <c r="AG15" i="2"/>
  <c r="AG16" i="2" s="1"/>
  <c r="S9" i="17"/>
  <c r="S12" i="17"/>
  <c r="R11" i="2"/>
  <c r="S11" i="2"/>
  <c r="R8" i="2"/>
  <c r="S8" i="2"/>
  <c r="T19" i="17" l="1"/>
  <c r="T23" i="17"/>
  <c r="S13" i="2"/>
  <c r="R13" i="2"/>
  <c r="S14" i="17"/>
  <c r="S20" i="17" s="1"/>
  <c r="T20" i="17"/>
  <c r="T16" i="17"/>
  <c r="O9" i="17"/>
  <c r="Q9" i="17"/>
  <c r="R9" i="17"/>
  <c r="O12" i="17"/>
  <c r="P12" i="17"/>
  <c r="Q12" i="17"/>
  <c r="R12" i="17"/>
  <c r="S16" i="17" l="1"/>
  <c r="S17" i="17" s="1"/>
  <c r="S22" i="17" s="1"/>
  <c r="S23" i="17"/>
  <c r="S21" i="17"/>
  <c r="S19" i="17"/>
  <c r="T17" i="17"/>
  <c r="T22" i="17" s="1"/>
  <c r="R14" i="17"/>
  <c r="Q14" i="17"/>
  <c r="P14" i="17"/>
  <c r="O14" i="17"/>
  <c r="O16" i="17" l="1"/>
  <c r="O17" i="17" s="1"/>
  <c r="P16" i="17"/>
  <c r="P17" i="17" s="1"/>
  <c r="Q16" i="17"/>
  <c r="Q17" i="17" s="1"/>
  <c r="R16" i="17"/>
  <c r="R17" i="17" s="1"/>
  <c r="R22" i="17" s="1"/>
  <c r="O19" i="17"/>
  <c r="P19" i="17"/>
  <c r="Q19" i="17"/>
  <c r="R19" i="17"/>
  <c r="O20" i="17"/>
  <c r="P20" i="17"/>
  <c r="Q20" i="17"/>
  <c r="R20" i="17"/>
  <c r="O23" i="17"/>
  <c r="P23" i="17"/>
  <c r="Q23" i="17"/>
  <c r="R23" i="17"/>
  <c r="N8" i="2"/>
  <c r="O8" i="2"/>
  <c r="P8" i="2"/>
  <c r="Q8" i="2"/>
  <c r="N11" i="2"/>
  <c r="O11" i="2"/>
  <c r="P11" i="2"/>
  <c r="Q11" i="2"/>
  <c r="O22" i="17" l="1"/>
  <c r="Q22" i="17"/>
  <c r="P22" i="17"/>
  <c r="Q21" i="17"/>
  <c r="P21" i="17"/>
  <c r="O21" i="17"/>
  <c r="R21" i="17"/>
  <c r="P13" i="2"/>
  <c r="O13" i="2"/>
  <c r="Q13" i="2"/>
  <c r="N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H20" i="18" l="1"/>
  <c r="H18" i="18"/>
  <c r="F18" i="18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N12" i="17"/>
  <c r="L12" i="17"/>
  <c r="K12" i="17"/>
  <c r="J12" i="17"/>
  <c r="I12" i="17"/>
  <c r="H12" i="17"/>
  <c r="G12" i="17"/>
  <c r="F12" i="17"/>
  <c r="N9" i="17"/>
  <c r="L9" i="17"/>
  <c r="K9" i="17"/>
  <c r="J9" i="17"/>
  <c r="I9" i="17"/>
  <c r="H9" i="17"/>
  <c r="G9" i="17"/>
  <c r="N18" i="18" l="1"/>
  <c r="N19" i="18"/>
  <c r="G14" i="17"/>
  <c r="G20" i="17" s="1"/>
  <c r="F14" i="17"/>
  <c r="F19" i="17" s="1"/>
  <c r="N14" i="17"/>
  <c r="N20" i="17" s="1"/>
  <c r="H14" i="17"/>
  <c r="H23" i="17" s="1"/>
  <c r="I14" i="17"/>
  <c r="I16" i="17" s="1"/>
  <c r="J14" i="17"/>
  <c r="J20" i="17" s="1"/>
  <c r="K14" i="17"/>
  <c r="L14" i="17"/>
  <c r="L11" i="2"/>
  <c r="M11" i="2"/>
  <c r="AQ11" i="2"/>
  <c r="L8" i="2"/>
  <c r="M8" i="2"/>
  <c r="AQ8" i="2"/>
  <c r="F23" i="17" l="1"/>
  <c r="D16" i="17"/>
  <c r="D17" i="17" s="1"/>
  <c r="D22" i="17" s="1"/>
  <c r="F21" i="17"/>
  <c r="F20" i="17"/>
  <c r="F16" i="17"/>
  <c r="F17" i="17" s="1"/>
  <c r="F22" i="17" s="1"/>
  <c r="G16" i="17"/>
  <c r="G17" i="17" s="1"/>
  <c r="G22" i="17" s="1"/>
  <c r="G23" i="17"/>
  <c r="G19" i="17"/>
  <c r="G21" i="17"/>
  <c r="N19" i="17"/>
  <c r="H20" i="17"/>
  <c r="N23" i="17"/>
  <c r="H21" i="17"/>
  <c r="N21" i="17"/>
  <c r="N16" i="17"/>
  <c r="N17" i="17" s="1"/>
  <c r="N22" i="17" s="1"/>
  <c r="H19" i="17"/>
  <c r="H16" i="17"/>
  <c r="H17" i="17" s="1"/>
  <c r="M13" i="2"/>
  <c r="L13" i="2"/>
  <c r="AQ13" i="2"/>
  <c r="I17" i="17"/>
  <c r="I20" i="17"/>
  <c r="I21" i="17"/>
  <c r="I23" i="17"/>
  <c r="I19" i="17"/>
  <c r="M20" i="17"/>
  <c r="M22" i="17" s="1"/>
  <c r="K16" i="17"/>
  <c r="K17" i="17" s="1"/>
  <c r="K20" i="17"/>
  <c r="K21" i="17"/>
  <c r="K23" i="17"/>
  <c r="K19" i="17"/>
  <c r="J16" i="17"/>
  <c r="J17" i="17" s="1"/>
  <c r="J22" i="17" s="1"/>
  <c r="J21" i="17"/>
  <c r="J19" i="17"/>
  <c r="J23" i="17"/>
  <c r="L16" i="17"/>
  <c r="L17" i="17" s="1"/>
  <c r="L20" i="17"/>
  <c r="L21" i="17"/>
  <c r="L23" i="17"/>
  <c r="L19" i="17"/>
  <c r="C14" i="15"/>
  <c r="C16" i="15" s="1"/>
  <c r="C17" i="15" s="1"/>
  <c r="C14" i="13"/>
  <c r="C16" i="13" s="1"/>
  <c r="C17" i="13" s="1"/>
  <c r="C14" i="11"/>
  <c r="C19" i="17" l="1"/>
  <c r="K22" i="17"/>
  <c r="C23" i="17"/>
  <c r="I22" i="17"/>
  <c r="H22" i="17"/>
  <c r="C20" i="17"/>
  <c r="L22" i="17"/>
  <c r="C16" i="12"/>
  <c r="C22" i="17" l="1"/>
  <c r="C21" i="17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I13" i="2" l="1"/>
  <c r="I15" i="2" s="1"/>
  <c r="I16" i="2" s="1"/>
  <c r="F13" i="2"/>
  <c r="H13" i="2"/>
  <c r="H15" i="2" s="1"/>
  <c r="H16" i="2" s="1"/>
  <c r="C13" i="2"/>
  <c r="C15" i="2" s="1"/>
  <c r="C16" i="2" s="1"/>
  <c r="K13" i="2"/>
  <c r="D13" i="2"/>
  <c r="D15" i="2" s="1"/>
  <c r="D16" i="2" s="1"/>
  <c r="G13" i="2"/>
  <c r="G15" i="2" s="1"/>
  <c r="G16" i="2" s="1"/>
  <c r="J13" i="2"/>
  <c r="J15" i="2" s="1"/>
  <c r="J16" i="2" s="1"/>
  <c r="E13" i="2"/>
  <c r="E15" i="2" s="1"/>
  <c r="E16" i="2" s="1"/>
  <c r="K15" i="2" l="1"/>
  <c r="K16" i="2" s="1"/>
  <c r="F15" i="2"/>
  <c r="F16" i="2" s="1"/>
  <c r="L15" i="2"/>
  <c r="L16" i="2" s="1"/>
  <c r="M15" i="2" l="1"/>
  <c r="M16" i="2" s="1"/>
  <c r="AQ15" i="2"/>
  <c r="AQ16" i="2" s="1"/>
  <c r="D21" i="17"/>
  <c r="N15" i="2" l="1"/>
  <c r="N16" i="2" s="1"/>
  <c r="O15" i="2" l="1"/>
  <c r="O16" i="2" s="1"/>
  <c r="P15" i="2" l="1"/>
  <c r="P16" i="2" s="1"/>
  <c r="Q15" i="2" l="1"/>
  <c r="Q16" i="2" s="1"/>
  <c r="R15" i="2" l="1"/>
  <c r="R16" i="2" s="1"/>
  <c r="S15" i="2" l="1"/>
  <c r="S16" i="2" s="1"/>
  <c r="T15" i="2"/>
  <c r="T16" i="2" s="1"/>
</calcChain>
</file>

<file path=xl/sharedStrings.xml><?xml version="1.0" encoding="utf-8"?>
<sst xmlns="http://schemas.openxmlformats.org/spreadsheetml/2006/main" count="357" uniqueCount="128">
  <si>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</si>
  <si>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</si>
  <si>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</si>
  <si>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</si>
  <si>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</si>
  <si>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</si>
  <si>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</si>
  <si>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</si>
  <si>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</si>
  <si>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</si>
  <si>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</si>
  <si>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</si>
  <si>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</si>
  <si>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</si>
  <si>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</si>
  <si>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</si>
  <si>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</si>
  <si>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</si>
  <si>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</si>
  <si>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</si>
  <si>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</si>
  <si>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</si>
  <si>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</si>
  <si>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</si>
  <si>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</si>
  <si>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</si>
  <si>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</si>
  <si>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</si>
  <si>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</si>
  <si>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</si>
  <si>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</si>
  <si>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</si>
  <si>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</si>
  <si>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</si>
  <si>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</si>
  <si>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</si>
  <si>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</si>
  <si>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</si>
  <si>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</si>
  <si>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</si>
  <si>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</si>
  <si>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</si>
  <si>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</si>
  <si>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</si>
  <si>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</si>
  <si>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</si>
  <si>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</si>
  <si>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</si>
  <si>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</si>
  <si>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</si>
  <si>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</si>
  <si>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</si>
  <si>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</si>
  <si>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</si>
  <si>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</si>
  <si>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</si>
  <si>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</si>
  <si>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</si>
  <si>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</si>
  <si>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</si>
  <si>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</si>
  <si>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</si>
  <si>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</si>
  <si>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</si>
  <si>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No call made for January peak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</si>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</sst>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6</xdr:col>
      <xdr:colOff>705683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zoomScale="130" zoomScaleNormal="130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17.8554687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7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7" x14ac:dyDescent="0.25">
      <c r="A2" t="s">
        <v>65</v>
      </c>
      <c r="B2" s="12">
        <v>83693674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</row>
    <row r="3" spans="1:7" x14ac:dyDescent="0.25">
      <c r="A3" t="s">
        <v>66</v>
      </c>
      <c r="E3" s="13">
        <v>42491</v>
      </c>
      <c r="F3" t="s">
        <v>38</v>
      </c>
      <c r="G3" t="s">
        <v>38</v>
      </c>
    </row>
    <row r="4" spans="1:7" ht="15.75" thickBot="1" x14ac:dyDescent="0.3">
      <c r="A4" t="s">
        <v>67</v>
      </c>
      <c r="E4" s="13">
        <v>42491</v>
      </c>
      <c r="G4" t="s">
        <v>39</v>
      </c>
    </row>
    <row r="5" spans="1:7" x14ac:dyDescent="0.25">
      <c r="A5" s="14" t="s">
        <v>68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7" x14ac:dyDescent="0.25">
      <c r="A6" s="17" t="s">
        <v>69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7" ht="15.75" thickBot="1" x14ac:dyDescent="0.3">
      <c r="A7" s="19" t="s">
        <v>70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7" x14ac:dyDescent="0.25">
      <c r="A8" s="21" t="s">
        <v>71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7" ht="15.75" thickBot="1" x14ac:dyDescent="0.3">
      <c r="A9" s="21" t="s">
        <v>72</v>
      </c>
      <c r="E9" s="13">
        <v>42491</v>
      </c>
      <c r="F9" t="s">
        <v>38</v>
      </c>
    </row>
    <row r="10" spans="1:7" x14ac:dyDescent="0.25">
      <c r="A10" s="14" t="s">
        <v>73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7" x14ac:dyDescent="0.25">
      <c r="A11" s="17" t="s">
        <v>74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7" x14ac:dyDescent="0.25">
      <c r="A12" s="17" t="s">
        <v>75</v>
      </c>
      <c r="B12" s="18"/>
      <c r="C12" s="17"/>
      <c r="D12" s="17"/>
      <c r="E12" s="13">
        <v>42491</v>
      </c>
    </row>
    <row r="13" spans="1:7" x14ac:dyDescent="0.25">
      <c r="A13" s="17" t="s">
        <v>76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7" x14ac:dyDescent="0.25">
      <c r="A14" s="17" t="s">
        <v>77</v>
      </c>
      <c r="B14" s="18"/>
      <c r="C14" s="17"/>
      <c r="D14" s="17"/>
      <c r="E14" s="13">
        <v>42491</v>
      </c>
      <c r="F14" t="s">
        <v>38</v>
      </c>
    </row>
    <row r="15" spans="1:7" ht="15.75" thickBot="1" x14ac:dyDescent="0.3">
      <c r="A15" s="19" t="s">
        <v>78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7" x14ac:dyDescent="0.25">
      <c r="A16" t="s">
        <v>79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80</v>
      </c>
      <c r="E17" s="13">
        <v>42491</v>
      </c>
      <c r="F17" t="s">
        <v>38</v>
      </c>
      <c r="G17" t="s">
        <v>38</v>
      </c>
    </row>
    <row r="18" spans="1:7" x14ac:dyDescent="0.25">
      <c r="A18" t="s">
        <v>77</v>
      </c>
      <c r="E18" s="13">
        <v>42491</v>
      </c>
      <c r="F18" t="s">
        <v>38</v>
      </c>
    </row>
    <row r="19" spans="1:7" x14ac:dyDescent="0.25">
      <c r="A19" t="s">
        <v>78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76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73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74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75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76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77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78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73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74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75</v>
      </c>
      <c r="B29" s="21"/>
      <c r="C29" s="21"/>
      <c r="D29" s="21"/>
      <c r="E29" s="13">
        <v>42491</v>
      </c>
    </row>
    <row r="30" spans="1:7" x14ac:dyDescent="0.25">
      <c r="A30" s="21" t="s">
        <v>76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77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78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73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74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75</v>
      </c>
      <c r="B35" s="18"/>
      <c r="C35" s="17"/>
      <c r="D35" s="17"/>
      <c r="E35" s="13">
        <v>42491</v>
      </c>
    </row>
    <row r="36" spans="1:8" x14ac:dyDescent="0.25">
      <c r="A36" s="17" t="s">
        <v>76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77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78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81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82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83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84</v>
      </c>
      <c r="B42" s="20"/>
      <c r="C42" s="25"/>
      <c r="D42" s="25"/>
      <c r="E42" s="13">
        <v>42552</v>
      </c>
    </row>
    <row r="43" spans="1:8" x14ac:dyDescent="0.25">
      <c r="A43" s="26" t="s">
        <v>82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83</v>
      </c>
      <c r="B44" s="28"/>
      <c r="C44" s="5"/>
      <c r="D44" s="5"/>
      <c r="E44" s="13">
        <v>42552</v>
      </c>
    </row>
    <row r="45" spans="1:8" ht="15.75" thickBot="1" x14ac:dyDescent="0.3">
      <c r="A45" s="29" t="s">
        <v>84</v>
      </c>
      <c r="B45" s="30"/>
      <c r="C45" s="5"/>
      <c r="D45" s="5"/>
      <c r="E45" s="13">
        <v>42552</v>
      </c>
    </row>
    <row r="46" spans="1:8" x14ac:dyDescent="0.25">
      <c r="A46" s="58" t="s">
        <v>85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86</v>
      </c>
      <c r="B47" s="61"/>
      <c r="C47" s="60"/>
      <c r="D47" s="60"/>
      <c r="E47" s="13">
        <v>42614</v>
      </c>
    </row>
    <row r="48" spans="1:8" x14ac:dyDescent="0.25">
      <c r="A48" s="26" t="s">
        <v>87</v>
      </c>
      <c r="B48" s="27">
        <v>98828743</v>
      </c>
      <c r="C48" s="5">
        <v>6</v>
      </c>
      <c r="D48" s="5">
        <v>300</v>
      </c>
      <c r="E48" s="13">
        <v>42583</v>
      </c>
    </row>
    <row r="49" spans="1:5" x14ac:dyDescent="0.25">
      <c r="A49" s="21" t="s">
        <v>88</v>
      </c>
      <c r="B49" s="28"/>
      <c r="C49" s="5"/>
      <c r="D49" s="5"/>
      <c r="E49" s="13">
        <v>42583</v>
      </c>
    </row>
    <row r="50" spans="1:5" ht="15.75" thickBot="1" x14ac:dyDescent="0.3">
      <c r="A50" s="29" t="s">
        <v>89</v>
      </c>
      <c r="B50" s="30">
        <v>83762174</v>
      </c>
      <c r="C50" s="21" t="s">
        <v>49</v>
      </c>
      <c r="D50" s="5"/>
      <c r="E50" s="13">
        <v>42583</v>
      </c>
    </row>
    <row r="51" spans="1:5" x14ac:dyDescent="0.25">
      <c r="A51" s="62" t="s">
        <v>90</v>
      </c>
      <c r="B51" s="59">
        <v>83692451</v>
      </c>
      <c r="C51" s="60">
        <v>6</v>
      </c>
      <c r="D51" s="60">
        <v>100</v>
      </c>
      <c r="E51" s="13">
        <v>42583</v>
      </c>
    </row>
    <row r="52" spans="1:5" ht="15.75" thickBot="1" x14ac:dyDescent="0.3">
      <c r="A52" s="63" t="s">
        <v>91</v>
      </c>
      <c r="B52" s="64"/>
      <c r="C52" s="60"/>
      <c r="D52" s="60"/>
      <c r="E52" s="13">
        <v>42583</v>
      </c>
    </row>
    <row r="53" spans="1:5" x14ac:dyDescent="0.25">
      <c r="A53" s="26" t="s">
        <v>90</v>
      </c>
      <c r="B53" s="27">
        <v>82458544</v>
      </c>
      <c r="C53" s="5">
        <v>6</v>
      </c>
      <c r="D53" s="5">
        <v>100</v>
      </c>
      <c r="E53" s="13">
        <v>42583</v>
      </c>
    </row>
    <row r="54" spans="1:5" ht="15.75" thickBot="1" x14ac:dyDescent="0.3">
      <c r="A54" s="29" t="s">
        <v>92</v>
      </c>
      <c r="B54" s="30"/>
      <c r="C54" s="5"/>
      <c r="D54" s="5"/>
      <c r="E54" s="13">
        <v>42583</v>
      </c>
    </row>
    <row r="55" spans="1:5" x14ac:dyDescent="0.25">
      <c r="A55" s="62" t="s">
        <v>90</v>
      </c>
      <c r="B55" s="59">
        <v>83426095</v>
      </c>
      <c r="C55" s="60">
        <v>6</v>
      </c>
      <c r="D55" s="60">
        <v>100</v>
      </c>
      <c r="E55" s="13">
        <v>42583</v>
      </c>
    </row>
    <row r="56" spans="1:5" ht="15.75" thickBot="1" x14ac:dyDescent="0.3">
      <c r="A56" s="58" t="s">
        <v>93</v>
      </c>
      <c r="B56" s="61"/>
      <c r="C56" s="60"/>
      <c r="D56" s="60"/>
      <c r="E56" s="13">
        <v>42583</v>
      </c>
    </row>
    <row r="57" spans="1:5" x14ac:dyDescent="0.25">
      <c r="A57" s="26" t="s">
        <v>94</v>
      </c>
      <c r="B57" s="27">
        <v>98828746</v>
      </c>
      <c r="C57" s="5">
        <v>6</v>
      </c>
      <c r="D57" s="5">
        <v>100</v>
      </c>
      <c r="E57" s="13">
        <v>42614</v>
      </c>
    </row>
    <row r="58" spans="1:5" x14ac:dyDescent="0.25">
      <c r="A58" s="21" t="s">
        <v>95</v>
      </c>
      <c r="B58" s="28"/>
      <c r="C58" s="5"/>
      <c r="D58" s="5"/>
      <c r="E58" s="13">
        <v>42614</v>
      </c>
    </row>
    <row r="59" spans="1:5" ht="15.75" thickBot="1" x14ac:dyDescent="0.3">
      <c r="A59" s="29" t="s">
        <v>96</v>
      </c>
      <c r="B59" s="71"/>
      <c r="E59" s="13">
        <v>42614</v>
      </c>
    </row>
    <row r="60" spans="1:5" ht="15.75" thickBot="1" x14ac:dyDescent="0.3">
      <c r="A60" s="63" t="s">
        <v>97</v>
      </c>
      <c r="B60" s="59">
        <v>83692455</v>
      </c>
      <c r="C60" s="60">
        <v>6</v>
      </c>
      <c r="D60" s="60">
        <v>150</v>
      </c>
      <c r="E60" s="13">
        <v>42614</v>
      </c>
    </row>
    <row r="61" spans="1:5" x14ac:dyDescent="0.25">
      <c r="A61" s="26" t="s">
        <v>98</v>
      </c>
      <c r="B61" s="27">
        <v>98923641</v>
      </c>
      <c r="C61">
        <v>6</v>
      </c>
      <c r="D61">
        <v>150</v>
      </c>
      <c r="E61" s="13">
        <v>42644</v>
      </c>
    </row>
    <row r="62" spans="1:5" x14ac:dyDescent="0.25">
      <c r="A62" s="21" t="s">
        <v>99</v>
      </c>
      <c r="B62" s="84"/>
      <c r="E62" s="13"/>
    </row>
    <row r="63" spans="1:5" ht="15.75" thickBot="1" x14ac:dyDescent="0.3">
      <c r="A63" s="29" t="s">
        <v>100</v>
      </c>
      <c r="B63" s="71"/>
      <c r="E63" s="13">
        <v>42644</v>
      </c>
    </row>
    <row r="64" spans="1:5" x14ac:dyDescent="0.25">
      <c r="A64" s="62" t="s">
        <v>98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100</v>
      </c>
      <c r="B65" s="64"/>
      <c r="C65" s="60"/>
      <c r="D65" s="60"/>
      <c r="E65" s="13">
        <v>42644</v>
      </c>
    </row>
    <row r="66" spans="1:6" x14ac:dyDescent="0.25">
      <c r="A66" s="77" t="s">
        <v>98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100</v>
      </c>
      <c r="B67" s="81"/>
      <c r="C67" s="79"/>
      <c r="D67" s="79"/>
      <c r="E67" s="13">
        <v>42644</v>
      </c>
    </row>
    <row r="68" spans="1:6" x14ac:dyDescent="0.25">
      <c r="A68" s="62" t="s">
        <v>98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100</v>
      </c>
      <c r="B69" s="64"/>
      <c r="C69" s="60"/>
      <c r="D69" s="60"/>
      <c r="E69" s="13">
        <v>42644</v>
      </c>
    </row>
    <row r="70" spans="1:6" x14ac:dyDescent="0.25">
      <c r="A70" s="77" t="s">
        <v>98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100</v>
      </c>
      <c r="B71" s="81"/>
      <c r="C71" s="79"/>
      <c r="D71" s="79"/>
      <c r="E71" s="13">
        <v>42644</v>
      </c>
    </row>
    <row r="72" spans="1:6" x14ac:dyDescent="0.25">
      <c r="A72" s="62" t="s">
        <v>98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100</v>
      </c>
      <c r="B73" s="64"/>
      <c r="C73" s="60"/>
      <c r="D73" s="60"/>
      <c r="E73" s="13">
        <v>42644</v>
      </c>
    </row>
    <row r="74" spans="1:6" x14ac:dyDescent="0.25">
      <c r="A74" s="77" t="s">
        <v>98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100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98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100</v>
      </c>
      <c r="B77" s="64"/>
      <c r="C77" s="60"/>
      <c r="D77" s="60"/>
      <c r="E77" s="13">
        <v>42644</v>
      </c>
    </row>
    <row r="78" spans="1:6" x14ac:dyDescent="0.25">
      <c r="A78" s="77" t="s">
        <v>98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100</v>
      </c>
      <c r="B79" s="81"/>
      <c r="C79" s="79"/>
      <c r="D79" s="79"/>
      <c r="E79" s="13">
        <v>42644</v>
      </c>
    </row>
    <row r="80" spans="1:6" x14ac:dyDescent="0.25">
      <c r="A80" s="62" t="s">
        <v>98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100</v>
      </c>
      <c r="B81" s="64"/>
      <c r="C81" s="60"/>
      <c r="D81" s="60"/>
      <c r="E81" s="13">
        <v>42644</v>
      </c>
    </row>
    <row r="82" spans="1:6" x14ac:dyDescent="0.25">
      <c r="A82" s="77" t="s">
        <v>98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100</v>
      </c>
      <c r="B83" s="81"/>
      <c r="C83" s="79"/>
      <c r="D83" s="79"/>
      <c r="E83" s="13">
        <v>42644</v>
      </c>
    </row>
    <row r="84" spans="1:6" x14ac:dyDescent="0.25">
      <c r="A84" s="62" t="s">
        <v>98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100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98</v>
      </c>
      <c r="B86" s="78">
        <v>82458408</v>
      </c>
      <c r="C86" s="79">
        <v>6</v>
      </c>
      <c r="D86" s="79">
        <v>50</v>
      </c>
      <c r="E86" s="13">
        <v>42644</v>
      </c>
    </row>
    <row r="87" spans="1:6" ht="15.75" thickBot="1" x14ac:dyDescent="0.3">
      <c r="A87" s="80" t="s">
        <v>100</v>
      </c>
      <c r="B87" s="81"/>
      <c r="C87" s="79"/>
      <c r="D87" s="79"/>
      <c r="E87" s="13">
        <v>42644</v>
      </c>
    </row>
    <row r="88" spans="1:6" x14ac:dyDescent="0.25">
      <c r="A88" s="14" t="s">
        <v>101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102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103</v>
      </c>
      <c r="B90" s="20"/>
      <c r="C90" s="25"/>
      <c r="D90" s="25"/>
      <c r="E90" s="13">
        <v>42675</v>
      </c>
    </row>
    <row r="91" spans="1:6" x14ac:dyDescent="0.25">
      <c r="A91" s="26" t="s">
        <v>101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102</v>
      </c>
      <c r="B92" s="28"/>
      <c r="C92" s="5"/>
      <c r="D92" s="5"/>
      <c r="E92" s="13">
        <v>42675</v>
      </c>
    </row>
    <row r="93" spans="1:6" ht="15.75" thickBot="1" x14ac:dyDescent="0.3">
      <c r="A93" s="29" t="s">
        <v>103</v>
      </c>
      <c r="B93" s="30"/>
      <c r="C93" s="5"/>
      <c r="D93" s="5"/>
      <c r="E93" s="13">
        <v>42675</v>
      </c>
    </row>
    <row r="94" spans="1:6" x14ac:dyDescent="0.25">
      <c r="A94" s="14" t="s">
        <v>104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105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106</v>
      </c>
      <c r="B96" s="20"/>
      <c r="C96" s="25"/>
      <c r="D96" s="25"/>
      <c r="E96" s="13">
        <v>42675</v>
      </c>
    </row>
    <row r="97" spans="1:5" x14ac:dyDescent="0.25">
      <c r="A97" s="26" t="s">
        <v>104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105</v>
      </c>
      <c r="B98" s="28"/>
      <c r="C98" s="5"/>
      <c r="D98" s="5"/>
      <c r="E98" s="13">
        <v>42675</v>
      </c>
    </row>
    <row r="99" spans="1:5" ht="15.75" thickBot="1" x14ac:dyDescent="0.3">
      <c r="A99" s="29" t="s">
        <v>106</v>
      </c>
      <c r="B99" s="30"/>
      <c r="C99" s="5"/>
      <c r="D99" s="5"/>
      <c r="E99" s="13">
        <v>42675</v>
      </c>
    </row>
    <row r="100" spans="1:5" x14ac:dyDescent="0.25">
      <c r="A100" s="14" t="s">
        <v>104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105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106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104</v>
      </c>
      <c r="B103" s="27">
        <v>95282486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105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106</v>
      </c>
      <c r="B105" s="30"/>
      <c r="C105" s="5"/>
      <c r="D105" s="5"/>
      <c r="E105" s="13">
        <v>42675</v>
      </c>
    </row>
    <row r="106" spans="1:5" x14ac:dyDescent="0.25">
      <c r="A106" s="14" t="s">
        <v>104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105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106</v>
      </c>
      <c r="B108" s="20"/>
      <c r="C108" s="25"/>
      <c r="D108" s="25"/>
      <c r="E108" s="13">
        <v>42675</v>
      </c>
    </row>
    <row r="109" spans="1:5" x14ac:dyDescent="0.25">
      <c r="A109" s="26" t="s">
        <v>107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108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109</v>
      </c>
      <c r="B111" s="30"/>
      <c r="C111" s="5"/>
      <c r="D111" s="5"/>
      <c r="E111" s="13">
        <v>42675</v>
      </c>
    </row>
    <row r="112" spans="1:5" x14ac:dyDescent="0.25">
      <c r="A112" s="62" t="s">
        <v>107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108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109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107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108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109</v>
      </c>
      <c r="B117" s="61"/>
      <c r="C117" s="60"/>
      <c r="D117" s="60"/>
      <c r="E117" s="13">
        <v>42675</v>
      </c>
    </row>
    <row r="118" spans="1:7" x14ac:dyDescent="0.25">
      <c r="A118" s="26" t="s">
        <v>110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111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112</v>
      </c>
      <c r="B120" s="30"/>
      <c r="C120" s="5"/>
      <c r="D120" s="5"/>
      <c r="E120" s="13">
        <v>42705</v>
      </c>
    </row>
    <row r="121" spans="1:7" x14ac:dyDescent="0.25">
      <c r="A121" s="62" t="s">
        <v>110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111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112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113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114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115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116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117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118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119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120</v>
      </c>
      <c r="B131" s="81"/>
      <c r="C131" s="79"/>
      <c r="D131" s="79"/>
    </row>
    <row r="132" spans="1:90" x14ac:dyDescent="0.25">
      <c r="A132" s="62" t="s">
        <v>121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121</v>
      </c>
      <c r="B133" s="61"/>
      <c r="C133" s="60"/>
      <c r="D133" s="60"/>
    </row>
    <row r="134" spans="1:90" s="5" customFormat="1" x14ac:dyDescent="0.25">
      <c r="A134" s="26" t="s">
        <v>122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123</v>
      </c>
      <c r="B135" s="28"/>
    </row>
    <row r="136" spans="1:90" s="5" customFormat="1" ht="15.75" thickBot="1" x14ac:dyDescent="0.3">
      <c r="A136" s="29" t="s">
        <v>124</v>
      </c>
      <c r="B136" s="30"/>
    </row>
    <row r="137" spans="1:90" s="60" customFormat="1" x14ac:dyDescent="0.25">
      <c r="A137" s="58" t="s">
        <v>122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123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124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122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123</v>
      </c>
      <c r="B141" s="28"/>
    </row>
    <row r="142" spans="1:90" s="5" customFormat="1" ht="15.75" thickBot="1" x14ac:dyDescent="0.3">
      <c r="A142" s="29" t="s">
        <v>124</v>
      </c>
      <c r="B142" s="30"/>
    </row>
    <row r="143" spans="1:90" x14ac:dyDescent="0.25">
      <c r="A143" s="21" t="s">
        <v>125</v>
      </c>
      <c r="B143">
        <v>56210774</v>
      </c>
      <c r="C143">
        <v>9</v>
      </c>
      <c r="D143">
        <v>500</v>
      </c>
    </row>
    <row r="144" spans="1:90" x14ac:dyDescent="0.25">
      <c r="A144" s="21" t="s">
        <v>126</v>
      </c>
    </row>
    <row r="145" spans="1:5" x14ac:dyDescent="0.25">
      <c r="A145" s="21" t="s">
        <v>127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A37" workbookViewId="0">
      <selection activeCell="B54" sqref="B54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D43&amp;"-"&amp;[1]Master!E143&amp;" " &amp;[1]Master!F143</f>
        <v>401440600-General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pane xSplit="1" topLeftCell="B1" activePane="topRight" state="frozen"/>
      <selection activeCell="A10" sqref="A10"/>
      <selection pane="topRight" activeCell="B3" sqref="B3"/>
    </sheetView>
  </sheetViews>
  <sheetFormatPr defaultRowHeight="15" x14ac:dyDescent="0.25"/>
  <sheetData>
    <row r="1" spans="1:1" x14ac:dyDescent="0.25">
      <c r="A1" t="s">
        <v>64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22"/>
  <sheetViews>
    <sheetView topLeftCell="AI1" workbookViewId="0">
      <selection activeCell="C9" sqref="C9:BC10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6" width="9.7109375" bestFit="1" customWidth="1"/>
    <col min="7" max="7" width="12.7109375" bestFit="1" customWidth="1"/>
    <col min="8" max="8" width="12" bestFit="1" customWidth="1"/>
    <col min="9" max="9" width="10.7109375" bestFit="1" customWidth="1"/>
    <col min="10" max="10" width="12" bestFit="1" customWidth="1"/>
    <col min="11" max="13" width="12.7109375" bestFit="1" customWidth="1"/>
    <col min="14" max="42" width="12.7109375" customWidth="1"/>
    <col min="43" max="43" width="12" bestFit="1" customWidth="1"/>
    <col min="44" max="54" width="12" customWidth="1"/>
    <col min="55" max="55" width="17.7109375" bestFit="1" customWidth="1"/>
    <col min="56" max="56" width="4" bestFit="1" customWidth="1"/>
  </cols>
  <sheetData>
    <row r="1" spans="1:56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82458402</v>
      </c>
      <c r="K1">
        <v>82458408</v>
      </c>
      <c r="L1">
        <v>82458430</v>
      </c>
      <c r="M1">
        <v>82458528</v>
      </c>
      <c r="N1">
        <v>82458535</v>
      </c>
      <c r="O1">
        <v>82458544</v>
      </c>
      <c r="P1">
        <v>83425325</v>
      </c>
      <c r="Q1">
        <v>83425950</v>
      </c>
      <c r="R1">
        <v>83425960</v>
      </c>
      <c r="S1">
        <v>83426095</v>
      </c>
      <c r="T1">
        <v>83692447</v>
      </c>
      <c r="U1">
        <v>83692449</v>
      </c>
      <c r="V1">
        <v>83692451</v>
      </c>
      <c r="W1">
        <v>83692455</v>
      </c>
      <c r="X1">
        <v>83692461</v>
      </c>
      <c r="Y1">
        <v>83692509</v>
      </c>
      <c r="Z1">
        <v>83692538</v>
      </c>
      <c r="AA1">
        <v>83693653</v>
      </c>
      <c r="AB1">
        <v>83693674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98828743</v>
      </c>
      <c r="AQ1">
        <v>98828744</v>
      </c>
      <c r="AR1">
        <v>98828745</v>
      </c>
      <c r="AS1">
        <v>98828746</v>
      </c>
      <c r="AT1">
        <v>98828748</v>
      </c>
      <c r="AU1">
        <v>98828750</v>
      </c>
      <c r="AV1">
        <v>98923621</v>
      </c>
      <c r="AW1">
        <v>98923641</v>
      </c>
      <c r="AX1">
        <v>98923648</v>
      </c>
      <c r="AY1">
        <v>98923655</v>
      </c>
      <c r="AZ1">
        <v>98923661</v>
      </c>
      <c r="BA1">
        <v>98923662</v>
      </c>
      <c r="BB1">
        <v>98923663</v>
      </c>
      <c r="BC1" t="s">
        <v>59</v>
      </c>
    </row>
    <row r="2" spans="1:56" x14ac:dyDescent="0.25">
      <c r="A2" s="1">
        <v>44160.291666666664</v>
      </c>
      <c r="B2" s="1">
        <v>44160.3125</v>
      </c>
      <c r="C2">
        <v>106.816</v>
      </c>
      <c r="D2">
        <v>30.067</v>
      </c>
      <c r="E2">
        <v>46.68</v>
      </c>
      <c r="F2">
        <v>18.992000000000001</v>
      </c>
      <c r="G2">
        <v>8.58</v>
      </c>
      <c r="H2">
        <v>761.76</v>
      </c>
      <c r="I2">
        <v>20.148</v>
      </c>
      <c r="J2">
        <v>266.64</v>
      </c>
      <c r="K2">
        <v>4.7039999999999997</v>
      </c>
      <c r="L2">
        <v>29.875</v>
      </c>
      <c r="M2">
        <v>18.768000000000001</v>
      </c>
      <c r="N2">
        <v>16.375</v>
      </c>
      <c r="O2">
        <v>34.176000000000002</v>
      </c>
      <c r="P2">
        <v>388.2</v>
      </c>
      <c r="Q2">
        <v>94.367999999999995</v>
      </c>
      <c r="R2">
        <v>102.72</v>
      </c>
      <c r="S2">
        <v>10.48</v>
      </c>
      <c r="T2">
        <v>71.760000000000005</v>
      </c>
      <c r="U2">
        <v>139.09200000000001</v>
      </c>
      <c r="V2">
        <v>11.795999999999999</v>
      </c>
      <c r="W2">
        <v>18.335999999999999</v>
      </c>
      <c r="X2">
        <v>65.364000000000004</v>
      </c>
      <c r="Y2">
        <v>265.98</v>
      </c>
      <c r="Z2">
        <v>112.32</v>
      </c>
      <c r="AA2">
        <v>54.16</v>
      </c>
      <c r="AB2">
        <v>19.66</v>
      </c>
      <c r="AC2">
        <v>92.4</v>
      </c>
      <c r="AD2">
        <v>26.524999999999999</v>
      </c>
      <c r="AE2">
        <v>26.533999999999999</v>
      </c>
      <c r="AF2">
        <v>8.7460000000000004</v>
      </c>
      <c r="AG2">
        <v>5.2320000000000002</v>
      </c>
      <c r="AH2">
        <v>184.8</v>
      </c>
      <c r="AI2">
        <v>291.60000000000002</v>
      </c>
      <c r="AJ2">
        <v>101.56</v>
      </c>
      <c r="AK2">
        <v>0.123</v>
      </c>
      <c r="AL2">
        <v>26.207999999999998</v>
      </c>
      <c r="AM2">
        <v>28.175999999999998</v>
      </c>
      <c r="AN2">
        <v>31.92</v>
      </c>
      <c r="AO2">
        <v>193.328</v>
      </c>
      <c r="AP2">
        <v>42.56</v>
      </c>
      <c r="AQ2">
        <v>46.527999999999999</v>
      </c>
      <c r="AR2">
        <v>63.87</v>
      </c>
      <c r="AS2">
        <v>46.527999999999999</v>
      </c>
      <c r="AT2">
        <v>69.463999999999999</v>
      </c>
      <c r="AU2">
        <v>61.92</v>
      </c>
      <c r="AV2">
        <v>84.703999999999994</v>
      </c>
      <c r="AW2">
        <v>42.264000000000003</v>
      </c>
      <c r="AX2">
        <v>34.896000000000001</v>
      </c>
      <c r="AY2">
        <v>30.8</v>
      </c>
      <c r="AZ2">
        <v>122.88</v>
      </c>
      <c r="BA2">
        <v>73.7</v>
      </c>
      <c r="BB2">
        <v>17.687999999999999</v>
      </c>
      <c r="BC2">
        <v>77775.232999999993</v>
      </c>
      <c r="BD2">
        <v>82248.004000000001</v>
      </c>
    </row>
    <row r="3" spans="1:56" x14ac:dyDescent="0.25">
      <c r="A3" s="1">
        <v>44160.3125</v>
      </c>
      <c r="B3" s="1">
        <v>44160.333333333336</v>
      </c>
      <c r="C3">
        <v>119.92</v>
      </c>
      <c r="D3">
        <v>29.28</v>
      </c>
      <c r="E3">
        <v>54.06</v>
      </c>
      <c r="F3">
        <v>17.68</v>
      </c>
      <c r="G3">
        <v>9.81</v>
      </c>
      <c r="H3">
        <v>761.76</v>
      </c>
      <c r="I3">
        <v>20.148</v>
      </c>
      <c r="J3">
        <v>278.88</v>
      </c>
      <c r="K3">
        <v>5.1070000000000002</v>
      </c>
      <c r="L3">
        <v>30.643000000000001</v>
      </c>
      <c r="M3">
        <v>18.97</v>
      </c>
      <c r="N3">
        <v>19.106000000000002</v>
      </c>
      <c r="O3">
        <v>33.408000000000001</v>
      </c>
      <c r="P3">
        <v>292.44</v>
      </c>
      <c r="Q3">
        <v>94.86</v>
      </c>
      <c r="R3">
        <v>101.736</v>
      </c>
      <c r="S3">
        <v>11.792</v>
      </c>
      <c r="T3">
        <v>51.607999999999997</v>
      </c>
      <c r="U3">
        <v>134.67599999999999</v>
      </c>
      <c r="V3">
        <v>10.811999999999999</v>
      </c>
      <c r="W3">
        <v>20.303999999999998</v>
      </c>
      <c r="X3">
        <v>66.347999999999999</v>
      </c>
      <c r="Y3">
        <v>264.77999999999997</v>
      </c>
      <c r="Z3">
        <v>99.36</v>
      </c>
      <c r="AA3">
        <v>54.88</v>
      </c>
      <c r="AB3">
        <v>18.84</v>
      </c>
      <c r="AC3">
        <v>91.415999999999997</v>
      </c>
      <c r="AD3">
        <v>26.812999999999999</v>
      </c>
      <c r="AE3">
        <v>26.832000000000001</v>
      </c>
      <c r="AF3">
        <v>8.8420000000000005</v>
      </c>
      <c r="AG3">
        <v>5.8879999999999999</v>
      </c>
      <c r="AH3">
        <v>176.94399999999999</v>
      </c>
      <c r="AI3">
        <v>303.08</v>
      </c>
      <c r="AJ3">
        <v>99.92</v>
      </c>
      <c r="AK3">
        <v>0.123</v>
      </c>
      <c r="AL3">
        <v>22.928000000000001</v>
      </c>
      <c r="AM3">
        <v>26.864000000000001</v>
      </c>
      <c r="AN3">
        <v>31.92</v>
      </c>
      <c r="AO3">
        <v>193.98400000000001</v>
      </c>
      <c r="AP3">
        <v>40.96</v>
      </c>
      <c r="AQ3">
        <v>51.103999999999999</v>
      </c>
      <c r="AR3">
        <v>63.87</v>
      </c>
      <c r="AS3">
        <v>47.183999999999997</v>
      </c>
      <c r="AT3">
        <v>69.463999999999999</v>
      </c>
      <c r="AU3">
        <v>57.012</v>
      </c>
      <c r="AV3">
        <v>84.867999999999995</v>
      </c>
      <c r="AW3">
        <v>34.896000000000001</v>
      </c>
      <c r="AX3">
        <v>31.452000000000002</v>
      </c>
      <c r="AY3">
        <v>33.408000000000001</v>
      </c>
      <c r="AZ3">
        <v>100.74</v>
      </c>
      <c r="BA3">
        <v>67.55</v>
      </c>
      <c r="BB3">
        <v>16.212</v>
      </c>
      <c r="BC3">
        <v>77775.232999999993</v>
      </c>
      <c r="BD3">
        <v>82110.714000000007</v>
      </c>
    </row>
    <row r="4" spans="1:56" x14ac:dyDescent="0.25">
      <c r="A4" s="1">
        <v>44165.291666666664</v>
      </c>
      <c r="B4" s="1">
        <v>44165.3125</v>
      </c>
      <c r="C4">
        <v>127.136</v>
      </c>
      <c r="D4">
        <v>29.491</v>
      </c>
      <c r="E4">
        <v>68.790000000000006</v>
      </c>
      <c r="F4">
        <v>20.303999999999998</v>
      </c>
      <c r="G4">
        <v>12.27</v>
      </c>
      <c r="H4">
        <v>689.86599999999999</v>
      </c>
      <c r="I4">
        <v>25.547999999999998</v>
      </c>
      <c r="J4">
        <v>18.36</v>
      </c>
      <c r="K4">
        <v>6.8739999999999997</v>
      </c>
      <c r="L4">
        <v>83.328000000000003</v>
      </c>
      <c r="M4">
        <v>19.363</v>
      </c>
      <c r="N4">
        <v>39.281999999999996</v>
      </c>
      <c r="O4">
        <v>56.601999999999997</v>
      </c>
      <c r="P4">
        <v>378.36</v>
      </c>
      <c r="Q4">
        <v>94.86</v>
      </c>
      <c r="R4">
        <v>102.72</v>
      </c>
      <c r="S4">
        <v>36.688000000000002</v>
      </c>
      <c r="T4">
        <v>61.764000000000003</v>
      </c>
      <c r="U4">
        <v>136.63200000000001</v>
      </c>
      <c r="V4">
        <v>39.804000000000002</v>
      </c>
      <c r="W4">
        <v>34.064</v>
      </c>
      <c r="X4">
        <v>64.38</v>
      </c>
      <c r="Y4">
        <v>233.46</v>
      </c>
      <c r="Z4">
        <v>163.98</v>
      </c>
      <c r="AA4">
        <v>56.11</v>
      </c>
      <c r="AB4">
        <v>44.22</v>
      </c>
      <c r="AC4">
        <v>108.12</v>
      </c>
      <c r="AD4">
        <v>30.643000000000001</v>
      </c>
      <c r="AE4">
        <v>29.097999999999999</v>
      </c>
      <c r="AF4">
        <v>38.630000000000003</v>
      </c>
      <c r="AG4">
        <v>9.1679999999999993</v>
      </c>
      <c r="AH4">
        <v>186.768</v>
      </c>
      <c r="AI4">
        <v>231</v>
      </c>
      <c r="AJ4">
        <v>117.96</v>
      </c>
      <c r="AK4">
        <v>39.936</v>
      </c>
      <c r="AL4">
        <v>40.624000000000002</v>
      </c>
      <c r="AM4">
        <v>45.872</v>
      </c>
      <c r="AN4">
        <v>56.52</v>
      </c>
      <c r="AO4">
        <v>5.2320000000000002</v>
      </c>
      <c r="AP4">
        <v>44.2</v>
      </c>
      <c r="AQ4">
        <v>53.728000000000002</v>
      </c>
      <c r="AR4">
        <v>90.93</v>
      </c>
      <c r="AS4">
        <v>46.856000000000002</v>
      </c>
      <c r="AT4">
        <v>69.135999999999996</v>
      </c>
      <c r="AU4">
        <v>96.828000000000003</v>
      </c>
      <c r="AV4">
        <v>84.54</v>
      </c>
      <c r="AW4">
        <v>87.48</v>
      </c>
      <c r="AX4">
        <v>75.683999999999997</v>
      </c>
      <c r="AY4">
        <v>43.247999999999998</v>
      </c>
      <c r="AZ4">
        <v>179.4</v>
      </c>
      <c r="BA4">
        <v>94.2</v>
      </c>
      <c r="BB4">
        <v>32.927999999999997</v>
      </c>
      <c r="BC4">
        <v>97189.032000000007</v>
      </c>
      <c r="BD4">
        <v>101772.018</v>
      </c>
    </row>
    <row r="5" spans="1:56" x14ac:dyDescent="0.25">
      <c r="A5" s="1">
        <v>44165.3125</v>
      </c>
      <c r="B5" s="1">
        <v>44165.333333333336</v>
      </c>
      <c r="C5">
        <v>148.75200000000001</v>
      </c>
      <c r="D5">
        <v>29.088000000000001</v>
      </c>
      <c r="E5">
        <v>73.709999999999994</v>
      </c>
      <c r="F5">
        <v>20.303999999999998</v>
      </c>
      <c r="G5">
        <v>12.27</v>
      </c>
      <c r="H5">
        <v>702.47500000000002</v>
      </c>
      <c r="I5">
        <v>23.1</v>
      </c>
      <c r="J5">
        <v>17.16</v>
      </c>
      <c r="K5">
        <v>10.598000000000001</v>
      </c>
      <c r="L5">
        <v>106.944</v>
      </c>
      <c r="M5">
        <v>17.395</v>
      </c>
      <c r="N5">
        <v>41.837000000000003</v>
      </c>
      <c r="O5">
        <v>79.411000000000001</v>
      </c>
      <c r="P5">
        <v>316.92</v>
      </c>
      <c r="Q5">
        <v>94.86</v>
      </c>
      <c r="R5">
        <v>103.212</v>
      </c>
      <c r="S5">
        <v>41.936</v>
      </c>
      <c r="T5">
        <v>48.167999999999999</v>
      </c>
      <c r="U5">
        <v>128.28</v>
      </c>
      <c r="V5">
        <v>38.328000000000003</v>
      </c>
      <c r="W5">
        <v>28.832000000000001</v>
      </c>
      <c r="X5">
        <v>62.904000000000003</v>
      </c>
      <c r="Y5">
        <v>278.88</v>
      </c>
      <c r="Z5">
        <v>156.6</v>
      </c>
      <c r="AA5">
        <v>55.39</v>
      </c>
      <c r="AB5">
        <v>54.06</v>
      </c>
      <c r="AC5">
        <v>106.152</v>
      </c>
      <c r="AD5">
        <v>29.491</v>
      </c>
      <c r="AE5">
        <v>28.704000000000001</v>
      </c>
      <c r="AF5">
        <v>38.533999999999999</v>
      </c>
      <c r="AG5">
        <v>9.8239999999999998</v>
      </c>
      <c r="AH5">
        <v>186.11199999999999</v>
      </c>
      <c r="AI5">
        <v>227.72</v>
      </c>
      <c r="AJ5">
        <v>126.12</v>
      </c>
      <c r="AK5">
        <v>39.936</v>
      </c>
      <c r="AL5">
        <v>39.968000000000004</v>
      </c>
      <c r="AM5">
        <v>74.703999999999994</v>
      </c>
      <c r="AN5">
        <v>49.14</v>
      </c>
      <c r="AO5">
        <v>4.5759999999999996</v>
      </c>
      <c r="AP5">
        <v>42.56</v>
      </c>
      <c r="AQ5">
        <v>53.728000000000002</v>
      </c>
      <c r="AR5">
        <v>93.36</v>
      </c>
      <c r="AS5">
        <v>47.84</v>
      </c>
      <c r="AT5">
        <v>69.792000000000002</v>
      </c>
      <c r="AU5">
        <v>98.784000000000006</v>
      </c>
      <c r="AV5">
        <v>84.54</v>
      </c>
      <c r="AW5">
        <v>80.603999999999999</v>
      </c>
      <c r="AX5">
        <v>72.744</v>
      </c>
      <c r="AY5">
        <v>41.28</v>
      </c>
      <c r="AZ5">
        <v>172.02</v>
      </c>
      <c r="BA5">
        <v>100.35</v>
      </c>
      <c r="BB5">
        <v>29.484000000000002</v>
      </c>
      <c r="BC5">
        <v>97189.032000000007</v>
      </c>
      <c r="BD5">
        <v>101828.515</v>
      </c>
    </row>
    <row r="6" spans="1:56" x14ac:dyDescent="0.25">
      <c r="A6" s="1">
        <v>44166.291666666664</v>
      </c>
      <c r="B6" s="1">
        <v>44166.3125</v>
      </c>
      <c r="C6">
        <v>106.16</v>
      </c>
      <c r="D6">
        <v>27.917000000000002</v>
      </c>
      <c r="E6">
        <v>99.51</v>
      </c>
      <c r="F6">
        <v>29.488</v>
      </c>
      <c r="G6">
        <v>13.5</v>
      </c>
      <c r="H6">
        <v>760.51599999999996</v>
      </c>
      <c r="I6">
        <v>26.04</v>
      </c>
      <c r="J6">
        <v>242.04</v>
      </c>
      <c r="K6">
        <v>14.342000000000001</v>
      </c>
      <c r="L6">
        <v>78.221000000000004</v>
      </c>
      <c r="M6">
        <v>18.873999999999999</v>
      </c>
      <c r="N6">
        <v>55.834000000000003</v>
      </c>
      <c r="O6">
        <v>34.981999999999999</v>
      </c>
      <c r="P6">
        <v>447.24</v>
      </c>
      <c r="Q6">
        <v>90.432000000000002</v>
      </c>
      <c r="R6">
        <v>122.38800000000001</v>
      </c>
      <c r="S6">
        <v>30.143999999999998</v>
      </c>
      <c r="T6">
        <v>48.988</v>
      </c>
      <c r="U6">
        <v>122.88</v>
      </c>
      <c r="V6">
        <v>39.804000000000002</v>
      </c>
      <c r="W6">
        <v>63.567999999999998</v>
      </c>
      <c r="X6">
        <v>66.347999999999999</v>
      </c>
      <c r="Y6">
        <v>275.82</v>
      </c>
      <c r="Z6">
        <v>147.41999999999999</v>
      </c>
      <c r="AA6">
        <v>58.77</v>
      </c>
      <c r="AB6">
        <v>45.86</v>
      </c>
      <c r="AC6">
        <v>108.12</v>
      </c>
      <c r="AD6">
        <v>27.13</v>
      </c>
      <c r="AE6">
        <v>29.587</v>
      </c>
      <c r="AF6">
        <v>8.9380000000000006</v>
      </c>
      <c r="AG6">
        <v>11.792</v>
      </c>
      <c r="AH6">
        <v>178.256</v>
      </c>
      <c r="AI6">
        <v>242.48</v>
      </c>
      <c r="AJ6">
        <v>137.6</v>
      </c>
      <c r="AK6">
        <v>40.058999999999997</v>
      </c>
      <c r="AL6">
        <v>43.247999999999998</v>
      </c>
      <c r="AM6">
        <v>62.911999999999999</v>
      </c>
      <c r="AN6">
        <v>95.82</v>
      </c>
      <c r="AO6">
        <v>200.52799999999999</v>
      </c>
      <c r="AP6">
        <v>40.96</v>
      </c>
      <c r="AQ6">
        <v>52.415999999999997</v>
      </c>
      <c r="AR6">
        <v>98.28</v>
      </c>
      <c r="AS6">
        <v>47.84</v>
      </c>
      <c r="AT6">
        <v>70.12</v>
      </c>
      <c r="AU6">
        <v>120.91200000000001</v>
      </c>
      <c r="AV6">
        <v>84.376000000000005</v>
      </c>
      <c r="AW6">
        <v>89.94</v>
      </c>
      <c r="AX6">
        <v>69.3</v>
      </c>
      <c r="AY6">
        <v>49.152000000000001</v>
      </c>
      <c r="AZ6">
        <v>181.86</v>
      </c>
      <c r="BA6">
        <v>106.45</v>
      </c>
      <c r="BB6">
        <v>35.880000000000003</v>
      </c>
      <c r="BC6">
        <v>138917.76699999999</v>
      </c>
      <c r="BD6">
        <v>144218.807</v>
      </c>
    </row>
    <row r="7" spans="1:56" ht="15.75" thickBot="1" x14ac:dyDescent="0.3">
      <c r="A7" s="1">
        <v>44166.3125</v>
      </c>
      <c r="B7" s="1">
        <v>44166.333333333336</v>
      </c>
      <c r="C7">
        <v>107.47199999999999</v>
      </c>
      <c r="D7">
        <v>28.300999999999998</v>
      </c>
      <c r="E7">
        <v>94.59</v>
      </c>
      <c r="F7">
        <v>27.52</v>
      </c>
      <c r="G7">
        <v>14.73</v>
      </c>
      <c r="H7">
        <v>764.41</v>
      </c>
      <c r="I7">
        <v>25.547999999999998</v>
      </c>
      <c r="J7">
        <v>226.08</v>
      </c>
      <c r="K7">
        <v>12.768000000000001</v>
      </c>
      <c r="L7">
        <v>73.92</v>
      </c>
      <c r="M7">
        <v>17.981000000000002</v>
      </c>
      <c r="N7">
        <v>57.792000000000002</v>
      </c>
      <c r="O7">
        <v>36.941000000000003</v>
      </c>
      <c r="P7">
        <v>399.36</v>
      </c>
      <c r="Q7">
        <v>90.432000000000002</v>
      </c>
      <c r="R7">
        <v>122.38800000000001</v>
      </c>
      <c r="S7">
        <v>30.143999999999998</v>
      </c>
      <c r="T7">
        <v>56.524000000000001</v>
      </c>
      <c r="U7">
        <v>124.34399999999999</v>
      </c>
      <c r="V7">
        <v>39.311999999999998</v>
      </c>
      <c r="W7">
        <v>98.944000000000003</v>
      </c>
      <c r="X7">
        <v>63.887999999999998</v>
      </c>
      <c r="Y7">
        <v>229.74</v>
      </c>
      <c r="Z7">
        <v>158.4</v>
      </c>
      <c r="AA7">
        <v>61.74</v>
      </c>
      <c r="AB7">
        <v>48.32</v>
      </c>
      <c r="AC7">
        <v>109.104</v>
      </c>
      <c r="AD7">
        <v>27.417999999999999</v>
      </c>
      <c r="AE7">
        <v>29.875</v>
      </c>
      <c r="AF7">
        <v>14.938000000000001</v>
      </c>
      <c r="AG7">
        <v>9.8239999999999998</v>
      </c>
      <c r="AH7">
        <v>173.00800000000001</v>
      </c>
      <c r="AI7">
        <v>234.28</v>
      </c>
      <c r="AJ7">
        <v>135.96</v>
      </c>
      <c r="AK7">
        <v>39.936</v>
      </c>
      <c r="AL7">
        <v>43.904000000000003</v>
      </c>
      <c r="AM7">
        <v>60.944000000000003</v>
      </c>
      <c r="AN7">
        <v>72.48</v>
      </c>
      <c r="AO7">
        <v>201.184</v>
      </c>
      <c r="AP7">
        <v>40.96</v>
      </c>
      <c r="AQ7">
        <v>54.384</v>
      </c>
      <c r="AR7">
        <v>98.28</v>
      </c>
      <c r="AS7">
        <v>48.167999999999999</v>
      </c>
      <c r="AT7">
        <v>69.463999999999999</v>
      </c>
      <c r="AU7">
        <v>114.51600000000001</v>
      </c>
      <c r="AV7">
        <v>84.54</v>
      </c>
      <c r="AW7">
        <v>79.62</v>
      </c>
      <c r="AX7">
        <v>65.855999999999995</v>
      </c>
      <c r="AY7">
        <v>49.152000000000001</v>
      </c>
      <c r="AZ7">
        <v>152.34</v>
      </c>
      <c r="BA7">
        <v>129</v>
      </c>
      <c r="BB7">
        <v>40.295999999999999</v>
      </c>
      <c r="BC7">
        <v>138917.76699999999</v>
      </c>
      <c r="BD7">
        <v>144108.785</v>
      </c>
    </row>
    <row r="8" spans="1:56" ht="15.75" thickBot="1" x14ac:dyDescent="0.3">
      <c r="C8" s="72">
        <f t="shared" ref="C8:AH8" si="0">AVERAGE(C2:C7)*2</f>
        <v>238.75199999999998</v>
      </c>
      <c r="D8" s="73">
        <f t="shared" si="0"/>
        <v>58.047999999999995</v>
      </c>
      <c r="E8" s="73">
        <f t="shared" si="0"/>
        <v>145.78</v>
      </c>
      <c r="F8" s="73">
        <f t="shared" si="0"/>
        <v>44.762666666666668</v>
      </c>
      <c r="G8" s="73">
        <f t="shared" si="0"/>
        <v>23.72</v>
      </c>
      <c r="H8" s="73">
        <f t="shared" si="0"/>
        <v>1480.2623333333333</v>
      </c>
      <c r="I8" s="73">
        <f t="shared" si="0"/>
        <v>46.843999999999994</v>
      </c>
      <c r="J8" s="73">
        <f t="shared" si="0"/>
        <v>349.71999999999997</v>
      </c>
      <c r="K8" s="73">
        <f t="shared" si="0"/>
        <v>18.131</v>
      </c>
      <c r="L8" s="73">
        <f t="shared" si="0"/>
        <v>134.31033333333335</v>
      </c>
      <c r="M8" s="73">
        <f t="shared" si="0"/>
        <v>37.116999999999997</v>
      </c>
      <c r="N8" s="73">
        <f t="shared" si="0"/>
        <v>76.742000000000004</v>
      </c>
      <c r="O8" s="73">
        <f t="shared" si="0"/>
        <v>91.839999999999989</v>
      </c>
      <c r="P8" s="73">
        <f t="shared" si="0"/>
        <v>740.84</v>
      </c>
      <c r="Q8" s="73">
        <f t="shared" si="0"/>
        <v>186.60400000000001</v>
      </c>
      <c r="R8" s="73">
        <f t="shared" si="0"/>
        <v>218.38800000000003</v>
      </c>
      <c r="S8" s="73">
        <f t="shared" si="0"/>
        <v>53.728000000000002</v>
      </c>
      <c r="T8" s="73">
        <f t="shared" si="0"/>
        <v>112.93733333333334</v>
      </c>
      <c r="U8" s="73">
        <f t="shared" si="0"/>
        <v>261.96800000000002</v>
      </c>
      <c r="V8" s="73">
        <f t="shared" si="0"/>
        <v>59.951999999999998</v>
      </c>
      <c r="W8" s="73">
        <f t="shared" si="0"/>
        <v>88.016000000000005</v>
      </c>
      <c r="X8" s="73">
        <f t="shared" si="0"/>
        <v>129.744</v>
      </c>
      <c r="Y8" s="73">
        <f t="shared" si="0"/>
        <v>516.21999999999991</v>
      </c>
      <c r="Z8" s="73">
        <f t="shared" si="0"/>
        <v>279.35999999999996</v>
      </c>
      <c r="AA8" s="73">
        <f t="shared" si="0"/>
        <v>113.68333333333332</v>
      </c>
      <c r="AB8" s="73">
        <f t="shared" si="0"/>
        <v>76.986666666666665</v>
      </c>
      <c r="AC8" s="73">
        <f t="shared" si="0"/>
        <v>205.10400000000001</v>
      </c>
      <c r="AD8" s="73">
        <f t="shared" si="0"/>
        <v>56.006666666666668</v>
      </c>
      <c r="AE8" s="73">
        <f t="shared" si="0"/>
        <v>56.876666666666665</v>
      </c>
      <c r="AF8" s="73">
        <f t="shared" si="0"/>
        <v>39.542666666666669</v>
      </c>
      <c r="AG8" s="73">
        <f t="shared" si="0"/>
        <v>17.242666666666668</v>
      </c>
      <c r="AH8" s="73">
        <f t="shared" si="0"/>
        <v>361.96266666666662</v>
      </c>
      <c r="AI8" s="73">
        <f t="shared" ref="AI8:BB8" si="1">AVERAGE(AI2:AI7)*2</f>
        <v>510.05333333333334</v>
      </c>
      <c r="AJ8" s="73">
        <f t="shared" si="1"/>
        <v>239.70666666666668</v>
      </c>
      <c r="AK8" s="73">
        <f t="shared" si="1"/>
        <v>53.371000000000002</v>
      </c>
      <c r="AL8" s="73">
        <f t="shared" si="1"/>
        <v>72.293333333333337</v>
      </c>
      <c r="AM8" s="73">
        <f t="shared" si="1"/>
        <v>99.823999999999998</v>
      </c>
      <c r="AN8" s="73">
        <f t="shared" si="1"/>
        <v>112.60000000000001</v>
      </c>
      <c r="AO8" s="73">
        <f t="shared" si="1"/>
        <v>266.27733333333333</v>
      </c>
      <c r="AP8" s="73">
        <f t="shared" si="1"/>
        <v>84.066666666666677</v>
      </c>
      <c r="AQ8" s="73">
        <f t="shared" si="1"/>
        <v>103.96266666666668</v>
      </c>
      <c r="AR8" s="73">
        <f t="shared" si="1"/>
        <v>169.53</v>
      </c>
      <c r="AS8" s="73">
        <f t="shared" si="1"/>
        <v>94.805333333333337</v>
      </c>
      <c r="AT8" s="73">
        <f t="shared" si="1"/>
        <v>139.14666666666668</v>
      </c>
      <c r="AU8" s="73">
        <f t="shared" si="1"/>
        <v>183.32399999999998</v>
      </c>
      <c r="AV8" s="73">
        <f t="shared" si="1"/>
        <v>169.18933333333334</v>
      </c>
      <c r="AW8" s="73">
        <f t="shared" si="1"/>
        <v>138.268</v>
      </c>
      <c r="AX8" s="73">
        <f t="shared" si="1"/>
        <v>116.64399999999999</v>
      </c>
      <c r="AY8" s="73">
        <f t="shared" si="1"/>
        <v>82.34666666666665</v>
      </c>
      <c r="AZ8" s="73">
        <f t="shared" si="1"/>
        <v>303.08</v>
      </c>
      <c r="BA8" s="73">
        <f t="shared" si="1"/>
        <v>190.41666666666666</v>
      </c>
      <c r="BB8" s="73">
        <f t="shared" si="1"/>
        <v>57.496000000000002</v>
      </c>
      <c r="BC8" s="74" t="s">
        <v>4</v>
      </c>
    </row>
    <row r="9" spans="1:56" x14ac:dyDescent="0.25">
      <c r="A9" s="1">
        <v>44167.291666666664</v>
      </c>
      <c r="B9" s="1">
        <v>44167.3125</v>
      </c>
      <c r="C9">
        <v>109.768</v>
      </c>
      <c r="D9">
        <v>26.451000000000001</v>
      </c>
      <c r="E9">
        <v>114.27</v>
      </c>
      <c r="F9">
        <v>31.456</v>
      </c>
      <c r="G9">
        <v>18.420000000000002</v>
      </c>
      <c r="H9">
        <v>673.32</v>
      </c>
      <c r="I9">
        <v>32.436</v>
      </c>
      <c r="J9">
        <v>267.83999999999997</v>
      </c>
      <c r="K9">
        <v>17.088000000000001</v>
      </c>
      <c r="L9">
        <v>76.646000000000001</v>
      </c>
      <c r="M9">
        <v>19.256</v>
      </c>
      <c r="N9">
        <v>75.676000000000002</v>
      </c>
      <c r="O9">
        <v>65.664000000000001</v>
      </c>
      <c r="P9">
        <v>353.01799999999997</v>
      </c>
      <c r="Q9">
        <v>89.94</v>
      </c>
      <c r="R9">
        <v>122.38800000000001</v>
      </c>
      <c r="S9">
        <v>46.527999999999999</v>
      </c>
      <c r="T9">
        <v>5.7320000000000002</v>
      </c>
      <c r="U9">
        <v>143.02799999999999</v>
      </c>
      <c r="V9">
        <v>83.555999999999997</v>
      </c>
      <c r="W9">
        <v>85.183999999999997</v>
      </c>
      <c r="X9">
        <v>64.38</v>
      </c>
      <c r="Y9">
        <v>319.05599999999998</v>
      </c>
      <c r="Z9">
        <v>216.30500000000001</v>
      </c>
      <c r="AA9">
        <v>13.51</v>
      </c>
      <c r="AB9">
        <v>58.16</v>
      </c>
      <c r="AC9">
        <v>126.792</v>
      </c>
      <c r="AD9">
        <v>32.429000000000002</v>
      </c>
      <c r="AE9">
        <v>30.077000000000002</v>
      </c>
      <c r="AF9">
        <v>7.5650000000000004</v>
      </c>
      <c r="AG9">
        <v>13.76</v>
      </c>
      <c r="AH9">
        <v>173.66399999999999</v>
      </c>
      <c r="AI9">
        <v>252.28</v>
      </c>
      <c r="AJ9">
        <v>124.48</v>
      </c>
      <c r="AK9">
        <v>0.184</v>
      </c>
      <c r="AL9">
        <v>41.28</v>
      </c>
      <c r="AM9">
        <v>81.263999999999996</v>
      </c>
      <c r="AN9">
        <v>132.69</v>
      </c>
      <c r="AO9">
        <v>227.93700000000001</v>
      </c>
      <c r="AP9">
        <v>47.48</v>
      </c>
      <c r="AQ9">
        <v>63.567999999999998</v>
      </c>
      <c r="AR9">
        <v>119.19</v>
      </c>
      <c r="AS9">
        <v>47.84</v>
      </c>
      <c r="AT9">
        <v>79.296000000000006</v>
      </c>
      <c r="AU9">
        <v>148.91999999999999</v>
      </c>
      <c r="AV9">
        <v>84.212000000000003</v>
      </c>
      <c r="AW9">
        <v>115.5</v>
      </c>
      <c r="AX9">
        <v>100.26</v>
      </c>
      <c r="AY9">
        <v>62.911999999999999</v>
      </c>
      <c r="AZ9">
        <v>223.62</v>
      </c>
      <c r="BA9">
        <v>112.6</v>
      </c>
      <c r="BB9">
        <v>58.488</v>
      </c>
      <c r="BC9">
        <v>177255.747</v>
      </c>
      <c r="BD9">
        <v>182893.11</v>
      </c>
    </row>
    <row r="10" spans="1:56" ht="15.75" thickBot="1" x14ac:dyDescent="0.3">
      <c r="A10" s="1">
        <v>44167.3125</v>
      </c>
      <c r="B10" s="1">
        <v>44167.333333333336</v>
      </c>
      <c r="C10">
        <v>96.242999999999995</v>
      </c>
      <c r="D10">
        <v>26.34</v>
      </c>
      <c r="E10">
        <v>110.58</v>
      </c>
      <c r="F10">
        <v>34.064</v>
      </c>
      <c r="G10">
        <v>18.420000000000002</v>
      </c>
      <c r="H10">
        <v>707.76</v>
      </c>
      <c r="I10">
        <v>30.96</v>
      </c>
      <c r="J10">
        <v>258</v>
      </c>
      <c r="K10">
        <v>17.875</v>
      </c>
      <c r="L10">
        <v>83.328000000000003</v>
      </c>
      <c r="M10">
        <v>20.484000000000002</v>
      </c>
      <c r="N10">
        <v>89.700999999999993</v>
      </c>
      <c r="O10">
        <v>97.114000000000004</v>
      </c>
      <c r="P10">
        <v>353.78100000000001</v>
      </c>
      <c r="Q10">
        <v>90.432000000000002</v>
      </c>
      <c r="R10">
        <v>122.38800000000001</v>
      </c>
      <c r="S10">
        <v>52.415999999999997</v>
      </c>
      <c r="T10">
        <v>6.2240000000000002</v>
      </c>
      <c r="U10">
        <v>143.52000000000001</v>
      </c>
      <c r="V10">
        <v>82.08</v>
      </c>
      <c r="W10">
        <v>110.752</v>
      </c>
      <c r="X10">
        <v>64.38</v>
      </c>
      <c r="Y10">
        <v>290.03500000000003</v>
      </c>
      <c r="Z10">
        <v>219.69800000000001</v>
      </c>
      <c r="AA10">
        <v>8.8000000000000007</v>
      </c>
      <c r="AB10">
        <v>69.62</v>
      </c>
      <c r="AC10">
        <v>123.84</v>
      </c>
      <c r="AD10">
        <v>33.005000000000003</v>
      </c>
      <c r="AE10">
        <v>30.172999999999998</v>
      </c>
      <c r="AF10">
        <v>7.3730000000000002</v>
      </c>
      <c r="AG10">
        <v>18.335999999999999</v>
      </c>
      <c r="AH10">
        <v>171.04</v>
      </c>
      <c r="AI10">
        <v>263.76</v>
      </c>
      <c r="AJ10">
        <v>124.48</v>
      </c>
      <c r="AK10">
        <v>0.123</v>
      </c>
      <c r="AL10">
        <v>42.591999999999999</v>
      </c>
      <c r="AM10">
        <v>88.463999999999999</v>
      </c>
      <c r="AN10">
        <v>130.22999999999999</v>
      </c>
      <c r="AO10">
        <v>228.18199999999999</v>
      </c>
      <c r="AP10">
        <v>45.84</v>
      </c>
      <c r="AQ10">
        <v>59.631999999999998</v>
      </c>
      <c r="AR10">
        <v>120.42</v>
      </c>
      <c r="AS10">
        <v>48.167999999999999</v>
      </c>
      <c r="AT10">
        <v>86.176000000000002</v>
      </c>
      <c r="AU10">
        <v>135.648</v>
      </c>
      <c r="AV10">
        <v>84.376000000000005</v>
      </c>
      <c r="AW10">
        <v>116.48399999999999</v>
      </c>
      <c r="AX10">
        <v>101.244</v>
      </c>
      <c r="AY10">
        <v>55.695999999999998</v>
      </c>
      <c r="AZ10">
        <v>226.08</v>
      </c>
      <c r="BA10">
        <v>141.30000000000001</v>
      </c>
      <c r="BB10">
        <v>53.567999999999998</v>
      </c>
      <c r="BC10">
        <v>177255.747</v>
      </c>
      <c r="BD10">
        <v>182996.97</v>
      </c>
    </row>
    <row r="11" spans="1:56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6" t="e">
        <f>SUM(#REF!)</f>
        <v>#REF!</v>
      </c>
      <c r="AQ11" s="76" t="e">
        <f>SUM(#REF!)</f>
        <v>#REF!</v>
      </c>
      <c r="AR11" s="76" t="e">
        <f>SUM(#REF!)</f>
        <v>#REF!</v>
      </c>
      <c r="AS11" s="76" t="e">
        <f>SUM(#REF!)</f>
        <v>#REF!</v>
      </c>
      <c r="AT11" s="76" t="e">
        <f>SUM(#REF!)</f>
        <v>#REF!</v>
      </c>
      <c r="AU11" s="76" t="e">
        <f>SUM(#REF!)</f>
        <v>#REF!</v>
      </c>
      <c r="AV11" s="76" t="e">
        <f>SUM(#REF!)</f>
        <v>#REF!</v>
      </c>
      <c r="AW11" s="76" t="e">
        <f>SUM(#REF!)</f>
        <v>#REF!</v>
      </c>
      <c r="AX11" s="76" t="e">
        <f>SUM(#REF!)</f>
        <v>#REF!</v>
      </c>
      <c r="AY11" s="76" t="e">
        <f>SUM(#REF!)</f>
        <v>#REF!</v>
      </c>
      <c r="AZ11" s="76" t="e">
        <f>SUM(#REF!)</f>
        <v>#REF!</v>
      </c>
      <c r="BA11" s="76" t="e">
        <f>SUM(#REF!)</f>
        <v>#REF!</v>
      </c>
      <c r="BB11" s="76" t="e">
        <f>SUM(#REF!)</f>
        <v>#REF!</v>
      </c>
      <c r="BC11" s="74" t="s">
        <v>2</v>
      </c>
    </row>
    <row r="12" spans="1:56" x14ac:dyDescent="0.25">
      <c r="BC12" s="2"/>
    </row>
    <row r="13" spans="1:56" x14ac:dyDescent="0.25">
      <c r="C13" t="e">
        <f t="shared" ref="C13:AQ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L13" t="e">
        <f t="shared" si="2"/>
        <v>#REF!</v>
      </c>
      <c r="AM13" t="e">
        <f t="shared" si="2"/>
        <v>#REF!</v>
      </c>
      <c r="AN13" t="e">
        <f t="shared" si="2"/>
        <v>#REF!</v>
      </c>
      <c r="AO13" t="e">
        <f t="shared" si="2"/>
        <v>#REF!</v>
      </c>
      <c r="AP13" t="e">
        <f t="shared" si="2"/>
        <v>#REF!</v>
      </c>
      <c r="AQ13" t="e">
        <f t="shared" si="2"/>
        <v>#REF!</v>
      </c>
      <c r="BC13" s="2" t="s">
        <v>5</v>
      </c>
    </row>
    <row r="14" spans="1:56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500</v>
      </c>
      <c r="J14">
        <v>100</v>
      </c>
      <c r="BC14" s="2" t="s">
        <v>6</v>
      </c>
    </row>
    <row r="15" spans="1:56" x14ac:dyDescent="0.25">
      <c r="C15" t="e">
        <f t="shared" ref="C15:AQ15" si="3">(C13/$BD$6)/C14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L15" t="e">
        <f t="shared" si="3"/>
        <v>#REF!</v>
      </c>
      <c r="AM15" t="e">
        <f t="shared" si="3"/>
        <v>#REF!</v>
      </c>
      <c r="AN15" t="e">
        <f t="shared" si="3"/>
        <v>#REF!</v>
      </c>
      <c r="AO15" t="e">
        <f t="shared" si="3"/>
        <v>#REF!</v>
      </c>
      <c r="AP15" t="e">
        <f t="shared" si="3"/>
        <v>#REF!</v>
      </c>
      <c r="AQ15" t="e">
        <f t="shared" si="3"/>
        <v>#REF!</v>
      </c>
      <c r="BC15" s="2" t="s">
        <v>7</v>
      </c>
    </row>
    <row r="16" spans="1:56" x14ac:dyDescent="0.25">
      <c r="C16" s="4" t="e">
        <f t="shared" ref="C16:AQ16" si="4">C15*$BD$7*C14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 t="e">
        <f t="shared" si="4"/>
        <v>#REF!</v>
      </c>
      <c r="AM16" s="4" t="e">
        <f t="shared" si="4"/>
        <v>#REF!</v>
      </c>
      <c r="AN16" s="4" t="e">
        <f t="shared" si="4"/>
        <v>#REF!</v>
      </c>
      <c r="AO16" s="4" t="e">
        <f t="shared" si="4"/>
        <v>#REF!</v>
      </c>
      <c r="AP16" s="4" t="e">
        <f t="shared" si="4"/>
        <v>#REF!</v>
      </c>
      <c r="AQ16" s="4" t="e">
        <f t="shared" si="4"/>
        <v>#REF!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2" t="s">
        <v>8</v>
      </c>
    </row>
    <row r="22" spans="4:54" x14ac:dyDescent="0.25">
      <c r="D22">
        <v>16335457</v>
      </c>
      <c r="E22">
        <v>18762999</v>
      </c>
      <c r="F22">
        <v>56068032</v>
      </c>
      <c r="G22">
        <v>56073008</v>
      </c>
      <c r="H22">
        <v>82458402</v>
      </c>
      <c r="I22">
        <v>82458408</v>
      </c>
      <c r="J22">
        <v>82458430</v>
      </c>
      <c r="K22">
        <v>82458528</v>
      </c>
      <c r="L22">
        <v>82458535</v>
      </c>
      <c r="M22">
        <v>82458544</v>
      </c>
      <c r="N22">
        <v>83425325</v>
      </c>
      <c r="O22">
        <v>83425950</v>
      </c>
      <c r="P22">
        <v>83425960</v>
      </c>
      <c r="Q22">
        <v>83426095</v>
      </c>
      <c r="R22">
        <v>83692447</v>
      </c>
      <c r="S22">
        <v>83692449</v>
      </c>
      <c r="T22">
        <v>83692451</v>
      </c>
      <c r="U22">
        <v>83692455</v>
      </c>
      <c r="V22">
        <v>83692461</v>
      </c>
      <c r="W22">
        <v>83692509</v>
      </c>
      <c r="X22">
        <v>83692538</v>
      </c>
      <c r="Y22">
        <v>83693653</v>
      </c>
      <c r="Z22">
        <v>83693674</v>
      </c>
      <c r="AA22">
        <v>83693677</v>
      </c>
      <c r="AB22">
        <v>83693711</v>
      </c>
      <c r="AC22">
        <v>83694184</v>
      </c>
      <c r="AD22">
        <v>83761529</v>
      </c>
      <c r="AE22">
        <v>83761545</v>
      </c>
      <c r="AF22">
        <v>83762149</v>
      </c>
      <c r="AG22">
        <v>83762153</v>
      </c>
      <c r="AH22">
        <v>95282448</v>
      </c>
      <c r="AI22">
        <v>95282486</v>
      </c>
      <c r="AJ22">
        <v>95282692</v>
      </c>
      <c r="AK22">
        <v>96186888</v>
      </c>
      <c r="AL22">
        <v>96186904</v>
      </c>
      <c r="AM22">
        <v>96375911</v>
      </c>
      <c r="AN22">
        <v>98569140</v>
      </c>
      <c r="AO22">
        <v>98790323</v>
      </c>
      <c r="AP22">
        <v>98790342</v>
      </c>
      <c r="AQ22">
        <v>98828727</v>
      </c>
      <c r="AR22">
        <v>98828741</v>
      </c>
      <c r="AS22">
        <v>98828743</v>
      </c>
      <c r="AT22">
        <v>98828744</v>
      </c>
      <c r="AU22">
        <v>98828745</v>
      </c>
      <c r="AV22">
        <v>98828746</v>
      </c>
      <c r="AW22">
        <v>98828750</v>
      </c>
      <c r="AX22">
        <v>98923621</v>
      </c>
      <c r="AY22">
        <v>98923641</v>
      </c>
      <c r="AZ22">
        <v>98923648</v>
      </c>
      <c r="BA22">
        <v>98923655</v>
      </c>
      <c r="BB22">
        <v>98923661</v>
      </c>
    </row>
  </sheetData>
  <conditionalFormatting sqref="C13:J16 K16:BB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27"/>
  <sheetViews>
    <sheetView zoomScaleNormal="100" workbookViewId="0">
      <selection activeCell="G27" sqref="G27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0.140625" bestFit="1" customWidth="1"/>
    <col min="4" max="4" width="12.28515625" bestFit="1" customWidth="1"/>
    <col min="5" max="5" width="9" bestFit="1" customWidth="1"/>
    <col min="6" max="7" width="12.28515625" bestFit="1" customWidth="1"/>
    <col min="8" max="8" width="15.140625" bestFit="1" customWidth="1"/>
    <col min="9" max="11" width="9.42578125" bestFit="1" customWidth="1"/>
    <col min="12" max="12" width="12.42578125" customWidth="1"/>
    <col min="13" max="13" width="15.140625" bestFit="1" customWidth="1"/>
    <col min="14" max="15" width="12.28515625" bestFit="1" customWidth="1"/>
    <col min="16" max="19" width="9.42578125" bestFit="1" customWidth="1"/>
    <col min="20" max="20" width="9" bestFit="1" customWidth="1"/>
    <col min="21" max="21" width="15.140625" bestFit="1" customWidth="1"/>
    <col min="22" max="28" width="9.42578125" bestFit="1" customWidth="1"/>
    <col min="29" max="30" width="12.28515625" bestFit="1" customWidth="1"/>
    <col min="31" max="31" width="9.42578125" bestFit="1" customWidth="1"/>
    <col min="32" max="32" width="12.28515625" bestFit="1" customWidth="1"/>
    <col min="33" max="33" width="9.42578125" bestFit="1" customWidth="1"/>
    <col min="34" max="36" width="12.28515625" bestFit="1" customWidth="1"/>
    <col min="37" max="37" width="9.42578125" bestFit="1" customWidth="1"/>
    <col min="38" max="40" width="12.28515625" bestFit="1" customWidth="1"/>
    <col min="41" max="41" width="9" bestFit="1" customWidth="1"/>
    <col min="42" max="42" width="9.42578125" bestFit="1" customWidth="1"/>
    <col min="43" max="43" width="11.28515625" customWidth="1"/>
    <col min="44" max="44" width="9.42578125" bestFit="1" customWidth="1"/>
    <col min="45" max="46" width="12.28515625" bestFit="1" customWidth="1"/>
    <col min="47" max="47" width="9.42578125" bestFit="1" customWidth="1"/>
    <col min="48" max="51" width="9.42578125" customWidth="1"/>
    <col min="52" max="52" width="12.28515625" bestFit="1" customWidth="1"/>
    <col min="53" max="53" width="9.42578125" customWidth="1"/>
    <col min="54" max="55" width="12.28515625" bestFit="1" customWidth="1"/>
  </cols>
  <sheetData>
    <row r="1" spans="1:56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381510-Cumberland County BOE Cumberland County BOE Office</v>
      </c>
      <c r="G1" s="52" t="str">
        <f>VLOOKUP(G2,MeterList!$A$1:$B$53,2,)</f>
        <v>401264900-Cumberland County BOE Homestead Elementary</v>
      </c>
      <c r="H1" s="52" t="str">
        <f>VLOOKUP(H2,MeterList!$A$1:$B$53,2,)</f>
        <v>901510-Fentress County BOE York Elementary</v>
      </c>
      <c r="I1" s="52" t="str">
        <f>VLOOKUP(I2,MeterList!$A$1:$B$53,2,)</f>
        <v>401440600-General Shale Hoyal Lane</v>
      </c>
      <c r="J1" s="52" t="str">
        <f>VLOOKUP(J2,MeterList!$A$1:$B$53,2,)</f>
        <v>936010-Fentress County BOE Clarkrange High School</v>
      </c>
      <c r="K1" s="52" t="str">
        <f>VLOOKUP(K2,MeterList!$A$1:$B$53,2,)</f>
        <v>154010-Cleveland Utilities Water Filtration Plant Dry Valley Road</v>
      </c>
      <c r="L1" s="52" t="e">
        <f>VLOOKUP(L2,MeterList!$A$1:$B$53,2,)</f>
        <v>#N/A</v>
      </c>
      <c r="M1" s="52" t="str">
        <f>VLOOKUP(M2,MeterList!$A$1:$B$53,2,)</f>
        <v>48510-Meigs County BOE Meigs South Elementary</v>
      </c>
      <c r="N1" s="52" t="str">
        <f>VLOOKUP(N2,MeterList!$A$1:$B$53,2,)</f>
        <v>22010-Storm Power Components Office</v>
      </c>
      <c r="O1" s="52" t="str">
        <f>VLOOKUP(O2,MeterList!$A$1:$B$53,2,)</f>
        <v>142510-Meigs County BOE Meigs North Elementary</v>
      </c>
      <c r="P1" s="52" t="str">
        <f>VLOOKUP(P2,MeterList!$A$1:$B$53,2,)</f>
        <v>400598000-Polk County BOE Polk County High School</v>
      </c>
      <c r="Q1" s="52" t="str">
        <f>VLOOKUP(Q2,MeterList!$A$1:$B$53,2,)</f>
        <v>187510-Cleveland Utilities Waste Water Treatment Facility 1860 OLD LOWER RIVER RD</v>
      </c>
      <c r="R1" s="52" t="str">
        <f>VLOOKUP(R2,MeterList!$A$1:$B$53,2,)</f>
        <v>400595800-City of Crossville HIGH SVR PUMPS -963 CITY LAKE RD</v>
      </c>
      <c r="S1" s="52" t="str">
        <f>VLOOKUP(S2,MeterList!$A$1:$B$53,2,)</f>
        <v>400123700-City of Crossville 109 HOLIDAY DR (HIGH SERVICE PUMPS)</v>
      </c>
      <c r="T1" s="52" t="str">
        <f>VLOOKUP(T2,MeterList!$A$1:$B$53,2,)</f>
        <v>285010-Polk County BOE Benton Elementary School</v>
      </c>
      <c r="U1" s="52" t="str">
        <f>VLOOKUP(U2,MeterList!$A$1:$B$53,2,)</f>
        <v>85510-Savannah Valley Utility Plant Smith Road</v>
      </c>
      <c r="V1" s="52" t="str">
        <f>VLOOKUP(V2,MeterList!$A$1:$B$53,2,)</f>
        <v>402417600-Storm Power Components Front Pad Mount</v>
      </c>
      <c r="W1" s="52" t="e">
        <f>VLOOKUP(W2,MeterList!$A$1:$B$53,2,)</f>
        <v>#N/A</v>
      </c>
      <c r="X1" s="52" t="str">
        <f>VLOOKUP(X2,MeterList!$A$1:$B$53,2,)</f>
        <v>526810-Crab Orchard Utility District OTTER CREEK TRT PLAN</v>
      </c>
      <c r="Y1" s="52" t="str">
        <f>VLOOKUP(Y2,MeterList!$A$1:$B$53,2,)</f>
        <v>404238100-Bondercroft Water District 1000 BILLY'S BRANCH RD</v>
      </c>
      <c r="Z1" s="52" t="str">
        <f>VLOOKUP(Z2,MeterList!$A$1:$B$53,2,)</f>
        <v>155010-Hiwassee Utilities Water Treatment Plant 3973 CHATATA VALLEY ROAD (WATER PLANT)</v>
      </c>
      <c r="AA1" s="52" t="str">
        <f>VLOOKUP(AA2,MeterList!$A$1:$B$53,2,)</f>
        <v>194510-Walker Valley High School Charleston</v>
      </c>
      <c r="AB1" s="52" t="str">
        <f>VLOOKUP(AB2,MeterList!$A$1:$B$53,2,)</f>
        <v>712010-Town of Monterey Water Plant</v>
      </c>
      <c r="AC1" s="52" t="e">
        <f>VLOOKUP(AC2,MeterList!$A$1:$B$53,2,)</f>
        <v>#N/A</v>
      </c>
      <c r="AD1" s="52" t="str">
        <f>VLOOKUP(AD2,MeterList!$A$1:$B$53,2,)</f>
        <v>405692301-Putnam County BOE Monterey High School</v>
      </c>
      <c r="AE1" s="52" t="str">
        <f>VLOOKUP(AE2,MeterList!$A$1:$B$53,2,)</f>
        <v>863510-Fentress County BOE New Allardt Elementary</v>
      </c>
      <c r="AF1" s="52" t="str">
        <f>VLOOKUP(AF2,MeterList!$A$1:$B$53,2,)</f>
        <v>801510-Town of Byrdstown Sewer Plant</v>
      </c>
      <c r="AG1" s="52" t="str">
        <f>VLOOKUP(AG2,MeterList!$A$1:$B$53,2,)</f>
        <v>361510-Watts Barr Utility District Water Plant</v>
      </c>
      <c r="AH1" s="52" t="str">
        <f>VLOOKUP(AH2,MeterList!$A$1:$B$53,2,)</f>
        <v>553610-Cumberland County BOE Homestead Elementary Cafeteria</v>
      </c>
      <c r="AI1" s="52" t="str">
        <f>VLOOKUP(AI2,MeterList!$A$1:$B$53,2,)</f>
        <v>22510-Storm Power Components Rear Pad Mount</v>
      </c>
      <c r="AJ1" s="52" t="str">
        <f>VLOOKUP(AJ2,MeterList!$A$1:$B$53,2,)</f>
        <v>601110-Flowers Snacks of TN 1067 N MAIN ST- MAIN PLANT</v>
      </c>
      <c r="AK1" s="52" t="str">
        <f>VLOOKUP(AK2,MeterList!$A$1:$B$53,2,)</f>
        <v>391110-City of Crossville WWTP 468 SPARTA HWY/SEWER PL</v>
      </c>
      <c r="AL1" s="52" t="str">
        <f>VLOOKUP(AL2,MeterList!$A$1:$B$53,2,)</f>
        <v>401440600-Watts Barr Utility District Water Plant</v>
      </c>
      <c r="AM1" s="52" t="str">
        <f>VLOOKUP(AM2,MeterList!$A$1:$B$53,2,)</f>
        <v>401042001-Fentress County BOE South Fentress Elementary</v>
      </c>
      <c r="AN1" s="52" t="str">
        <f>VLOOKUP(AN2,MeterList!$A$1:$B$53,2,)</f>
        <v>772610-Pickett County Schools Byrdstown Elementary</v>
      </c>
      <c r="AO1" s="52" t="str">
        <f>VLOOKUP(AO2,MeterList!$A$1:$B$53,2,)</f>
        <v>642010-Cumberland County BOE North Cumberland Elementary</v>
      </c>
      <c r="AP1" s="52" t="str">
        <f>VLOOKUP(AP2,MeterList!$A$1:$B$53,2,)</f>
        <v>403556200-Cleveland Utilities River Station 538 HIWASSEE DR</v>
      </c>
      <c r="AQ1" s="52" t="str">
        <f>VLOOKUP(AQ2,MeterList!$A$1:$B$53,2,)</f>
        <v>380110-Tap Publishing Company 174 FOURTH STREET, Crossville</v>
      </c>
      <c r="AR1" s="52" t="str">
        <f>VLOOKUP(AR2,MeterList!$A$1:$B$53,2,)</f>
        <v>400214601-Putnam County BOE Burk Middle School</v>
      </c>
      <c r="AS1" s="52" t="str">
        <f>VLOOKUP(AS2,MeterList!$A$1:$B$53,2,)</f>
        <v>383210-Cumberland County BOE Cumberland Co High School</v>
      </c>
      <c r="AT1" s="52" t="str">
        <f>VLOOKUP(AT2,MeterList!$A$1:$B$53,2,)</f>
        <v>231510-Ocoee Utility District 375 RYMER RD</v>
      </c>
      <c r="AU1" s="52" t="str">
        <f>VLOOKUP(AU2,MeterList!$A$1:$B$53,2,)</f>
        <v>783010-Town of Byrdstown Water Plant</v>
      </c>
      <c r="AV1" s="52" t="str">
        <f>VLOOKUP(AV2,MeterList!$A$1:$B$53,2,)</f>
        <v>383610-Cumberland County BOE Martin Elementary</v>
      </c>
      <c r="AW1" s="52" t="str">
        <f>VLOOKUP(AW2,MeterList!$A$1:$B$53,2,)</f>
        <v>781510-Town of Byrdstown Pump Station</v>
      </c>
      <c r="AX1" s="52" t="str">
        <f>VLOOKUP(AX2,MeterList!$A$1:$B$53,2,)</f>
        <v>592510-Cumberland County BOE Stone Elementary</v>
      </c>
      <c r="AY1" s="52" t="str">
        <f>VLOOKUP(AY2,MeterList!$A$1:$B$53,2,)</f>
        <v>400766000-Cumberland County BOE Brown Elementary</v>
      </c>
      <c r="AZ1" s="52" t="str">
        <f>VLOOKUP(AZ2,MeterList!$A$1:$B$53,2,)</f>
        <v>831510-Fentress County BOE New Pine Haven School</v>
      </c>
      <c r="BA1" s="52" t="str">
        <f>VLOOKUP(BA2,MeterList!$A$1:$B$53,2,)</f>
        <v>402475800-Cumberland County BOE Stone Memorial High School</v>
      </c>
      <c r="BB1" s="52" t="str">
        <f>VLOOKUP(BB2,MeterList!$A$1:$B$53,2,)</f>
        <v>402110-Cumberland County BOE South Cumberland Elementary</v>
      </c>
      <c r="BC1" s="52" t="str">
        <f>VLOOKUP(BC2,MeterList!$A$1:$B$53,2,)</f>
        <v>759510-Cumberland County BOE Pleasant Hill Elementary</v>
      </c>
      <c r="BD1" s="52" t="e">
        <f>VLOOKUP(BD2,MeterList!$A$1:$B$53,2,)</f>
        <v>#N/A</v>
      </c>
    </row>
    <row r="2" spans="1:56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230156289</v>
      </c>
      <c r="G2">
        <v>56068032</v>
      </c>
      <c r="H2">
        <v>56073008</v>
      </c>
      <c r="I2">
        <v>56210792</v>
      </c>
      <c r="J2">
        <v>56464971</v>
      </c>
      <c r="K2">
        <v>82458402</v>
      </c>
      <c r="L2">
        <v>82458408</v>
      </c>
      <c r="M2">
        <v>82458430</v>
      </c>
      <c r="N2">
        <v>82458528</v>
      </c>
      <c r="O2">
        <v>82458535</v>
      </c>
      <c r="P2">
        <v>82458544</v>
      </c>
      <c r="Q2">
        <v>83425325</v>
      </c>
      <c r="R2">
        <v>83425950</v>
      </c>
      <c r="S2">
        <v>83425960</v>
      </c>
      <c r="T2">
        <v>83426095</v>
      </c>
      <c r="U2">
        <v>83692447</v>
      </c>
      <c r="V2">
        <v>83692449</v>
      </c>
      <c r="W2">
        <v>83692451</v>
      </c>
      <c r="X2">
        <v>83692455</v>
      </c>
      <c r="Y2">
        <v>83692461</v>
      </c>
      <c r="Z2">
        <v>83692509</v>
      </c>
      <c r="AA2">
        <v>83692538</v>
      </c>
      <c r="AB2">
        <v>83693653</v>
      </c>
      <c r="AC2">
        <v>83693674</v>
      </c>
      <c r="AD2">
        <v>83693711</v>
      </c>
      <c r="AE2">
        <v>83694184</v>
      </c>
      <c r="AF2">
        <v>83761529</v>
      </c>
      <c r="AG2">
        <v>83761545</v>
      </c>
      <c r="AH2">
        <v>95282692</v>
      </c>
      <c r="AI2">
        <v>96186888</v>
      </c>
      <c r="AJ2">
        <v>96186904</v>
      </c>
      <c r="AK2">
        <v>96375911</v>
      </c>
      <c r="AL2">
        <v>98569140</v>
      </c>
      <c r="AM2">
        <v>98790323</v>
      </c>
      <c r="AN2">
        <v>98790342</v>
      </c>
      <c r="AO2">
        <v>98828727</v>
      </c>
      <c r="AP2">
        <v>98828741</v>
      </c>
      <c r="AQ2">
        <v>98828743</v>
      </c>
      <c r="AR2">
        <v>98828744</v>
      </c>
      <c r="AS2">
        <v>98828745</v>
      </c>
      <c r="AT2">
        <v>98828746</v>
      </c>
      <c r="AU2">
        <v>98828748</v>
      </c>
      <c r="AV2">
        <v>98828750</v>
      </c>
      <c r="AW2">
        <v>98923621</v>
      </c>
      <c r="AX2">
        <v>98923641</v>
      </c>
      <c r="AY2">
        <v>98923648</v>
      </c>
      <c r="AZ2">
        <v>98923655</v>
      </c>
      <c r="BA2">
        <v>98923661</v>
      </c>
      <c r="BB2">
        <v>98923662</v>
      </c>
      <c r="BC2">
        <v>98923663</v>
      </c>
      <c r="BD2" t="s">
        <v>59</v>
      </c>
    </row>
    <row r="3" spans="1:56" x14ac:dyDescent="0.25">
      <c r="A3" s="1">
        <v>44160.291666666664</v>
      </c>
      <c r="B3" s="1">
        <v>44160.3125</v>
      </c>
      <c r="C3" s="46">
        <f t="shared" ref="C3:C8" si="0">SUM(D3:BC3)</f>
        <v>4472.7709999999997</v>
      </c>
      <c r="D3">
        <v>106.816</v>
      </c>
      <c r="E3">
        <v>30.067</v>
      </c>
      <c r="F3">
        <v>46.68</v>
      </c>
      <c r="G3">
        <v>18.992000000000001</v>
      </c>
      <c r="H3">
        <v>8.58</v>
      </c>
      <c r="I3">
        <v>761.76</v>
      </c>
      <c r="J3">
        <v>20.148</v>
      </c>
      <c r="K3">
        <v>266.64</v>
      </c>
      <c r="L3">
        <v>4.7039999999999997</v>
      </c>
      <c r="M3">
        <v>29.875</v>
      </c>
      <c r="N3">
        <v>18.768000000000001</v>
      </c>
      <c r="O3">
        <v>16.375</v>
      </c>
      <c r="P3">
        <v>34.176000000000002</v>
      </c>
      <c r="Q3">
        <v>388.2</v>
      </c>
      <c r="R3">
        <v>94.367999999999995</v>
      </c>
      <c r="S3">
        <v>102.72</v>
      </c>
      <c r="T3">
        <v>10.48</v>
      </c>
      <c r="U3">
        <v>71.760000000000005</v>
      </c>
      <c r="V3">
        <v>139.09200000000001</v>
      </c>
      <c r="W3">
        <v>11.795999999999999</v>
      </c>
      <c r="X3">
        <v>18.335999999999999</v>
      </c>
      <c r="Y3">
        <v>65.364000000000004</v>
      </c>
      <c r="Z3">
        <v>265.98</v>
      </c>
      <c r="AA3">
        <v>112.32</v>
      </c>
      <c r="AB3">
        <v>54.16</v>
      </c>
      <c r="AC3">
        <v>19.66</v>
      </c>
      <c r="AD3">
        <v>92.4</v>
      </c>
      <c r="AE3">
        <v>26.524999999999999</v>
      </c>
      <c r="AF3">
        <v>26.533999999999999</v>
      </c>
      <c r="AG3">
        <v>8.7460000000000004</v>
      </c>
      <c r="AH3">
        <v>5.2320000000000002</v>
      </c>
      <c r="AI3">
        <v>184.8</v>
      </c>
      <c r="AJ3">
        <v>291.60000000000002</v>
      </c>
      <c r="AK3">
        <v>101.56</v>
      </c>
      <c r="AL3">
        <v>0.123</v>
      </c>
      <c r="AM3">
        <v>26.207999999999998</v>
      </c>
      <c r="AN3">
        <v>28.175999999999998</v>
      </c>
      <c r="AO3">
        <v>31.92</v>
      </c>
      <c r="AP3">
        <v>193.328</v>
      </c>
      <c r="AQ3">
        <v>42.56</v>
      </c>
      <c r="AR3">
        <v>46.527999999999999</v>
      </c>
      <c r="AS3">
        <v>63.87</v>
      </c>
      <c r="AT3">
        <v>46.527999999999999</v>
      </c>
      <c r="AU3">
        <v>69.463999999999999</v>
      </c>
      <c r="AV3">
        <v>61.92</v>
      </c>
      <c r="AW3">
        <v>84.703999999999994</v>
      </c>
      <c r="AX3">
        <v>42.264000000000003</v>
      </c>
      <c r="AY3">
        <v>34.896000000000001</v>
      </c>
      <c r="AZ3">
        <v>30.8</v>
      </c>
      <c r="BA3">
        <v>122.88</v>
      </c>
      <c r="BB3">
        <v>73.7</v>
      </c>
      <c r="BC3">
        <v>17.687999999999999</v>
      </c>
      <c r="BD3">
        <v>77775.232999999993</v>
      </c>
    </row>
    <row r="4" spans="1:56" x14ac:dyDescent="0.25">
      <c r="A4" s="1">
        <v>44160.3125</v>
      </c>
      <c r="B4" s="1">
        <v>44160.333333333336</v>
      </c>
      <c r="C4" s="103">
        <f t="shared" si="0"/>
        <v>4335.4820000000009</v>
      </c>
      <c r="D4">
        <v>119.92</v>
      </c>
      <c r="E4">
        <v>29.28</v>
      </c>
      <c r="F4">
        <v>54.06</v>
      </c>
      <c r="G4">
        <v>17.68</v>
      </c>
      <c r="H4">
        <v>9.81</v>
      </c>
      <c r="I4">
        <v>761.76</v>
      </c>
      <c r="J4">
        <v>20.148</v>
      </c>
      <c r="K4">
        <v>278.88</v>
      </c>
      <c r="L4">
        <v>5.1070000000000002</v>
      </c>
      <c r="M4">
        <v>30.643000000000001</v>
      </c>
      <c r="N4">
        <v>18.97</v>
      </c>
      <c r="O4">
        <v>19.106000000000002</v>
      </c>
      <c r="P4">
        <v>33.408000000000001</v>
      </c>
      <c r="Q4">
        <v>292.44</v>
      </c>
      <c r="R4">
        <v>94.86</v>
      </c>
      <c r="S4">
        <v>101.736</v>
      </c>
      <c r="T4">
        <v>11.792</v>
      </c>
      <c r="U4">
        <v>51.607999999999997</v>
      </c>
      <c r="V4">
        <v>134.67599999999999</v>
      </c>
      <c r="W4">
        <v>10.811999999999999</v>
      </c>
      <c r="X4">
        <v>20.303999999999998</v>
      </c>
      <c r="Y4">
        <v>66.347999999999999</v>
      </c>
      <c r="Z4">
        <v>264.77999999999997</v>
      </c>
      <c r="AA4">
        <v>99.36</v>
      </c>
      <c r="AB4">
        <v>54.88</v>
      </c>
      <c r="AC4">
        <v>18.84</v>
      </c>
      <c r="AD4">
        <v>91.415999999999997</v>
      </c>
      <c r="AE4">
        <v>26.812999999999999</v>
      </c>
      <c r="AF4">
        <v>26.832000000000001</v>
      </c>
      <c r="AG4">
        <v>8.8420000000000005</v>
      </c>
      <c r="AH4">
        <v>5.8879999999999999</v>
      </c>
      <c r="AI4">
        <v>176.94399999999999</v>
      </c>
      <c r="AJ4">
        <v>303.08</v>
      </c>
      <c r="AK4">
        <v>99.92</v>
      </c>
      <c r="AL4">
        <v>0.123</v>
      </c>
      <c r="AM4">
        <v>22.928000000000001</v>
      </c>
      <c r="AN4">
        <v>26.864000000000001</v>
      </c>
      <c r="AO4">
        <v>31.92</v>
      </c>
      <c r="AP4">
        <v>193.98400000000001</v>
      </c>
      <c r="AQ4">
        <v>40.96</v>
      </c>
      <c r="AR4">
        <v>51.103999999999999</v>
      </c>
      <c r="AS4">
        <v>63.87</v>
      </c>
      <c r="AT4">
        <v>47.183999999999997</v>
      </c>
      <c r="AU4">
        <v>69.463999999999999</v>
      </c>
      <c r="AV4">
        <v>57.012</v>
      </c>
      <c r="AW4">
        <v>84.867999999999995</v>
      </c>
      <c r="AX4">
        <v>34.896000000000001</v>
      </c>
      <c r="AY4">
        <v>31.452000000000002</v>
      </c>
      <c r="AZ4">
        <v>33.408000000000001</v>
      </c>
      <c r="BA4">
        <v>100.74</v>
      </c>
      <c r="BB4">
        <v>67.55</v>
      </c>
      <c r="BC4">
        <v>16.212</v>
      </c>
      <c r="BD4">
        <v>77775.232999999993</v>
      </c>
    </row>
    <row r="5" spans="1:56" x14ac:dyDescent="0.25">
      <c r="A5" s="1">
        <v>44165.291666666664</v>
      </c>
      <c r="B5" s="1">
        <v>44165.3125</v>
      </c>
      <c r="C5" s="46">
        <f t="shared" si="0"/>
        <v>4582.9849999999988</v>
      </c>
      <c r="D5">
        <v>127.136</v>
      </c>
      <c r="E5">
        <v>29.491</v>
      </c>
      <c r="F5">
        <v>68.790000000000006</v>
      </c>
      <c r="G5">
        <v>20.303999999999998</v>
      </c>
      <c r="H5">
        <v>12.27</v>
      </c>
      <c r="I5">
        <v>689.86599999999999</v>
      </c>
      <c r="J5">
        <v>25.547999999999998</v>
      </c>
      <c r="K5">
        <v>18.36</v>
      </c>
      <c r="L5">
        <v>6.8739999999999997</v>
      </c>
      <c r="M5">
        <v>83.328000000000003</v>
      </c>
      <c r="N5">
        <v>19.363</v>
      </c>
      <c r="O5">
        <v>39.281999999999996</v>
      </c>
      <c r="P5">
        <v>56.601999999999997</v>
      </c>
      <c r="Q5">
        <v>378.36</v>
      </c>
      <c r="R5">
        <v>94.86</v>
      </c>
      <c r="S5">
        <v>102.72</v>
      </c>
      <c r="T5">
        <v>36.688000000000002</v>
      </c>
      <c r="U5">
        <v>61.764000000000003</v>
      </c>
      <c r="V5">
        <v>136.63200000000001</v>
      </c>
      <c r="W5">
        <v>39.804000000000002</v>
      </c>
      <c r="X5">
        <v>34.064</v>
      </c>
      <c r="Y5">
        <v>64.38</v>
      </c>
      <c r="Z5">
        <v>233.46</v>
      </c>
      <c r="AA5">
        <v>163.98</v>
      </c>
      <c r="AB5">
        <v>56.11</v>
      </c>
      <c r="AC5">
        <v>44.22</v>
      </c>
      <c r="AD5">
        <v>108.12</v>
      </c>
      <c r="AE5">
        <v>30.643000000000001</v>
      </c>
      <c r="AF5">
        <v>29.097999999999999</v>
      </c>
      <c r="AG5">
        <v>38.630000000000003</v>
      </c>
      <c r="AH5">
        <v>9.1679999999999993</v>
      </c>
      <c r="AI5">
        <v>186.768</v>
      </c>
      <c r="AJ5">
        <v>231</v>
      </c>
      <c r="AK5">
        <v>117.96</v>
      </c>
      <c r="AL5">
        <v>39.936</v>
      </c>
      <c r="AM5">
        <v>40.624000000000002</v>
      </c>
      <c r="AN5">
        <v>45.872</v>
      </c>
      <c r="AO5">
        <v>56.52</v>
      </c>
      <c r="AP5">
        <v>5.2320000000000002</v>
      </c>
      <c r="AQ5">
        <v>44.2</v>
      </c>
      <c r="AR5">
        <v>53.728000000000002</v>
      </c>
      <c r="AS5">
        <v>90.93</v>
      </c>
      <c r="AT5">
        <v>46.856000000000002</v>
      </c>
      <c r="AU5">
        <v>69.135999999999996</v>
      </c>
      <c r="AV5">
        <v>96.828000000000003</v>
      </c>
      <c r="AW5">
        <v>84.54</v>
      </c>
      <c r="AX5">
        <v>87.48</v>
      </c>
      <c r="AY5">
        <v>75.683999999999997</v>
      </c>
      <c r="AZ5">
        <v>43.247999999999998</v>
      </c>
      <c r="BA5">
        <v>179.4</v>
      </c>
      <c r="BB5">
        <v>94.2</v>
      </c>
      <c r="BC5">
        <v>32.927999999999997</v>
      </c>
      <c r="BD5">
        <v>97189.032000000007</v>
      </c>
    </row>
    <row r="6" spans="1:56" x14ac:dyDescent="0.25">
      <c r="A6" s="1">
        <v>44165.3125</v>
      </c>
      <c r="B6" s="1">
        <v>44165.333333333336</v>
      </c>
      <c r="C6" s="46">
        <f t="shared" si="0"/>
        <v>4639.4810000000007</v>
      </c>
      <c r="D6">
        <v>148.75200000000001</v>
      </c>
      <c r="E6">
        <v>29.088000000000001</v>
      </c>
      <c r="F6">
        <v>73.709999999999994</v>
      </c>
      <c r="G6">
        <v>20.303999999999998</v>
      </c>
      <c r="H6">
        <v>12.27</v>
      </c>
      <c r="I6">
        <v>702.47500000000002</v>
      </c>
      <c r="J6">
        <v>23.1</v>
      </c>
      <c r="K6">
        <v>17.16</v>
      </c>
      <c r="L6">
        <v>10.598000000000001</v>
      </c>
      <c r="M6">
        <v>106.944</v>
      </c>
      <c r="N6">
        <v>17.395</v>
      </c>
      <c r="O6">
        <v>41.837000000000003</v>
      </c>
      <c r="P6">
        <v>79.411000000000001</v>
      </c>
      <c r="Q6">
        <v>316.92</v>
      </c>
      <c r="R6">
        <v>94.86</v>
      </c>
      <c r="S6">
        <v>103.212</v>
      </c>
      <c r="T6">
        <v>41.936</v>
      </c>
      <c r="U6">
        <v>48.167999999999999</v>
      </c>
      <c r="V6">
        <v>128.28</v>
      </c>
      <c r="W6">
        <v>38.328000000000003</v>
      </c>
      <c r="X6">
        <v>28.832000000000001</v>
      </c>
      <c r="Y6">
        <v>62.904000000000003</v>
      </c>
      <c r="Z6">
        <v>278.88</v>
      </c>
      <c r="AA6">
        <v>156.6</v>
      </c>
      <c r="AB6">
        <v>55.39</v>
      </c>
      <c r="AC6">
        <v>54.06</v>
      </c>
      <c r="AD6">
        <v>106.152</v>
      </c>
      <c r="AE6">
        <v>29.491</v>
      </c>
      <c r="AF6">
        <v>28.704000000000001</v>
      </c>
      <c r="AG6">
        <v>38.533999999999999</v>
      </c>
      <c r="AH6">
        <v>9.8239999999999998</v>
      </c>
      <c r="AI6">
        <v>186.11199999999999</v>
      </c>
      <c r="AJ6">
        <v>227.72</v>
      </c>
      <c r="AK6">
        <v>126.12</v>
      </c>
      <c r="AL6">
        <v>39.936</v>
      </c>
      <c r="AM6">
        <v>39.968000000000004</v>
      </c>
      <c r="AN6">
        <v>74.703999999999994</v>
      </c>
      <c r="AO6">
        <v>49.14</v>
      </c>
      <c r="AP6">
        <v>4.5759999999999996</v>
      </c>
      <c r="AQ6">
        <v>42.56</v>
      </c>
      <c r="AR6">
        <v>53.728000000000002</v>
      </c>
      <c r="AS6">
        <v>93.36</v>
      </c>
      <c r="AT6">
        <v>47.84</v>
      </c>
      <c r="AU6">
        <v>69.792000000000002</v>
      </c>
      <c r="AV6">
        <v>98.784000000000006</v>
      </c>
      <c r="AW6">
        <v>84.54</v>
      </c>
      <c r="AX6">
        <v>80.603999999999999</v>
      </c>
      <c r="AY6">
        <v>72.744</v>
      </c>
      <c r="AZ6">
        <v>41.28</v>
      </c>
      <c r="BA6">
        <v>172.02</v>
      </c>
      <c r="BB6">
        <v>100.35</v>
      </c>
      <c r="BC6">
        <v>29.484000000000002</v>
      </c>
      <c r="BD6">
        <v>97189.032000000007</v>
      </c>
    </row>
    <row r="7" spans="1:56" x14ac:dyDescent="0.25">
      <c r="A7" s="1">
        <v>44166.291666666664</v>
      </c>
      <c r="B7" s="1">
        <v>44166.3125</v>
      </c>
      <c r="C7" s="46">
        <f t="shared" si="0"/>
        <v>5301.0420000000004</v>
      </c>
      <c r="D7">
        <v>106.16</v>
      </c>
      <c r="E7">
        <v>27.917000000000002</v>
      </c>
      <c r="F7">
        <v>99.51</v>
      </c>
      <c r="G7">
        <v>29.488</v>
      </c>
      <c r="H7">
        <v>13.5</v>
      </c>
      <c r="I7">
        <v>760.51599999999996</v>
      </c>
      <c r="J7">
        <v>26.04</v>
      </c>
      <c r="K7">
        <v>242.04</v>
      </c>
      <c r="L7">
        <v>14.342000000000001</v>
      </c>
      <c r="M7">
        <v>78.221000000000004</v>
      </c>
      <c r="N7">
        <v>18.873999999999999</v>
      </c>
      <c r="O7">
        <v>55.834000000000003</v>
      </c>
      <c r="P7">
        <v>34.981999999999999</v>
      </c>
      <c r="Q7">
        <v>447.24</v>
      </c>
      <c r="R7">
        <v>90.432000000000002</v>
      </c>
      <c r="S7">
        <v>122.38800000000001</v>
      </c>
      <c r="T7">
        <v>30.143999999999998</v>
      </c>
      <c r="U7">
        <v>48.988</v>
      </c>
      <c r="V7">
        <v>122.88</v>
      </c>
      <c r="W7">
        <v>39.804000000000002</v>
      </c>
      <c r="X7">
        <v>63.567999999999998</v>
      </c>
      <c r="Y7">
        <v>66.347999999999999</v>
      </c>
      <c r="Z7">
        <v>275.82</v>
      </c>
      <c r="AA7">
        <v>147.41999999999999</v>
      </c>
      <c r="AB7">
        <v>58.77</v>
      </c>
      <c r="AC7">
        <v>45.86</v>
      </c>
      <c r="AD7">
        <v>108.12</v>
      </c>
      <c r="AE7">
        <v>27.13</v>
      </c>
      <c r="AF7">
        <v>29.587</v>
      </c>
      <c r="AG7">
        <v>8.9380000000000006</v>
      </c>
      <c r="AH7">
        <v>11.792</v>
      </c>
      <c r="AI7">
        <v>178.256</v>
      </c>
      <c r="AJ7">
        <v>242.48</v>
      </c>
      <c r="AK7">
        <v>137.6</v>
      </c>
      <c r="AL7">
        <v>40.058999999999997</v>
      </c>
      <c r="AM7">
        <v>43.247999999999998</v>
      </c>
      <c r="AN7">
        <v>62.911999999999999</v>
      </c>
      <c r="AO7">
        <v>95.82</v>
      </c>
      <c r="AP7">
        <v>200.52799999999999</v>
      </c>
      <c r="AQ7">
        <v>40.96</v>
      </c>
      <c r="AR7">
        <v>52.415999999999997</v>
      </c>
      <c r="AS7">
        <v>98.28</v>
      </c>
      <c r="AT7">
        <v>47.84</v>
      </c>
      <c r="AU7">
        <v>70.12</v>
      </c>
      <c r="AV7">
        <v>120.91200000000001</v>
      </c>
      <c r="AW7">
        <v>84.376000000000005</v>
      </c>
      <c r="AX7">
        <v>89.94</v>
      </c>
      <c r="AY7">
        <v>69.3</v>
      </c>
      <c r="AZ7">
        <v>49.152000000000001</v>
      </c>
      <c r="BA7">
        <v>181.86</v>
      </c>
      <c r="BB7">
        <v>106.45</v>
      </c>
      <c r="BC7">
        <v>35.880000000000003</v>
      </c>
      <c r="BD7">
        <v>138917.76699999999</v>
      </c>
    </row>
    <row r="8" spans="1:56" x14ac:dyDescent="0.25">
      <c r="A8" s="1">
        <v>44166.3125</v>
      </c>
      <c r="B8" s="1">
        <v>44166.333333333336</v>
      </c>
      <c r="C8" s="46">
        <f t="shared" si="0"/>
        <v>5191.0199999999995</v>
      </c>
      <c r="D8">
        <v>107.47199999999999</v>
      </c>
      <c r="E8">
        <v>28.300999999999998</v>
      </c>
      <c r="F8">
        <v>94.59</v>
      </c>
      <c r="G8">
        <v>27.52</v>
      </c>
      <c r="H8">
        <v>14.73</v>
      </c>
      <c r="I8">
        <v>764.41</v>
      </c>
      <c r="J8">
        <v>25.547999999999998</v>
      </c>
      <c r="K8">
        <v>226.08</v>
      </c>
      <c r="L8">
        <v>12.768000000000001</v>
      </c>
      <c r="M8">
        <v>73.92</v>
      </c>
      <c r="N8">
        <v>17.981000000000002</v>
      </c>
      <c r="O8">
        <v>57.792000000000002</v>
      </c>
      <c r="P8">
        <v>36.941000000000003</v>
      </c>
      <c r="Q8">
        <v>399.36</v>
      </c>
      <c r="R8">
        <v>90.432000000000002</v>
      </c>
      <c r="S8">
        <v>122.38800000000001</v>
      </c>
      <c r="T8">
        <v>30.143999999999998</v>
      </c>
      <c r="U8">
        <v>56.524000000000001</v>
      </c>
      <c r="V8">
        <v>124.34399999999999</v>
      </c>
      <c r="W8">
        <v>39.311999999999998</v>
      </c>
      <c r="X8">
        <v>98.944000000000003</v>
      </c>
      <c r="Y8">
        <v>63.887999999999998</v>
      </c>
      <c r="Z8">
        <v>229.74</v>
      </c>
      <c r="AA8">
        <v>158.4</v>
      </c>
      <c r="AB8">
        <v>61.74</v>
      </c>
      <c r="AC8">
        <v>48.32</v>
      </c>
      <c r="AD8">
        <v>109.104</v>
      </c>
      <c r="AE8">
        <v>27.417999999999999</v>
      </c>
      <c r="AF8">
        <v>29.875</v>
      </c>
      <c r="AG8">
        <v>14.938000000000001</v>
      </c>
      <c r="AH8">
        <v>9.8239999999999998</v>
      </c>
      <c r="AI8">
        <v>173.00800000000001</v>
      </c>
      <c r="AJ8">
        <v>234.28</v>
      </c>
      <c r="AK8">
        <v>135.96</v>
      </c>
      <c r="AL8">
        <v>39.936</v>
      </c>
      <c r="AM8">
        <v>43.904000000000003</v>
      </c>
      <c r="AN8">
        <v>60.944000000000003</v>
      </c>
      <c r="AO8">
        <v>72.48</v>
      </c>
      <c r="AP8">
        <v>201.184</v>
      </c>
      <c r="AQ8">
        <v>40.96</v>
      </c>
      <c r="AR8">
        <v>54.384</v>
      </c>
      <c r="AS8">
        <v>98.28</v>
      </c>
      <c r="AT8">
        <v>48.167999999999999</v>
      </c>
      <c r="AU8">
        <v>69.463999999999999</v>
      </c>
      <c r="AV8">
        <v>114.51600000000001</v>
      </c>
      <c r="AW8">
        <v>84.54</v>
      </c>
      <c r="AX8">
        <v>79.62</v>
      </c>
      <c r="AY8">
        <v>65.855999999999995</v>
      </c>
      <c r="AZ8">
        <v>49.152000000000001</v>
      </c>
      <c r="BA8">
        <v>152.34</v>
      </c>
      <c r="BB8">
        <v>129</v>
      </c>
      <c r="BC8">
        <v>40.295999999999999</v>
      </c>
      <c r="BD8">
        <v>138917.76699999999</v>
      </c>
    </row>
    <row r="9" spans="1:56" x14ac:dyDescent="0.25">
      <c r="C9" s="66">
        <f>AVERAGE(C3:C8)*2</f>
        <v>9507.5936666666676</v>
      </c>
      <c r="D9" s="66">
        <f>AVERAGE(D3:D8)*2</f>
        <v>238.75199999999998</v>
      </c>
      <c r="E9" s="66">
        <f>AVERAGE(E3:E8)*2</f>
        <v>58.047999999999995</v>
      </c>
      <c r="F9" s="66">
        <f>AVERAGE(F3:F8)*2</f>
        <v>145.78</v>
      </c>
      <c r="G9" s="66">
        <f t="shared" ref="G9:R9" si="1">AVERAGE(G3:G8)*2</f>
        <v>44.762666666666668</v>
      </c>
      <c r="H9" s="66">
        <f t="shared" si="1"/>
        <v>23.72</v>
      </c>
      <c r="I9" s="66">
        <f t="shared" si="1"/>
        <v>1480.2623333333333</v>
      </c>
      <c r="J9" s="66">
        <f t="shared" si="1"/>
        <v>46.843999999999994</v>
      </c>
      <c r="K9" s="66">
        <f t="shared" si="1"/>
        <v>349.71999999999997</v>
      </c>
      <c r="L9" s="66">
        <f t="shared" si="1"/>
        <v>18.131</v>
      </c>
      <c r="M9" s="66">
        <f>AVERAGE(M3:M8)*2</f>
        <v>134.31033333333335</v>
      </c>
      <c r="N9" s="66">
        <f t="shared" si="1"/>
        <v>37.116999999999997</v>
      </c>
      <c r="O9" s="66">
        <f t="shared" si="1"/>
        <v>76.742000000000004</v>
      </c>
      <c r="P9" s="66">
        <f>AVERAGE(P3:P8)*2</f>
        <v>91.839999999999989</v>
      </c>
      <c r="Q9" s="66">
        <f t="shared" si="1"/>
        <v>740.84</v>
      </c>
      <c r="R9" s="66">
        <f t="shared" si="1"/>
        <v>186.60400000000001</v>
      </c>
      <c r="S9" s="66">
        <f>AVERAGE(S3:S8)*2</f>
        <v>218.38800000000003</v>
      </c>
      <c r="T9" s="66">
        <f>AVERAGE(T3:T8)*2</f>
        <v>53.728000000000002</v>
      </c>
      <c r="U9" s="98">
        <f>AVERAGE(U3:U8)*2</f>
        <v>112.93733333333334</v>
      </c>
      <c r="V9" s="66">
        <f t="shared" ref="V9:AF9" si="2">AVERAGE(V3:V8)*2</f>
        <v>261.96800000000002</v>
      </c>
      <c r="W9" s="66">
        <f t="shared" si="2"/>
        <v>59.951999999999998</v>
      </c>
      <c r="X9" s="66">
        <f t="shared" si="2"/>
        <v>88.016000000000005</v>
      </c>
      <c r="Y9" s="66">
        <f t="shared" si="2"/>
        <v>129.744</v>
      </c>
      <c r="Z9" s="66">
        <f t="shared" si="2"/>
        <v>516.21999999999991</v>
      </c>
      <c r="AA9" s="66">
        <f t="shared" si="2"/>
        <v>279.35999999999996</v>
      </c>
      <c r="AB9" s="66">
        <f t="shared" si="2"/>
        <v>113.68333333333332</v>
      </c>
      <c r="AC9" s="66">
        <f t="shared" si="2"/>
        <v>76.986666666666665</v>
      </c>
      <c r="AD9" s="66">
        <f t="shared" si="2"/>
        <v>205.10400000000001</v>
      </c>
      <c r="AE9" s="66">
        <f t="shared" si="2"/>
        <v>56.006666666666668</v>
      </c>
      <c r="AF9" s="66">
        <f t="shared" si="2"/>
        <v>56.876666666666665</v>
      </c>
      <c r="AG9" s="66"/>
      <c r="AH9" s="66">
        <f>AVERAGE(AH3:AH8)*2</f>
        <v>17.242666666666668</v>
      </c>
      <c r="AI9" s="66">
        <f t="shared" ref="AI9:AQ9" si="3">AVERAGE(AI3:AI8)*2</f>
        <v>361.96266666666662</v>
      </c>
      <c r="AJ9" s="66">
        <f t="shared" si="3"/>
        <v>510.05333333333334</v>
      </c>
      <c r="AK9" s="66">
        <f t="shared" si="3"/>
        <v>239.70666666666668</v>
      </c>
      <c r="AL9" s="66">
        <f t="shared" si="3"/>
        <v>53.371000000000002</v>
      </c>
      <c r="AM9" s="66">
        <f t="shared" si="3"/>
        <v>72.293333333333337</v>
      </c>
      <c r="AN9" s="66">
        <f t="shared" si="3"/>
        <v>99.823999999999998</v>
      </c>
      <c r="AO9" s="66">
        <f t="shared" si="3"/>
        <v>112.60000000000001</v>
      </c>
      <c r="AP9" s="66">
        <f t="shared" si="3"/>
        <v>266.27733333333333</v>
      </c>
      <c r="AQ9" s="66">
        <f t="shared" si="3"/>
        <v>84.066666666666677</v>
      </c>
      <c r="AR9" s="66">
        <f t="shared" ref="AR9:AX9" si="4">AVERAGE(AR3:AR8)*2</f>
        <v>103.96266666666668</v>
      </c>
      <c r="AS9" s="66">
        <f t="shared" si="4"/>
        <v>169.53</v>
      </c>
      <c r="AT9" s="66">
        <f t="shared" si="4"/>
        <v>94.805333333333337</v>
      </c>
      <c r="AU9" s="66">
        <f t="shared" si="4"/>
        <v>139.14666666666668</v>
      </c>
      <c r="AV9" s="66">
        <f t="shared" si="4"/>
        <v>183.32399999999998</v>
      </c>
      <c r="AW9" s="66">
        <f t="shared" si="4"/>
        <v>169.18933333333334</v>
      </c>
      <c r="AX9" s="66">
        <f t="shared" si="4"/>
        <v>138.268</v>
      </c>
      <c r="AY9" s="66">
        <f t="shared" ref="AY9:BD9" si="5">AVERAGE(AY3:AY8)*2</f>
        <v>116.64399999999999</v>
      </c>
      <c r="AZ9" s="66">
        <f t="shared" si="5"/>
        <v>82.34666666666665</v>
      </c>
      <c r="BA9" s="66">
        <f t="shared" si="5"/>
        <v>303.08</v>
      </c>
      <c r="BB9" s="66">
        <f t="shared" si="5"/>
        <v>190.41666666666666</v>
      </c>
      <c r="BC9" s="66">
        <f t="shared" si="5"/>
        <v>57.496000000000002</v>
      </c>
      <c r="BD9" s="66">
        <f t="shared" si="5"/>
        <v>209254.68799999999</v>
      </c>
    </row>
    <row r="10" spans="1:56" x14ac:dyDescent="0.25">
      <c r="A10" s="1">
        <v>44167.291666666664</v>
      </c>
      <c r="B10" s="1">
        <v>44167.3125</v>
      </c>
      <c r="C10" s="53">
        <f>SUM(D10:BC10)</f>
        <v>5637.3640000000023</v>
      </c>
      <c r="D10">
        <v>109.768</v>
      </c>
      <c r="E10">
        <v>26.451000000000001</v>
      </c>
      <c r="F10">
        <v>114.27</v>
      </c>
      <c r="G10">
        <v>31.456</v>
      </c>
      <c r="H10">
        <v>18.420000000000002</v>
      </c>
      <c r="I10">
        <v>673.32</v>
      </c>
      <c r="J10">
        <v>32.436</v>
      </c>
      <c r="K10">
        <v>267.83999999999997</v>
      </c>
      <c r="L10">
        <v>17.088000000000001</v>
      </c>
      <c r="M10">
        <v>76.646000000000001</v>
      </c>
      <c r="N10">
        <v>19.256</v>
      </c>
      <c r="O10">
        <v>75.676000000000002</v>
      </c>
      <c r="P10">
        <v>65.664000000000001</v>
      </c>
      <c r="Q10">
        <v>353.01799999999997</v>
      </c>
      <c r="R10">
        <v>89.94</v>
      </c>
      <c r="S10">
        <v>122.38800000000001</v>
      </c>
      <c r="T10">
        <v>46.527999999999999</v>
      </c>
      <c r="U10">
        <v>5.7320000000000002</v>
      </c>
      <c r="V10">
        <v>143.02799999999999</v>
      </c>
      <c r="W10">
        <v>83.555999999999997</v>
      </c>
      <c r="X10">
        <v>85.183999999999997</v>
      </c>
      <c r="Y10">
        <v>64.38</v>
      </c>
      <c r="Z10">
        <v>319.05599999999998</v>
      </c>
      <c r="AA10">
        <v>216.30500000000001</v>
      </c>
      <c r="AB10">
        <v>13.51</v>
      </c>
      <c r="AC10">
        <v>58.16</v>
      </c>
      <c r="AD10">
        <v>126.792</v>
      </c>
      <c r="AE10">
        <v>32.429000000000002</v>
      </c>
      <c r="AF10">
        <v>30.077000000000002</v>
      </c>
      <c r="AG10">
        <v>7.5650000000000004</v>
      </c>
      <c r="AH10">
        <v>13.76</v>
      </c>
      <c r="AI10">
        <v>173.66399999999999</v>
      </c>
      <c r="AJ10">
        <v>252.28</v>
      </c>
      <c r="AK10">
        <v>124.48</v>
      </c>
      <c r="AL10">
        <v>0.184</v>
      </c>
      <c r="AM10">
        <v>41.28</v>
      </c>
      <c r="AN10">
        <v>81.263999999999996</v>
      </c>
      <c r="AO10">
        <v>132.69</v>
      </c>
      <c r="AP10">
        <v>227.93700000000001</v>
      </c>
      <c r="AQ10">
        <v>47.48</v>
      </c>
      <c r="AR10">
        <v>63.567999999999998</v>
      </c>
      <c r="AS10">
        <v>119.19</v>
      </c>
      <c r="AT10">
        <v>47.84</v>
      </c>
      <c r="AU10">
        <v>79.296000000000006</v>
      </c>
      <c r="AV10">
        <v>148.91999999999999</v>
      </c>
      <c r="AW10">
        <v>84.212000000000003</v>
      </c>
      <c r="AX10">
        <v>115.5</v>
      </c>
      <c r="AY10">
        <v>100.26</v>
      </c>
      <c r="AZ10">
        <v>62.911999999999999</v>
      </c>
      <c r="BA10">
        <v>223.62</v>
      </c>
      <c r="BB10">
        <v>112.6</v>
      </c>
      <c r="BC10">
        <v>58.488</v>
      </c>
      <c r="BD10">
        <v>177255.747</v>
      </c>
    </row>
    <row r="11" spans="1:56" x14ac:dyDescent="0.25">
      <c r="A11" s="1">
        <v>44167.3125</v>
      </c>
      <c r="B11" s="1">
        <v>44167.333333333336</v>
      </c>
      <c r="C11" s="53">
        <f>SUM(D11:BC11)</f>
        <v>5741.2250000000004</v>
      </c>
      <c r="D11">
        <v>96.242999999999995</v>
      </c>
      <c r="E11">
        <v>26.34</v>
      </c>
      <c r="F11">
        <v>110.58</v>
      </c>
      <c r="G11">
        <v>34.064</v>
      </c>
      <c r="H11">
        <v>18.420000000000002</v>
      </c>
      <c r="I11">
        <v>707.76</v>
      </c>
      <c r="J11">
        <v>30.96</v>
      </c>
      <c r="K11">
        <v>258</v>
      </c>
      <c r="L11">
        <v>17.875</v>
      </c>
      <c r="M11">
        <v>83.328000000000003</v>
      </c>
      <c r="N11">
        <v>20.484000000000002</v>
      </c>
      <c r="O11">
        <v>89.700999999999993</v>
      </c>
      <c r="P11">
        <v>97.114000000000004</v>
      </c>
      <c r="Q11">
        <v>353.78100000000001</v>
      </c>
      <c r="R11">
        <v>90.432000000000002</v>
      </c>
      <c r="S11">
        <v>122.38800000000001</v>
      </c>
      <c r="T11">
        <v>52.415999999999997</v>
      </c>
      <c r="U11">
        <v>6.2240000000000002</v>
      </c>
      <c r="V11">
        <v>143.52000000000001</v>
      </c>
      <c r="W11">
        <v>82.08</v>
      </c>
      <c r="X11">
        <v>110.752</v>
      </c>
      <c r="Y11">
        <v>64.38</v>
      </c>
      <c r="Z11">
        <v>290.03500000000003</v>
      </c>
      <c r="AA11">
        <v>219.69800000000001</v>
      </c>
      <c r="AB11">
        <v>8.8000000000000007</v>
      </c>
      <c r="AC11">
        <v>69.62</v>
      </c>
      <c r="AD11">
        <v>123.84</v>
      </c>
      <c r="AE11">
        <v>33.005000000000003</v>
      </c>
      <c r="AF11">
        <v>30.172999999999998</v>
      </c>
      <c r="AG11">
        <v>7.3730000000000002</v>
      </c>
      <c r="AH11">
        <v>18.335999999999999</v>
      </c>
      <c r="AI11">
        <v>171.04</v>
      </c>
      <c r="AJ11">
        <v>263.76</v>
      </c>
      <c r="AK11">
        <v>124.48</v>
      </c>
      <c r="AL11">
        <v>0.123</v>
      </c>
      <c r="AM11">
        <v>42.591999999999999</v>
      </c>
      <c r="AN11">
        <v>88.463999999999999</v>
      </c>
      <c r="AO11">
        <v>130.22999999999999</v>
      </c>
      <c r="AP11">
        <v>228.18199999999999</v>
      </c>
      <c r="AQ11">
        <v>45.84</v>
      </c>
      <c r="AR11">
        <v>59.631999999999998</v>
      </c>
      <c r="AS11">
        <v>120.42</v>
      </c>
      <c r="AT11">
        <v>48.167999999999999</v>
      </c>
      <c r="AU11">
        <v>86.176000000000002</v>
      </c>
      <c r="AV11">
        <v>135.648</v>
      </c>
      <c r="AW11">
        <v>84.376000000000005</v>
      </c>
      <c r="AX11">
        <v>116.48399999999999</v>
      </c>
      <c r="AY11">
        <v>101.244</v>
      </c>
      <c r="AZ11">
        <v>55.695999999999998</v>
      </c>
      <c r="BA11">
        <v>226.08</v>
      </c>
      <c r="BB11">
        <v>141.30000000000001</v>
      </c>
      <c r="BC11">
        <v>53.567999999999998</v>
      </c>
      <c r="BD11">
        <v>177255.747</v>
      </c>
    </row>
    <row r="12" spans="1:56" x14ac:dyDescent="0.25">
      <c r="B12" s="55" t="s">
        <v>2</v>
      </c>
      <c r="C12" s="54">
        <f>SUM(C10:C11)</f>
        <v>11378.589000000004</v>
      </c>
      <c r="D12" s="54">
        <f>SUM(D10:D11)</f>
        <v>206.011</v>
      </c>
      <c r="E12" s="54">
        <f>SUM(E10:E11)</f>
        <v>52.790999999999997</v>
      </c>
      <c r="F12" s="54">
        <f t="shared" ref="F12:R12" si="6">SUM(F10:F11)</f>
        <v>224.85</v>
      </c>
      <c r="G12" s="54">
        <f t="shared" si="6"/>
        <v>65.52</v>
      </c>
      <c r="H12" s="54">
        <f t="shared" si="6"/>
        <v>36.840000000000003</v>
      </c>
      <c r="I12" s="54">
        <f t="shared" si="6"/>
        <v>1381.08</v>
      </c>
      <c r="J12" s="54">
        <f t="shared" si="6"/>
        <v>63.396000000000001</v>
      </c>
      <c r="K12" s="54">
        <f t="shared" si="6"/>
        <v>525.83999999999992</v>
      </c>
      <c r="L12" s="54">
        <f t="shared" si="6"/>
        <v>34.963000000000001</v>
      </c>
      <c r="M12" s="54">
        <f>SUM(M10:M11)</f>
        <v>159.97399999999999</v>
      </c>
      <c r="N12" s="54">
        <f t="shared" si="6"/>
        <v>39.74</v>
      </c>
      <c r="O12" s="54">
        <f t="shared" si="6"/>
        <v>165.37700000000001</v>
      </c>
      <c r="P12" s="54">
        <f t="shared" si="6"/>
        <v>162.77800000000002</v>
      </c>
      <c r="Q12" s="54">
        <f t="shared" si="6"/>
        <v>706.79899999999998</v>
      </c>
      <c r="R12" s="54">
        <f t="shared" si="6"/>
        <v>180.37200000000001</v>
      </c>
      <c r="S12" s="54">
        <f>SUM(S10:S11)</f>
        <v>244.77600000000001</v>
      </c>
      <c r="T12" s="54">
        <f>SUM(T10:T11)</f>
        <v>98.943999999999988</v>
      </c>
      <c r="U12" s="99">
        <f>SUM(U10:U11)</f>
        <v>11.956</v>
      </c>
      <c r="V12" s="54">
        <f t="shared" ref="V12:AH12" si="7">SUM(V10:V11)</f>
        <v>286.548</v>
      </c>
      <c r="W12" s="54">
        <f t="shared" si="7"/>
        <v>165.636</v>
      </c>
      <c r="X12" s="54">
        <f t="shared" si="7"/>
        <v>195.93599999999998</v>
      </c>
      <c r="Y12" s="54">
        <f t="shared" si="7"/>
        <v>128.76</v>
      </c>
      <c r="Z12" s="54">
        <f t="shared" si="7"/>
        <v>609.09100000000001</v>
      </c>
      <c r="AA12" s="54">
        <f t="shared" si="7"/>
        <v>436.00300000000004</v>
      </c>
      <c r="AB12" s="54">
        <f t="shared" si="7"/>
        <v>22.310000000000002</v>
      </c>
      <c r="AC12" s="54">
        <f t="shared" si="7"/>
        <v>127.78</v>
      </c>
      <c r="AD12" s="54">
        <f t="shared" si="7"/>
        <v>250.63200000000001</v>
      </c>
      <c r="AE12" s="54">
        <f t="shared" si="7"/>
        <v>65.433999999999997</v>
      </c>
      <c r="AF12" s="54">
        <f t="shared" si="7"/>
        <v>60.25</v>
      </c>
      <c r="AG12" s="54"/>
      <c r="AH12" s="54">
        <f t="shared" si="7"/>
        <v>32.095999999999997</v>
      </c>
      <c r="AI12" s="54">
        <f t="shared" ref="AI12:AQ12" si="8">SUM(AI10:AI11)</f>
        <v>344.70399999999995</v>
      </c>
      <c r="AJ12" s="54">
        <f t="shared" si="8"/>
        <v>516.04</v>
      </c>
      <c r="AK12" s="54">
        <f t="shared" si="8"/>
        <v>248.96</v>
      </c>
      <c r="AL12" s="54">
        <f t="shared" si="8"/>
        <v>0.307</v>
      </c>
      <c r="AM12" s="54">
        <f t="shared" si="8"/>
        <v>83.872</v>
      </c>
      <c r="AN12" s="54">
        <f t="shared" si="8"/>
        <v>169.72800000000001</v>
      </c>
      <c r="AO12" s="54">
        <f t="shared" si="8"/>
        <v>262.91999999999996</v>
      </c>
      <c r="AP12" s="54">
        <f t="shared" si="8"/>
        <v>456.11900000000003</v>
      </c>
      <c r="AQ12" s="54">
        <f t="shared" si="8"/>
        <v>93.32</v>
      </c>
      <c r="AR12" s="54">
        <f t="shared" ref="AR12:AZ12" si="9">SUM(AR10:AR11)</f>
        <v>123.19999999999999</v>
      </c>
      <c r="AS12" s="54">
        <f t="shared" si="9"/>
        <v>239.61</v>
      </c>
      <c r="AT12" s="54">
        <f>SUM(AT10:AT11)</f>
        <v>96.00800000000001</v>
      </c>
      <c r="AU12" s="54">
        <f>SUM(AU10:AU11)</f>
        <v>165.47200000000001</v>
      </c>
      <c r="AV12" s="54">
        <f t="shared" si="9"/>
        <v>284.56799999999998</v>
      </c>
      <c r="AW12" s="54">
        <f t="shared" si="9"/>
        <v>168.58800000000002</v>
      </c>
      <c r="AX12" s="54">
        <f t="shared" si="9"/>
        <v>231.98399999999998</v>
      </c>
      <c r="AY12" s="54">
        <f>SUM(AY10:AY11)</f>
        <v>201.50400000000002</v>
      </c>
      <c r="AZ12" s="54">
        <f t="shared" si="9"/>
        <v>118.608</v>
      </c>
      <c r="BA12" s="54">
        <f>SUM(BA10:BA11)</f>
        <v>449.70000000000005</v>
      </c>
      <c r="BB12" s="54">
        <f>SUM(BB10:BB11)</f>
        <v>253.9</v>
      </c>
      <c r="BC12" s="54">
        <f>SUM(BC10:BC11)</f>
        <v>112.056</v>
      </c>
      <c r="BD12" s="54">
        <f>SUM(BD10:BD11)</f>
        <v>354511.49400000001</v>
      </c>
    </row>
    <row r="13" spans="1:56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</row>
    <row r="14" spans="1:56" x14ac:dyDescent="0.25">
      <c r="A14" s="104" t="s">
        <v>5</v>
      </c>
      <c r="B14" s="105"/>
      <c r="C14" s="47">
        <f>C9-C12</f>
        <v>-1870.995333333336</v>
      </c>
      <c r="D14" s="47">
        <f>D9-D12</f>
        <v>32.740999999999985</v>
      </c>
      <c r="E14" s="47">
        <f>E9-E12</f>
        <v>5.2569999999999979</v>
      </c>
      <c r="F14" s="47">
        <f t="shared" ref="F14:R14" si="10">F9-F12</f>
        <v>-79.069999999999993</v>
      </c>
      <c r="G14" s="47">
        <f t="shared" si="10"/>
        <v>-20.757333333333328</v>
      </c>
      <c r="H14" s="47">
        <f t="shared" si="10"/>
        <v>-13.120000000000005</v>
      </c>
      <c r="I14" s="47">
        <f t="shared" si="10"/>
        <v>99.182333333333418</v>
      </c>
      <c r="J14" s="47">
        <f t="shared" si="10"/>
        <v>-16.552000000000007</v>
      </c>
      <c r="K14" s="47">
        <f t="shared" si="10"/>
        <v>-176.11999999999995</v>
      </c>
      <c r="L14" s="47">
        <f t="shared" si="10"/>
        <v>-16.832000000000001</v>
      </c>
      <c r="M14" s="47">
        <f>M9-M12</f>
        <v>-25.663666666666643</v>
      </c>
      <c r="N14" s="47">
        <f t="shared" si="10"/>
        <v>-2.6230000000000047</v>
      </c>
      <c r="O14" s="47">
        <f t="shared" si="10"/>
        <v>-88.635000000000005</v>
      </c>
      <c r="P14" s="47">
        <f t="shared" si="10"/>
        <v>-70.938000000000031</v>
      </c>
      <c r="Q14" s="47">
        <f t="shared" si="10"/>
        <v>34.041000000000054</v>
      </c>
      <c r="R14" s="47">
        <f t="shared" si="10"/>
        <v>6.2319999999999993</v>
      </c>
      <c r="S14" s="47">
        <f>S9-S12</f>
        <v>-26.387999999999977</v>
      </c>
      <c r="T14" s="47">
        <f>T9-T12</f>
        <v>-45.215999999999987</v>
      </c>
      <c r="U14" s="47">
        <f>U9-U12</f>
        <v>100.98133333333334</v>
      </c>
      <c r="V14" s="47">
        <f t="shared" ref="V14:AH14" si="11">V9-V12</f>
        <v>-24.579999999999984</v>
      </c>
      <c r="W14" s="47">
        <f t="shared" si="11"/>
        <v>-105.684</v>
      </c>
      <c r="X14" s="47">
        <f t="shared" si="11"/>
        <v>-107.91999999999997</v>
      </c>
      <c r="Y14" s="47">
        <f t="shared" si="11"/>
        <v>0.98400000000000887</v>
      </c>
      <c r="Z14" s="47">
        <f t="shared" si="11"/>
        <v>-92.871000000000095</v>
      </c>
      <c r="AA14" s="47">
        <f t="shared" si="11"/>
        <v>-156.64300000000009</v>
      </c>
      <c r="AB14" s="47">
        <f t="shared" si="11"/>
        <v>91.373333333333321</v>
      </c>
      <c r="AC14" s="47">
        <f t="shared" si="11"/>
        <v>-50.793333333333337</v>
      </c>
      <c r="AD14" s="47">
        <f t="shared" si="11"/>
        <v>-45.527999999999992</v>
      </c>
      <c r="AE14" s="47">
        <f t="shared" si="11"/>
        <v>-9.4273333333333298</v>
      </c>
      <c r="AF14" s="47">
        <f t="shared" si="11"/>
        <v>-3.3733333333333348</v>
      </c>
      <c r="AG14" s="47"/>
      <c r="AH14" s="47">
        <f t="shared" si="11"/>
        <v>-14.853333333333328</v>
      </c>
      <c r="AI14" s="47">
        <f t="shared" ref="AI14:AQ14" si="12">AI9-AI12</f>
        <v>17.25866666666667</v>
      </c>
      <c r="AJ14" s="47">
        <f t="shared" si="12"/>
        <v>-5.9866666666666219</v>
      </c>
      <c r="AK14" s="47">
        <f t="shared" si="12"/>
        <v>-9.2533333333333303</v>
      </c>
      <c r="AL14" s="47">
        <f t="shared" si="12"/>
        <v>53.064</v>
      </c>
      <c r="AM14" s="47">
        <f t="shared" si="12"/>
        <v>-11.578666666666663</v>
      </c>
      <c r="AN14" s="47">
        <f t="shared" si="12"/>
        <v>-69.904000000000011</v>
      </c>
      <c r="AO14" s="47">
        <f t="shared" si="12"/>
        <v>-150.31999999999994</v>
      </c>
      <c r="AP14" s="47">
        <f t="shared" si="12"/>
        <v>-189.8416666666667</v>
      </c>
      <c r="AQ14" s="47">
        <f t="shared" si="12"/>
        <v>-9.2533333333333161</v>
      </c>
      <c r="AR14" s="47">
        <f t="shared" ref="AR14:AX14" si="13">AR9-AR12</f>
        <v>-19.237333333333311</v>
      </c>
      <c r="AS14" s="47">
        <f t="shared" si="13"/>
        <v>-70.080000000000013</v>
      </c>
      <c r="AT14" s="47">
        <f t="shared" si="13"/>
        <v>-1.2026666666666728</v>
      </c>
      <c r="AU14" s="47">
        <f t="shared" si="13"/>
        <v>-26.325333333333333</v>
      </c>
      <c r="AV14" s="47">
        <f t="shared" si="13"/>
        <v>-101.244</v>
      </c>
      <c r="AW14" s="47">
        <f t="shared" si="13"/>
        <v>0.60133333333331507</v>
      </c>
      <c r="AX14" s="47">
        <f t="shared" si="13"/>
        <v>-93.71599999999998</v>
      </c>
      <c r="AY14" s="47">
        <f t="shared" ref="AY14:BD14" si="14">AY9-AY12</f>
        <v>-84.860000000000028</v>
      </c>
      <c r="AZ14" s="47">
        <f t="shared" si="14"/>
        <v>-36.261333333333354</v>
      </c>
      <c r="BA14" s="47">
        <f t="shared" si="14"/>
        <v>-146.62000000000006</v>
      </c>
      <c r="BB14" s="47">
        <f t="shared" si="14"/>
        <v>-63.483333333333348</v>
      </c>
      <c r="BC14" s="47">
        <f t="shared" si="14"/>
        <v>-54.559999999999995</v>
      </c>
      <c r="BD14" s="47">
        <f t="shared" si="14"/>
        <v>-145256.80600000001</v>
      </c>
    </row>
    <row r="15" spans="1:56" x14ac:dyDescent="0.25">
      <c r="A15" s="104" t="s">
        <v>6</v>
      </c>
      <c r="B15" s="105"/>
      <c r="C15" s="45" t="e">
        <f>SUM(D15:BC15)</f>
        <v>#N/A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</v>
      </c>
      <c r="H15" s="45">
        <f>VLOOKUP(H2,MeterList!$A$1:$C$53,3,)</f>
        <v>50</v>
      </c>
      <c r="I15" s="45">
        <f>VLOOKUP(I2,MeterList!$A$1:$C$53,3,)</f>
        <v>500</v>
      </c>
      <c r="J15" s="45">
        <f>VLOOKUP(J2,MeterList!$A$1:$C$53,3,)</f>
        <v>50</v>
      </c>
      <c r="K15" s="45">
        <f>VLOOKUP(K2,MeterList!$A$1:$C$53,3,)</f>
        <v>400</v>
      </c>
      <c r="L15" s="45" t="e">
        <f>VLOOKUP(L2,MeterList!$A$1:$C$53,3,)</f>
        <v>#N/A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100</v>
      </c>
      <c r="Q15" s="45">
        <f>VLOOKUP(Q2,MeterList!$A$1:$C$53,3,)</f>
        <v>350</v>
      </c>
      <c r="R15" s="45">
        <f>VLOOKUP(R2,MeterList!$A$1:$C$53,3,)</f>
        <v>200</v>
      </c>
      <c r="S15" s="45">
        <f>VLOOKUP(S2,MeterList!$A$1:$C$53,3,)</f>
        <v>200</v>
      </c>
      <c r="T15" s="45">
        <f>VLOOKUP(T2,MeterList!$A$1:$C$53,3,)</f>
        <v>100</v>
      </c>
      <c r="U15" s="45">
        <f>VLOOKUP(U2,MeterList!$A$1:$C$53,3,)</f>
        <v>150</v>
      </c>
      <c r="V15" s="45">
        <f>VLOOKUP(V2,MeterList!$A$1:$C$53,3,)</f>
        <v>250</v>
      </c>
      <c r="W15" s="45" t="e">
        <f>VLOOKUP(W2,MeterList!$A$1:$C$53,3,)</f>
        <v>#N/A</v>
      </c>
      <c r="X15" s="45">
        <f>VLOOKUP(X2,MeterList!$A$1:$C$53,3,)</f>
        <v>150</v>
      </c>
      <c r="Y15" s="45">
        <f>VLOOKUP(Y2,MeterList!$A$1:$C$53,3,)</f>
        <v>100</v>
      </c>
      <c r="Z15" s="45">
        <f>VLOOKUP(Z2,MeterList!$A$1:$C$53,3,)</f>
        <v>450</v>
      </c>
      <c r="AA15" s="45">
        <f>VLOOKUP(AA2,MeterList!$A$1:$C$53,3,)</f>
        <v>50</v>
      </c>
      <c r="AB15" s="45">
        <f>VLOOKUP(AB2,MeterList!$A$1:$C$53,3,)</f>
        <v>100</v>
      </c>
      <c r="AC15" s="45" t="e">
        <f>VLOOKUP(AC2,MeterList!$A$1:$C$53,3,)</f>
        <v>#N/A</v>
      </c>
      <c r="AD15" s="45">
        <f>VLOOKUP(AD2,MeterList!$A$1:$C$53,3,)</f>
        <v>225</v>
      </c>
      <c r="AE15" s="45">
        <f>VLOOKUP(AE2,MeterList!$A$1:$C$53,3,)</f>
        <v>100</v>
      </c>
      <c r="AF15" s="45">
        <f>VLOOKUP(AF2,MeterList!$A$1:$C$53,3,)</f>
        <v>50</v>
      </c>
      <c r="AG15" s="45"/>
      <c r="AH15" s="45">
        <f>VLOOKUP(AH2,MeterList!$A$1:$C$53,3,)</f>
        <v>50</v>
      </c>
      <c r="AI15" s="45">
        <f>VLOOKUP(AI2,MeterList!$A$1:$C$53,3,)</f>
        <v>450</v>
      </c>
      <c r="AJ15" s="45">
        <f>VLOOKUP(AJ2,MeterList!$A$1:$C$53,3,)</f>
        <v>100</v>
      </c>
      <c r="AK15" s="45">
        <f>VLOOKUP(AK2,MeterList!$A$1:$C$53,3,)</f>
        <v>150</v>
      </c>
      <c r="AL15" s="45">
        <f>VLOOKUP(AL2,MeterList!$A$1:$C$53,3,)</f>
        <v>75</v>
      </c>
      <c r="AM15" s="45">
        <f>VLOOKUP(AM2,MeterList!$A$1:$C$53,3,)</f>
        <v>150</v>
      </c>
      <c r="AN15" s="45">
        <f>VLOOKUP(AN2,MeterList!$A$1:$C$53,3,)</f>
        <v>50</v>
      </c>
      <c r="AO15" s="45">
        <f>VLOOKUP(AO2,MeterList!$A$1:$C$53,3,)</f>
        <v>150</v>
      </c>
      <c r="AP15" s="45">
        <f>VLOOKUP(AP2,MeterList!$A$1:$C$53,3,)</f>
        <v>500</v>
      </c>
      <c r="AQ15" s="45">
        <f>VLOOKUP(AQ2,MeterList!$A$1:$C$53,3,)</f>
        <v>300</v>
      </c>
      <c r="AR15" s="45">
        <f>VLOOKUP(AR2,MeterList!$A$1:$C$53,3,)</f>
        <v>150</v>
      </c>
      <c r="AS15" s="45">
        <f>VLOOKUP(AS2,MeterList!$A$1:$C$53,3,)</f>
        <v>200</v>
      </c>
      <c r="AT15" s="45">
        <f>VLOOKUP(AT2,MeterList!$A$1:$C$53,3,)</f>
        <v>100</v>
      </c>
      <c r="AU15" s="45">
        <f>VLOOKUP(AU2,MeterList!$A$1:$C$53,3,)</f>
        <v>400</v>
      </c>
      <c r="AV15" s="45">
        <f>VLOOKUP(AV2,MeterList!$A$1:$C$53,3,)</f>
        <v>150</v>
      </c>
      <c r="AW15" s="45">
        <f>VLOOKUP(AW2,MeterList!$A$1:$C$53,3,)</f>
        <v>200</v>
      </c>
      <c r="AX15" s="45">
        <f>VLOOKUP(AX2,MeterList!$A$1:$C$53,3,)</f>
        <v>150</v>
      </c>
      <c r="AY15" s="45">
        <f>VLOOKUP(AY2,MeterList!$A$1:$C$53,3,)</f>
        <v>100</v>
      </c>
      <c r="AZ15" s="45">
        <f>VLOOKUP(AZ2,MeterList!$A$1:$C$53,3,)</f>
        <v>100</v>
      </c>
      <c r="BA15" s="45">
        <f>VLOOKUP(BA2,MeterList!$A$1:$C$53,3,)</f>
        <v>300</v>
      </c>
      <c r="BB15" s="45">
        <f>VLOOKUP(BB2,MeterList!$A$1:$C$53,3,)</f>
        <v>150</v>
      </c>
      <c r="BC15" s="45">
        <f>VLOOKUP(BC2,MeterList!$A$1:$C$53,3,)</f>
        <v>100</v>
      </c>
      <c r="BD15" s="45" t="e">
        <f>VLOOKUP(BD2,MeterList!$A$1:$C$53,3,)</f>
        <v>#N/A</v>
      </c>
    </row>
    <row r="16" spans="1:56" x14ac:dyDescent="0.25">
      <c r="A16" s="104" t="s">
        <v>7</v>
      </c>
      <c r="B16" s="105"/>
      <c r="C16" s="49" t="e">
        <f>(C14/$B$25)/C15</f>
        <v>#N/A</v>
      </c>
      <c r="D16" s="47">
        <f>(D14/$B$25)/D15</f>
        <v>0.13096399999999994</v>
      </c>
      <c r="E16" s="47">
        <f>(E14/$B$25)/E15</f>
        <v>5.2569999999999978E-2</v>
      </c>
      <c r="F16" s="47">
        <f t="shared" ref="F16:U16" si="15">(F14/$B$25)/F15</f>
        <v>-1.5813999999999999</v>
      </c>
      <c r="G16" s="47">
        <f t="shared" si="15"/>
        <v>-0.41514666666666655</v>
      </c>
      <c r="H16" s="47">
        <f t="shared" si="15"/>
        <v>-0.26240000000000008</v>
      </c>
      <c r="I16" s="47">
        <f>(I14/$B$25)/I15</f>
        <v>0.19836466666666683</v>
      </c>
      <c r="J16" s="47">
        <f t="shared" si="15"/>
        <v>-0.33104000000000011</v>
      </c>
      <c r="K16" s="47">
        <f t="shared" si="15"/>
        <v>-0.44029999999999986</v>
      </c>
      <c r="L16" s="47" t="e">
        <f t="shared" si="15"/>
        <v>#N/A</v>
      </c>
      <c r="M16" s="47">
        <f>(M14/$B$25)/M15</f>
        <v>-0.2566366666666664</v>
      </c>
      <c r="N16" s="47">
        <f t="shared" si="15"/>
        <v>-2.6230000000000045E-2</v>
      </c>
      <c r="O16" s="47">
        <f t="shared" si="15"/>
        <v>-0.88635000000000008</v>
      </c>
      <c r="P16" s="47">
        <f t="shared" si="15"/>
        <v>-0.70938000000000034</v>
      </c>
      <c r="Q16" s="47">
        <f t="shared" si="15"/>
        <v>9.7260000000000152E-2</v>
      </c>
      <c r="R16" s="47">
        <f t="shared" si="15"/>
        <v>3.1159999999999997E-2</v>
      </c>
      <c r="S16" s="47">
        <f t="shared" si="15"/>
        <v>-0.13193999999999989</v>
      </c>
      <c r="T16" s="47">
        <f t="shared" si="15"/>
        <v>-0.4521599999999999</v>
      </c>
      <c r="U16" s="47">
        <f t="shared" si="15"/>
        <v>0.67320888888888897</v>
      </c>
      <c r="V16" s="47">
        <f t="shared" ref="V16:AH16" si="16">(V14/$B$25)/V15</f>
        <v>-9.8319999999999935E-2</v>
      </c>
      <c r="W16" s="47" t="e">
        <f t="shared" si="16"/>
        <v>#N/A</v>
      </c>
      <c r="X16" s="47">
        <f t="shared" si="16"/>
        <v>-0.71946666666666648</v>
      </c>
      <c r="Y16" s="47">
        <f t="shared" si="16"/>
        <v>9.8400000000000883E-3</v>
      </c>
      <c r="Z16" s="47">
        <f t="shared" si="16"/>
        <v>-0.2063800000000002</v>
      </c>
      <c r="AA16" s="47">
        <f t="shared" si="16"/>
        <v>-3.1328600000000018</v>
      </c>
      <c r="AB16" s="47">
        <f t="shared" si="16"/>
        <v>0.91373333333333318</v>
      </c>
      <c r="AC16" s="47" t="e">
        <f t="shared" si="16"/>
        <v>#N/A</v>
      </c>
      <c r="AD16" s="47">
        <f t="shared" si="16"/>
        <v>-0.20234666666666662</v>
      </c>
      <c r="AE16" s="47">
        <f t="shared" si="16"/>
        <v>-9.4273333333333292E-2</v>
      </c>
      <c r="AF16" s="47">
        <f t="shared" si="16"/>
        <v>-6.7466666666666703E-2</v>
      </c>
      <c r="AG16" s="47"/>
      <c r="AH16" s="47">
        <f t="shared" si="16"/>
        <v>-0.29706666666666659</v>
      </c>
      <c r="AI16" s="47">
        <f t="shared" ref="AI16:AQ16" si="17">(AI14/$B$25)/AI15</f>
        <v>3.8352592592592598E-2</v>
      </c>
      <c r="AJ16" s="47">
        <f t="shared" si="17"/>
        <v>-5.9866666666666221E-2</v>
      </c>
      <c r="AK16" s="47">
        <f t="shared" si="17"/>
        <v>-6.168888888888887E-2</v>
      </c>
      <c r="AL16" s="47">
        <f t="shared" si="17"/>
        <v>0.70752000000000004</v>
      </c>
      <c r="AM16" s="47">
        <f t="shared" si="17"/>
        <v>-7.7191111111111085E-2</v>
      </c>
      <c r="AN16" s="47">
        <f t="shared" si="17"/>
        <v>-1.3980800000000002</v>
      </c>
      <c r="AO16" s="47">
        <f t="shared" si="17"/>
        <v>-1.0021333333333329</v>
      </c>
      <c r="AP16" s="47">
        <f t="shared" si="17"/>
        <v>-0.37968333333333337</v>
      </c>
      <c r="AQ16" s="47">
        <f t="shared" si="17"/>
        <v>-3.0844444444444386E-2</v>
      </c>
      <c r="AR16" s="47">
        <f t="shared" ref="AR16:BD16" si="18">(AR14/$B$25)/AR15</f>
        <v>-0.12824888888888875</v>
      </c>
      <c r="AS16" s="47">
        <f t="shared" si="18"/>
        <v>-0.35040000000000004</v>
      </c>
      <c r="AT16" s="47">
        <f t="shared" si="18"/>
        <v>-1.2026666666666727E-2</v>
      </c>
      <c r="AU16" s="47">
        <f t="shared" si="18"/>
        <v>-6.5813333333333335E-2</v>
      </c>
      <c r="AV16" s="47">
        <f t="shared" si="18"/>
        <v>-0.67496</v>
      </c>
      <c r="AW16" s="47">
        <f t="shared" si="18"/>
        <v>3.0066666666665755E-3</v>
      </c>
      <c r="AX16" s="47">
        <f t="shared" si="18"/>
        <v>-0.62477333333333318</v>
      </c>
      <c r="AY16" s="47">
        <f t="shared" si="18"/>
        <v>-0.84860000000000024</v>
      </c>
      <c r="AZ16" s="47">
        <f t="shared" si="18"/>
        <v>-0.36261333333333357</v>
      </c>
      <c r="BA16" s="47">
        <f t="shared" si="18"/>
        <v>-0.48873333333333352</v>
      </c>
      <c r="BB16" s="47">
        <f t="shared" si="18"/>
        <v>-0.42322222222222233</v>
      </c>
      <c r="BC16" s="47">
        <f t="shared" si="18"/>
        <v>-0.54559999999999997</v>
      </c>
      <c r="BD16" s="47" t="e">
        <f t="shared" si="18"/>
        <v>#N/A</v>
      </c>
    </row>
    <row r="17" spans="1:56" x14ac:dyDescent="0.25">
      <c r="A17" s="104" t="s">
        <v>43</v>
      </c>
      <c r="B17" s="105"/>
      <c r="C17" s="48" t="e">
        <f>C16*$B$26*C15</f>
        <v>#N/A</v>
      </c>
      <c r="D17" s="48">
        <f>IF((D16*$B$26*D15)&gt;0,(D16*$B$26*D15),0)</f>
        <v>121.14169999999994</v>
      </c>
      <c r="E17" s="48">
        <f>IF((E16*$B$26*E15)&gt;0,(E16*$B$26*E15),0)</f>
        <v>19.450899999999994</v>
      </c>
      <c r="F17" s="48">
        <f t="shared" ref="F17:U17" si="19">IF((F16*$B$26*F15)&gt;0,(F16*$B$26*F15),0)</f>
        <v>0</v>
      </c>
      <c r="G17" s="48">
        <f t="shared" si="19"/>
        <v>0</v>
      </c>
      <c r="H17" s="48">
        <f t="shared" si="19"/>
        <v>0</v>
      </c>
      <c r="I17" s="48">
        <f t="shared" si="19"/>
        <v>366.97463333333366</v>
      </c>
      <c r="J17" s="48">
        <f t="shared" si="19"/>
        <v>0</v>
      </c>
      <c r="K17" s="48">
        <f t="shared" si="19"/>
        <v>0</v>
      </c>
      <c r="L17" s="48" t="e">
        <f t="shared" si="19"/>
        <v>#N/A</v>
      </c>
      <c r="M17" s="48">
        <f>IF((M16*$B$26*M15)&gt;0,(M16*$B$26*M15),0)</f>
        <v>0</v>
      </c>
      <c r="N17" s="48">
        <f t="shared" si="19"/>
        <v>0</v>
      </c>
      <c r="O17" s="48">
        <f t="shared" si="19"/>
        <v>0</v>
      </c>
      <c r="P17" s="48">
        <f t="shared" si="19"/>
        <v>0</v>
      </c>
      <c r="Q17" s="48">
        <f t="shared" si="19"/>
        <v>125.9517000000002</v>
      </c>
      <c r="R17" s="48">
        <f t="shared" si="19"/>
        <v>23.058399999999999</v>
      </c>
      <c r="S17" s="48">
        <f t="shared" si="19"/>
        <v>0</v>
      </c>
      <c r="T17" s="48">
        <f t="shared" si="19"/>
        <v>0</v>
      </c>
      <c r="U17" s="48">
        <f t="shared" si="19"/>
        <v>373.63093333333336</v>
      </c>
      <c r="V17" s="48">
        <f t="shared" ref="V17:AH17" si="20">IF((V16*$B$26*V15)&gt;0,(V16*$B$26*V15),0)</f>
        <v>0</v>
      </c>
      <c r="W17" s="48" t="e">
        <f t="shared" si="20"/>
        <v>#N/A</v>
      </c>
      <c r="X17" s="48">
        <f t="shared" si="20"/>
        <v>0</v>
      </c>
      <c r="Y17" s="48">
        <f t="shared" si="20"/>
        <v>3.6408000000000329</v>
      </c>
      <c r="Z17" s="48">
        <f t="shared" si="20"/>
        <v>0</v>
      </c>
      <c r="AA17" s="48">
        <f t="shared" si="20"/>
        <v>0</v>
      </c>
      <c r="AB17" s="48">
        <f t="shared" si="20"/>
        <v>338.0813333333333</v>
      </c>
      <c r="AC17" s="48" t="e">
        <f t="shared" si="20"/>
        <v>#N/A</v>
      </c>
      <c r="AD17" s="48">
        <f t="shared" si="20"/>
        <v>0</v>
      </c>
      <c r="AE17" s="48">
        <f t="shared" si="20"/>
        <v>0</v>
      </c>
      <c r="AF17" s="48">
        <f t="shared" si="20"/>
        <v>0</v>
      </c>
      <c r="AG17" s="48"/>
      <c r="AH17" s="48">
        <f t="shared" si="20"/>
        <v>0</v>
      </c>
      <c r="AI17" s="48">
        <f t="shared" ref="AI17:AQ17" si="21">IF((AI16*$B$26*AI15)&gt;0,(AI16*$B$26*AI15),0)</f>
        <v>63.857066666666675</v>
      </c>
      <c r="AJ17" s="48">
        <f t="shared" si="21"/>
        <v>0</v>
      </c>
      <c r="AK17" s="48">
        <f t="shared" si="21"/>
        <v>0</v>
      </c>
      <c r="AL17" s="48">
        <f t="shared" si="21"/>
        <v>196.33680000000001</v>
      </c>
      <c r="AM17" s="48">
        <f t="shared" si="21"/>
        <v>0</v>
      </c>
      <c r="AN17" s="48">
        <f t="shared" si="21"/>
        <v>0</v>
      </c>
      <c r="AO17" s="48">
        <f t="shared" si="21"/>
        <v>0</v>
      </c>
      <c r="AP17" s="48">
        <f t="shared" si="21"/>
        <v>0</v>
      </c>
      <c r="AQ17" s="48">
        <f t="shared" si="21"/>
        <v>0</v>
      </c>
      <c r="AR17" s="48">
        <f t="shared" ref="AR17:BD17" si="22">IF((AR16*$B$26*AR15)&gt;0,(AR16*$B$26*AR15),0)</f>
        <v>0</v>
      </c>
      <c r="AS17" s="48">
        <f t="shared" si="22"/>
        <v>0</v>
      </c>
      <c r="AT17" s="48">
        <f t="shared" si="22"/>
        <v>0</v>
      </c>
      <c r="AU17" s="48">
        <f t="shared" si="22"/>
        <v>0</v>
      </c>
      <c r="AV17" s="48">
        <f t="shared" si="22"/>
        <v>0</v>
      </c>
      <c r="AW17" s="48">
        <f t="shared" si="22"/>
        <v>2.2249333333332659</v>
      </c>
      <c r="AX17" s="48">
        <f t="shared" si="22"/>
        <v>0</v>
      </c>
      <c r="AY17" s="48">
        <f t="shared" si="22"/>
        <v>0</v>
      </c>
      <c r="AZ17" s="48">
        <f t="shared" si="22"/>
        <v>0</v>
      </c>
      <c r="BA17" s="48">
        <f t="shared" si="22"/>
        <v>0</v>
      </c>
      <c r="BB17" s="48">
        <f t="shared" si="22"/>
        <v>0</v>
      </c>
      <c r="BC17" s="48">
        <f t="shared" si="22"/>
        <v>0</v>
      </c>
      <c r="BD17" s="48" t="e">
        <f t="shared" si="22"/>
        <v>#N/A</v>
      </c>
    </row>
    <row r="18" spans="1:56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6" x14ac:dyDescent="0.25">
      <c r="A19" s="104" t="s">
        <v>12</v>
      </c>
      <c r="B19" s="105"/>
      <c r="C19" s="47">
        <f>SUM(D19:BC19)</f>
        <v>441.71600000000012</v>
      </c>
      <c r="D19" s="47">
        <f>IF(D14&gt;0,D14,0)</f>
        <v>32.740999999999985</v>
      </c>
      <c r="E19" s="47">
        <f>IF(E14&gt;0,E14,0)</f>
        <v>5.2569999999999979</v>
      </c>
      <c r="F19" s="47">
        <f>IF(F14&gt;0,F14,0)</f>
        <v>0</v>
      </c>
      <c r="G19" s="47">
        <f t="shared" ref="G19:N19" si="23">IF(G14&gt;0,G14,0)</f>
        <v>0</v>
      </c>
      <c r="H19" s="47">
        <f>IF(H14&gt;0,H14,0)</f>
        <v>0</v>
      </c>
      <c r="I19" s="47">
        <f t="shared" si="23"/>
        <v>99.182333333333418</v>
      </c>
      <c r="J19" s="47">
        <f t="shared" si="23"/>
        <v>0</v>
      </c>
      <c r="K19" s="47">
        <f t="shared" si="23"/>
        <v>0</v>
      </c>
      <c r="L19" s="47">
        <f t="shared" si="23"/>
        <v>0</v>
      </c>
      <c r="M19" s="47">
        <f>IF(M14&gt;0,M14,0)</f>
        <v>0</v>
      </c>
      <c r="N19" s="47">
        <f t="shared" si="23"/>
        <v>0</v>
      </c>
      <c r="O19" s="47">
        <f t="shared" ref="O19:U19" si="24">IF(O14&gt;0,O14,0)</f>
        <v>0</v>
      </c>
      <c r="P19" s="47">
        <f t="shared" si="24"/>
        <v>0</v>
      </c>
      <c r="Q19" s="47">
        <f t="shared" si="24"/>
        <v>34.041000000000054</v>
      </c>
      <c r="R19" s="47">
        <f t="shared" si="24"/>
        <v>6.2319999999999993</v>
      </c>
      <c r="S19" s="47">
        <f t="shared" si="24"/>
        <v>0</v>
      </c>
      <c r="T19" s="47">
        <f t="shared" si="24"/>
        <v>0</v>
      </c>
      <c r="U19" s="47">
        <f t="shared" si="24"/>
        <v>100.98133333333334</v>
      </c>
      <c r="V19" s="47">
        <f t="shared" ref="V19:AF19" si="25">IF(V14&gt;0,V14,0)</f>
        <v>0</v>
      </c>
      <c r="W19" s="47">
        <f t="shared" si="25"/>
        <v>0</v>
      </c>
      <c r="X19" s="47">
        <f t="shared" si="25"/>
        <v>0</v>
      </c>
      <c r="Y19" s="47">
        <f t="shared" si="25"/>
        <v>0.98400000000000887</v>
      </c>
      <c r="Z19" s="47">
        <f t="shared" si="25"/>
        <v>0</v>
      </c>
      <c r="AA19" s="47">
        <f t="shared" si="25"/>
        <v>0</v>
      </c>
      <c r="AB19" s="47">
        <f t="shared" si="25"/>
        <v>91.373333333333321</v>
      </c>
      <c r="AC19" s="47">
        <f t="shared" si="25"/>
        <v>0</v>
      </c>
      <c r="AD19" s="47">
        <f t="shared" si="25"/>
        <v>0</v>
      </c>
      <c r="AE19" s="47">
        <f t="shared" si="25"/>
        <v>0</v>
      </c>
      <c r="AF19" s="47">
        <f t="shared" si="25"/>
        <v>0</v>
      </c>
      <c r="AG19" s="47"/>
      <c r="AH19" s="47">
        <f>IF(AH14&gt;0,AH14,0)</f>
        <v>0</v>
      </c>
      <c r="AI19" s="47">
        <f t="shared" ref="AI19:AQ19" si="26">IF(AI14&gt;0,AI14,0)</f>
        <v>17.25866666666667</v>
      </c>
      <c r="AJ19" s="47">
        <f t="shared" si="26"/>
        <v>0</v>
      </c>
      <c r="AK19" s="47">
        <f t="shared" si="26"/>
        <v>0</v>
      </c>
      <c r="AL19" s="47">
        <f t="shared" si="26"/>
        <v>53.064</v>
      </c>
      <c r="AM19" s="47">
        <f t="shared" si="26"/>
        <v>0</v>
      </c>
      <c r="AN19" s="47">
        <f t="shared" si="26"/>
        <v>0</v>
      </c>
      <c r="AO19" s="47">
        <f t="shared" si="26"/>
        <v>0</v>
      </c>
      <c r="AP19" s="47">
        <f t="shared" si="26"/>
        <v>0</v>
      </c>
      <c r="AQ19" s="47">
        <f t="shared" si="26"/>
        <v>0</v>
      </c>
      <c r="AR19" s="47">
        <f t="shared" ref="AR19:BD19" si="27">IF(AR14&gt;0,AR14,0)</f>
        <v>0</v>
      </c>
      <c r="AS19" s="47">
        <f t="shared" si="27"/>
        <v>0</v>
      </c>
      <c r="AT19" s="47">
        <f t="shared" si="27"/>
        <v>0</v>
      </c>
      <c r="AU19" s="47">
        <f t="shared" si="27"/>
        <v>0</v>
      </c>
      <c r="AV19" s="47">
        <f t="shared" si="27"/>
        <v>0</v>
      </c>
      <c r="AW19" s="47">
        <f t="shared" si="27"/>
        <v>0.60133333333331507</v>
      </c>
      <c r="AX19" s="47">
        <f t="shared" si="27"/>
        <v>0</v>
      </c>
      <c r="AY19" s="47">
        <f t="shared" si="27"/>
        <v>0</v>
      </c>
      <c r="AZ19" s="47">
        <f t="shared" si="27"/>
        <v>0</v>
      </c>
      <c r="BA19" s="47">
        <f t="shared" si="27"/>
        <v>0</v>
      </c>
      <c r="BB19" s="47">
        <f t="shared" si="27"/>
        <v>0</v>
      </c>
      <c r="BC19" s="47">
        <f t="shared" si="27"/>
        <v>0</v>
      </c>
      <c r="BD19" s="47">
        <f t="shared" si="27"/>
        <v>0</v>
      </c>
    </row>
    <row r="20" spans="1:56" x14ac:dyDescent="0.25">
      <c r="A20" s="104" t="s">
        <v>42</v>
      </c>
      <c r="B20" s="105"/>
      <c r="C20" s="45">
        <f>SUM(D20:BC20)</f>
        <v>2475</v>
      </c>
      <c r="D20" s="45">
        <f>IF(D14&gt;0,D15,0)</f>
        <v>250</v>
      </c>
      <c r="E20" s="45">
        <f>IF(E14&gt;0,E15,0)</f>
        <v>100</v>
      </c>
      <c r="F20" s="45">
        <f t="shared" ref="F20:N20" si="28">IF(F14&gt;0,F15,0)</f>
        <v>0</v>
      </c>
      <c r="G20" s="45">
        <f t="shared" si="28"/>
        <v>0</v>
      </c>
      <c r="H20" s="45">
        <f t="shared" si="28"/>
        <v>0</v>
      </c>
      <c r="I20" s="45">
        <f t="shared" si="28"/>
        <v>500</v>
      </c>
      <c r="J20" s="45">
        <f>IF(J14&gt;0,J15,0)</f>
        <v>0</v>
      </c>
      <c r="K20" s="45">
        <f t="shared" si="28"/>
        <v>0</v>
      </c>
      <c r="L20" s="45">
        <f t="shared" si="28"/>
        <v>0</v>
      </c>
      <c r="M20" s="45">
        <f t="shared" si="28"/>
        <v>0</v>
      </c>
      <c r="N20" s="45">
        <f t="shared" si="28"/>
        <v>0</v>
      </c>
      <c r="O20" s="45">
        <f t="shared" ref="O20:U20" si="29">IF(O14&gt;0,O15,0)</f>
        <v>0</v>
      </c>
      <c r="P20" s="45">
        <f t="shared" si="29"/>
        <v>0</v>
      </c>
      <c r="Q20" s="45">
        <f t="shared" si="29"/>
        <v>350</v>
      </c>
      <c r="R20" s="45">
        <f t="shared" si="29"/>
        <v>200</v>
      </c>
      <c r="S20" s="45">
        <f t="shared" si="29"/>
        <v>0</v>
      </c>
      <c r="T20" s="45">
        <f t="shared" si="29"/>
        <v>0</v>
      </c>
      <c r="U20" s="45">
        <f t="shared" si="29"/>
        <v>150</v>
      </c>
      <c r="V20" s="45">
        <f t="shared" ref="V20:AH20" si="30">IF(V14&gt;0,V15,0)</f>
        <v>0</v>
      </c>
      <c r="W20" s="45">
        <f t="shared" si="30"/>
        <v>0</v>
      </c>
      <c r="X20" s="45">
        <f t="shared" si="30"/>
        <v>0</v>
      </c>
      <c r="Y20" s="45">
        <f t="shared" si="30"/>
        <v>100</v>
      </c>
      <c r="Z20" s="45">
        <f t="shared" si="30"/>
        <v>0</v>
      </c>
      <c r="AA20" s="45">
        <f t="shared" si="30"/>
        <v>0</v>
      </c>
      <c r="AB20" s="45">
        <f t="shared" si="30"/>
        <v>100</v>
      </c>
      <c r="AC20" s="45">
        <f t="shared" si="30"/>
        <v>0</v>
      </c>
      <c r="AD20" s="45">
        <f t="shared" si="30"/>
        <v>0</v>
      </c>
      <c r="AE20" s="45">
        <f t="shared" si="30"/>
        <v>0</v>
      </c>
      <c r="AF20" s="45">
        <f t="shared" si="30"/>
        <v>0</v>
      </c>
      <c r="AG20" s="45"/>
      <c r="AH20" s="45">
        <f t="shared" si="30"/>
        <v>0</v>
      </c>
      <c r="AI20" s="45">
        <f t="shared" ref="AI20:AQ20" si="31">IF(AI14&gt;0,AI15,0)</f>
        <v>450</v>
      </c>
      <c r="AJ20" s="45">
        <f t="shared" si="31"/>
        <v>0</v>
      </c>
      <c r="AK20" s="45">
        <f t="shared" si="31"/>
        <v>0</v>
      </c>
      <c r="AL20" s="45">
        <f t="shared" si="31"/>
        <v>75</v>
      </c>
      <c r="AM20" s="45">
        <f t="shared" si="31"/>
        <v>0</v>
      </c>
      <c r="AN20" s="45">
        <f t="shared" si="31"/>
        <v>0</v>
      </c>
      <c r="AO20" s="45">
        <f t="shared" si="31"/>
        <v>0</v>
      </c>
      <c r="AP20" s="45">
        <f t="shared" si="31"/>
        <v>0</v>
      </c>
      <c r="AQ20" s="45">
        <f t="shared" si="31"/>
        <v>0</v>
      </c>
      <c r="AR20" s="45">
        <f t="shared" ref="AR20:BD20" si="32">IF(AR14&gt;0,AR15,0)</f>
        <v>0</v>
      </c>
      <c r="AS20" s="45">
        <f t="shared" si="32"/>
        <v>0</v>
      </c>
      <c r="AT20" s="45">
        <f t="shared" si="32"/>
        <v>0</v>
      </c>
      <c r="AU20" s="45">
        <f t="shared" si="32"/>
        <v>0</v>
      </c>
      <c r="AV20" s="45">
        <f t="shared" si="32"/>
        <v>0</v>
      </c>
      <c r="AW20" s="45">
        <f t="shared" si="32"/>
        <v>200</v>
      </c>
      <c r="AX20" s="45">
        <f t="shared" si="32"/>
        <v>0</v>
      </c>
      <c r="AY20" s="45">
        <f t="shared" si="32"/>
        <v>0</v>
      </c>
      <c r="AZ20" s="45">
        <f t="shared" si="32"/>
        <v>0</v>
      </c>
      <c r="BA20" s="45">
        <f t="shared" si="32"/>
        <v>0</v>
      </c>
      <c r="BB20" s="45">
        <f t="shared" si="32"/>
        <v>0</v>
      </c>
      <c r="BC20" s="45">
        <f t="shared" si="32"/>
        <v>0</v>
      </c>
      <c r="BD20" s="45">
        <f t="shared" si="32"/>
        <v>0</v>
      </c>
    </row>
    <row r="21" spans="1:56" x14ac:dyDescent="0.25">
      <c r="A21" s="104" t="s">
        <v>41</v>
      </c>
      <c r="B21" s="105"/>
      <c r="C21" s="49">
        <f>(C19/$B$25)/C20</f>
        <v>0.17847111111111116</v>
      </c>
      <c r="D21" s="49">
        <f t="shared" ref="D21:T21" si="33">IF(((D14/$B$25)/D15)&gt;0,((D14/$B$25)/D15),)</f>
        <v>0.13096399999999994</v>
      </c>
      <c r="E21" s="49">
        <f t="shared" si="33"/>
        <v>5.2569999999999978E-2</v>
      </c>
      <c r="F21" s="49">
        <f t="shared" si="33"/>
        <v>0</v>
      </c>
      <c r="G21" s="49">
        <f t="shared" si="33"/>
        <v>0</v>
      </c>
      <c r="H21" s="49">
        <f t="shared" si="33"/>
        <v>0</v>
      </c>
      <c r="I21" s="49">
        <f t="shared" si="33"/>
        <v>0.19836466666666683</v>
      </c>
      <c r="J21" s="49">
        <f t="shared" si="33"/>
        <v>0</v>
      </c>
      <c r="K21" s="49">
        <f t="shared" si="33"/>
        <v>0</v>
      </c>
      <c r="L21" s="49" t="e">
        <f t="shared" si="33"/>
        <v>#N/A</v>
      </c>
      <c r="M21" s="49">
        <f>IF(((M14/$B$25)/M15)&gt;0,((M14/$B$25)/M15),)</f>
        <v>0</v>
      </c>
      <c r="N21" s="49">
        <f t="shared" si="33"/>
        <v>0</v>
      </c>
      <c r="O21" s="49">
        <f t="shared" si="33"/>
        <v>0</v>
      </c>
      <c r="P21" s="49">
        <f t="shared" si="33"/>
        <v>0</v>
      </c>
      <c r="Q21" s="49">
        <f t="shared" si="33"/>
        <v>9.7260000000000152E-2</v>
      </c>
      <c r="R21" s="49">
        <f t="shared" si="33"/>
        <v>3.1159999999999997E-2</v>
      </c>
      <c r="S21" s="49">
        <f t="shared" si="33"/>
        <v>0</v>
      </c>
      <c r="T21" s="49">
        <f t="shared" si="33"/>
        <v>0</v>
      </c>
      <c r="U21" s="49">
        <f>IF(((U14/$B$25)/U15)&gt;0,((U14/$B$25)/U15),)</f>
        <v>0.67320888888888897</v>
      </c>
      <c r="V21" s="49">
        <f t="shared" ref="V21:AH21" si="34">IF(((V14/$B$25)/V15)&gt;0,((V14/$B$25)/V15),)</f>
        <v>0</v>
      </c>
      <c r="W21" s="49" t="e">
        <f t="shared" si="34"/>
        <v>#N/A</v>
      </c>
      <c r="X21" s="49">
        <f t="shared" si="34"/>
        <v>0</v>
      </c>
      <c r="Y21" s="49">
        <f t="shared" si="34"/>
        <v>9.8400000000000883E-3</v>
      </c>
      <c r="Z21" s="49">
        <f t="shared" si="34"/>
        <v>0</v>
      </c>
      <c r="AA21" s="49">
        <f t="shared" si="34"/>
        <v>0</v>
      </c>
      <c r="AB21" s="49">
        <f t="shared" si="34"/>
        <v>0.91373333333333318</v>
      </c>
      <c r="AC21" s="49" t="e">
        <f t="shared" si="34"/>
        <v>#N/A</v>
      </c>
      <c r="AD21" s="49">
        <f t="shared" si="34"/>
        <v>0</v>
      </c>
      <c r="AE21" s="49">
        <f t="shared" si="34"/>
        <v>0</v>
      </c>
      <c r="AF21" s="49">
        <f t="shared" si="34"/>
        <v>0</v>
      </c>
      <c r="AG21" s="49"/>
      <c r="AH21" s="49">
        <f t="shared" si="34"/>
        <v>0</v>
      </c>
      <c r="AI21" s="49">
        <f t="shared" ref="AI21:AQ21" si="35">IF(((AI14/$B$25)/AI15)&gt;0,((AI14/$B$25)/AI15),)</f>
        <v>3.8352592592592598E-2</v>
      </c>
      <c r="AJ21" s="49">
        <f t="shared" si="35"/>
        <v>0</v>
      </c>
      <c r="AK21" s="49">
        <f>IF(((AK14/$B$25)/AK15)&gt;0,((AK14/$B$25)/AK15),)</f>
        <v>0</v>
      </c>
      <c r="AL21" s="49">
        <f t="shared" si="35"/>
        <v>0.70752000000000004</v>
      </c>
      <c r="AM21" s="49">
        <f t="shared" si="35"/>
        <v>0</v>
      </c>
      <c r="AN21" s="49">
        <f t="shared" si="35"/>
        <v>0</v>
      </c>
      <c r="AO21" s="49">
        <f t="shared" si="35"/>
        <v>0</v>
      </c>
      <c r="AP21" s="49">
        <f t="shared" si="35"/>
        <v>0</v>
      </c>
      <c r="AQ21" s="49">
        <f t="shared" si="35"/>
        <v>0</v>
      </c>
      <c r="AR21" s="49">
        <f t="shared" ref="AR21:BD21" si="36">IF(((AR14/$B$25)/AR15)&gt;0,((AR14/$B$25)/AR15),)</f>
        <v>0</v>
      </c>
      <c r="AS21" s="49">
        <f t="shared" si="36"/>
        <v>0</v>
      </c>
      <c r="AT21" s="49">
        <f t="shared" si="36"/>
        <v>0</v>
      </c>
      <c r="AU21" s="49">
        <f t="shared" si="36"/>
        <v>0</v>
      </c>
      <c r="AV21" s="49">
        <f t="shared" si="36"/>
        <v>0</v>
      </c>
      <c r="AW21" s="49">
        <f t="shared" si="36"/>
        <v>3.0066666666665755E-3</v>
      </c>
      <c r="AX21" s="49">
        <f t="shared" si="36"/>
        <v>0</v>
      </c>
      <c r="AY21" s="49">
        <f t="shared" si="36"/>
        <v>0</v>
      </c>
      <c r="AZ21" s="49">
        <f t="shared" si="36"/>
        <v>0</v>
      </c>
      <c r="BA21" s="49">
        <f t="shared" si="36"/>
        <v>0</v>
      </c>
      <c r="BB21" s="49">
        <f t="shared" si="36"/>
        <v>0</v>
      </c>
      <c r="BC21" s="49">
        <f t="shared" si="36"/>
        <v>0</v>
      </c>
      <c r="BD21" s="49" t="e">
        <f t="shared" si="36"/>
        <v>#N/A</v>
      </c>
    </row>
    <row r="22" spans="1:56" x14ac:dyDescent="0.25">
      <c r="A22" s="104" t="s">
        <v>10</v>
      </c>
      <c r="B22" s="105"/>
      <c r="C22" s="50" t="e">
        <f>SUM(D22:BC22)</f>
        <v>#N/A</v>
      </c>
      <c r="D22" s="50">
        <f>IF(D17&gt;0,IF(D16&gt;1,D20*$B$26,D17),0)</f>
        <v>121.14169999999994</v>
      </c>
      <c r="E22" s="50">
        <f>IF(E17&gt;0,IF(E16&gt;1,E20*$B$26,E17),0)</f>
        <v>19.450899999999994</v>
      </c>
      <c r="F22" s="50">
        <f>IF(F17&gt;0,IF(F16&gt;1,F20*$B$26,F17),0)</f>
        <v>0</v>
      </c>
      <c r="G22" s="50">
        <f t="shared" ref="G22:T22" si="37">IF(G17&gt;0,IF(G16&gt;1,G20*$B$26,G17),0)</f>
        <v>0</v>
      </c>
      <c r="H22" s="50">
        <f>IF(H17&gt;0,IF(H16&gt;1,H20*$B$26,H17),0)</f>
        <v>0</v>
      </c>
      <c r="I22" s="50">
        <f t="shared" si="37"/>
        <v>366.97463333333366</v>
      </c>
      <c r="J22" s="50">
        <f t="shared" si="37"/>
        <v>0</v>
      </c>
      <c r="K22" s="50">
        <f t="shared" si="37"/>
        <v>0</v>
      </c>
      <c r="L22" s="50" t="e">
        <f t="shared" si="37"/>
        <v>#N/A</v>
      </c>
      <c r="M22" s="50">
        <f>IF(M17&gt;0,IF(M16&gt;1,M20*$B$26,M17),0)</f>
        <v>0</v>
      </c>
      <c r="N22" s="50">
        <f t="shared" si="37"/>
        <v>0</v>
      </c>
      <c r="O22" s="50">
        <f t="shared" si="37"/>
        <v>0</v>
      </c>
      <c r="P22" s="50">
        <f t="shared" si="37"/>
        <v>0</v>
      </c>
      <c r="Q22" s="50">
        <f t="shared" si="37"/>
        <v>125.9517000000002</v>
      </c>
      <c r="R22" s="50">
        <f t="shared" si="37"/>
        <v>23.058399999999999</v>
      </c>
      <c r="S22" s="50">
        <f t="shared" si="37"/>
        <v>0</v>
      </c>
      <c r="T22" s="50">
        <f t="shared" si="37"/>
        <v>0</v>
      </c>
      <c r="U22" s="50">
        <f>IF(U17&gt;0,IF(U16&gt;1,U20*$B$26,U17),0)</f>
        <v>373.63093333333336</v>
      </c>
      <c r="V22" s="50">
        <f t="shared" ref="V22:BB22" si="38">IF(V17&gt;0,IF(V16&gt;1,V20*$B$26,V17),0)</f>
        <v>0</v>
      </c>
      <c r="W22" s="50" t="e">
        <f t="shared" si="38"/>
        <v>#N/A</v>
      </c>
      <c r="X22" s="50">
        <f t="shared" si="38"/>
        <v>0</v>
      </c>
      <c r="Y22" s="50">
        <f t="shared" si="38"/>
        <v>3.6408000000000329</v>
      </c>
      <c r="Z22" s="50">
        <f t="shared" si="38"/>
        <v>0</v>
      </c>
      <c r="AA22" s="50">
        <f t="shared" si="38"/>
        <v>0</v>
      </c>
      <c r="AB22" s="50">
        <f t="shared" si="38"/>
        <v>338.0813333333333</v>
      </c>
      <c r="AC22" s="50" t="e">
        <f t="shared" si="38"/>
        <v>#N/A</v>
      </c>
      <c r="AD22" s="50">
        <f t="shared" si="38"/>
        <v>0</v>
      </c>
      <c r="AE22" s="50">
        <f t="shared" si="38"/>
        <v>0</v>
      </c>
      <c r="AF22" s="50">
        <f t="shared" si="38"/>
        <v>0</v>
      </c>
      <c r="AG22" s="50"/>
      <c r="AH22" s="50">
        <f t="shared" si="38"/>
        <v>0</v>
      </c>
      <c r="AI22" s="50">
        <f t="shared" si="38"/>
        <v>63.857066666666675</v>
      </c>
      <c r="AJ22" s="50">
        <f>IF(AJ17&gt;0,IF(AJ16&gt;1,AJ20*$B$26,AJ17),0)</f>
        <v>0</v>
      </c>
      <c r="AK22" s="50">
        <f t="shared" si="38"/>
        <v>0</v>
      </c>
      <c r="AL22" s="50">
        <f t="shared" si="38"/>
        <v>196.33680000000001</v>
      </c>
      <c r="AM22" s="50">
        <f t="shared" si="38"/>
        <v>0</v>
      </c>
      <c r="AN22" s="50">
        <f t="shared" si="38"/>
        <v>0</v>
      </c>
      <c r="AO22" s="50">
        <f t="shared" si="38"/>
        <v>0</v>
      </c>
      <c r="AP22" s="50">
        <f t="shared" si="38"/>
        <v>0</v>
      </c>
      <c r="AQ22" s="50">
        <f t="shared" si="38"/>
        <v>0</v>
      </c>
      <c r="AR22" s="50">
        <f t="shared" si="38"/>
        <v>0</v>
      </c>
      <c r="AS22" s="50">
        <f t="shared" si="38"/>
        <v>0</v>
      </c>
      <c r="AT22" s="50">
        <f t="shared" si="38"/>
        <v>0</v>
      </c>
      <c r="AU22" s="50">
        <f t="shared" si="38"/>
        <v>0</v>
      </c>
      <c r="AV22" s="50">
        <f t="shared" si="38"/>
        <v>0</v>
      </c>
      <c r="AW22" s="50">
        <f t="shared" si="38"/>
        <v>2.2249333333332659</v>
      </c>
      <c r="AX22" s="50">
        <f t="shared" si="38"/>
        <v>0</v>
      </c>
      <c r="AY22" s="50">
        <f t="shared" si="38"/>
        <v>0</v>
      </c>
      <c r="AZ22" s="50">
        <f t="shared" si="38"/>
        <v>0</v>
      </c>
      <c r="BA22" s="50">
        <f t="shared" si="38"/>
        <v>0</v>
      </c>
      <c r="BB22" s="50">
        <f t="shared" si="38"/>
        <v>0</v>
      </c>
      <c r="BC22" s="50">
        <f>IF(BC17&gt;0,IF(BC16&gt;1,BC20*$B$26,BC17),0)</f>
        <v>0</v>
      </c>
      <c r="BD22" s="50" t="e">
        <f>IF(BD17&gt;0,IF(BD16&gt;1,BD20*$B$26,BD17),0)</f>
        <v>#N/A</v>
      </c>
    </row>
    <row r="23" spans="1:56" ht="15.75" thickBot="1" x14ac:dyDescent="0.3">
      <c r="A23" s="104" t="s">
        <v>11</v>
      </c>
      <c r="B23" s="105"/>
      <c r="C23" s="51">
        <f>SUM(D23:BC23)</f>
        <v>4571.7606000000014</v>
      </c>
      <c r="D23" s="51">
        <f>IF(D14&gt;0,D14*$B$27,0)</f>
        <v>338.86934999999983</v>
      </c>
      <c r="E23" s="51">
        <f>IF(E14&gt;0,E14*$B$27,0)</f>
        <v>54.409949999999974</v>
      </c>
      <c r="F23" s="51">
        <f>IF(F14&gt;0,F14*$B$27,0)</f>
        <v>0</v>
      </c>
      <c r="G23" s="51">
        <f t="shared" ref="G23:U23" si="39">IF(G14&gt;0,G14*$B$27,0)</f>
        <v>0</v>
      </c>
      <c r="H23" s="51">
        <f t="shared" si="39"/>
        <v>0</v>
      </c>
      <c r="I23" s="51">
        <f t="shared" si="39"/>
        <v>1026.5371500000008</v>
      </c>
      <c r="J23" s="51">
        <f t="shared" si="39"/>
        <v>0</v>
      </c>
      <c r="K23" s="51">
        <f t="shared" si="39"/>
        <v>0</v>
      </c>
      <c r="L23" s="51">
        <f t="shared" si="39"/>
        <v>0</v>
      </c>
      <c r="M23" s="51">
        <f>IF(M14&gt;0,M14*$B$27,0)</f>
        <v>0</v>
      </c>
      <c r="N23" s="51">
        <f t="shared" si="39"/>
        <v>0</v>
      </c>
      <c r="O23" s="51">
        <f t="shared" si="39"/>
        <v>0</v>
      </c>
      <c r="P23" s="51">
        <f t="shared" si="39"/>
        <v>0</v>
      </c>
      <c r="Q23" s="51">
        <f t="shared" si="39"/>
        <v>352.32435000000055</v>
      </c>
      <c r="R23" s="51">
        <f t="shared" si="39"/>
        <v>64.501199999999997</v>
      </c>
      <c r="S23" s="51">
        <f t="shared" si="39"/>
        <v>0</v>
      </c>
      <c r="T23" s="51">
        <f t="shared" si="39"/>
        <v>0</v>
      </c>
      <c r="U23" s="51">
        <f t="shared" si="39"/>
        <v>1045.1568</v>
      </c>
      <c r="V23" s="51">
        <f t="shared" ref="V23:AH23" si="40">IF(V14&gt;0,V14*$B$27,0)</f>
        <v>0</v>
      </c>
      <c r="W23" s="51">
        <f t="shared" si="40"/>
        <v>0</v>
      </c>
      <c r="X23" s="51">
        <f t="shared" si="40"/>
        <v>0</v>
      </c>
      <c r="Y23" s="51">
        <f t="shared" si="40"/>
        <v>10.184400000000091</v>
      </c>
      <c r="Z23" s="51">
        <f t="shared" si="40"/>
        <v>0</v>
      </c>
      <c r="AA23" s="51">
        <f t="shared" si="40"/>
        <v>0</v>
      </c>
      <c r="AB23" s="51">
        <f>IF(AB14&gt;0,AB14*$B$27,0)</f>
        <v>945.71399999999983</v>
      </c>
      <c r="AC23" s="51">
        <f t="shared" si="40"/>
        <v>0</v>
      </c>
      <c r="AD23" s="51">
        <f t="shared" si="40"/>
        <v>0</v>
      </c>
      <c r="AE23" s="51">
        <f t="shared" si="40"/>
        <v>0</v>
      </c>
      <c r="AF23" s="51">
        <f t="shared" si="40"/>
        <v>0</v>
      </c>
      <c r="AG23" s="51"/>
      <c r="AH23" s="51">
        <f t="shared" si="40"/>
        <v>0</v>
      </c>
      <c r="AI23" s="51">
        <f t="shared" ref="AI23:AQ23" si="41">IF(AI14&gt;0,AI14*$B$27,0)</f>
        <v>178.62720000000002</v>
      </c>
      <c r="AJ23" s="51">
        <f t="shared" si="41"/>
        <v>0</v>
      </c>
      <c r="AK23" s="51">
        <f t="shared" si="41"/>
        <v>0</v>
      </c>
      <c r="AL23" s="51">
        <f t="shared" si="41"/>
        <v>549.2124</v>
      </c>
      <c r="AM23" s="51">
        <f t="shared" si="41"/>
        <v>0</v>
      </c>
      <c r="AN23" s="51">
        <f t="shared" si="41"/>
        <v>0</v>
      </c>
      <c r="AO23" s="51">
        <f t="shared" si="41"/>
        <v>0</v>
      </c>
      <c r="AP23" s="51">
        <f t="shared" si="41"/>
        <v>0</v>
      </c>
      <c r="AQ23" s="51">
        <f t="shared" si="41"/>
        <v>0</v>
      </c>
      <c r="AR23" s="51">
        <f t="shared" ref="AR23:BD23" si="42">IF(AR14&gt;0,AR14*$B$27,0)</f>
        <v>0</v>
      </c>
      <c r="AS23" s="51">
        <f t="shared" si="42"/>
        <v>0</v>
      </c>
      <c r="AT23" s="51">
        <f t="shared" si="42"/>
        <v>0</v>
      </c>
      <c r="AU23" s="51">
        <f t="shared" si="42"/>
        <v>0</v>
      </c>
      <c r="AV23" s="51">
        <f t="shared" si="42"/>
        <v>0</v>
      </c>
      <c r="AW23" s="51">
        <f t="shared" si="42"/>
        <v>6.2237999999998106</v>
      </c>
      <c r="AX23" s="51">
        <f t="shared" si="42"/>
        <v>0</v>
      </c>
      <c r="AY23" s="51">
        <f t="shared" si="42"/>
        <v>0</v>
      </c>
      <c r="AZ23" s="51">
        <f t="shared" si="42"/>
        <v>0</v>
      </c>
      <c r="BA23" s="51">
        <f t="shared" si="42"/>
        <v>0</v>
      </c>
      <c r="BB23" s="51">
        <f t="shared" si="42"/>
        <v>0</v>
      </c>
      <c r="BC23" s="51">
        <f t="shared" si="42"/>
        <v>0</v>
      </c>
      <c r="BD23" s="51">
        <f t="shared" si="42"/>
        <v>0</v>
      </c>
    </row>
    <row r="25" spans="1:56" x14ac:dyDescent="0.25">
      <c r="A25" s="2" t="s">
        <v>2</v>
      </c>
      <c r="B25" s="55">
        <v>1</v>
      </c>
      <c r="D25" s="97"/>
      <c r="E25" s="97"/>
    </row>
    <row r="26" spans="1:56" x14ac:dyDescent="0.25">
      <c r="A26" s="2" t="s">
        <v>13</v>
      </c>
      <c r="B26" s="68">
        <v>3.7</v>
      </c>
      <c r="F26" s="97"/>
    </row>
    <row r="27" spans="1:56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F20:T21 C14:T14 D16:E16 C17:E17 F16:T17 D15:BC15 V16:BC17 V14:BC14 V20:BC21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U16:U17 U14">
    <cfRule type="cellIs" dxfId="28" priority="4" operator="lessThanOrEqual">
      <formula>0</formula>
    </cfRule>
  </conditionalFormatting>
  <conditionalFormatting sqref="U21">
    <cfRule type="cellIs" dxfId="27" priority="3" operator="lessThanOrEqual">
      <formula>0</formula>
    </cfRule>
  </conditionalFormatting>
  <conditionalFormatting sqref="U20">
    <cfRule type="cellIs" dxfId="26" priority="2" operator="lessThanOrEqual">
      <formula>0</formula>
    </cfRule>
  </conditionalFormatting>
  <conditionalFormatting sqref="BD14:BD17 BD20:BD21">
    <cfRule type="cellIs" dxfId="25" priority="1" operator="lessThanOrEqual">
      <formula>0</formula>
    </cfRule>
  </conditionalFormatting>
  <pageMargins left="0.25" right="0.25" top="0.75" bottom="0.75" header="0.3" footer="0.3"/>
  <pageSetup scale="83" fitToWidth="0" orientation="landscape" r:id="rId1"/>
  <headerFooter>
    <oddHeader xml:space="preserve">&amp;CJanuary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2021-02-16T14:54:56Z</cp:lastPrinted>
  <dcterms:created xsi:type="dcterms:W3CDTF">2016-06-21T14:19:41Z</dcterms:created>
  <dcterms:modified xsi:type="dcterms:W3CDTF">2021-11-05T19:53:15Z</dcterms:modified>
</cp:coreProperties>
</file>