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C9537B2F-98DF-493C-8FC2-C820F124395E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Data'!$A$1:$AQ$27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AD12" i="17" l="1"/>
  <c r="AD9" i="17"/>
  <c r="D12" i="17"/>
  <c r="D9" i="17"/>
  <c r="D14" i="17" l="1"/>
  <c r="I12" i="17"/>
  <c r="J9" i="17"/>
  <c r="E9" i="17"/>
  <c r="AD14" i="17"/>
  <c r="AD23" i="17" l="1"/>
  <c r="AD19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H15" i="17" l="1"/>
  <c r="E15" i="17"/>
  <c r="F15" i="17"/>
  <c r="G15" i="17"/>
  <c r="H15" i="17"/>
  <c r="I15" i="17"/>
  <c r="Q15" i="17"/>
  <c r="Y15" i="17"/>
  <c r="AG15" i="17"/>
  <c r="AP15" i="17"/>
  <c r="R15" i="17"/>
  <c r="Z15" i="17"/>
  <c r="AI15" i="17"/>
  <c r="AQ15" i="17"/>
  <c r="S15" i="17"/>
  <c r="AA15" i="17"/>
  <c r="AJ15" i="17"/>
  <c r="D15" i="17"/>
  <c r="L15" i="17"/>
  <c r="T15" i="17"/>
  <c r="AB15" i="17"/>
  <c r="AK15" i="17"/>
  <c r="M15" i="17"/>
  <c r="U15" i="17"/>
  <c r="AC15" i="17"/>
  <c r="AL15" i="17"/>
  <c r="N15" i="17"/>
  <c r="V15" i="17"/>
  <c r="AD15" i="17"/>
  <c r="AD20" i="17" s="1"/>
  <c r="AM15" i="17"/>
  <c r="O15" i="17"/>
  <c r="W15" i="17"/>
  <c r="AE15" i="17"/>
  <c r="AN15" i="17"/>
  <c r="P15" i="17"/>
  <c r="X15" i="17"/>
  <c r="AF15" i="17"/>
  <c r="AO15" i="17"/>
  <c r="J15" i="17"/>
  <c r="K15" i="17"/>
  <c r="I1" i="17"/>
  <c r="J1" i="17"/>
  <c r="H1" i="17"/>
  <c r="B43" i="19"/>
  <c r="AH1" i="17" s="1"/>
  <c r="W1" i="17"/>
  <c r="AK1" i="17"/>
  <c r="P1" i="17"/>
  <c r="AF1" i="17"/>
  <c r="AB1" i="17"/>
  <c r="X1" i="17"/>
  <c r="AE1" i="17"/>
  <c r="AL1" i="17"/>
  <c r="AP1" i="17"/>
  <c r="O1" i="17"/>
  <c r="Y1" i="17"/>
  <c r="R1" i="17"/>
  <c r="Z1" i="17"/>
  <c r="AG1" i="17"/>
  <c r="AM1" i="17"/>
  <c r="F1" i="17"/>
  <c r="T1" i="17"/>
  <c r="E1" i="17"/>
  <c r="S1" i="17"/>
  <c r="AA1" i="17"/>
  <c r="AN1" i="17"/>
  <c r="K1" i="17"/>
  <c r="AI1" i="17"/>
  <c r="U1" i="17"/>
  <c r="AC1" i="17"/>
  <c r="AJ1" i="17"/>
  <c r="AO1" i="17"/>
  <c r="AQ1" i="17"/>
  <c r="AD1" i="17"/>
  <c r="Q1" i="17"/>
  <c r="V1" i="17"/>
  <c r="AD21" i="17" l="1"/>
  <c r="AD16" i="17"/>
  <c r="AD17" i="17" s="1"/>
  <c r="AD22" i="17" s="1"/>
  <c r="C3" i="17"/>
  <c r="AQ9" i="17" l="1"/>
  <c r="AQ12" i="17"/>
  <c r="AQ14" i="17" l="1"/>
  <c r="AQ19" i="17" l="1"/>
  <c r="AQ23" i="17"/>
  <c r="C11" i="17" l="1"/>
  <c r="C10" i="17"/>
  <c r="C7" i="17"/>
  <c r="C8" i="17"/>
  <c r="C6" i="17"/>
  <c r="C5" i="17"/>
  <c r="C4" i="17"/>
  <c r="E12" i="17"/>
  <c r="C9" i="17" l="1"/>
  <c r="E14" i="17"/>
  <c r="AQ20" i="17" l="1"/>
  <c r="D1" i="17"/>
  <c r="L1" i="17"/>
  <c r="M1" i="17"/>
  <c r="G1" i="17"/>
  <c r="N1" i="17"/>
  <c r="E21" i="17"/>
  <c r="E23" i="17"/>
  <c r="E19" i="17"/>
  <c r="E20" i="17" l="1"/>
  <c r="AQ21" i="17"/>
  <c r="AQ16" i="17"/>
  <c r="AQ17" i="17" s="1"/>
  <c r="AQ22" i="17" s="1"/>
  <c r="E16" i="17"/>
  <c r="E17" i="17" s="1"/>
  <c r="C15" i="17"/>
  <c r="C11" i="2"/>
  <c r="C8" i="2"/>
  <c r="E22" i="17" l="1"/>
  <c r="AP12" i="17"/>
  <c r="AP9" i="17"/>
  <c r="C12" i="17" l="1"/>
  <c r="C14" i="17" s="1"/>
  <c r="D19" i="17" l="1"/>
  <c r="D23" i="17"/>
  <c r="AO8" i="2" l="1"/>
  <c r="D20" i="17" l="1"/>
  <c r="J12" i="17"/>
  <c r="J14" i="17" l="1"/>
  <c r="AN12" i="17"/>
  <c r="AO12" i="17"/>
  <c r="J19" i="17" l="1"/>
  <c r="J23" i="17"/>
  <c r="AP14" i="17"/>
  <c r="AP16" i="17" l="1"/>
  <c r="AP17" i="17" s="1"/>
  <c r="AP22" i="17" s="1"/>
  <c r="AP20" i="17"/>
  <c r="AP19" i="17"/>
  <c r="AP23" i="17"/>
  <c r="C16" i="17" l="1"/>
  <c r="C17" i="17" s="1"/>
  <c r="AP21" i="17"/>
  <c r="J21" i="17"/>
  <c r="J16" i="17"/>
  <c r="J17" i="17" s="1"/>
  <c r="AO9" i="17" l="1"/>
  <c r="C1" i="14" l="1"/>
  <c r="C1" i="9"/>
  <c r="C1" i="10" l="1"/>
  <c r="AO14" i="17" l="1"/>
  <c r="AO19" i="17" s="1"/>
  <c r="AO23" i="17" l="1"/>
  <c r="AO16" i="17"/>
  <c r="AO17" i="17" s="1"/>
  <c r="AO20" i="17"/>
  <c r="AO21" i="17"/>
  <c r="AO11" i="2"/>
  <c r="AO22" i="17" l="1"/>
  <c r="AM9" i="17" l="1"/>
  <c r="AN9" i="17"/>
  <c r="AM12" i="17"/>
  <c r="AL11" i="2"/>
  <c r="AM11" i="2"/>
  <c r="AN11" i="2"/>
  <c r="AL8" i="2"/>
  <c r="AM8" i="2"/>
  <c r="AN8" i="2"/>
  <c r="AM14" i="17" l="1"/>
  <c r="AM19" i="17" s="1"/>
  <c r="AN14" i="17"/>
  <c r="AN23" i="17" s="1"/>
  <c r="AE9" i="17"/>
  <c r="AF9" i="17"/>
  <c r="AG9" i="17"/>
  <c r="AH9" i="17"/>
  <c r="AI9" i="17"/>
  <c r="AJ9" i="17"/>
  <c r="AK9" i="17"/>
  <c r="AL9" i="17"/>
  <c r="AE12" i="17"/>
  <c r="AF12" i="17"/>
  <c r="AG12" i="17"/>
  <c r="AH12" i="17"/>
  <c r="AI12" i="17"/>
  <c r="AJ12" i="17"/>
  <c r="AK12" i="17"/>
  <c r="AL12" i="17"/>
  <c r="AN19" i="17" l="1"/>
  <c r="AN21" i="17"/>
  <c r="AN16" i="17"/>
  <c r="AN17" i="17" s="1"/>
  <c r="AN22" i="17" s="1"/>
  <c r="AI14" i="17"/>
  <c r="AI16" i="17" s="1"/>
  <c r="AI17" i="17" s="1"/>
  <c r="AM16" i="17"/>
  <c r="AM17" i="17" s="1"/>
  <c r="AM22" i="17" s="1"/>
  <c r="AM21" i="17"/>
  <c r="AM23" i="17"/>
  <c r="AM20" i="17"/>
  <c r="AG14" i="17"/>
  <c r="AG19" i="17" s="1"/>
  <c r="AN20" i="17"/>
  <c r="AJ14" i="17"/>
  <c r="AJ16" i="17" s="1"/>
  <c r="AJ17" i="17" s="1"/>
  <c r="AF14" i="17"/>
  <c r="AF16" i="17" s="1"/>
  <c r="AF17" i="17" s="1"/>
  <c r="AK14" i="17"/>
  <c r="AK23" i="17" s="1"/>
  <c r="AL14" i="17"/>
  <c r="AL20" i="17" s="1"/>
  <c r="AE14" i="17"/>
  <c r="AE19" i="17" s="1"/>
  <c r="AH14" i="17"/>
  <c r="AH20" i="17" s="1"/>
  <c r="AD8" i="2"/>
  <c r="AE8" i="2"/>
  <c r="AF8" i="2"/>
  <c r="AG8" i="2"/>
  <c r="AH8" i="2"/>
  <c r="AI8" i="2"/>
  <c r="AJ8" i="2"/>
  <c r="AK8" i="2"/>
  <c r="AD11" i="2"/>
  <c r="AE11" i="2"/>
  <c r="AF11" i="2"/>
  <c r="AG11" i="2"/>
  <c r="AH11" i="2"/>
  <c r="AI11" i="2"/>
  <c r="AJ11" i="2"/>
  <c r="AK11" i="2"/>
  <c r="AI20" i="17" l="1"/>
  <c r="AI22" i="17" s="1"/>
  <c r="AK16" i="17"/>
  <c r="AK17" i="17" s="1"/>
  <c r="AK21" i="17"/>
  <c r="AF20" i="17"/>
  <c r="AF22" i="17" s="1"/>
  <c r="AI19" i="17"/>
  <c r="AG16" i="17"/>
  <c r="AG17" i="17" s="1"/>
  <c r="AG21" i="17"/>
  <c r="AJ19" i="17"/>
  <c r="AJ21" i="17"/>
  <c r="AI21" i="17"/>
  <c r="AF23" i="17"/>
  <c r="AG23" i="17"/>
  <c r="AI23" i="17"/>
  <c r="AG20" i="17"/>
  <c r="AJ23" i="17"/>
  <c r="AJ20" i="17"/>
  <c r="AJ22" i="17" s="1"/>
  <c r="AF19" i="17"/>
  <c r="AK19" i="17"/>
  <c r="AF21" i="17"/>
  <c r="AK20" i="17"/>
  <c r="AL23" i="17"/>
  <c r="AE23" i="17"/>
  <c r="AH23" i="17"/>
  <c r="AL16" i="17"/>
  <c r="AL17" i="17" s="1"/>
  <c r="AL22" i="17" s="1"/>
  <c r="AE16" i="17"/>
  <c r="AE17" i="17" s="1"/>
  <c r="AK13" i="2"/>
  <c r="AK15" i="2" s="1"/>
  <c r="AK16" i="2" s="1"/>
  <c r="AD13" i="2"/>
  <c r="AD15" i="2" s="1"/>
  <c r="AD16" i="2" s="1"/>
  <c r="AI13" i="2"/>
  <c r="AI15" i="2" s="1"/>
  <c r="AI16" i="2" s="1"/>
  <c r="AH13" i="2"/>
  <c r="AH15" i="2" s="1"/>
  <c r="AH16" i="2" s="1"/>
  <c r="AJ13" i="2"/>
  <c r="AJ15" i="2" s="1"/>
  <c r="AJ16" i="2" s="1"/>
  <c r="AL21" i="17"/>
  <c r="AL19" i="17"/>
  <c r="AE21" i="17"/>
  <c r="AG13" i="2"/>
  <c r="AG15" i="2" s="1"/>
  <c r="AG16" i="2" s="1"/>
  <c r="AE20" i="17"/>
  <c r="AH21" i="17"/>
  <c r="AH16" i="17"/>
  <c r="AH17" i="17" s="1"/>
  <c r="AH22" i="17" s="1"/>
  <c r="AH19" i="17"/>
  <c r="AF13" i="2"/>
  <c r="AF15" i="2" s="1"/>
  <c r="AF16" i="2" s="1"/>
  <c r="AE13" i="2"/>
  <c r="AE15" i="2" s="1"/>
  <c r="AE16" i="2" s="1"/>
  <c r="AE22" i="17" l="1"/>
  <c r="AK22" i="17"/>
  <c r="AG22" i="17"/>
  <c r="S9" i="17"/>
  <c r="T9" i="17"/>
  <c r="U9" i="17"/>
  <c r="V9" i="17"/>
  <c r="W9" i="17"/>
  <c r="X9" i="17"/>
  <c r="Y9" i="17"/>
  <c r="Z9" i="17"/>
  <c r="AA9" i="17"/>
  <c r="AB9" i="17"/>
  <c r="AC9" i="17"/>
  <c r="S12" i="17"/>
  <c r="T12" i="17"/>
  <c r="U12" i="17"/>
  <c r="V12" i="17"/>
  <c r="W12" i="17"/>
  <c r="X12" i="17"/>
  <c r="Y12" i="17"/>
  <c r="Z12" i="17"/>
  <c r="AA12" i="17"/>
  <c r="AB12" i="17"/>
  <c r="AC12" i="17"/>
  <c r="AC14" i="17" l="1"/>
  <c r="AC21" i="17" s="1"/>
  <c r="U14" i="17"/>
  <c r="U21" i="17" s="1"/>
  <c r="AB14" i="17"/>
  <c r="AB23" i="17" s="1"/>
  <c r="T14" i="17"/>
  <c r="T23" i="17" s="1"/>
  <c r="S14" i="17"/>
  <c r="S19" i="17" s="1"/>
  <c r="AA14" i="17"/>
  <c r="AA20" i="17" s="1"/>
  <c r="Z14" i="17"/>
  <c r="Z16" i="17" s="1"/>
  <c r="Z17" i="17" s="1"/>
  <c r="W14" i="17"/>
  <c r="W19" i="17" s="1"/>
  <c r="Y14" i="17"/>
  <c r="Y23" i="17" s="1"/>
  <c r="X14" i="17"/>
  <c r="X20" i="17" s="1"/>
  <c r="V14" i="17"/>
  <c r="V19" i="17" s="1"/>
  <c r="AC19" i="17" l="1"/>
  <c r="AB19" i="17"/>
  <c r="AB20" i="17"/>
  <c r="AB21" i="17"/>
  <c r="AB16" i="17"/>
  <c r="AB17" i="17" s="1"/>
  <c r="U19" i="17"/>
  <c r="T19" i="17"/>
  <c r="S20" i="17"/>
  <c r="T16" i="17"/>
  <c r="T17" i="17" s="1"/>
  <c r="S23" i="17"/>
  <c r="T21" i="17"/>
  <c r="U16" i="17"/>
  <c r="U17" i="17" s="1"/>
  <c r="U20" i="17"/>
  <c r="AC16" i="17"/>
  <c r="AC17" i="17" s="1"/>
  <c r="AC20" i="17"/>
  <c r="U23" i="17"/>
  <c r="AC23" i="17"/>
  <c r="S16" i="17"/>
  <c r="S17" i="17" s="1"/>
  <c r="T20" i="17"/>
  <c r="Z20" i="17"/>
  <c r="Z22" i="17" s="1"/>
  <c r="Z21" i="17"/>
  <c r="S21" i="17"/>
  <c r="W21" i="17"/>
  <c r="AA16" i="17"/>
  <c r="AA17" i="17" s="1"/>
  <c r="AA22" i="17" s="1"/>
  <c r="Y19" i="17"/>
  <c r="Y16" i="17"/>
  <c r="Y17" i="17" s="1"/>
  <c r="W16" i="17"/>
  <c r="W17" i="17" s="1"/>
  <c r="AA19" i="17"/>
  <c r="W20" i="17"/>
  <c r="AA23" i="17"/>
  <c r="Y21" i="17"/>
  <c r="W23" i="17"/>
  <c r="AA21" i="17"/>
  <c r="Y20" i="17"/>
  <c r="V23" i="17"/>
  <c r="Z23" i="17"/>
  <c r="Z19" i="17"/>
  <c r="X19" i="17"/>
  <c r="X23" i="17"/>
  <c r="V21" i="17"/>
  <c r="V16" i="17"/>
  <c r="V17" i="17" s="1"/>
  <c r="V20" i="17"/>
  <c r="X16" i="17"/>
  <c r="X17" i="17" s="1"/>
  <c r="X22" i="17" s="1"/>
  <c r="X21" i="17"/>
  <c r="R11" i="2"/>
  <c r="S11" i="2"/>
  <c r="T11" i="2"/>
  <c r="U11" i="2"/>
  <c r="V11" i="2"/>
  <c r="W11" i="2"/>
  <c r="X11" i="2"/>
  <c r="Y11" i="2"/>
  <c r="Z11" i="2"/>
  <c r="AA11" i="2"/>
  <c r="AB11" i="2"/>
  <c r="AC11" i="2"/>
  <c r="R8" i="2"/>
  <c r="S8" i="2"/>
  <c r="T8" i="2"/>
  <c r="U8" i="2"/>
  <c r="V8" i="2"/>
  <c r="W8" i="2"/>
  <c r="X8" i="2"/>
  <c r="Y8" i="2"/>
  <c r="Z8" i="2"/>
  <c r="AA8" i="2"/>
  <c r="AB8" i="2"/>
  <c r="AC8" i="2"/>
  <c r="Y22" i="17" l="1"/>
  <c r="U22" i="17"/>
  <c r="AC22" i="17"/>
  <c r="W22" i="17"/>
  <c r="AB22" i="17"/>
  <c r="V22" i="17"/>
  <c r="S22" i="17"/>
  <c r="T22" i="17"/>
  <c r="W13" i="2"/>
  <c r="V13" i="2"/>
  <c r="X13" i="2"/>
  <c r="AB13" i="2"/>
  <c r="T13" i="2"/>
  <c r="U13" i="2"/>
  <c r="S13" i="2"/>
  <c r="AA13" i="2"/>
  <c r="AC13" i="2"/>
  <c r="R13" i="2"/>
  <c r="R15" i="2" s="1"/>
  <c r="R16" i="2" s="1"/>
  <c r="Y13" i="2"/>
  <c r="Z13" i="2"/>
  <c r="S15" i="2" l="1"/>
  <c r="S16" i="2" s="1"/>
  <c r="V15" i="2" l="1"/>
  <c r="V16" i="2" s="1"/>
  <c r="U15" i="2"/>
  <c r="U16" i="2" s="1"/>
  <c r="T15" i="2"/>
  <c r="T16" i="2" s="1"/>
  <c r="W15" i="2" l="1"/>
  <c r="W16" i="2" s="1"/>
  <c r="Y15" i="2"/>
  <c r="Y16" i="2" s="1"/>
  <c r="Z15" i="2" l="1"/>
  <c r="Z16" i="2" s="1"/>
  <c r="X15" i="2"/>
  <c r="X16" i="2" s="1"/>
  <c r="AA15" i="2"/>
  <c r="AA16" i="2" s="1"/>
  <c r="R12" i="17"/>
  <c r="R9" i="17"/>
  <c r="Q11" i="2"/>
  <c r="Q8" i="2"/>
  <c r="R14" i="17" l="1"/>
  <c r="R21" i="17" s="1"/>
  <c r="Q13" i="2"/>
  <c r="AB15" i="2"/>
  <c r="AB16" i="2" s="1"/>
  <c r="AC15" i="2"/>
  <c r="AC16" i="2" s="1"/>
  <c r="M9" i="17"/>
  <c r="Q12" i="17"/>
  <c r="Q9" i="17"/>
  <c r="R20" i="17" l="1"/>
  <c r="R16" i="17"/>
  <c r="R17" i="17" s="1"/>
  <c r="R22" i="17" s="1"/>
  <c r="R19" i="17"/>
  <c r="R23" i="17"/>
  <c r="Q14" i="17"/>
  <c r="Q21" i="17" s="1"/>
  <c r="P9" i="17"/>
  <c r="P12" i="17"/>
  <c r="O11" i="2"/>
  <c r="P11" i="2"/>
  <c r="O8" i="2"/>
  <c r="P8" i="2"/>
  <c r="Q19" i="17" l="1"/>
  <c r="Q23" i="17"/>
  <c r="P13" i="2"/>
  <c r="O13" i="2"/>
  <c r="P14" i="17"/>
  <c r="P20" i="17" s="1"/>
  <c r="Q20" i="17"/>
  <c r="Q16" i="17"/>
  <c r="L9" i="17"/>
  <c r="N9" i="17"/>
  <c r="O9" i="17"/>
  <c r="L12" i="17"/>
  <c r="M12" i="17"/>
  <c r="N12" i="17"/>
  <c r="O12" i="17"/>
  <c r="P16" i="17" l="1"/>
  <c r="P17" i="17" s="1"/>
  <c r="P22" i="17" s="1"/>
  <c r="P23" i="17"/>
  <c r="P21" i="17"/>
  <c r="P19" i="17"/>
  <c r="Q17" i="17"/>
  <c r="Q22" i="17" s="1"/>
  <c r="O14" i="17"/>
  <c r="N14" i="17"/>
  <c r="M14" i="17"/>
  <c r="L14" i="17"/>
  <c r="L16" i="17" l="1"/>
  <c r="L17" i="17" s="1"/>
  <c r="M16" i="17"/>
  <c r="M17" i="17" s="1"/>
  <c r="N16" i="17"/>
  <c r="N17" i="17" s="1"/>
  <c r="O16" i="17"/>
  <c r="O17" i="17" s="1"/>
  <c r="O22" i="17" s="1"/>
  <c r="L19" i="17"/>
  <c r="M19" i="17"/>
  <c r="N19" i="17"/>
  <c r="O19" i="17"/>
  <c r="L20" i="17"/>
  <c r="M20" i="17"/>
  <c r="N20" i="17"/>
  <c r="O20" i="17"/>
  <c r="L23" i="17"/>
  <c r="M23" i="17"/>
  <c r="N23" i="17"/>
  <c r="O23" i="17"/>
  <c r="K8" i="2"/>
  <c r="L8" i="2"/>
  <c r="M8" i="2"/>
  <c r="N8" i="2"/>
  <c r="K11" i="2"/>
  <c r="L11" i="2"/>
  <c r="M11" i="2"/>
  <c r="N11" i="2"/>
  <c r="L22" i="17" l="1"/>
  <c r="N22" i="17"/>
  <c r="M22" i="17"/>
  <c r="N21" i="17"/>
  <c r="M21" i="17"/>
  <c r="L21" i="17"/>
  <c r="O21" i="17"/>
  <c r="M13" i="2"/>
  <c r="L13" i="2"/>
  <c r="N13" i="2"/>
  <c r="K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20" i="18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F18" i="18" l="1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K12" i="17"/>
  <c r="H12" i="17"/>
  <c r="G12" i="17"/>
  <c r="F12" i="17"/>
  <c r="K9" i="17"/>
  <c r="I9" i="17"/>
  <c r="H9" i="17"/>
  <c r="G9" i="17"/>
  <c r="F9" i="17"/>
  <c r="N18" i="18" l="1"/>
  <c r="N19" i="18"/>
  <c r="K14" i="17"/>
  <c r="K20" i="17" s="1"/>
  <c r="F14" i="17"/>
  <c r="F23" i="17" s="1"/>
  <c r="G14" i="17"/>
  <c r="G16" i="17" s="1"/>
  <c r="H14" i="17"/>
  <c r="H20" i="17" s="1"/>
  <c r="I14" i="17"/>
  <c r="I11" i="2"/>
  <c r="J11" i="2"/>
  <c r="I8" i="2"/>
  <c r="J8" i="2"/>
  <c r="D16" i="17" l="1"/>
  <c r="D17" i="17" s="1"/>
  <c r="D22" i="17" s="1"/>
  <c r="K19" i="17"/>
  <c r="F20" i="17"/>
  <c r="K23" i="17"/>
  <c r="F21" i="17"/>
  <c r="K21" i="17"/>
  <c r="K16" i="17"/>
  <c r="K17" i="17" s="1"/>
  <c r="K22" i="17" s="1"/>
  <c r="F19" i="17"/>
  <c r="F16" i="17"/>
  <c r="F17" i="17" s="1"/>
  <c r="J13" i="2"/>
  <c r="I13" i="2"/>
  <c r="G17" i="17"/>
  <c r="G20" i="17"/>
  <c r="G21" i="17"/>
  <c r="G23" i="17"/>
  <c r="G19" i="17"/>
  <c r="J20" i="17"/>
  <c r="J22" i="17" s="1"/>
  <c r="H16" i="17"/>
  <c r="H17" i="17" s="1"/>
  <c r="H22" i="17" s="1"/>
  <c r="H21" i="17"/>
  <c r="H19" i="17"/>
  <c r="H23" i="17"/>
  <c r="I16" i="17"/>
  <c r="I17" i="17" s="1"/>
  <c r="I20" i="17"/>
  <c r="I21" i="17"/>
  <c r="I23" i="17"/>
  <c r="I19" i="17"/>
  <c r="C14" i="15"/>
  <c r="C16" i="15" s="1"/>
  <c r="C17" i="15" s="1"/>
  <c r="C14" i="13"/>
  <c r="C16" i="13" s="1"/>
  <c r="C17" i="13" s="1"/>
  <c r="C14" i="11"/>
  <c r="C19" i="17" l="1"/>
  <c r="C23" i="17"/>
  <c r="G22" i="17"/>
  <c r="F22" i="17"/>
  <c r="C20" i="17"/>
  <c r="I22" i="17"/>
  <c r="C16" i="12"/>
  <c r="C22" i="17" l="1"/>
  <c r="C21" i="17"/>
  <c r="D11" i="2"/>
  <c r="E11" i="2"/>
  <c r="F11" i="2"/>
  <c r="G11" i="2"/>
  <c r="H11" i="2"/>
  <c r="D8" i="2"/>
  <c r="E8" i="2"/>
  <c r="F8" i="2"/>
  <c r="G8" i="2"/>
  <c r="H8" i="2"/>
  <c r="G13" i="2" l="1"/>
  <c r="G15" i="2" s="1"/>
  <c r="G16" i="2" s="1"/>
  <c r="F13" i="2"/>
  <c r="F15" i="2" s="1"/>
  <c r="F16" i="2" s="1"/>
  <c r="C13" i="2"/>
  <c r="C15" i="2" s="1"/>
  <c r="C16" i="2" s="1"/>
  <c r="H13" i="2"/>
  <c r="D13" i="2"/>
  <c r="D15" i="2" s="1"/>
  <c r="D16" i="2" s="1"/>
  <c r="E13" i="2"/>
  <c r="E15" i="2" s="1"/>
  <c r="E16" i="2" s="1"/>
  <c r="H15" i="2" l="1"/>
  <c r="H16" i="2" s="1"/>
  <c r="I15" i="2"/>
  <c r="I16" i="2" s="1"/>
  <c r="J15" i="2" l="1"/>
  <c r="J16" i="2" s="1"/>
  <c r="D21" i="17"/>
  <c r="K15" i="2" l="1"/>
  <c r="K16" i="2" s="1"/>
  <c r="L15" i="2" l="1"/>
  <c r="L16" i="2" s="1"/>
  <c r="M15" i="2" l="1"/>
  <c r="M16" i="2" s="1"/>
  <c r="N15" i="2" l="1"/>
  <c r="N16" i="2" s="1"/>
  <c r="O15" i="2" l="1"/>
  <c r="O16" i="2" s="1"/>
  <c r="P15" i="2" l="1"/>
  <c r="P16" i="2" s="1"/>
  <c r="Q15" i="2"/>
  <c r="Q16" i="2" s="1"/>
</calcChain>
</file>

<file path=xl/sharedStrings.xml><?xml version="1.0" encoding="utf-8"?>
<sst xmlns="http://schemas.openxmlformats.org/spreadsheetml/2006/main" count="357" uniqueCount="128">
  <si>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</si>
  <si>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</si>
  <si>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</si>
  <si>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</si>
  <si>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</si>
  <si>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</si>
  <si>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</si>
  <si>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</si>
  <si>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</si>
  <si>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</si>
  <si>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</si>
  <si>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</si>
  <si>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</si>
  <si>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</si>
  <si>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</si>
  <si>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</si>
  <si>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</si>
  <si>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</si>
  <si>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</si>
  <si>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</si>
  <si>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</si>
  <si>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</si>
  <si>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</si>
  <si>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</si>
  <si>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</si>
  <si>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</si>
  <si>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</si>
  <si>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</si>
  <si>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</si>
  <si>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</si>
  <si>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</si>
  <si>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</si>
  <si>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</si>
  <si>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</si>
  <si>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</si>
  <si>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</si>
  <si>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</si>
  <si>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</si>
  <si>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</si>
  <si>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</si>
  <si>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</si>
  <si>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</si>
  <si>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</si>
  <si>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</si>
  <si>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</si>
  <si>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</si>
  <si>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</si>
  <si>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</si>
  <si>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</si>
  <si>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</si>
  <si>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</si>
  <si>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</si>
  <si>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</si>
  <si>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</si>
  <si>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</si>
  <si>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</si>
  <si>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</si>
  <si>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</si>
  <si>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</si>
  <si>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x in sept 19</t>
  </si>
  <si>
    <t>Inactive Account</t>
  </si>
  <si>
    <t>exchanged on 1/14/20</t>
  </si>
  <si>
    <t>exchanged 83334471 August 2020, exchanged 83762149 June 2020</t>
  </si>
  <si>
    <t>82458408 exchanged March 2021</t>
  </si>
  <si>
    <t xml:space="preserve">Residential 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</si>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</sst>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2" activePane="bottomLeft" state="frozen"/>
      <selection pane="bottomLeft" activeCell="O13" sqref="O13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12" customWidth="1"/>
    <col min="5" max="5" width="14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65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66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67</v>
      </c>
      <c r="E4" s="13">
        <v>42491</v>
      </c>
      <c r="G4" t="s">
        <v>39</v>
      </c>
    </row>
    <row r="5" spans="1:8" x14ac:dyDescent="0.25">
      <c r="A5" s="14" t="s">
        <v>68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69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70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71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72</v>
      </c>
      <c r="E9" s="13">
        <v>42491</v>
      </c>
      <c r="F9" t="s">
        <v>38</v>
      </c>
    </row>
    <row r="10" spans="1:8" x14ac:dyDescent="0.25">
      <c r="A10" s="14" t="s">
        <v>73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74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75</v>
      </c>
      <c r="B12" s="18"/>
      <c r="C12" s="17"/>
      <c r="D12" s="17"/>
      <c r="E12" s="13">
        <v>42491</v>
      </c>
    </row>
    <row r="13" spans="1:8" x14ac:dyDescent="0.25">
      <c r="A13" s="17" t="s">
        <v>76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77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78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79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80</v>
      </c>
      <c r="E17" s="13">
        <v>42491</v>
      </c>
      <c r="F17" t="s">
        <v>38</v>
      </c>
      <c r="G17" t="s">
        <v>38</v>
      </c>
    </row>
    <row r="18" spans="1:7" x14ac:dyDescent="0.25">
      <c r="A18" t="s">
        <v>77</v>
      </c>
      <c r="E18" s="13">
        <v>42491</v>
      </c>
      <c r="F18" t="s">
        <v>38</v>
      </c>
    </row>
    <row r="19" spans="1:7" x14ac:dyDescent="0.25">
      <c r="A19" t="s">
        <v>78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76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73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74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75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76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77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78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73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74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75</v>
      </c>
      <c r="B29" s="21"/>
      <c r="C29" s="21"/>
      <c r="D29" s="21"/>
      <c r="E29" s="13">
        <v>42491</v>
      </c>
    </row>
    <row r="30" spans="1:7" x14ac:dyDescent="0.25">
      <c r="A30" s="21" t="s">
        <v>76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77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78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73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74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75</v>
      </c>
      <c r="B35" s="18"/>
      <c r="C35" s="17"/>
      <c r="D35" s="17"/>
      <c r="E35" s="13">
        <v>42491</v>
      </c>
    </row>
    <row r="36" spans="1:8" x14ac:dyDescent="0.25">
      <c r="A36" s="17" t="s">
        <v>76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77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78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81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82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83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84</v>
      </c>
      <c r="B42" s="20"/>
      <c r="C42" s="25"/>
      <c r="D42" s="25"/>
      <c r="E42" s="13">
        <v>42552</v>
      </c>
    </row>
    <row r="43" spans="1:8" x14ac:dyDescent="0.25">
      <c r="A43" s="26" t="s">
        <v>82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83</v>
      </c>
      <c r="B44" s="28"/>
      <c r="C44" s="5"/>
      <c r="D44" s="5"/>
      <c r="E44" s="13">
        <v>42552</v>
      </c>
    </row>
    <row r="45" spans="1:8" ht="15.75" thickBot="1" x14ac:dyDescent="0.3">
      <c r="A45" s="29" t="s">
        <v>84</v>
      </c>
      <c r="B45" s="30"/>
      <c r="C45" s="5"/>
      <c r="D45" s="5"/>
      <c r="E45" s="13">
        <v>42552</v>
      </c>
    </row>
    <row r="46" spans="1:8" x14ac:dyDescent="0.25">
      <c r="A46" s="58" t="s">
        <v>85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86</v>
      </c>
      <c r="B47" s="61"/>
      <c r="C47" s="60"/>
      <c r="D47" s="60"/>
      <c r="E47" s="13">
        <v>42614</v>
      </c>
    </row>
    <row r="48" spans="1:8" x14ac:dyDescent="0.25">
      <c r="A48" s="26" t="s">
        <v>87</v>
      </c>
      <c r="B48" s="27">
        <v>98828743</v>
      </c>
      <c r="C48" s="5">
        <v>6</v>
      </c>
      <c r="D48" s="5">
        <v>300</v>
      </c>
      <c r="E48" s="13">
        <v>42583</v>
      </c>
    </row>
    <row r="49" spans="1:6" x14ac:dyDescent="0.25">
      <c r="A49" s="21" t="s">
        <v>88</v>
      </c>
      <c r="B49" s="28"/>
      <c r="C49" s="5"/>
      <c r="D49" s="5"/>
      <c r="E49" s="13">
        <v>42583</v>
      </c>
    </row>
    <row r="50" spans="1:6" ht="15.75" thickBot="1" x14ac:dyDescent="0.3">
      <c r="A50" s="29" t="s">
        <v>89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90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91</v>
      </c>
      <c r="B52" s="64"/>
      <c r="C52" s="60"/>
      <c r="D52" s="60"/>
      <c r="E52" s="13">
        <v>42583</v>
      </c>
    </row>
    <row r="53" spans="1:6" x14ac:dyDescent="0.25">
      <c r="A53" s="26" t="s">
        <v>90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92</v>
      </c>
      <c r="B54" s="30"/>
      <c r="C54" s="5"/>
      <c r="D54" s="5"/>
      <c r="E54" s="13">
        <v>42583</v>
      </c>
    </row>
    <row r="55" spans="1:6" x14ac:dyDescent="0.25">
      <c r="A55" s="62" t="s">
        <v>90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93</v>
      </c>
      <c r="B56" s="61"/>
      <c r="C56" s="60"/>
      <c r="D56" s="60"/>
      <c r="E56" s="13">
        <v>42583</v>
      </c>
    </row>
    <row r="57" spans="1:6" x14ac:dyDescent="0.25">
      <c r="A57" s="26" t="s">
        <v>94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95</v>
      </c>
      <c r="B58" s="28"/>
      <c r="C58" s="5"/>
      <c r="D58" s="5"/>
      <c r="E58" s="13">
        <v>42614</v>
      </c>
    </row>
    <row r="59" spans="1:6" ht="15.75" thickBot="1" x14ac:dyDescent="0.3">
      <c r="A59" s="29" t="s">
        <v>96</v>
      </c>
      <c r="B59" s="71"/>
      <c r="E59" s="13">
        <v>42614</v>
      </c>
    </row>
    <row r="60" spans="1:6" ht="15.75" thickBot="1" x14ac:dyDescent="0.3">
      <c r="A60" s="63" t="s">
        <v>97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98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99</v>
      </c>
      <c r="B62" s="84"/>
      <c r="E62" s="13"/>
    </row>
    <row r="63" spans="1:6" ht="15.75" thickBot="1" x14ac:dyDescent="0.3">
      <c r="A63" s="29" t="s">
        <v>100</v>
      </c>
      <c r="B63" s="71"/>
      <c r="E63" s="13">
        <v>42644</v>
      </c>
    </row>
    <row r="64" spans="1:6" x14ac:dyDescent="0.25">
      <c r="A64" s="62" t="s">
        <v>98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100</v>
      </c>
      <c r="B65" s="64"/>
      <c r="C65" s="60"/>
      <c r="D65" s="60"/>
      <c r="E65" s="13">
        <v>42644</v>
      </c>
    </row>
    <row r="66" spans="1:6" x14ac:dyDescent="0.25">
      <c r="A66" s="77" t="s">
        <v>98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100</v>
      </c>
      <c r="B67" s="81"/>
      <c r="C67" s="79"/>
      <c r="D67" s="79"/>
      <c r="E67" s="13">
        <v>42644</v>
      </c>
    </row>
    <row r="68" spans="1:6" x14ac:dyDescent="0.25">
      <c r="A68" s="62" t="s">
        <v>98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100</v>
      </c>
      <c r="B69" s="64"/>
      <c r="C69" s="60"/>
      <c r="D69" s="60"/>
      <c r="E69" s="13">
        <v>42644</v>
      </c>
    </row>
    <row r="70" spans="1:6" x14ac:dyDescent="0.25">
      <c r="A70" s="77" t="s">
        <v>98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100</v>
      </c>
      <c r="B71" s="81"/>
      <c r="C71" s="79"/>
      <c r="D71" s="79"/>
      <c r="E71" s="13">
        <v>42644</v>
      </c>
    </row>
    <row r="72" spans="1:6" x14ac:dyDescent="0.25">
      <c r="A72" s="62" t="s">
        <v>98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100</v>
      </c>
      <c r="B73" s="64"/>
      <c r="C73" s="60"/>
      <c r="D73" s="60"/>
      <c r="E73" s="13">
        <v>42644</v>
      </c>
    </row>
    <row r="74" spans="1:6" x14ac:dyDescent="0.25">
      <c r="A74" s="77" t="s">
        <v>98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100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98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100</v>
      </c>
      <c r="B77" s="64"/>
      <c r="C77" s="60"/>
      <c r="D77" s="60"/>
      <c r="E77" s="13">
        <v>42644</v>
      </c>
    </row>
    <row r="78" spans="1:6" x14ac:dyDescent="0.25">
      <c r="A78" s="77" t="s">
        <v>98</v>
      </c>
      <c r="B78" s="78">
        <v>83762153</v>
      </c>
      <c r="C78" s="79">
        <v>6</v>
      </c>
      <c r="D78" s="79">
        <v>100</v>
      </c>
      <c r="E78" s="13">
        <v>42644</v>
      </c>
      <c r="F78" t="s">
        <v>60</v>
      </c>
    </row>
    <row r="79" spans="1:6" ht="15.75" thickBot="1" x14ac:dyDescent="0.3">
      <c r="A79" s="80" t="s">
        <v>100</v>
      </c>
      <c r="B79" s="81"/>
      <c r="C79" s="79"/>
      <c r="D79" s="79"/>
      <c r="E79" s="13">
        <v>42644</v>
      </c>
    </row>
    <row r="80" spans="1:6" x14ac:dyDescent="0.25">
      <c r="A80" s="62" t="s">
        <v>98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100</v>
      </c>
      <c r="B81" s="64"/>
      <c r="C81" s="60"/>
      <c r="D81" s="60"/>
      <c r="E81" s="13">
        <v>42644</v>
      </c>
    </row>
    <row r="82" spans="1:6" x14ac:dyDescent="0.25">
      <c r="A82" s="77" t="s">
        <v>98</v>
      </c>
      <c r="B82" s="78">
        <v>98923663</v>
      </c>
      <c r="C82" s="79">
        <v>6</v>
      </c>
      <c r="D82" s="79">
        <v>100</v>
      </c>
      <c r="E82" s="13">
        <v>42644</v>
      </c>
      <c r="F82" t="s">
        <v>62</v>
      </c>
    </row>
    <row r="83" spans="1:6" ht="15.75" thickBot="1" x14ac:dyDescent="0.3">
      <c r="A83" s="80" t="s">
        <v>100</v>
      </c>
      <c r="B83" s="81"/>
      <c r="C83" s="79"/>
      <c r="D83" s="79"/>
      <c r="E83" s="13">
        <v>42644</v>
      </c>
    </row>
    <row r="84" spans="1:6" x14ac:dyDescent="0.25">
      <c r="A84" s="62" t="s">
        <v>98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100</v>
      </c>
      <c r="B85" s="64" t="s">
        <v>59</v>
      </c>
      <c r="C85" s="60"/>
      <c r="D85" s="60"/>
      <c r="E85" s="13">
        <v>42644</v>
      </c>
    </row>
    <row r="86" spans="1:6" x14ac:dyDescent="0.25">
      <c r="A86" s="77" t="s">
        <v>98</v>
      </c>
      <c r="B86" s="78">
        <v>66675284</v>
      </c>
      <c r="C86" s="79">
        <v>6</v>
      </c>
      <c r="D86" s="79">
        <v>50</v>
      </c>
      <c r="E86" s="13">
        <v>42644</v>
      </c>
      <c r="F86" t="s">
        <v>63</v>
      </c>
    </row>
    <row r="87" spans="1:6" ht="15.75" thickBot="1" x14ac:dyDescent="0.3">
      <c r="A87" s="80" t="s">
        <v>100</v>
      </c>
      <c r="B87" s="81"/>
      <c r="C87" s="79"/>
      <c r="D87" s="79"/>
      <c r="E87" s="13">
        <v>42644</v>
      </c>
    </row>
    <row r="88" spans="1:6" x14ac:dyDescent="0.25">
      <c r="A88" s="14" t="s">
        <v>101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102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103</v>
      </c>
      <c r="B90" s="20"/>
      <c r="C90" s="25"/>
      <c r="D90" s="25"/>
      <c r="E90" s="13">
        <v>42675</v>
      </c>
    </row>
    <row r="91" spans="1:6" x14ac:dyDescent="0.25">
      <c r="A91" s="26" t="s">
        <v>101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102</v>
      </c>
      <c r="B92" s="28"/>
      <c r="C92" s="5"/>
      <c r="D92" s="5"/>
      <c r="E92" s="13">
        <v>42675</v>
      </c>
    </row>
    <row r="93" spans="1:6" ht="15.75" thickBot="1" x14ac:dyDescent="0.3">
      <c r="A93" s="29" t="s">
        <v>103</v>
      </c>
      <c r="B93" s="30"/>
      <c r="C93" s="5"/>
      <c r="D93" s="5"/>
      <c r="E93" s="13">
        <v>42675</v>
      </c>
    </row>
    <row r="94" spans="1:6" x14ac:dyDescent="0.25">
      <c r="A94" s="14" t="s">
        <v>104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105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106</v>
      </c>
      <c r="B96" s="20"/>
      <c r="C96" s="25"/>
      <c r="D96" s="25"/>
      <c r="E96" s="13">
        <v>42675</v>
      </c>
    </row>
    <row r="97" spans="1:5" x14ac:dyDescent="0.25">
      <c r="A97" s="26" t="s">
        <v>104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105</v>
      </c>
      <c r="B98" s="28"/>
      <c r="C98" s="5"/>
      <c r="D98" s="5"/>
      <c r="E98" s="13">
        <v>42675</v>
      </c>
    </row>
    <row r="99" spans="1:5" ht="15.75" thickBot="1" x14ac:dyDescent="0.3">
      <c r="A99" s="29" t="s">
        <v>106</v>
      </c>
      <c r="B99" s="30"/>
      <c r="C99" s="5"/>
      <c r="D99" s="5"/>
      <c r="E99" s="13">
        <v>42675</v>
      </c>
    </row>
    <row r="100" spans="1:5" x14ac:dyDescent="0.25">
      <c r="A100" s="14" t="s">
        <v>104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105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106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104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105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106</v>
      </c>
      <c r="B105" s="30"/>
      <c r="C105" s="5"/>
      <c r="D105" s="5"/>
      <c r="E105" s="13">
        <v>42675</v>
      </c>
    </row>
    <row r="106" spans="1:5" x14ac:dyDescent="0.25">
      <c r="A106" s="14" t="s">
        <v>104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105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106</v>
      </c>
      <c r="B108" s="20"/>
      <c r="C108" s="25"/>
      <c r="D108" s="25"/>
      <c r="E108" s="13">
        <v>42675</v>
      </c>
    </row>
    <row r="109" spans="1:5" x14ac:dyDescent="0.25">
      <c r="A109" s="26" t="s">
        <v>107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108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109</v>
      </c>
      <c r="B111" s="30"/>
      <c r="C111" s="5"/>
      <c r="D111" s="5"/>
      <c r="E111" s="13">
        <v>42675</v>
      </c>
    </row>
    <row r="112" spans="1:5" x14ac:dyDescent="0.25">
      <c r="A112" s="62" t="s">
        <v>107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108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109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107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108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109</v>
      </c>
      <c r="B117" s="61"/>
      <c r="C117" s="60"/>
      <c r="D117" s="60"/>
      <c r="E117" s="13">
        <v>42675</v>
      </c>
    </row>
    <row r="118" spans="1:7" x14ac:dyDescent="0.25">
      <c r="A118" s="26" t="s">
        <v>110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111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112</v>
      </c>
      <c r="B120" s="30"/>
      <c r="C120" s="5"/>
      <c r="D120" s="5"/>
      <c r="E120" s="13">
        <v>42705</v>
      </c>
    </row>
    <row r="121" spans="1:7" x14ac:dyDescent="0.25">
      <c r="A121" s="62" t="s">
        <v>110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111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112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113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114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115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116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117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118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119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120</v>
      </c>
      <c r="B131" s="81"/>
      <c r="C131" s="79"/>
      <c r="D131" s="79"/>
    </row>
    <row r="132" spans="1:90" x14ac:dyDescent="0.25">
      <c r="A132" s="62" t="s">
        <v>121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121</v>
      </c>
      <c r="B133" s="61"/>
      <c r="C133" s="60"/>
      <c r="D133" s="60"/>
    </row>
    <row r="134" spans="1:90" s="5" customFormat="1" x14ac:dyDescent="0.25">
      <c r="A134" s="26" t="s">
        <v>122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123</v>
      </c>
      <c r="B135" s="28"/>
    </row>
    <row r="136" spans="1:90" s="5" customFormat="1" ht="15.75" thickBot="1" x14ac:dyDescent="0.3">
      <c r="A136" s="29" t="s">
        <v>124</v>
      </c>
      <c r="B136" s="30"/>
    </row>
    <row r="137" spans="1:90" s="60" customFormat="1" x14ac:dyDescent="0.25">
      <c r="A137" s="58" t="s">
        <v>122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123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124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122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123</v>
      </c>
      <c r="B141" s="28"/>
    </row>
    <row r="142" spans="1:90" s="5" customFormat="1" ht="15.75" thickBot="1" x14ac:dyDescent="0.3">
      <c r="A142" s="29" t="s">
        <v>124</v>
      </c>
      <c r="B142" s="30"/>
    </row>
    <row r="143" spans="1:90" x14ac:dyDescent="0.25">
      <c r="A143" s="21" t="s">
        <v>125</v>
      </c>
      <c r="B143">
        <v>56210792</v>
      </c>
      <c r="C143">
        <v>9</v>
      </c>
      <c r="D143">
        <v>500</v>
      </c>
    </row>
    <row r="144" spans="1:90" x14ac:dyDescent="0.25">
      <c r="A144" s="21" t="s">
        <v>126</v>
      </c>
    </row>
    <row r="145" spans="1:5" x14ac:dyDescent="0.25">
      <c r="A145" s="21" t="s">
        <v>127</v>
      </c>
      <c r="B145">
        <v>16335468</v>
      </c>
      <c r="E145" t="s">
        <v>61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B5" sqref="B5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pane xSplit="1" topLeftCell="B1" activePane="topRight" state="frozen"/>
      <selection activeCell="A10" sqref="A10"/>
      <selection pane="topRight" sqref="A1:XFD1048576"/>
    </sheetView>
  </sheetViews>
  <sheetFormatPr defaultRowHeight="15" x14ac:dyDescent="0.25"/>
  <sheetData/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2"/>
  <sheetViews>
    <sheetView topLeftCell="W1" workbookViewId="0">
      <selection activeCell="C1" sqref="C1:AO1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5" width="12.7109375" bestFit="1" customWidth="1"/>
    <col min="6" max="6" width="12" bestFit="1" customWidth="1"/>
    <col min="7" max="7" width="10.7109375" bestFit="1" customWidth="1"/>
    <col min="8" max="10" width="12.7109375" bestFit="1" customWidth="1"/>
    <col min="11" max="37" width="12.7109375" customWidth="1"/>
    <col min="38" max="41" width="12" customWidth="1"/>
    <col min="42" max="42" width="17.7109375" bestFit="1" customWidth="1"/>
    <col min="43" max="43" width="10" bestFit="1" customWidth="1"/>
  </cols>
  <sheetData>
    <row r="1" spans="1:43" x14ac:dyDescent="0.25">
      <c r="A1" t="s">
        <v>0</v>
      </c>
      <c r="C1">
        <v>16335457</v>
      </c>
      <c r="D1">
        <v>18762999</v>
      </c>
      <c r="E1">
        <v>56073008</v>
      </c>
      <c r="F1">
        <v>56210792</v>
      </c>
      <c r="G1">
        <v>56464971</v>
      </c>
      <c r="H1">
        <v>66676872</v>
      </c>
      <c r="I1">
        <v>66735042</v>
      </c>
      <c r="J1">
        <v>82458402</v>
      </c>
      <c r="K1">
        <v>82458430</v>
      </c>
      <c r="L1">
        <v>82458528</v>
      </c>
      <c r="M1">
        <v>82458535</v>
      </c>
      <c r="N1">
        <v>82458544</v>
      </c>
      <c r="O1">
        <v>83425325</v>
      </c>
      <c r="P1">
        <v>83425950</v>
      </c>
      <c r="Q1">
        <v>83425960</v>
      </c>
      <c r="R1">
        <v>83426095</v>
      </c>
      <c r="S1">
        <v>83692447</v>
      </c>
      <c r="T1">
        <v>83692449</v>
      </c>
      <c r="U1">
        <v>83692455</v>
      </c>
      <c r="V1">
        <v>83692461</v>
      </c>
      <c r="W1">
        <v>83692509</v>
      </c>
      <c r="X1">
        <v>83692538</v>
      </c>
      <c r="Y1">
        <v>83693653</v>
      </c>
      <c r="Z1">
        <v>83693711</v>
      </c>
      <c r="AA1">
        <v>83694184</v>
      </c>
      <c r="AB1">
        <v>83761529</v>
      </c>
      <c r="AC1">
        <v>83761545</v>
      </c>
      <c r="AD1">
        <v>96186888</v>
      </c>
      <c r="AE1">
        <v>96186904</v>
      </c>
      <c r="AF1">
        <v>96375911</v>
      </c>
      <c r="AG1">
        <v>98569140</v>
      </c>
      <c r="AH1">
        <v>98790323</v>
      </c>
      <c r="AI1">
        <v>98790342</v>
      </c>
      <c r="AJ1">
        <v>98828741</v>
      </c>
      <c r="AK1">
        <v>98828744</v>
      </c>
      <c r="AL1">
        <v>98828746</v>
      </c>
      <c r="AM1">
        <v>98828748</v>
      </c>
      <c r="AN1">
        <v>98923621</v>
      </c>
      <c r="AO1">
        <v>98923655</v>
      </c>
      <c r="AP1" t="s">
        <v>64</v>
      </c>
      <c r="AQ1" t="s">
        <v>1</v>
      </c>
    </row>
    <row r="2" spans="1:43" x14ac:dyDescent="0.25">
      <c r="A2" s="1">
        <v>44403.583333333336</v>
      </c>
      <c r="B2" s="1">
        <v>44403.604166666664</v>
      </c>
      <c r="C2">
        <v>151.376</v>
      </c>
      <c r="D2">
        <v>31.641999999999999</v>
      </c>
      <c r="E2">
        <v>29.49</v>
      </c>
      <c r="F2">
        <v>712.68</v>
      </c>
      <c r="G2">
        <v>47.676000000000002</v>
      </c>
      <c r="H2">
        <v>52.42</v>
      </c>
      <c r="I2">
        <v>41.28</v>
      </c>
      <c r="J2">
        <v>200.28</v>
      </c>
      <c r="K2">
        <v>59.75</v>
      </c>
      <c r="L2">
        <v>34.109000000000002</v>
      </c>
      <c r="M2">
        <v>56.601999999999997</v>
      </c>
      <c r="N2">
        <v>72.73</v>
      </c>
      <c r="O2">
        <v>330.48</v>
      </c>
      <c r="P2">
        <v>88.956000000000003</v>
      </c>
      <c r="Q2">
        <v>101.244</v>
      </c>
      <c r="R2">
        <v>39.968000000000004</v>
      </c>
      <c r="S2">
        <v>85.031999999999996</v>
      </c>
      <c r="T2">
        <v>148.91999999999999</v>
      </c>
      <c r="U2">
        <v>171.04</v>
      </c>
      <c r="V2">
        <v>64.872</v>
      </c>
      <c r="W2">
        <v>270.89999999999998</v>
      </c>
      <c r="X2">
        <v>228.42</v>
      </c>
      <c r="Y2">
        <v>56.11</v>
      </c>
      <c r="Z2">
        <v>148.416</v>
      </c>
      <c r="AA2">
        <v>77.278000000000006</v>
      </c>
      <c r="AB2">
        <v>37.843000000000004</v>
      </c>
      <c r="AC2">
        <v>18.277999999999999</v>
      </c>
      <c r="AD2">
        <v>292.28800000000001</v>
      </c>
      <c r="AE2">
        <v>406.32</v>
      </c>
      <c r="AF2">
        <v>119.6</v>
      </c>
      <c r="AG2">
        <v>39.752000000000002</v>
      </c>
      <c r="AH2">
        <v>43.904000000000003</v>
      </c>
      <c r="AI2">
        <v>61.6</v>
      </c>
      <c r="AJ2">
        <v>225.44</v>
      </c>
      <c r="AK2">
        <v>134.99199999999999</v>
      </c>
      <c r="AL2">
        <v>55.048000000000002</v>
      </c>
      <c r="AM2">
        <v>75.031999999999996</v>
      </c>
      <c r="AN2">
        <v>84.376000000000005</v>
      </c>
      <c r="AO2">
        <v>70.768000000000001</v>
      </c>
      <c r="AP2">
        <v>132717.226</v>
      </c>
      <c r="AQ2">
        <v>138663.97399999999</v>
      </c>
    </row>
    <row r="3" spans="1:43" x14ac:dyDescent="0.25">
      <c r="A3" s="1">
        <v>44403.604166666664</v>
      </c>
      <c r="B3" s="1">
        <v>44403.625</v>
      </c>
      <c r="C3">
        <v>149.40799999999999</v>
      </c>
      <c r="D3">
        <v>31.834</v>
      </c>
      <c r="E3">
        <v>30.72</v>
      </c>
      <c r="F3">
        <v>702.84</v>
      </c>
      <c r="G3">
        <v>44.723999999999997</v>
      </c>
      <c r="H3">
        <v>50.78</v>
      </c>
      <c r="I3">
        <v>40.295999999999999</v>
      </c>
      <c r="J3">
        <v>201.48</v>
      </c>
      <c r="K3">
        <v>61.325000000000003</v>
      </c>
      <c r="L3">
        <v>33.514000000000003</v>
      </c>
      <c r="M3">
        <v>56.601999999999997</v>
      </c>
      <c r="N3">
        <v>69.965000000000003</v>
      </c>
      <c r="O3">
        <v>363.72</v>
      </c>
      <c r="P3">
        <v>88.956000000000003</v>
      </c>
      <c r="Q3">
        <v>101.736</v>
      </c>
      <c r="R3">
        <v>41.28</v>
      </c>
      <c r="S3">
        <v>103.38</v>
      </c>
      <c r="T3">
        <v>159.25200000000001</v>
      </c>
      <c r="U3">
        <v>170.38399999999999</v>
      </c>
      <c r="V3">
        <v>64.38</v>
      </c>
      <c r="W3">
        <v>165.24</v>
      </c>
      <c r="X3">
        <v>226.62</v>
      </c>
      <c r="Y3">
        <v>56.11</v>
      </c>
      <c r="Z3">
        <v>146.47200000000001</v>
      </c>
      <c r="AA3">
        <v>63.929000000000002</v>
      </c>
      <c r="AB3">
        <v>34.896000000000001</v>
      </c>
      <c r="AC3">
        <v>17.693000000000001</v>
      </c>
      <c r="AD3">
        <v>308.01600000000002</v>
      </c>
      <c r="AE3">
        <v>419.4</v>
      </c>
      <c r="AF3">
        <v>119.6</v>
      </c>
      <c r="AG3">
        <v>39.69</v>
      </c>
      <c r="AH3">
        <v>46.527999999999999</v>
      </c>
      <c r="AI3">
        <v>63.567999999999998</v>
      </c>
      <c r="AJ3">
        <v>249.68</v>
      </c>
      <c r="AK3">
        <v>139.584</v>
      </c>
      <c r="AL3">
        <v>55.048000000000002</v>
      </c>
      <c r="AM3">
        <v>76.343999999999994</v>
      </c>
      <c r="AN3">
        <v>84.54</v>
      </c>
      <c r="AO3">
        <v>76.016000000000005</v>
      </c>
      <c r="AP3">
        <v>132717.226</v>
      </c>
      <c r="AQ3">
        <v>138622.1</v>
      </c>
    </row>
    <row r="4" spans="1:43" x14ac:dyDescent="0.25">
      <c r="A4" s="1">
        <v>44404.583333333336</v>
      </c>
      <c r="B4" s="1">
        <v>44404.604166666664</v>
      </c>
      <c r="C4">
        <v>104.19199999999999</v>
      </c>
      <c r="D4">
        <v>31.45</v>
      </c>
      <c r="E4">
        <v>23.34</v>
      </c>
      <c r="F4">
        <v>624.12</v>
      </c>
      <c r="G4">
        <v>39.804000000000002</v>
      </c>
      <c r="H4">
        <v>50.78</v>
      </c>
      <c r="I4">
        <v>34.896000000000001</v>
      </c>
      <c r="J4">
        <v>171.96</v>
      </c>
      <c r="K4">
        <v>51.878</v>
      </c>
      <c r="L4">
        <v>35.366999999999997</v>
      </c>
      <c r="M4">
        <v>54.643000000000001</v>
      </c>
      <c r="N4">
        <v>82.944000000000003</v>
      </c>
      <c r="O4">
        <v>244.44</v>
      </c>
      <c r="P4">
        <v>91.908000000000001</v>
      </c>
      <c r="Q4">
        <v>1.464</v>
      </c>
      <c r="R4">
        <v>35.375999999999998</v>
      </c>
      <c r="S4">
        <v>66.188000000000002</v>
      </c>
      <c r="T4">
        <v>166.12799999999999</v>
      </c>
      <c r="U4">
        <v>23.584</v>
      </c>
      <c r="V4">
        <v>65.364000000000004</v>
      </c>
      <c r="W4">
        <v>256.2</v>
      </c>
      <c r="X4">
        <v>163.98</v>
      </c>
      <c r="Y4">
        <v>55.91</v>
      </c>
      <c r="Z4">
        <v>145.488</v>
      </c>
      <c r="AA4">
        <v>55.081000000000003</v>
      </c>
      <c r="AB4">
        <v>38.332999999999998</v>
      </c>
      <c r="AC4">
        <v>18.475999999999999</v>
      </c>
      <c r="AD4">
        <v>277.87200000000001</v>
      </c>
      <c r="AE4">
        <v>430.88</v>
      </c>
      <c r="AF4">
        <v>121.24</v>
      </c>
      <c r="AG4">
        <v>39.69</v>
      </c>
      <c r="AH4">
        <v>51.103999999999999</v>
      </c>
      <c r="AI4">
        <v>80.608000000000004</v>
      </c>
      <c r="AJ4">
        <v>246.4</v>
      </c>
      <c r="AK4">
        <v>144.83199999999999</v>
      </c>
      <c r="AL4">
        <v>54.72</v>
      </c>
      <c r="AM4">
        <v>74.048000000000002</v>
      </c>
      <c r="AN4">
        <v>84.703999999999994</v>
      </c>
      <c r="AO4">
        <v>50.646000000000001</v>
      </c>
      <c r="AP4">
        <v>130727.679</v>
      </c>
      <c r="AQ4">
        <v>136018.20699999999</v>
      </c>
    </row>
    <row r="5" spans="1:43" x14ac:dyDescent="0.25">
      <c r="A5" s="1">
        <v>44404.604166666664</v>
      </c>
      <c r="B5" s="1">
        <v>44404.625</v>
      </c>
      <c r="C5">
        <v>104.848</v>
      </c>
      <c r="D5">
        <v>31.257999999999999</v>
      </c>
      <c r="E5">
        <v>20.484000000000002</v>
      </c>
      <c r="F5">
        <v>609.48</v>
      </c>
      <c r="G5">
        <v>41.28</v>
      </c>
      <c r="H5">
        <v>49.96</v>
      </c>
      <c r="I5">
        <v>33.911999999999999</v>
      </c>
      <c r="J5">
        <v>169.56</v>
      </c>
      <c r="K5">
        <v>55.027000000000001</v>
      </c>
      <c r="L5">
        <v>34.780999999999999</v>
      </c>
      <c r="M5">
        <v>55.411000000000001</v>
      </c>
      <c r="N5">
        <v>84.902000000000001</v>
      </c>
      <c r="O5">
        <v>292.44</v>
      </c>
      <c r="P5">
        <v>91.415999999999997</v>
      </c>
      <c r="Q5">
        <v>54.06</v>
      </c>
      <c r="R5">
        <v>37.344000000000001</v>
      </c>
      <c r="S5">
        <v>59.472000000000001</v>
      </c>
      <c r="T5">
        <v>157.77600000000001</v>
      </c>
      <c r="U5">
        <v>7.2</v>
      </c>
      <c r="V5">
        <v>65.855999999999995</v>
      </c>
      <c r="W5">
        <v>255.54</v>
      </c>
      <c r="X5">
        <v>162.18</v>
      </c>
      <c r="Y5">
        <v>55.8</v>
      </c>
      <c r="Z5">
        <v>147.45599999999999</v>
      </c>
      <c r="AA5">
        <v>45.893000000000001</v>
      </c>
      <c r="AB5">
        <v>35.29</v>
      </c>
      <c r="AC5">
        <v>18.186</v>
      </c>
      <c r="AD5">
        <v>286.38400000000001</v>
      </c>
      <c r="AE5">
        <v>430.88</v>
      </c>
      <c r="AF5">
        <v>121.24</v>
      </c>
      <c r="AG5">
        <v>39.69</v>
      </c>
      <c r="AH5">
        <v>56.351999999999997</v>
      </c>
      <c r="AI5">
        <v>82.56</v>
      </c>
      <c r="AJ5">
        <v>245.76</v>
      </c>
      <c r="AK5">
        <v>148.75200000000001</v>
      </c>
      <c r="AL5">
        <v>54.72</v>
      </c>
      <c r="AM5">
        <v>77.328000000000003</v>
      </c>
      <c r="AN5">
        <v>84.54</v>
      </c>
      <c r="AO5">
        <v>50.133000000000003</v>
      </c>
      <c r="AP5">
        <v>130727.679</v>
      </c>
      <c r="AQ5">
        <v>136105.40599999999</v>
      </c>
    </row>
    <row r="6" spans="1:43" x14ac:dyDescent="0.25">
      <c r="A6" s="1">
        <v>44405.583333333336</v>
      </c>
      <c r="B6" s="1">
        <v>44405.604166666664</v>
      </c>
      <c r="C6">
        <v>195.952</v>
      </c>
      <c r="D6">
        <v>31.085000000000001</v>
      </c>
      <c r="E6">
        <v>22.821000000000002</v>
      </c>
      <c r="F6">
        <v>576.39099999999996</v>
      </c>
      <c r="G6">
        <v>43.247999999999998</v>
      </c>
      <c r="H6">
        <v>45.04</v>
      </c>
      <c r="I6">
        <v>36.372</v>
      </c>
      <c r="J6">
        <v>195.36</v>
      </c>
      <c r="K6">
        <v>60.518000000000001</v>
      </c>
      <c r="L6">
        <v>30.719000000000001</v>
      </c>
      <c r="M6">
        <v>38.777999999999999</v>
      </c>
      <c r="N6">
        <v>78.221000000000004</v>
      </c>
      <c r="O6">
        <v>298.56</v>
      </c>
      <c r="P6">
        <v>92.4</v>
      </c>
      <c r="Q6">
        <v>101.244</v>
      </c>
      <c r="R6">
        <v>36.688000000000002</v>
      </c>
      <c r="S6">
        <v>100.268</v>
      </c>
      <c r="T6">
        <v>173.00399999999999</v>
      </c>
      <c r="U6">
        <v>169.72800000000001</v>
      </c>
      <c r="V6">
        <v>68.316000000000003</v>
      </c>
      <c r="W6">
        <v>356.94</v>
      </c>
      <c r="X6">
        <v>239.58</v>
      </c>
      <c r="Y6">
        <v>56.11</v>
      </c>
      <c r="Z6">
        <v>147.45599999999999</v>
      </c>
      <c r="AA6">
        <v>77.141000000000005</v>
      </c>
      <c r="AB6">
        <v>38.140999999999998</v>
      </c>
      <c r="AC6">
        <v>18.672000000000001</v>
      </c>
      <c r="AD6">
        <v>327.024</v>
      </c>
      <c r="AE6">
        <v>439.08</v>
      </c>
      <c r="AF6">
        <v>117.96</v>
      </c>
      <c r="AG6">
        <v>39.752000000000002</v>
      </c>
      <c r="AH6">
        <v>57.008000000000003</v>
      </c>
      <c r="AI6">
        <v>59.631999999999998</v>
      </c>
      <c r="AJ6">
        <v>230.672</v>
      </c>
      <c r="AK6">
        <v>148.096</v>
      </c>
      <c r="AL6">
        <v>56.031999999999996</v>
      </c>
      <c r="AM6">
        <v>72.415999999999997</v>
      </c>
      <c r="AN6">
        <v>84.703999999999994</v>
      </c>
      <c r="AO6">
        <v>65.861999999999995</v>
      </c>
      <c r="AP6">
        <v>132418.28</v>
      </c>
      <c r="AQ6">
        <v>138335.16800000001</v>
      </c>
    </row>
    <row r="7" spans="1:43" ht="15.75" thickBot="1" x14ac:dyDescent="0.3">
      <c r="A7" s="1">
        <v>44405.604166666664</v>
      </c>
      <c r="B7" s="1">
        <v>44405.625</v>
      </c>
      <c r="C7">
        <v>195.29599999999999</v>
      </c>
      <c r="D7">
        <v>30.599</v>
      </c>
      <c r="E7">
        <v>24.024000000000001</v>
      </c>
      <c r="F7">
        <v>616.72900000000004</v>
      </c>
      <c r="G7">
        <v>47.183999999999997</v>
      </c>
      <c r="H7">
        <v>46.68</v>
      </c>
      <c r="I7">
        <v>38.328000000000003</v>
      </c>
      <c r="J7">
        <v>192.84</v>
      </c>
      <c r="K7">
        <v>61.709000000000003</v>
      </c>
      <c r="L7">
        <v>31.042000000000002</v>
      </c>
      <c r="M7">
        <v>36.488</v>
      </c>
      <c r="N7">
        <v>77.837000000000003</v>
      </c>
      <c r="O7">
        <v>335.4</v>
      </c>
      <c r="P7">
        <v>91.908000000000001</v>
      </c>
      <c r="Q7">
        <v>101.244</v>
      </c>
      <c r="R7">
        <v>39.311999999999998</v>
      </c>
      <c r="S7">
        <v>85.688000000000002</v>
      </c>
      <c r="T7">
        <v>170.06399999999999</v>
      </c>
      <c r="U7">
        <v>168.416</v>
      </c>
      <c r="V7">
        <v>67.823999999999998</v>
      </c>
      <c r="W7">
        <v>355.68</v>
      </c>
      <c r="X7">
        <v>246.96</v>
      </c>
      <c r="Y7">
        <v>56.01</v>
      </c>
      <c r="Z7">
        <v>145.488</v>
      </c>
      <c r="AA7">
        <v>56.103999999999999</v>
      </c>
      <c r="AB7">
        <v>34.991999999999997</v>
      </c>
      <c r="AC7">
        <v>18.277999999999999</v>
      </c>
      <c r="AD7">
        <v>313.24799999999999</v>
      </c>
      <c r="AE7">
        <v>452.16</v>
      </c>
      <c r="AF7">
        <v>121.24</v>
      </c>
      <c r="AG7">
        <v>39.752000000000002</v>
      </c>
      <c r="AH7">
        <v>58.32</v>
      </c>
      <c r="AI7">
        <v>57.008000000000003</v>
      </c>
      <c r="AJ7">
        <v>240.512</v>
      </c>
      <c r="AK7">
        <v>133.024</v>
      </c>
      <c r="AL7">
        <v>56.36</v>
      </c>
      <c r="AM7">
        <v>72.744</v>
      </c>
      <c r="AN7">
        <v>84.54</v>
      </c>
      <c r="AO7">
        <v>68.61</v>
      </c>
      <c r="AP7">
        <v>132418.28</v>
      </c>
      <c r="AQ7">
        <v>138393.402</v>
      </c>
    </row>
    <row r="8" spans="1:43" ht="15.75" thickBot="1" x14ac:dyDescent="0.3">
      <c r="C8" s="72">
        <f t="shared" ref="C8:AD8" si="0">AVERAGE(C2:C7)*2</f>
        <v>300.35733333333337</v>
      </c>
      <c r="D8" s="73">
        <f t="shared" si="0"/>
        <v>62.622666666666667</v>
      </c>
      <c r="E8" s="73">
        <f t="shared" si="0"/>
        <v>50.292999999999999</v>
      </c>
      <c r="F8" s="73">
        <f t="shared" si="0"/>
        <v>1280.7466666666667</v>
      </c>
      <c r="G8" s="73">
        <f t="shared" si="0"/>
        <v>87.971999999999994</v>
      </c>
      <c r="H8" s="73">
        <f t="shared" si="0"/>
        <v>98.553333333333342</v>
      </c>
      <c r="I8" s="73">
        <f t="shared" si="0"/>
        <v>75.027999999999992</v>
      </c>
      <c r="J8" s="73">
        <f t="shared" si="0"/>
        <v>377.16</v>
      </c>
      <c r="K8" s="73">
        <f t="shared" si="0"/>
        <v>116.73566666666669</v>
      </c>
      <c r="L8" s="73">
        <f t="shared" si="0"/>
        <v>66.510666666666665</v>
      </c>
      <c r="M8" s="73">
        <f t="shared" si="0"/>
        <v>99.507999999999996</v>
      </c>
      <c r="N8" s="73">
        <f t="shared" si="0"/>
        <v>155.53299999999999</v>
      </c>
      <c r="O8" s="73">
        <f t="shared" si="0"/>
        <v>621.67999999999995</v>
      </c>
      <c r="P8" s="73">
        <f t="shared" si="0"/>
        <v>181.84799999999998</v>
      </c>
      <c r="Q8" s="73">
        <f t="shared" si="0"/>
        <v>153.66400000000002</v>
      </c>
      <c r="R8" s="73">
        <f t="shared" si="0"/>
        <v>76.656000000000006</v>
      </c>
      <c r="S8" s="73">
        <f t="shared" si="0"/>
        <v>166.67599999999996</v>
      </c>
      <c r="T8" s="73">
        <f t="shared" si="0"/>
        <v>325.048</v>
      </c>
      <c r="U8" s="73">
        <f t="shared" si="0"/>
        <v>236.78399999999996</v>
      </c>
      <c r="V8" s="73">
        <f t="shared" si="0"/>
        <v>132.20400000000001</v>
      </c>
      <c r="W8" s="73">
        <f t="shared" si="0"/>
        <v>553.5</v>
      </c>
      <c r="X8" s="73">
        <f t="shared" si="0"/>
        <v>422.58</v>
      </c>
      <c r="Y8" s="73">
        <f t="shared" si="0"/>
        <v>112.01666666666667</v>
      </c>
      <c r="Z8" s="73">
        <f t="shared" si="0"/>
        <v>293.59200000000004</v>
      </c>
      <c r="AA8" s="73">
        <f t="shared" si="0"/>
        <v>125.142</v>
      </c>
      <c r="AB8" s="73">
        <f t="shared" si="0"/>
        <v>73.164999999999992</v>
      </c>
      <c r="AC8" s="73">
        <f t="shared" si="0"/>
        <v>36.527666666666669</v>
      </c>
      <c r="AD8" s="73">
        <f t="shared" si="0"/>
        <v>601.61066666666682</v>
      </c>
      <c r="AE8" s="73">
        <f t="shared" ref="AE8:AO8" si="1">AVERAGE(AE2:AE7)*2</f>
        <v>859.57333333333327</v>
      </c>
      <c r="AF8" s="73">
        <f t="shared" si="1"/>
        <v>240.29333333333332</v>
      </c>
      <c r="AG8" s="73">
        <f t="shared" si="1"/>
        <v>79.442000000000007</v>
      </c>
      <c r="AH8" s="73">
        <f t="shared" si="1"/>
        <v>104.40533333333333</v>
      </c>
      <c r="AI8" s="73">
        <f t="shared" si="1"/>
        <v>134.99199999999999</v>
      </c>
      <c r="AJ8" s="73">
        <f t="shared" si="1"/>
        <v>479.488</v>
      </c>
      <c r="AK8" s="73">
        <f t="shared" si="1"/>
        <v>283.09333333333336</v>
      </c>
      <c r="AL8" s="73">
        <f t="shared" si="1"/>
        <v>110.64266666666667</v>
      </c>
      <c r="AM8" s="73">
        <f t="shared" si="1"/>
        <v>149.30399999999997</v>
      </c>
      <c r="AN8" s="73">
        <f t="shared" si="1"/>
        <v>169.13466666666667</v>
      </c>
      <c r="AO8" s="73">
        <f t="shared" si="1"/>
        <v>127.34500000000001</v>
      </c>
      <c r="AP8" s="74" t="s">
        <v>4</v>
      </c>
    </row>
    <row r="9" spans="1:43" x14ac:dyDescent="0.25">
      <c r="A9" s="1">
        <v>44406.583333333336</v>
      </c>
      <c r="B9" s="1">
        <v>44406.604166666664</v>
      </c>
      <c r="C9">
        <v>150.72</v>
      </c>
      <c r="D9">
        <v>32.137999999999998</v>
      </c>
      <c r="E9">
        <v>40.408999999999999</v>
      </c>
      <c r="F9">
        <v>531.35400000000004</v>
      </c>
      <c r="G9">
        <v>44.862000000000002</v>
      </c>
      <c r="H9">
        <v>50.78</v>
      </c>
      <c r="I9">
        <v>43.247999999999998</v>
      </c>
      <c r="J9">
        <v>180.6</v>
      </c>
      <c r="K9">
        <v>61.709000000000003</v>
      </c>
      <c r="L9">
        <v>38.734000000000002</v>
      </c>
      <c r="M9">
        <v>97.207999999999998</v>
      </c>
      <c r="N9">
        <v>75.878</v>
      </c>
      <c r="O9">
        <v>34.32</v>
      </c>
      <c r="P9">
        <v>76.92</v>
      </c>
      <c r="Q9">
        <v>95.953999999999994</v>
      </c>
      <c r="R9">
        <v>41.28</v>
      </c>
      <c r="S9">
        <v>52.427999999999997</v>
      </c>
      <c r="T9">
        <v>178.416</v>
      </c>
      <c r="U9">
        <v>172.352</v>
      </c>
      <c r="V9">
        <v>61.44</v>
      </c>
      <c r="W9">
        <v>279.54000000000002</v>
      </c>
      <c r="X9">
        <v>243.18</v>
      </c>
      <c r="Y9">
        <v>41.454999999999998</v>
      </c>
      <c r="Z9">
        <v>146.29599999999999</v>
      </c>
      <c r="AA9">
        <v>62.232999999999997</v>
      </c>
      <c r="AB9">
        <v>38.337000000000003</v>
      </c>
      <c r="AC9">
        <v>12.169</v>
      </c>
      <c r="AD9">
        <v>275.904</v>
      </c>
      <c r="AE9">
        <v>460.36</v>
      </c>
      <c r="AF9">
        <v>117.96</v>
      </c>
      <c r="AG9">
        <v>41.845999999999997</v>
      </c>
      <c r="AH9">
        <v>58.975999999999999</v>
      </c>
      <c r="AI9">
        <v>64.88</v>
      </c>
      <c r="AJ9">
        <v>254.928</v>
      </c>
      <c r="AK9">
        <v>152.84200000000001</v>
      </c>
      <c r="AL9">
        <v>56.36</v>
      </c>
      <c r="AM9">
        <v>76.671999999999997</v>
      </c>
      <c r="AN9">
        <v>84.703999999999994</v>
      </c>
      <c r="AO9">
        <v>64.930999999999997</v>
      </c>
      <c r="AP9">
        <v>132991.30499999999</v>
      </c>
      <c r="AQ9">
        <v>138596.60500000001</v>
      </c>
    </row>
    <row r="10" spans="1:43" ht="15.75" thickBot="1" x14ac:dyDescent="0.3">
      <c r="A10" s="1">
        <v>44406.604166666664</v>
      </c>
      <c r="B10" s="1">
        <v>44406.625</v>
      </c>
      <c r="C10">
        <v>150.06399999999999</v>
      </c>
      <c r="D10">
        <v>31.795000000000002</v>
      </c>
      <c r="E10">
        <v>37.470999999999997</v>
      </c>
      <c r="F10">
        <v>556.15700000000004</v>
      </c>
      <c r="G10">
        <v>44.482999999999997</v>
      </c>
      <c r="H10">
        <v>50.78</v>
      </c>
      <c r="I10">
        <v>42.264000000000003</v>
      </c>
      <c r="J10">
        <v>180.6</v>
      </c>
      <c r="K10">
        <v>58.981999999999999</v>
      </c>
      <c r="L10">
        <v>39.481000000000002</v>
      </c>
      <c r="M10">
        <v>92.694000000000003</v>
      </c>
      <c r="N10">
        <v>80.602000000000004</v>
      </c>
      <c r="O10">
        <v>77.400000000000006</v>
      </c>
      <c r="P10">
        <v>76.075000000000003</v>
      </c>
      <c r="Q10">
        <v>133.18899999999999</v>
      </c>
      <c r="R10">
        <v>41.28</v>
      </c>
      <c r="S10">
        <v>47.84</v>
      </c>
      <c r="T10">
        <v>150.39599999999999</v>
      </c>
      <c r="U10">
        <v>174.32</v>
      </c>
      <c r="V10">
        <v>57.012</v>
      </c>
      <c r="W10">
        <v>269.10000000000002</v>
      </c>
      <c r="X10">
        <v>246.96</v>
      </c>
      <c r="Y10">
        <v>41.456000000000003</v>
      </c>
      <c r="Z10">
        <v>145.93899999999999</v>
      </c>
      <c r="AA10">
        <v>59.588000000000001</v>
      </c>
      <c r="AB10">
        <v>36.698999999999998</v>
      </c>
      <c r="AC10">
        <v>12.112</v>
      </c>
      <c r="AD10">
        <v>288.35199999999998</v>
      </c>
      <c r="AE10">
        <v>486.6</v>
      </c>
      <c r="AF10">
        <v>117.96</v>
      </c>
      <c r="AG10">
        <v>41.872</v>
      </c>
      <c r="AH10">
        <v>58.32</v>
      </c>
      <c r="AI10">
        <v>65.536000000000001</v>
      </c>
      <c r="AJ10">
        <v>255.584</v>
      </c>
      <c r="AK10">
        <v>154.97300000000001</v>
      </c>
      <c r="AL10">
        <v>56.36</v>
      </c>
      <c r="AM10">
        <v>78.311999999999998</v>
      </c>
      <c r="AN10">
        <v>84.54</v>
      </c>
      <c r="AO10">
        <v>67.251999999999995</v>
      </c>
      <c r="AP10">
        <v>132991.30499999999</v>
      </c>
      <c r="AQ10">
        <v>138706.19200000001</v>
      </c>
    </row>
    <row r="11" spans="1:43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4" t="s">
        <v>2</v>
      </c>
    </row>
    <row r="12" spans="1:43" x14ac:dyDescent="0.25">
      <c r="AP12" s="2"/>
    </row>
    <row r="13" spans="1:43" x14ac:dyDescent="0.25">
      <c r="C13" t="e">
        <f t="shared" ref="C13:AK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P13" s="2" t="s">
        <v>5</v>
      </c>
    </row>
    <row r="14" spans="1:43" x14ac:dyDescent="0.25">
      <c r="C14">
        <v>250</v>
      </c>
      <c r="D14">
        <v>400</v>
      </c>
      <c r="E14">
        <v>100</v>
      </c>
      <c r="F14">
        <v>350</v>
      </c>
      <c r="G14">
        <v>500</v>
      </c>
      <c r="AP14" s="2" t="s">
        <v>6</v>
      </c>
    </row>
    <row r="15" spans="1:43" x14ac:dyDescent="0.25">
      <c r="C15" t="e">
        <f t="shared" ref="C15:AK15" si="3">(C13/$AQ$6)/C14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P15" s="2" t="s">
        <v>7</v>
      </c>
    </row>
    <row r="16" spans="1:43" x14ac:dyDescent="0.25">
      <c r="C16" s="4" t="e">
        <f t="shared" ref="C16:AK16" si="4">C15*$AQ$7*C14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/>
      <c r="AM16" s="4"/>
      <c r="AN16" s="4"/>
      <c r="AO16" s="4"/>
      <c r="AP16" s="2" t="s">
        <v>8</v>
      </c>
    </row>
    <row r="22" spans="4:41" x14ac:dyDescent="0.25">
      <c r="D22">
        <v>16335457</v>
      </c>
      <c r="E22">
        <v>56073008</v>
      </c>
      <c r="F22">
        <v>82458402</v>
      </c>
      <c r="G22">
        <v>82458408</v>
      </c>
      <c r="H22">
        <v>82458528</v>
      </c>
      <c r="I22">
        <v>82458535</v>
      </c>
      <c r="J22">
        <v>82458544</v>
      </c>
      <c r="K22">
        <v>83425325</v>
      </c>
      <c r="L22">
        <v>83425950</v>
      </c>
      <c r="M22">
        <v>83425960</v>
      </c>
      <c r="N22">
        <v>83426095</v>
      </c>
      <c r="O22">
        <v>83692447</v>
      </c>
      <c r="P22">
        <v>83692449</v>
      </c>
      <c r="Q22">
        <v>83692451</v>
      </c>
      <c r="R22">
        <v>83692455</v>
      </c>
      <c r="S22">
        <v>83692461</v>
      </c>
      <c r="T22">
        <v>83692509</v>
      </c>
      <c r="U22">
        <v>83692538</v>
      </c>
      <c r="V22">
        <v>83693653</v>
      </c>
      <c r="W22">
        <v>83693674</v>
      </c>
      <c r="X22">
        <v>83693677</v>
      </c>
      <c r="Y22">
        <v>83693711</v>
      </c>
      <c r="Z22">
        <v>83694184</v>
      </c>
      <c r="AA22">
        <v>83761529</v>
      </c>
      <c r="AB22">
        <v>83761545</v>
      </c>
      <c r="AC22">
        <v>83762149</v>
      </c>
      <c r="AD22">
        <v>95282448</v>
      </c>
      <c r="AE22">
        <v>95282486</v>
      </c>
      <c r="AF22">
        <v>95282692</v>
      </c>
      <c r="AG22">
        <v>96186888</v>
      </c>
      <c r="AH22">
        <v>96186904</v>
      </c>
      <c r="AI22">
        <v>96375911</v>
      </c>
      <c r="AJ22">
        <v>98790323</v>
      </c>
      <c r="AK22">
        <v>98790342</v>
      </c>
      <c r="AL22">
        <v>98828741</v>
      </c>
      <c r="AM22">
        <v>98828743</v>
      </c>
      <c r="AN22">
        <v>98828745</v>
      </c>
      <c r="AO22">
        <v>98923621</v>
      </c>
    </row>
  </sheetData>
  <conditionalFormatting sqref="C13:G16 H16:AO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27"/>
  <sheetViews>
    <sheetView zoomScaleNormal="100" workbookViewId="0">
      <selection activeCell="I24" sqref="I24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6" width="15.140625" bestFit="1" customWidth="1"/>
    <col min="7" max="8" width="9.42578125" bestFit="1" customWidth="1"/>
    <col min="9" max="9" width="12.42578125" customWidth="1"/>
    <col min="10" max="10" width="15.140625" bestFit="1" customWidth="1"/>
    <col min="11" max="12" width="12.28515625" bestFit="1" customWidth="1"/>
    <col min="13" max="16" width="9.42578125" bestFit="1" customWidth="1"/>
    <col min="17" max="17" width="9" bestFit="1" customWidth="1"/>
    <col min="18" max="18" width="15.140625" bestFit="1" customWidth="1"/>
    <col min="19" max="25" width="9.42578125" bestFit="1" customWidth="1"/>
    <col min="26" max="27" width="12.28515625" bestFit="1" customWidth="1"/>
    <col min="28" max="28" width="9.42578125" bestFit="1" customWidth="1"/>
    <col min="29" max="29" width="12.28515625" bestFit="1" customWidth="1"/>
    <col min="30" max="30" width="9.42578125" bestFit="1" customWidth="1"/>
    <col min="31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38" width="11.28515625" customWidth="1"/>
    <col min="39" max="40" width="12.28515625" bestFit="1" customWidth="1"/>
    <col min="41" max="42" width="9.42578125" customWidth="1"/>
  </cols>
  <sheetData>
    <row r="1" spans="1:43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901510-Fentress County BOE York Elementary</v>
      </c>
      <c r="G1" s="52" t="str">
        <f>VLOOKUP(G2,MeterList!$A$1:$B$53,2,)</f>
        <v>404088200-General Shale Hoyal Lane</v>
      </c>
      <c r="H1" s="52" t="str">
        <f>VLOOKUP(H2,MeterList!$A$1:$B$53,2,)</f>
        <v>936010-Fentress County BOE Clarkrange High School</v>
      </c>
      <c r="I1" s="52" t="str">
        <f>VLOOKUP(I2,MeterList!$A$1:$B$53,2,)</f>
        <v>42510-Meigs County BOE Meigs Middle School</v>
      </c>
      <c r="J1" s="52" t="str">
        <f>VLOOKUP(J2,MeterList!$A$1:$B$53,2,)</f>
        <v>255010-Polk County BOE South Polk Elementary</v>
      </c>
      <c r="K1" s="52" t="str">
        <f>VLOOKUP(K2,MeterList!$A$1:$B$53,2,)</f>
        <v>154010-Cleveland Utilities Water Filtration Plant Dry Valley Road</v>
      </c>
      <c r="L1" s="52" t="str">
        <f>VLOOKUP(L2,MeterList!$A$1:$B$53,2,)</f>
        <v>48510-Meigs County BOE Meigs South Elementary</v>
      </c>
      <c r="M1" s="52" t="str">
        <f>VLOOKUP(M2,MeterList!$A$1:$B$53,2,)</f>
        <v>22010-Storm Power Components Office</v>
      </c>
      <c r="N1" s="52" t="str">
        <f>VLOOKUP(N2,MeterList!$A$1:$B$53,2,)</f>
        <v>142510-Meigs County BOE Meigs North Elementary</v>
      </c>
      <c r="O1" s="52" t="str">
        <f>VLOOKUP(O2,MeterList!$A$1:$B$53,2,)</f>
        <v>400598000-Polk County BOE Polk County High School</v>
      </c>
      <c r="P1" s="52" t="str">
        <f>VLOOKUP(P2,MeterList!$A$1:$B$53,2,)</f>
        <v>187510-Cleveland Utilities Waste Water Treatment Facility 1860 OLD LOWER RIVER RD</v>
      </c>
      <c r="Q1" s="52" t="str">
        <f>VLOOKUP(Q2,MeterList!$A$1:$B$53,2,)</f>
        <v>400595800-City of Crossville HIGH SVR PUMPS -963 CITY LAKE RD</v>
      </c>
      <c r="R1" s="52" t="str">
        <f>VLOOKUP(R2,MeterList!$A$1:$B$53,2,)</f>
        <v>400123700-City of Crossville 109 HOLIDAY DR (HIGH SERVICE PUMPS)</v>
      </c>
      <c r="S1" s="52" t="str">
        <f>VLOOKUP(S2,MeterList!$A$1:$B$53,2,)</f>
        <v>285010-Polk County BOE Benton Elementary School</v>
      </c>
      <c r="T1" s="52" t="str">
        <f>VLOOKUP(T2,MeterList!$A$1:$B$53,2,)</f>
        <v>85510-Savannah Valley Utility Plant Smith Road</v>
      </c>
      <c r="U1" s="52" t="str">
        <f>VLOOKUP(U2,MeterList!$A$1:$B$53,2,)</f>
        <v>402417600-Storm Power Components Front Pad Mount</v>
      </c>
      <c r="V1" s="52" t="str">
        <f>VLOOKUP(V2,MeterList!$A$1:$B$53,2,)</f>
        <v>526810-Crab Orchard Utility District OTTER CREEK TRT PLAN</v>
      </c>
      <c r="W1" s="52" t="str">
        <f>VLOOKUP(W2,MeterList!$A$1:$B$53,2,)</f>
        <v>404238100-Bondercroft Water District 1000 BILLY'S BRANCH RD</v>
      </c>
      <c r="X1" s="52" t="str">
        <f>VLOOKUP(X2,MeterList!$A$1:$B$53,2,)</f>
        <v>155010-Hiwassee Utilities Water Treatment Plant 3973 CHATATA VALLEY ROAD (WATER PLANT)</v>
      </c>
      <c r="Y1" s="52" t="str">
        <f>VLOOKUP(Y2,MeterList!$A$1:$B$53,2,)</f>
        <v>194510-Walker Valley High School Charleston</v>
      </c>
      <c r="Z1" s="52" t="str">
        <f>VLOOKUP(Z2,MeterList!$A$1:$B$53,2,)</f>
        <v>712010-Town of Monterey Water Plant</v>
      </c>
      <c r="AA1" s="52" t="str">
        <f>VLOOKUP(AA2,MeterList!$A$1:$B$53,2,)</f>
        <v>405692301-Putnam County BOE Monterey High School</v>
      </c>
      <c r="AB1" s="52" t="str">
        <f>VLOOKUP(AB2,MeterList!$A$1:$B$53,2,)</f>
        <v>863510-Fentress County BOE New Allardt Elementary</v>
      </c>
      <c r="AC1" s="52" t="str">
        <f>VLOOKUP(AC2,MeterList!$A$1:$B$53,2,)</f>
        <v>801510-Town of Byrdstown Sewer Plant</v>
      </c>
      <c r="AD1" s="52" t="str">
        <f>VLOOKUP(AD2,MeterList!$A$1:$B$53,2,)</f>
        <v>361510-Watts Barr Utility District Water Plant</v>
      </c>
      <c r="AE1" s="52" t="str">
        <f>VLOOKUP(AE2,MeterList!$A$1:$B$53,2,)</f>
        <v>22510-Storm Power Components Rear Pad Mount</v>
      </c>
      <c r="AF1" s="52" t="str">
        <f>VLOOKUP(AF2,MeterList!$A$1:$B$53,2,)</f>
        <v>601110-Flowers Snacks of TN 1067 N MAIN ST- MAIN PLANT</v>
      </c>
      <c r="AG1" s="52" t="str">
        <f>VLOOKUP(AG2,MeterList!$A$1:$B$53,2,)</f>
        <v>391110-City of Crossville WWTP 468 SPARTA HWY/SEWER PL</v>
      </c>
      <c r="AH1" s="52" t="str">
        <f>VLOOKUP(AH2,MeterList!$A$1:$B$53,2,)</f>
        <v>401440600-Watts Barr Utility District Water Plant</v>
      </c>
      <c r="AI1" s="52" t="str">
        <f>VLOOKUP(AI2,MeterList!$A$1:$B$53,2,)</f>
        <v>401042001-Fentress County BOE South Fentress Elementary</v>
      </c>
      <c r="AJ1" s="52" t="str">
        <f>VLOOKUP(AJ2,MeterList!$A$1:$B$53,2,)</f>
        <v>772610-Pickett County Schools Byrdstown Elementary</v>
      </c>
      <c r="AK1" s="52" t="str">
        <f>VLOOKUP(AK2,MeterList!$A$1:$B$53,2,)</f>
        <v>403556200-Cleveland Utilities River Station 538 HIWASSEE DR</v>
      </c>
      <c r="AL1" s="52" t="str">
        <f>VLOOKUP(AL2,MeterList!$A$1:$B$53,2,)</f>
        <v>400214601-Putnam County BOE Burk Middle School</v>
      </c>
      <c r="AM1" s="52" t="str">
        <f>VLOOKUP(AM2,MeterList!$A$1:$B$53,2,)</f>
        <v>231510-Ocoee Utility District 375 RYMER RD</v>
      </c>
      <c r="AN1" s="52" t="str">
        <f>VLOOKUP(AN2,MeterList!$A$1:$B$53,2,)</f>
        <v>783010-Town of Byrdstown Water Plant</v>
      </c>
      <c r="AO1" s="52" t="str">
        <f>VLOOKUP(AO2,MeterList!$A$1:$B$53,2,)</f>
        <v>781510-Town of Byrdstown Pump Station</v>
      </c>
      <c r="AP1" s="52" t="str">
        <f>VLOOKUP(AP2,MeterList!$A$1:$B$53,2,)</f>
        <v>831510-Fentress County BOE New Pine Haven School</v>
      </c>
      <c r="AQ1" s="52" t="e">
        <f>VLOOKUP(AQ2,MeterList!$A$1:$B$53,2,)</f>
        <v>#N/A</v>
      </c>
    </row>
    <row r="2" spans="1:43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56073008</v>
      </c>
      <c r="G2">
        <v>56210792</v>
      </c>
      <c r="H2">
        <v>56464971</v>
      </c>
      <c r="I2">
        <v>66676872</v>
      </c>
      <c r="J2">
        <v>66735042</v>
      </c>
      <c r="K2">
        <v>82458402</v>
      </c>
      <c r="L2">
        <v>82458430</v>
      </c>
      <c r="M2">
        <v>82458528</v>
      </c>
      <c r="N2">
        <v>82458535</v>
      </c>
      <c r="O2">
        <v>82458544</v>
      </c>
      <c r="P2">
        <v>83425325</v>
      </c>
      <c r="Q2">
        <v>83425950</v>
      </c>
      <c r="R2">
        <v>83425960</v>
      </c>
      <c r="S2">
        <v>83426095</v>
      </c>
      <c r="T2">
        <v>83692447</v>
      </c>
      <c r="U2">
        <v>83692449</v>
      </c>
      <c r="V2">
        <v>83692455</v>
      </c>
      <c r="W2">
        <v>83692461</v>
      </c>
      <c r="X2">
        <v>83692509</v>
      </c>
      <c r="Y2">
        <v>83692538</v>
      </c>
      <c r="Z2">
        <v>83693653</v>
      </c>
      <c r="AA2">
        <v>83693711</v>
      </c>
      <c r="AB2">
        <v>83694184</v>
      </c>
      <c r="AC2">
        <v>83761529</v>
      </c>
      <c r="AD2">
        <v>83761545</v>
      </c>
      <c r="AE2">
        <v>96186888</v>
      </c>
      <c r="AF2">
        <v>96186904</v>
      </c>
      <c r="AG2">
        <v>96375911</v>
      </c>
      <c r="AH2">
        <v>98569140</v>
      </c>
      <c r="AI2">
        <v>98790323</v>
      </c>
      <c r="AJ2">
        <v>98790342</v>
      </c>
      <c r="AK2">
        <v>98828741</v>
      </c>
      <c r="AL2">
        <v>98828744</v>
      </c>
      <c r="AM2">
        <v>98828746</v>
      </c>
      <c r="AN2">
        <v>98828748</v>
      </c>
      <c r="AO2">
        <v>98923621</v>
      </c>
      <c r="AP2">
        <v>98923655</v>
      </c>
    </row>
    <row r="3" spans="1:43" x14ac:dyDescent="0.25">
      <c r="A3" s="1">
        <v>44403.583333333336</v>
      </c>
      <c r="B3" s="1">
        <v>44403.604166666664</v>
      </c>
      <c r="C3" s="46">
        <f t="shared" ref="C3:C8" si="0">SUM(D3:AP3)</f>
        <v>4966.9120000000012</v>
      </c>
      <c r="D3">
        <v>151.376</v>
      </c>
      <c r="E3">
        <v>31.641999999999999</v>
      </c>
      <c r="F3">
        <v>29.49</v>
      </c>
      <c r="G3">
        <v>712.68</v>
      </c>
      <c r="H3">
        <v>47.676000000000002</v>
      </c>
      <c r="I3">
        <v>52.42</v>
      </c>
      <c r="J3">
        <v>41.28</v>
      </c>
      <c r="K3">
        <v>200.28</v>
      </c>
      <c r="L3">
        <v>59.75</v>
      </c>
      <c r="M3">
        <v>34.109000000000002</v>
      </c>
      <c r="N3">
        <v>56.601999999999997</v>
      </c>
      <c r="O3">
        <v>72.73</v>
      </c>
      <c r="P3">
        <v>330.48</v>
      </c>
      <c r="Q3">
        <v>88.956000000000003</v>
      </c>
      <c r="R3">
        <v>101.244</v>
      </c>
      <c r="S3">
        <v>39.968000000000004</v>
      </c>
      <c r="T3">
        <v>85.031999999999996</v>
      </c>
      <c r="U3">
        <v>148.91999999999999</v>
      </c>
      <c r="V3">
        <v>171.04</v>
      </c>
      <c r="W3">
        <v>64.872</v>
      </c>
      <c r="X3">
        <v>270.89999999999998</v>
      </c>
      <c r="Y3">
        <v>228.42</v>
      </c>
      <c r="Z3">
        <v>56.11</v>
      </c>
      <c r="AA3">
        <v>148.416</v>
      </c>
      <c r="AB3">
        <v>77.278000000000006</v>
      </c>
      <c r="AC3">
        <v>37.843000000000004</v>
      </c>
      <c r="AD3">
        <v>18.277999999999999</v>
      </c>
      <c r="AE3">
        <v>292.28800000000001</v>
      </c>
      <c r="AF3">
        <v>406.32</v>
      </c>
      <c r="AG3">
        <v>119.6</v>
      </c>
      <c r="AH3">
        <v>39.752000000000002</v>
      </c>
      <c r="AI3">
        <v>43.904000000000003</v>
      </c>
      <c r="AJ3">
        <v>61.6</v>
      </c>
      <c r="AK3">
        <v>225.44</v>
      </c>
      <c r="AL3">
        <v>134.99199999999999</v>
      </c>
      <c r="AM3">
        <v>55.048000000000002</v>
      </c>
      <c r="AN3">
        <v>75.031999999999996</v>
      </c>
      <c r="AO3">
        <v>84.376000000000005</v>
      </c>
      <c r="AP3">
        <v>70.768000000000001</v>
      </c>
      <c r="AQ3">
        <v>132717.226</v>
      </c>
    </row>
    <row r="4" spans="1:43" x14ac:dyDescent="0.25">
      <c r="A4" s="1">
        <v>44403.604166666664</v>
      </c>
      <c r="B4" s="1">
        <v>44403.625</v>
      </c>
      <c r="C4" s="103">
        <f t="shared" si="0"/>
        <v>4955.5500000000011</v>
      </c>
      <c r="D4">
        <v>149.40799999999999</v>
      </c>
      <c r="E4">
        <v>31.834</v>
      </c>
      <c r="F4">
        <v>30.72</v>
      </c>
      <c r="G4">
        <v>702.84</v>
      </c>
      <c r="H4">
        <v>44.723999999999997</v>
      </c>
      <c r="I4">
        <v>50.78</v>
      </c>
      <c r="J4">
        <v>40.295999999999999</v>
      </c>
      <c r="K4">
        <v>201.48</v>
      </c>
      <c r="L4">
        <v>61.325000000000003</v>
      </c>
      <c r="M4">
        <v>33.514000000000003</v>
      </c>
      <c r="N4">
        <v>56.601999999999997</v>
      </c>
      <c r="O4">
        <v>69.965000000000003</v>
      </c>
      <c r="P4">
        <v>363.72</v>
      </c>
      <c r="Q4">
        <v>88.956000000000003</v>
      </c>
      <c r="R4">
        <v>101.736</v>
      </c>
      <c r="S4">
        <v>41.28</v>
      </c>
      <c r="T4">
        <v>103.38</v>
      </c>
      <c r="U4">
        <v>159.25200000000001</v>
      </c>
      <c r="V4">
        <v>170.38399999999999</v>
      </c>
      <c r="W4">
        <v>64.38</v>
      </c>
      <c r="X4">
        <v>165.24</v>
      </c>
      <c r="Y4">
        <v>226.62</v>
      </c>
      <c r="Z4">
        <v>56.11</v>
      </c>
      <c r="AA4">
        <v>146.47200000000001</v>
      </c>
      <c r="AB4">
        <v>63.929000000000002</v>
      </c>
      <c r="AC4">
        <v>34.896000000000001</v>
      </c>
      <c r="AD4">
        <v>17.693000000000001</v>
      </c>
      <c r="AE4">
        <v>308.01600000000002</v>
      </c>
      <c r="AF4">
        <v>419.4</v>
      </c>
      <c r="AG4">
        <v>119.6</v>
      </c>
      <c r="AH4">
        <v>39.69</v>
      </c>
      <c r="AI4">
        <v>46.527999999999999</v>
      </c>
      <c r="AJ4">
        <v>63.567999999999998</v>
      </c>
      <c r="AK4">
        <v>249.68</v>
      </c>
      <c r="AL4">
        <v>139.584</v>
      </c>
      <c r="AM4">
        <v>55.048000000000002</v>
      </c>
      <c r="AN4">
        <v>76.343999999999994</v>
      </c>
      <c r="AO4">
        <v>84.54</v>
      </c>
      <c r="AP4">
        <v>76.016000000000005</v>
      </c>
      <c r="AQ4">
        <v>132717.226</v>
      </c>
    </row>
    <row r="5" spans="1:43" x14ac:dyDescent="0.25">
      <c r="A5" s="1">
        <v>44404.583333333336</v>
      </c>
      <c r="B5" s="1">
        <v>44404.604166666664</v>
      </c>
      <c r="C5" s="46">
        <f t="shared" si="0"/>
        <v>4390.0379999999996</v>
      </c>
      <c r="D5">
        <v>104.19199999999999</v>
      </c>
      <c r="E5">
        <v>31.45</v>
      </c>
      <c r="F5">
        <v>23.34</v>
      </c>
      <c r="G5">
        <v>624.12</v>
      </c>
      <c r="H5">
        <v>39.804000000000002</v>
      </c>
      <c r="I5">
        <v>50.78</v>
      </c>
      <c r="J5">
        <v>34.896000000000001</v>
      </c>
      <c r="K5">
        <v>171.96</v>
      </c>
      <c r="L5">
        <v>51.878</v>
      </c>
      <c r="M5">
        <v>35.366999999999997</v>
      </c>
      <c r="N5">
        <v>54.643000000000001</v>
      </c>
      <c r="O5">
        <v>82.944000000000003</v>
      </c>
      <c r="P5">
        <v>244.44</v>
      </c>
      <c r="Q5">
        <v>91.908000000000001</v>
      </c>
      <c r="R5">
        <v>1.464</v>
      </c>
      <c r="S5">
        <v>35.375999999999998</v>
      </c>
      <c r="T5">
        <v>66.188000000000002</v>
      </c>
      <c r="U5">
        <v>166.12799999999999</v>
      </c>
      <c r="V5">
        <v>23.584</v>
      </c>
      <c r="W5">
        <v>65.364000000000004</v>
      </c>
      <c r="X5">
        <v>256.2</v>
      </c>
      <c r="Y5">
        <v>163.98</v>
      </c>
      <c r="Z5">
        <v>55.91</v>
      </c>
      <c r="AA5">
        <v>145.488</v>
      </c>
      <c r="AB5">
        <v>55.081000000000003</v>
      </c>
      <c r="AC5">
        <v>38.332999999999998</v>
      </c>
      <c r="AD5">
        <v>18.475999999999999</v>
      </c>
      <c r="AE5">
        <v>277.87200000000001</v>
      </c>
      <c r="AF5">
        <v>430.88</v>
      </c>
      <c r="AG5">
        <v>121.24</v>
      </c>
      <c r="AH5">
        <v>39.69</v>
      </c>
      <c r="AI5">
        <v>51.103999999999999</v>
      </c>
      <c r="AJ5">
        <v>80.608000000000004</v>
      </c>
      <c r="AK5">
        <v>246.4</v>
      </c>
      <c r="AL5">
        <v>144.83199999999999</v>
      </c>
      <c r="AM5">
        <v>54.72</v>
      </c>
      <c r="AN5">
        <v>74.048000000000002</v>
      </c>
      <c r="AO5">
        <v>84.703999999999994</v>
      </c>
      <c r="AP5">
        <v>50.646000000000001</v>
      </c>
      <c r="AQ5">
        <v>130727.679</v>
      </c>
    </row>
    <row r="6" spans="1:43" x14ac:dyDescent="0.25">
      <c r="A6" s="1">
        <v>44404.604166666664</v>
      </c>
      <c r="B6" s="1">
        <v>44404.625</v>
      </c>
      <c r="C6" s="46">
        <f t="shared" si="0"/>
        <v>4455.1510000000017</v>
      </c>
      <c r="D6">
        <v>104.848</v>
      </c>
      <c r="E6">
        <v>31.257999999999999</v>
      </c>
      <c r="F6">
        <v>20.484000000000002</v>
      </c>
      <c r="G6">
        <v>609.48</v>
      </c>
      <c r="H6">
        <v>41.28</v>
      </c>
      <c r="I6">
        <v>49.96</v>
      </c>
      <c r="J6">
        <v>33.911999999999999</v>
      </c>
      <c r="K6">
        <v>169.56</v>
      </c>
      <c r="L6">
        <v>55.027000000000001</v>
      </c>
      <c r="M6">
        <v>34.780999999999999</v>
      </c>
      <c r="N6">
        <v>55.411000000000001</v>
      </c>
      <c r="O6">
        <v>84.902000000000001</v>
      </c>
      <c r="P6">
        <v>292.44</v>
      </c>
      <c r="Q6">
        <v>91.415999999999997</v>
      </c>
      <c r="R6">
        <v>54.06</v>
      </c>
      <c r="S6">
        <v>37.344000000000001</v>
      </c>
      <c r="T6">
        <v>59.472000000000001</v>
      </c>
      <c r="U6">
        <v>157.77600000000001</v>
      </c>
      <c r="V6">
        <v>7.2</v>
      </c>
      <c r="W6">
        <v>65.855999999999995</v>
      </c>
      <c r="X6">
        <v>255.54</v>
      </c>
      <c r="Y6">
        <v>162.18</v>
      </c>
      <c r="Z6">
        <v>55.8</v>
      </c>
      <c r="AA6">
        <v>147.45599999999999</v>
      </c>
      <c r="AB6">
        <v>45.893000000000001</v>
      </c>
      <c r="AC6">
        <v>35.29</v>
      </c>
      <c r="AD6">
        <v>18.186</v>
      </c>
      <c r="AE6">
        <v>286.38400000000001</v>
      </c>
      <c r="AF6">
        <v>430.88</v>
      </c>
      <c r="AG6">
        <v>121.24</v>
      </c>
      <c r="AH6">
        <v>39.69</v>
      </c>
      <c r="AI6">
        <v>56.351999999999997</v>
      </c>
      <c r="AJ6">
        <v>82.56</v>
      </c>
      <c r="AK6">
        <v>245.76</v>
      </c>
      <c r="AL6">
        <v>148.75200000000001</v>
      </c>
      <c r="AM6">
        <v>54.72</v>
      </c>
      <c r="AN6">
        <v>77.328000000000003</v>
      </c>
      <c r="AO6">
        <v>84.54</v>
      </c>
      <c r="AP6">
        <v>50.133000000000003</v>
      </c>
      <c r="AQ6">
        <v>130727.679</v>
      </c>
    </row>
    <row r="7" spans="1:43" x14ac:dyDescent="0.25">
      <c r="A7" s="1">
        <v>44405.583333333336</v>
      </c>
      <c r="B7" s="1">
        <v>44405.604166666664</v>
      </c>
      <c r="C7" s="46">
        <f t="shared" si="0"/>
        <v>5026.9909999999991</v>
      </c>
      <c r="D7">
        <v>195.952</v>
      </c>
      <c r="E7">
        <v>31.085000000000001</v>
      </c>
      <c r="F7">
        <v>22.821000000000002</v>
      </c>
      <c r="G7">
        <v>576.39099999999996</v>
      </c>
      <c r="H7">
        <v>43.247999999999998</v>
      </c>
      <c r="I7">
        <v>45.04</v>
      </c>
      <c r="J7">
        <v>36.372</v>
      </c>
      <c r="K7">
        <v>195.36</v>
      </c>
      <c r="L7">
        <v>60.518000000000001</v>
      </c>
      <c r="M7">
        <v>30.719000000000001</v>
      </c>
      <c r="N7">
        <v>38.777999999999999</v>
      </c>
      <c r="O7">
        <v>78.221000000000004</v>
      </c>
      <c r="P7">
        <v>298.56</v>
      </c>
      <c r="Q7">
        <v>92.4</v>
      </c>
      <c r="R7">
        <v>101.244</v>
      </c>
      <c r="S7">
        <v>36.688000000000002</v>
      </c>
      <c r="T7">
        <v>100.268</v>
      </c>
      <c r="U7">
        <v>173.00399999999999</v>
      </c>
      <c r="V7">
        <v>169.72800000000001</v>
      </c>
      <c r="W7">
        <v>68.316000000000003</v>
      </c>
      <c r="X7">
        <v>356.94</v>
      </c>
      <c r="Y7">
        <v>239.58</v>
      </c>
      <c r="Z7">
        <v>56.11</v>
      </c>
      <c r="AA7">
        <v>147.45599999999999</v>
      </c>
      <c r="AB7">
        <v>77.141000000000005</v>
      </c>
      <c r="AC7">
        <v>38.140999999999998</v>
      </c>
      <c r="AD7">
        <v>18.672000000000001</v>
      </c>
      <c r="AE7">
        <v>327.024</v>
      </c>
      <c r="AF7">
        <v>439.08</v>
      </c>
      <c r="AG7">
        <v>117.96</v>
      </c>
      <c r="AH7">
        <v>39.752000000000002</v>
      </c>
      <c r="AI7">
        <v>57.008000000000003</v>
      </c>
      <c r="AJ7">
        <v>59.631999999999998</v>
      </c>
      <c r="AK7">
        <v>230.672</v>
      </c>
      <c r="AL7">
        <v>148.096</v>
      </c>
      <c r="AM7">
        <v>56.031999999999996</v>
      </c>
      <c r="AN7">
        <v>72.415999999999997</v>
      </c>
      <c r="AO7">
        <v>84.703999999999994</v>
      </c>
      <c r="AP7">
        <v>65.861999999999995</v>
      </c>
      <c r="AQ7">
        <v>132418.28</v>
      </c>
    </row>
    <row r="8" spans="1:43" x14ac:dyDescent="0.25">
      <c r="A8" s="1">
        <v>44405.604166666664</v>
      </c>
      <c r="B8" s="1">
        <v>44405.625</v>
      </c>
      <c r="C8" s="46">
        <f t="shared" si="0"/>
        <v>5069.641999999998</v>
      </c>
      <c r="D8">
        <v>195.29599999999999</v>
      </c>
      <c r="E8">
        <v>30.599</v>
      </c>
      <c r="F8">
        <v>24.024000000000001</v>
      </c>
      <c r="G8">
        <v>616.72900000000004</v>
      </c>
      <c r="H8">
        <v>47.183999999999997</v>
      </c>
      <c r="I8">
        <v>46.68</v>
      </c>
      <c r="J8">
        <v>38.328000000000003</v>
      </c>
      <c r="K8">
        <v>192.84</v>
      </c>
      <c r="L8">
        <v>61.709000000000003</v>
      </c>
      <c r="M8">
        <v>31.042000000000002</v>
      </c>
      <c r="N8">
        <v>36.488</v>
      </c>
      <c r="O8">
        <v>77.837000000000003</v>
      </c>
      <c r="P8">
        <v>335.4</v>
      </c>
      <c r="Q8">
        <v>91.908000000000001</v>
      </c>
      <c r="R8">
        <v>101.244</v>
      </c>
      <c r="S8">
        <v>39.311999999999998</v>
      </c>
      <c r="T8">
        <v>85.688000000000002</v>
      </c>
      <c r="U8">
        <v>170.06399999999999</v>
      </c>
      <c r="V8">
        <v>168.416</v>
      </c>
      <c r="W8">
        <v>67.823999999999998</v>
      </c>
      <c r="X8">
        <v>355.68</v>
      </c>
      <c r="Y8">
        <v>246.96</v>
      </c>
      <c r="Z8">
        <v>56.01</v>
      </c>
      <c r="AA8">
        <v>145.488</v>
      </c>
      <c r="AB8">
        <v>56.103999999999999</v>
      </c>
      <c r="AC8">
        <v>34.991999999999997</v>
      </c>
      <c r="AD8">
        <v>18.277999999999999</v>
      </c>
      <c r="AE8">
        <v>313.24799999999999</v>
      </c>
      <c r="AF8">
        <v>452.16</v>
      </c>
      <c r="AG8">
        <v>121.24</v>
      </c>
      <c r="AH8">
        <v>39.752000000000002</v>
      </c>
      <c r="AI8">
        <v>58.32</v>
      </c>
      <c r="AJ8">
        <v>57.008000000000003</v>
      </c>
      <c r="AK8">
        <v>240.512</v>
      </c>
      <c r="AL8">
        <v>133.024</v>
      </c>
      <c r="AM8">
        <v>56.36</v>
      </c>
      <c r="AN8">
        <v>72.744</v>
      </c>
      <c r="AO8">
        <v>84.54</v>
      </c>
      <c r="AP8">
        <v>68.61</v>
      </c>
      <c r="AQ8">
        <v>132418.28</v>
      </c>
    </row>
    <row r="9" spans="1:43" x14ac:dyDescent="0.25">
      <c r="C9" s="66">
        <f>AVERAGE(C3:C8)*2</f>
        <v>9621.4279999999999</v>
      </c>
      <c r="D9" s="66">
        <f>AVERAGE(D3:D8)*2</f>
        <v>300.35733333333337</v>
      </c>
      <c r="E9" s="66">
        <f>AVERAGE(E3:E8)*2</f>
        <v>62.622666666666667</v>
      </c>
      <c r="F9" s="66">
        <f t="shared" ref="F9:O9" si="1">AVERAGE(F3:F8)*2</f>
        <v>50.292999999999999</v>
      </c>
      <c r="G9" s="66">
        <f t="shared" si="1"/>
        <v>1280.7466666666667</v>
      </c>
      <c r="H9" s="66">
        <f t="shared" si="1"/>
        <v>87.971999999999994</v>
      </c>
      <c r="I9" s="66">
        <f t="shared" si="1"/>
        <v>98.553333333333342</v>
      </c>
      <c r="J9" s="66">
        <f>AVERAGE(J3:J8)*2</f>
        <v>75.027999999999992</v>
      </c>
      <c r="K9" s="66">
        <f t="shared" si="1"/>
        <v>377.16</v>
      </c>
      <c r="L9" s="66">
        <f t="shared" si="1"/>
        <v>116.73566666666669</v>
      </c>
      <c r="M9" s="66">
        <f>AVERAGE(M3:M8)*2</f>
        <v>66.510666666666665</v>
      </c>
      <c r="N9" s="66">
        <f t="shared" si="1"/>
        <v>99.507999999999996</v>
      </c>
      <c r="O9" s="66">
        <f t="shared" si="1"/>
        <v>155.53299999999999</v>
      </c>
      <c r="P9" s="66">
        <f>AVERAGE(P3:P8)*2</f>
        <v>621.67999999999995</v>
      </c>
      <c r="Q9" s="66">
        <f>AVERAGE(Q3:Q8)*2</f>
        <v>181.84799999999998</v>
      </c>
      <c r="R9" s="98">
        <f>AVERAGE(R3:R8)*2</f>
        <v>153.66400000000002</v>
      </c>
      <c r="S9" s="66">
        <f t="shared" ref="S9:AD9" si="2">AVERAGE(S3:S8)*2</f>
        <v>76.656000000000006</v>
      </c>
      <c r="T9" s="66">
        <f t="shared" si="2"/>
        <v>166.67599999999996</v>
      </c>
      <c r="U9" s="66">
        <f t="shared" si="2"/>
        <v>325.048</v>
      </c>
      <c r="V9" s="66">
        <f t="shared" si="2"/>
        <v>236.78399999999996</v>
      </c>
      <c r="W9" s="66">
        <f t="shared" si="2"/>
        <v>132.20400000000001</v>
      </c>
      <c r="X9" s="66">
        <f t="shared" si="2"/>
        <v>553.5</v>
      </c>
      <c r="Y9" s="66">
        <f t="shared" si="2"/>
        <v>422.58</v>
      </c>
      <c r="Z9" s="66">
        <f t="shared" si="2"/>
        <v>112.01666666666667</v>
      </c>
      <c r="AA9" s="66">
        <f t="shared" si="2"/>
        <v>293.59200000000004</v>
      </c>
      <c r="AB9" s="66">
        <f t="shared" si="2"/>
        <v>125.142</v>
      </c>
      <c r="AC9" s="66">
        <f t="shared" si="2"/>
        <v>73.164999999999992</v>
      </c>
      <c r="AD9" s="66">
        <f t="shared" si="2"/>
        <v>36.527666666666669</v>
      </c>
      <c r="AE9" s="66">
        <f t="shared" ref="AE9:AL9" si="3">AVERAGE(AE3:AE8)*2</f>
        <v>601.61066666666682</v>
      </c>
      <c r="AF9" s="66">
        <f t="shared" si="3"/>
        <v>859.57333333333327</v>
      </c>
      <c r="AG9" s="66">
        <f t="shared" si="3"/>
        <v>240.29333333333332</v>
      </c>
      <c r="AH9" s="66">
        <f t="shared" si="3"/>
        <v>79.442000000000007</v>
      </c>
      <c r="AI9" s="66">
        <f t="shared" si="3"/>
        <v>104.40533333333333</v>
      </c>
      <c r="AJ9" s="66">
        <f t="shared" si="3"/>
        <v>134.99199999999999</v>
      </c>
      <c r="AK9" s="66">
        <f t="shared" si="3"/>
        <v>479.488</v>
      </c>
      <c r="AL9" s="66">
        <f t="shared" si="3"/>
        <v>283.09333333333336</v>
      </c>
      <c r="AM9" s="66">
        <f t="shared" ref="AM9:AO9" si="4">AVERAGE(AM3:AM8)*2</f>
        <v>110.64266666666667</v>
      </c>
      <c r="AN9" s="66">
        <f t="shared" si="4"/>
        <v>149.30399999999997</v>
      </c>
      <c r="AO9" s="66">
        <f t="shared" si="4"/>
        <v>169.13466666666667</v>
      </c>
      <c r="AP9" s="66">
        <f t="shared" ref="AP9:AQ9" si="5">AVERAGE(AP3:AP8)*2</f>
        <v>127.34500000000001</v>
      </c>
      <c r="AQ9" s="66">
        <f t="shared" si="5"/>
        <v>263908.79000000004</v>
      </c>
    </row>
    <row r="10" spans="1:43" x14ac:dyDescent="0.25">
      <c r="A10" s="1">
        <v>44406.583333333336</v>
      </c>
      <c r="B10" s="1">
        <v>44406.604166666664</v>
      </c>
      <c r="C10" s="53">
        <f>SUM(D10:AP10)</f>
        <v>4594.3229999999985</v>
      </c>
      <c r="D10">
        <v>150.72</v>
      </c>
      <c r="E10">
        <v>32.137999999999998</v>
      </c>
      <c r="F10">
        <v>40.408999999999999</v>
      </c>
      <c r="G10">
        <v>531.35400000000004</v>
      </c>
      <c r="H10">
        <v>44.862000000000002</v>
      </c>
      <c r="I10">
        <v>50.78</v>
      </c>
      <c r="J10">
        <v>43.247999999999998</v>
      </c>
      <c r="K10">
        <v>180.6</v>
      </c>
      <c r="L10">
        <v>61.709000000000003</v>
      </c>
      <c r="M10">
        <v>38.734000000000002</v>
      </c>
      <c r="N10">
        <v>97.207999999999998</v>
      </c>
      <c r="O10">
        <v>75.878</v>
      </c>
      <c r="P10">
        <v>34.32</v>
      </c>
      <c r="Q10">
        <v>76.92</v>
      </c>
      <c r="R10">
        <v>95.953999999999994</v>
      </c>
      <c r="S10">
        <v>41.28</v>
      </c>
      <c r="T10">
        <v>52.427999999999997</v>
      </c>
      <c r="U10">
        <v>178.416</v>
      </c>
      <c r="V10">
        <v>172.352</v>
      </c>
      <c r="W10">
        <v>61.44</v>
      </c>
      <c r="X10">
        <v>279.54000000000002</v>
      </c>
      <c r="Y10">
        <v>243.18</v>
      </c>
      <c r="Z10">
        <v>41.454999999999998</v>
      </c>
      <c r="AA10">
        <v>146.29599999999999</v>
      </c>
      <c r="AB10">
        <v>62.232999999999997</v>
      </c>
      <c r="AC10">
        <v>38.337000000000003</v>
      </c>
      <c r="AD10">
        <v>12.169</v>
      </c>
      <c r="AE10">
        <v>275.904</v>
      </c>
      <c r="AF10">
        <v>460.36</v>
      </c>
      <c r="AG10">
        <v>117.96</v>
      </c>
      <c r="AH10">
        <v>41.845999999999997</v>
      </c>
      <c r="AI10">
        <v>58.975999999999999</v>
      </c>
      <c r="AJ10">
        <v>64.88</v>
      </c>
      <c r="AK10">
        <v>254.928</v>
      </c>
      <c r="AL10">
        <v>152.84200000000001</v>
      </c>
      <c r="AM10">
        <v>56.36</v>
      </c>
      <c r="AN10">
        <v>76.671999999999997</v>
      </c>
      <c r="AO10">
        <v>84.703999999999994</v>
      </c>
      <c r="AP10">
        <v>64.930999999999997</v>
      </c>
      <c r="AQ10">
        <v>132991.30499999999</v>
      </c>
    </row>
    <row r="11" spans="1:43" x14ac:dyDescent="0.25">
      <c r="A11" s="1">
        <v>44406.604166666664</v>
      </c>
      <c r="B11" s="1">
        <v>44406.625</v>
      </c>
      <c r="C11" s="53">
        <f>SUM(D11:AP11)</f>
        <v>4690.4000000000005</v>
      </c>
      <c r="D11">
        <v>150.06399999999999</v>
      </c>
      <c r="E11">
        <v>31.795000000000002</v>
      </c>
      <c r="F11">
        <v>37.470999999999997</v>
      </c>
      <c r="G11">
        <v>556.15700000000004</v>
      </c>
      <c r="H11">
        <v>44.482999999999997</v>
      </c>
      <c r="I11">
        <v>50.78</v>
      </c>
      <c r="J11">
        <v>42.264000000000003</v>
      </c>
      <c r="K11">
        <v>180.6</v>
      </c>
      <c r="L11">
        <v>58.981999999999999</v>
      </c>
      <c r="M11">
        <v>39.481000000000002</v>
      </c>
      <c r="N11">
        <v>92.694000000000003</v>
      </c>
      <c r="O11">
        <v>80.602000000000004</v>
      </c>
      <c r="P11">
        <v>77.400000000000006</v>
      </c>
      <c r="Q11">
        <v>76.075000000000003</v>
      </c>
      <c r="R11">
        <v>133.18899999999999</v>
      </c>
      <c r="S11">
        <v>41.28</v>
      </c>
      <c r="T11">
        <v>47.84</v>
      </c>
      <c r="U11">
        <v>150.39599999999999</v>
      </c>
      <c r="V11">
        <v>174.32</v>
      </c>
      <c r="W11">
        <v>57.012</v>
      </c>
      <c r="X11">
        <v>269.10000000000002</v>
      </c>
      <c r="Y11">
        <v>246.96</v>
      </c>
      <c r="Z11">
        <v>41.456000000000003</v>
      </c>
      <c r="AA11">
        <v>145.93899999999999</v>
      </c>
      <c r="AB11">
        <v>59.588000000000001</v>
      </c>
      <c r="AC11">
        <v>36.698999999999998</v>
      </c>
      <c r="AD11">
        <v>12.112</v>
      </c>
      <c r="AE11">
        <v>288.35199999999998</v>
      </c>
      <c r="AF11">
        <v>486.6</v>
      </c>
      <c r="AG11">
        <v>117.96</v>
      </c>
      <c r="AH11">
        <v>41.872</v>
      </c>
      <c r="AI11">
        <v>58.32</v>
      </c>
      <c r="AJ11">
        <v>65.536000000000001</v>
      </c>
      <c r="AK11">
        <v>255.584</v>
      </c>
      <c r="AL11">
        <v>154.97300000000001</v>
      </c>
      <c r="AM11">
        <v>56.36</v>
      </c>
      <c r="AN11">
        <v>78.311999999999998</v>
      </c>
      <c r="AO11">
        <v>84.54</v>
      </c>
      <c r="AP11">
        <v>67.251999999999995</v>
      </c>
      <c r="AQ11">
        <v>132991.30499999999</v>
      </c>
    </row>
    <row r="12" spans="1:43" x14ac:dyDescent="0.25">
      <c r="B12" s="55" t="s">
        <v>2</v>
      </c>
      <c r="C12" s="54">
        <f>SUM(C10:C11)</f>
        <v>9284.7229999999981</v>
      </c>
      <c r="D12" s="54">
        <f>SUM(D10:D11)</f>
        <v>300.78399999999999</v>
      </c>
      <c r="E12" s="54">
        <f>SUM(E10:E11)</f>
        <v>63.933</v>
      </c>
      <c r="F12" s="54">
        <f t="shared" ref="F12:O12" si="6">SUM(F10:F11)</f>
        <v>77.88</v>
      </c>
      <c r="G12" s="54">
        <f t="shared" si="6"/>
        <v>1087.511</v>
      </c>
      <c r="H12" s="54">
        <f t="shared" si="6"/>
        <v>89.344999999999999</v>
      </c>
      <c r="I12" s="54">
        <f>SUM(I10:I11)</f>
        <v>101.56</v>
      </c>
      <c r="J12" s="54">
        <f>SUM(J10:J11)</f>
        <v>85.512</v>
      </c>
      <c r="K12" s="54">
        <f t="shared" si="6"/>
        <v>361.2</v>
      </c>
      <c r="L12" s="54">
        <f t="shared" si="6"/>
        <v>120.691</v>
      </c>
      <c r="M12" s="54">
        <f t="shared" si="6"/>
        <v>78.215000000000003</v>
      </c>
      <c r="N12" s="54">
        <f t="shared" si="6"/>
        <v>189.90199999999999</v>
      </c>
      <c r="O12" s="54">
        <f t="shared" si="6"/>
        <v>156.48000000000002</v>
      </c>
      <c r="P12" s="54">
        <f>SUM(P10:P11)</f>
        <v>111.72</v>
      </c>
      <c r="Q12" s="54">
        <f>SUM(Q10:Q11)</f>
        <v>152.995</v>
      </c>
      <c r="R12" s="99">
        <f>SUM(R10:R11)</f>
        <v>229.14299999999997</v>
      </c>
      <c r="S12" s="54">
        <f t="shared" ref="S12:AD12" si="7">SUM(S10:S11)</f>
        <v>82.56</v>
      </c>
      <c r="T12" s="54">
        <f t="shared" si="7"/>
        <v>100.268</v>
      </c>
      <c r="U12" s="54">
        <f t="shared" si="7"/>
        <v>328.81200000000001</v>
      </c>
      <c r="V12" s="54">
        <f t="shared" si="7"/>
        <v>346.67200000000003</v>
      </c>
      <c r="W12" s="54">
        <f t="shared" si="7"/>
        <v>118.452</v>
      </c>
      <c r="X12" s="54">
        <f t="shared" si="7"/>
        <v>548.6400000000001</v>
      </c>
      <c r="Y12" s="54">
        <f t="shared" si="7"/>
        <v>490.14</v>
      </c>
      <c r="Z12" s="54">
        <f t="shared" si="7"/>
        <v>82.911000000000001</v>
      </c>
      <c r="AA12" s="54">
        <f t="shared" si="7"/>
        <v>292.23500000000001</v>
      </c>
      <c r="AB12" s="54">
        <f t="shared" si="7"/>
        <v>121.821</v>
      </c>
      <c r="AC12" s="54">
        <f t="shared" si="7"/>
        <v>75.036000000000001</v>
      </c>
      <c r="AD12" s="54">
        <f t="shared" si="7"/>
        <v>24.280999999999999</v>
      </c>
      <c r="AE12" s="54">
        <f t="shared" ref="AE12:AL12" si="8">SUM(AE10:AE11)</f>
        <v>564.25599999999997</v>
      </c>
      <c r="AF12" s="54">
        <f t="shared" si="8"/>
        <v>946.96</v>
      </c>
      <c r="AG12" s="54">
        <f t="shared" si="8"/>
        <v>235.92</v>
      </c>
      <c r="AH12" s="54">
        <f t="shared" si="8"/>
        <v>83.717999999999989</v>
      </c>
      <c r="AI12" s="54">
        <f t="shared" si="8"/>
        <v>117.29599999999999</v>
      </c>
      <c r="AJ12" s="54">
        <f t="shared" si="8"/>
        <v>130.416</v>
      </c>
      <c r="AK12" s="54">
        <f t="shared" si="8"/>
        <v>510.512</v>
      </c>
      <c r="AL12" s="54">
        <f t="shared" si="8"/>
        <v>307.81500000000005</v>
      </c>
      <c r="AM12" s="54">
        <f t="shared" ref="AM12:AO12" si="9">SUM(AM10:AM11)</f>
        <v>112.72</v>
      </c>
      <c r="AN12" s="54">
        <f>SUM(AN10:AN11)</f>
        <v>154.98399999999998</v>
      </c>
      <c r="AO12" s="54">
        <f t="shared" si="9"/>
        <v>169.244</v>
      </c>
      <c r="AP12" s="54">
        <f>SUM(AP10:AP11)</f>
        <v>132.18299999999999</v>
      </c>
      <c r="AQ12" s="54">
        <f>SUM(AQ10:AQ11)</f>
        <v>265982.61</v>
      </c>
    </row>
    <row r="13" spans="1:43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43" x14ac:dyDescent="0.25">
      <c r="A14" s="104" t="s">
        <v>5</v>
      </c>
      <c r="B14" s="105"/>
      <c r="C14" s="47">
        <f>C9-C12</f>
        <v>336.70500000000175</v>
      </c>
      <c r="D14" s="47">
        <f>D9-D12</f>
        <v>-0.42666666666661968</v>
      </c>
      <c r="E14" s="47">
        <f>E9-E12</f>
        <v>-1.3103333333333325</v>
      </c>
      <c r="F14" s="47">
        <f t="shared" ref="F14:O14" si="10">F9-F12</f>
        <v>-27.586999999999996</v>
      </c>
      <c r="G14" s="47">
        <f t="shared" si="10"/>
        <v>193.2356666666667</v>
      </c>
      <c r="H14" s="47">
        <f t="shared" si="10"/>
        <v>-1.3730000000000047</v>
      </c>
      <c r="I14" s="47">
        <f t="shared" si="10"/>
        <v>-3.0066666666666606</v>
      </c>
      <c r="J14" s="47">
        <f>J9-J12</f>
        <v>-10.484000000000009</v>
      </c>
      <c r="K14" s="47">
        <f t="shared" si="10"/>
        <v>15.960000000000036</v>
      </c>
      <c r="L14" s="47">
        <f t="shared" si="10"/>
        <v>-3.9553333333333143</v>
      </c>
      <c r="M14" s="47">
        <f t="shared" si="10"/>
        <v>-11.704333333333338</v>
      </c>
      <c r="N14" s="47">
        <f t="shared" si="10"/>
        <v>-90.393999999999991</v>
      </c>
      <c r="O14" s="47">
        <f t="shared" si="10"/>
        <v>-0.94700000000003115</v>
      </c>
      <c r="P14" s="47">
        <f>P9-P12</f>
        <v>509.95999999999992</v>
      </c>
      <c r="Q14" s="47">
        <f>Q9-Q12</f>
        <v>28.85299999999998</v>
      </c>
      <c r="R14" s="47">
        <f>R9-R12</f>
        <v>-75.478999999999957</v>
      </c>
      <c r="S14" s="47">
        <f t="shared" ref="S14:AD14" si="11">S9-S12</f>
        <v>-5.9039999999999964</v>
      </c>
      <c r="T14" s="47">
        <f t="shared" si="11"/>
        <v>66.407999999999959</v>
      </c>
      <c r="U14" s="47">
        <f t="shared" si="11"/>
        <v>-3.76400000000001</v>
      </c>
      <c r="V14" s="47">
        <f t="shared" si="11"/>
        <v>-109.88800000000006</v>
      </c>
      <c r="W14" s="47">
        <f t="shared" si="11"/>
        <v>13.75200000000001</v>
      </c>
      <c r="X14" s="47">
        <f t="shared" si="11"/>
        <v>4.8599999999999</v>
      </c>
      <c r="Y14" s="47">
        <f t="shared" si="11"/>
        <v>-67.56</v>
      </c>
      <c r="Z14" s="47">
        <f t="shared" si="11"/>
        <v>29.105666666666664</v>
      </c>
      <c r="AA14" s="47">
        <f t="shared" si="11"/>
        <v>1.3570000000000277</v>
      </c>
      <c r="AB14" s="47">
        <f t="shared" si="11"/>
        <v>3.320999999999998</v>
      </c>
      <c r="AC14" s="47">
        <f t="shared" si="11"/>
        <v>-1.8710000000000093</v>
      </c>
      <c r="AD14" s="47">
        <f t="shared" si="11"/>
        <v>12.24666666666667</v>
      </c>
      <c r="AE14" s="47">
        <f t="shared" ref="AE14:AL14" si="12">AE9-AE12</f>
        <v>37.354666666666844</v>
      </c>
      <c r="AF14" s="47">
        <f t="shared" si="12"/>
        <v>-87.38666666666677</v>
      </c>
      <c r="AG14" s="47">
        <f t="shared" si="12"/>
        <v>4.3733333333333348</v>
      </c>
      <c r="AH14" s="47">
        <f t="shared" si="12"/>
        <v>-4.275999999999982</v>
      </c>
      <c r="AI14" s="47">
        <f t="shared" si="12"/>
        <v>-12.890666666666661</v>
      </c>
      <c r="AJ14" s="47">
        <f t="shared" si="12"/>
        <v>4.5759999999999934</v>
      </c>
      <c r="AK14" s="47">
        <f t="shared" si="12"/>
        <v>-31.024000000000001</v>
      </c>
      <c r="AL14" s="47">
        <f t="shared" si="12"/>
        <v>-24.721666666666692</v>
      </c>
      <c r="AM14" s="47">
        <f t="shared" ref="AM14:AO14" si="13">AM9-AM12</f>
        <v>-2.0773333333333284</v>
      </c>
      <c r="AN14" s="47">
        <f t="shared" si="13"/>
        <v>-5.6800000000000068</v>
      </c>
      <c r="AO14" s="47">
        <f t="shared" si="13"/>
        <v>-0.10933333333332484</v>
      </c>
      <c r="AP14" s="47">
        <f t="shared" ref="AP14:AQ14" si="14">AP9-AP12</f>
        <v>-4.8379999999999797</v>
      </c>
      <c r="AQ14" s="47">
        <f t="shared" si="14"/>
        <v>-2073.8199999999488</v>
      </c>
    </row>
    <row r="15" spans="1:43" x14ac:dyDescent="0.25">
      <c r="A15" s="104" t="s">
        <v>6</v>
      </c>
      <c r="B15" s="105"/>
      <c r="C15" s="45">
        <f>SUM(D15:AP15)</f>
        <v>6950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500</v>
      </c>
      <c r="H15" s="45">
        <f>VLOOKUP(H2,MeterList!$A$1:$C$53,3,)</f>
        <v>50</v>
      </c>
      <c r="I15" s="45">
        <f>VLOOKUP(I2,MeterList!$A$1:$C$53,3,)</f>
        <v>100</v>
      </c>
      <c r="J15" s="45">
        <f>VLOOKUP(J2,MeterList!$A$1:$C$53,3,)</f>
        <v>100</v>
      </c>
      <c r="K15" s="45">
        <f>VLOOKUP(K2,MeterList!$A$1:$C$53,3,)</f>
        <v>400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350</v>
      </c>
      <c r="Q15" s="45">
        <f>VLOOKUP(Q2,MeterList!$A$1:$C$53,3,)</f>
        <v>200</v>
      </c>
      <c r="R15" s="45">
        <f>VLOOKUP(R2,MeterList!$A$1:$C$53,3,)</f>
        <v>200</v>
      </c>
      <c r="S15" s="45">
        <f>VLOOKUP(S2,MeterList!$A$1:$C$53,3,)</f>
        <v>100</v>
      </c>
      <c r="T15" s="45">
        <f>VLOOKUP(T2,MeterList!$A$1:$C$53,3,)</f>
        <v>150</v>
      </c>
      <c r="U15" s="45">
        <f>VLOOKUP(U2,MeterList!$A$1:$C$53,3,)</f>
        <v>250</v>
      </c>
      <c r="V15" s="45">
        <f>VLOOKUP(V2,MeterList!$A$1:$C$53,3,)</f>
        <v>150</v>
      </c>
      <c r="W15" s="45">
        <f>VLOOKUP(W2,MeterList!$A$1:$C$53,3,)</f>
        <v>100</v>
      </c>
      <c r="X15" s="45">
        <f>VLOOKUP(X2,MeterList!$A$1:$C$53,3,)</f>
        <v>450</v>
      </c>
      <c r="Y15" s="45">
        <f>VLOOKUP(Y2,MeterList!$A$1:$C$53,3,)</f>
        <v>50</v>
      </c>
      <c r="Z15" s="45">
        <f>VLOOKUP(Z2,MeterList!$A$1:$C$53,3,)</f>
        <v>100</v>
      </c>
      <c r="AA15" s="45">
        <f>VLOOKUP(AA2,MeterList!$A$1:$C$53,3,)</f>
        <v>225</v>
      </c>
      <c r="AB15" s="45">
        <f>VLOOKUP(AB2,MeterList!$A$1:$C$53,3,)</f>
        <v>100</v>
      </c>
      <c r="AC15" s="45">
        <f>VLOOKUP(AC2,MeterList!$A$1:$C$53,3,)</f>
        <v>50</v>
      </c>
      <c r="AD15" s="45">
        <f>VLOOKUP(AD2,MeterList!$A$1:$C$53,3,)</f>
        <v>100</v>
      </c>
      <c r="AE15" s="45">
        <f>VLOOKUP(AE2,MeterList!$A$1:$C$53,3,)</f>
        <v>450</v>
      </c>
      <c r="AF15" s="45">
        <f>VLOOKUP(AF2,MeterList!$A$1:$C$53,3,)</f>
        <v>100</v>
      </c>
      <c r="AG15" s="45">
        <f>VLOOKUP(AG2,MeterList!$A$1:$C$53,3,)</f>
        <v>150</v>
      </c>
      <c r="AH15" s="45">
        <f>VLOOKUP(AH2,MeterList!$A$1:$C$53,3,)</f>
        <v>75</v>
      </c>
      <c r="AI15" s="45">
        <f>VLOOKUP(AI2,MeterList!$A$1:$C$53,3,)</f>
        <v>150</v>
      </c>
      <c r="AJ15" s="45">
        <f>VLOOKUP(AJ2,MeterList!$A$1:$C$53,3,)</f>
        <v>50</v>
      </c>
      <c r="AK15" s="45">
        <f>VLOOKUP(AK2,MeterList!$A$1:$C$53,3,)</f>
        <v>500</v>
      </c>
      <c r="AL15" s="45">
        <f>VLOOKUP(AL2,MeterList!$A$1:$C$53,3,)</f>
        <v>150</v>
      </c>
      <c r="AM15" s="45">
        <f>VLOOKUP(AM2,MeterList!$A$1:$C$53,3,)</f>
        <v>100</v>
      </c>
      <c r="AN15" s="45">
        <f>VLOOKUP(AN2,MeterList!$A$1:$C$53,3,)</f>
        <v>400</v>
      </c>
      <c r="AO15" s="45">
        <f>VLOOKUP(AO2,MeterList!$A$1:$C$53,3,)</f>
        <v>200</v>
      </c>
      <c r="AP15" s="45">
        <f>VLOOKUP(AP2,MeterList!$A$1:$C$53,3,)</f>
        <v>100</v>
      </c>
      <c r="AQ15" s="45" t="e">
        <f>VLOOKUP(AQ2,MeterList!$A$1:$C$53,3,)</f>
        <v>#N/A</v>
      </c>
    </row>
    <row r="16" spans="1:43" x14ac:dyDescent="0.25">
      <c r="A16" s="104" t="s">
        <v>7</v>
      </c>
      <c r="B16" s="105"/>
      <c r="C16" s="49">
        <f>(C14/$B$25)/C15</f>
        <v>4.8446762589928312E-2</v>
      </c>
      <c r="D16" s="47">
        <f>(D14/$B$25)/D15</f>
        <v>-1.7066666666664787E-3</v>
      </c>
      <c r="E16" s="47">
        <f>(E14/$B$25)/E15</f>
        <v>-1.3103333333333324E-2</v>
      </c>
      <c r="F16" s="47">
        <f t="shared" ref="F16:R16" si="15">(F14/$B$25)/F15</f>
        <v>-0.5517399999999999</v>
      </c>
      <c r="G16" s="47">
        <f>(G14/$B$25)/G15</f>
        <v>0.38647133333333339</v>
      </c>
      <c r="H16" s="47">
        <f t="shared" si="15"/>
        <v>-2.7460000000000092E-2</v>
      </c>
      <c r="I16" s="47">
        <f t="shared" si="15"/>
        <v>-3.0066666666666606E-2</v>
      </c>
      <c r="J16" s="47">
        <f>(J14/$B$25)/J15</f>
        <v>-0.10484000000000009</v>
      </c>
      <c r="K16" s="47">
        <f t="shared" si="15"/>
        <v>3.9900000000000088E-2</v>
      </c>
      <c r="L16" s="47">
        <f t="shared" si="15"/>
        <v>-3.9553333333333142E-2</v>
      </c>
      <c r="M16" s="47">
        <f t="shared" si="15"/>
        <v>-0.11704333333333337</v>
      </c>
      <c r="N16" s="47">
        <f t="shared" si="15"/>
        <v>-0.90393999999999997</v>
      </c>
      <c r="O16" s="47">
        <f t="shared" si="15"/>
        <v>-9.4700000000003115E-3</v>
      </c>
      <c r="P16" s="47">
        <f t="shared" si="15"/>
        <v>1.4570285714285711</v>
      </c>
      <c r="Q16" s="47">
        <f t="shared" si="15"/>
        <v>0.14426499999999989</v>
      </c>
      <c r="R16" s="47">
        <f t="shared" si="15"/>
        <v>-0.37739499999999976</v>
      </c>
      <c r="S16" s="47">
        <f t="shared" ref="S16:AD16" si="16">(S14/$B$25)/S15</f>
        <v>-5.9039999999999961E-2</v>
      </c>
      <c r="T16" s="47">
        <f t="shared" si="16"/>
        <v>0.44271999999999972</v>
      </c>
      <c r="U16" s="47">
        <f t="shared" si="16"/>
        <v>-1.505600000000004E-2</v>
      </c>
      <c r="V16" s="47">
        <f t="shared" si="16"/>
        <v>-0.73258666666666705</v>
      </c>
      <c r="W16" s="47">
        <f t="shared" si="16"/>
        <v>0.13752000000000009</v>
      </c>
      <c r="X16" s="47">
        <f t="shared" si="16"/>
        <v>1.0799999999999779E-2</v>
      </c>
      <c r="Y16" s="47">
        <f t="shared" si="16"/>
        <v>-1.3512</v>
      </c>
      <c r="Z16" s="47">
        <f t="shared" si="16"/>
        <v>0.29105666666666663</v>
      </c>
      <c r="AA16" s="47">
        <f t="shared" si="16"/>
        <v>6.0311111111112344E-3</v>
      </c>
      <c r="AB16" s="47">
        <f t="shared" si="16"/>
        <v>3.3209999999999983E-2</v>
      </c>
      <c r="AC16" s="47">
        <f t="shared" si="16"/>
        <v>-3.7420000000000189E-2</v>
      </c>
      <c r="AD16" s="47">
        <f t="shared" si="16"/>
        <v>0.1224666666666667</v>
      </c>
      <c r="AE16" s="47">
        <f t="shared" ref="AE16:AL16" si="17">(AE14/$B$25)/AE15</f>
        <v>8.3010370370370762E-2</v>
      </c>
      <c r="AF16" s="47">
        <f t="shared" si="17"/>
        <v>-0.87386666666666768</v>
      </c>
      <c r="AG16" s="47">
        <f t="shared" si="17"/>
        <v>2.9155555555555566E-2</v>
      </c>
      <c r="AH16" s="47">
        <f t="shared" si="17"/>
        <v>-5.7013333333333097E-2</v>
      </c>
      <c r="AI16" s="47">
        <f t="shared" si="17"/>
        <v>-8.5937777777777738E-2</v>
      </c>
      <c r="AJ16" s="47">
        <f t="shared" si="17"/>
        <v>9.1519999999999865E-2</v>
      </c>
      <c r="AK16" s="47">
        <f t="shared" si="17"/>
        <v>-6.2047999999999999E-2</v>
      </c>
      <c r="AL16" s="47">
        <f t="shared" si="17"/>
        <v>-0.16481111111111127</v>
      </c>
      <c r="AM16" s="47">
        <f t="shared" ref="AM16:AQ16" si="18">(AM14/$B$25)/AM15</f>
        <v>-2.0773333333333283E-2</v>
      </c>
      <c r="AN16" s="47">
        <f t="shared" si="18"/>
        <v>-1.4200000000000016E-2</v>
      </c>
      <c r="AO16" s="47">
        <f t="shared" si="18"/>
        <v>-5.4666666666662426E-4</v>
      </c>
      <c r="AP16" s="47">
        <f t="shared" si="18"/>
        <v>-4.8379999999999798E-2</v>
      </c>
      <c r="AQ16" s="47" t="e">
        <f t="shared" si="18"/>
        <v>#N/A</v>
      </c>
    </row>
    <row r="17" spans="1:43" x14ac:dyDescent="0.25">
      <c r="A17" s="104" t="s">
        <v>43</v>
      </c>
      <c r="B17" s="105"/>
      <c r="C17" s="48">
        <f>C16*$B$26*C15</f>
        <v>942.774000000005</v>
      </c>
      <c r="D17" s="48">
        <f>IF((D16*$B$26*D15)&gt;0,(D16*$B$26*D15),0)</f>
        <v>0</v>
      </c>
      <c r="E17" s="48">
        <f>IF((E16*$B$26*E15)&gt;0,(E16*$B$26*E15),0)</f>
        <v>0</v>
      </c>
      <c r="F17" s="48">
        <f t="shared" ref="F17:R17" si="19">IF((F16*$B$26*F15)&gt;0,(F16*$B$26*F15),0)</f>
        <v>0</v>
      </c>
      <c r="G17" s="48">
        <f t="shared" si="19"/>
        <v>541.05986666666672</v>
      </c>
      <c r="H17" s="48">
        <f t="shared" si="19"/>
        <v>0</v>
      </c>
      <c r="I17" s="48">
        <f t="shared" si="19"/>
        <v>0</v>
      </c>
      <c r="J17" s="48">
        <f>IF((J16*$B$26*J15)&gt;0,(J16*$B$26*J15),0)</f>
        <v>0</v>
      </c>
      <c r="K17" s="48">
        <f t="shared" si="19"/>
        <v>44.688000000000095</v>
      </c>
      <c r="L17" s="48">
        <f t="shared" si="19"/>
        <v>0</v>
      </c>
      <c r="M17" s="48">
        <f t="shared" si="19"/>
        <v>0</v>
      </c>
      <c r="N17" s="48">
        <f t="shared" si="19"/>
        <v>0</v>
      </c>
      <c r="O17" s="48">
        <f t="shared" si="19"/>
        <v>0</v>
      </c>
      <c r="P17" s="48">
        <f t="shared" si="19"/>
        <v>1427.8879999999997</v>
      </c>
      <c r="Q17" s="48">
        <f t="shared" si="19"/>
        <v>80.788399999999939</v>
      </c>
      <c r="R17" s="48">
        <f t="shared" si="19"/>
        <v>0</v>
      </c>
      <c r="S17" s="48">
        <f t="shared" ref="S17:AD17" si="20">IF((S16*$B$26*S15)&gt;0,(S16*$B$26*S15),0)</f>
        <v>0</v>
      </c>
      <c r="T17" s="48">
        <f t="shared" si="20"/>
        <v>185.94239999999988</v>
      </c>
      <c r="U17" s="48">
        <f t="shared" si="20"/>
        <v>0</v>
      </c>
      <c r="V17" s="48">
        <f t="shared" si="20"/>
        <v>0</v>
      </c>
      <c r="W17" s="48">
        <f t="shared" si="20"/>
        <v>38.505600000000022</v>
      </c>
      <c r="X17" s="48">
        <f t="shared" si="20"/>
        <v>13.60799999999972</v>
      </c>
      <c r="Y17" s="48">
        <f t="shared" si="20"/>
        <v>0</v>
      </c>
      <c r="Z17" s="48">
        <f t="shared" si="20"/>
        <v>81.495866666666643</v>
      </c>
      <c r="AA17" s="48">
        <f t="shared" si="20"/>
        <v>3.7996000000000776</v>
      </c>
      <c r="AB17" s="48">
        <f t="shared" si="20"/>
        <v>9.2987999999999946</v>
      </c>
      <c r="AC17" s="48">
        <f t="shared" si="20"/>
        <v>0</v>
      </c>
      <c r="AD17" s="48">
        <f t="shared" si="20"/>
        <v>34.290666666666674</v>
      </c>
      <c r="AE17" s="48">
        <f t="shared" ref="AE17:AL17" si="21">IF((AE16*$B$26*AE15)&gt;0,(AE16*$B$26*AE15),0)</f>
        <v>104.59306666666716</v>
      </c>
      <c r="AF17" s="48">
        <f t="shared" si="21"/>
        <v>0</v>
      </c>
      <c r="AG17" s="48">
        <f t="shared" si="21"/>
        <v>12.245333333333338</v>
      </c>
      <c r="AH17" s="48">
        <f t="shared" si="21"/>
        <v>0</v>
      </c>
      <c r="AI17" s="48">
        <f t="shared" si="21"/>
        <v>0</v>
      </c>
      <c r="AJ17" s="48">
        <f t="shared" si="21"/>
        <v>12.81279999999998</v>
      </c>
      <c r="AK17" s="48">
        <f t="shared" si="21"/>
        <v>0</v>
      </c>
      <c r="AL17" s="48">
        <f t="shared" si="21"/>
        <v>0</v>
      </c>
      <c r="AM17" s="48">
        <f t="shared" ref="AM17:AQ17" si="22">IF((AM16*$B$26*AM15)&gt;0,(AM16*$B$26*AM15),0)</f>
        <v>0</v>
      </c>
      <c r="AN17" s="48">
        <f t="shared" si="22"/>
        <v>0</v>
      </c>
      <c r="AO17" s="48">
        <f t="shared" si="22"/>
        <v>0</v>
      </c>
      <c r="AP17" s="48">
        <f t="shared" si="22"/>
        <v>0</v>
      </c>
      <c r="AQ17" s="48" t="e">
        <f t="shared" si="22"/>
        <v>#N/A</v>
      </c>
    </row>
    <row r="18" spans="1:43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</row>
    <row r="19" spans="1:43" x14ac:dyDescent="0.25">
      <c r="A19" s="104" t="s">
        <v>12</v>
      </c>
      <c r="B19" s="105"/>
      <c r="C19" s="47">
        <f>SUM(D19:AP19)</f>
        <v>925.36300000000006</v>
      </c>
      <c r="D19" s="47">
        <f>IF(D14&gt;0,D14,0)</f>
        <v>0</v>
      </c>
      <c r="E19" s="47">
        <f>IF(E14&gt;0,E14,0)</f>
        <v>0</v>
      </c>
      <c r="F19" s="47">
        <f>IF(F14&gt;0,F14,0)</f>
        <v>0</v>
      </c>
      <c r="G19" s="47">
        <f t="shared" ref="G19:K19" si="23">IF(G14&gt;0,G14,0)</f>
        <v>193.2356666666667</v>
      </c>
      <c r="H19" s="47">
        <f t="shared" si="23"/>
        <v>0</v>
      </c>
      <c r="I19" s="47">
        <f t="shared" si="23"/>
        <v>0</v>
      </c>
      <c r="J19" s="47">
        <f>IF(J14&gt;0,J14,0)</f>
        <v>0</v>
      </c>
      <c r="K19" s="47">
        <f t="shared" si="23"/>
        <v>15.960000000000036</v>
      </c>
      <c r="L19" s="47">
        <f t="shared" ref="L19:R19" si="24">IF(L14&gt;0,L14,0)</f>
        <v>0</v>
      </c>
      <c r="M19" s="47">
        <f t="shared" si="24"/>
        <v>0</v>
      </c>
      <c r="N19" s="47">
        <f t="shared" si="24"/>
        <v>0</v>
      </c>
      <c r="O19" s="47">
        <f t="shared" si="24"/>
        <v>0</v>
      </c>
      <c r="P19" s="47">
        <f t="shared" si="24"/>
        <v>509.95999999999992</v>
      </c>
      <c r="Q19" s="47">
        <f t="shared" si="24"/>
        <v>28.85299999999998</v>
      </c>
      <c r="R19" s="47">
        <f t="shared" si="24"/>
        <v>0</v>
      </c>
      <c r="S19" s="47">
        <f t="shared" ref="S19:AD19" si="25">IF(S14&gt;0,S14,0)</f>
        <v>0</v>
      </c>
      <c r="T19" s="47">
        <f t="shared" si="25"/>
        <v>66.407999999999959</v>
      </c>
      <c r="U19" s="47">
        <f t="shared" si="25"/>
        <v>0</v>
      </c>
      <c r="V19" s="47">
        <f t="shared" si="25"/>
        <v>0</v>
      </c>
      <c r="W19" s="47">
        <f t="shared" si="25"/>
        <v>13.75200000000001</v>
      </c>
      <c r="X19" s="47">
        <f t="shared" si="25"/>
        <v>4.8599999999999</v>
      </c>
      <c r="Y19" s="47">
        <f t="shared" si="25"/>
        <v>0</v>
      </c>
      <c r="Z19" s="47">
        <f t="shared" si="25"/>
        <v>29.105666666666664</v>
      </c>
      <c r="AA19" s="47">
        <f t="shared" si="25"/>
        <v>1.3570000000000277</v>
      </c>
      <c r="AB19" s="47">
        <f t="shared" si="25"/>
        <v>3.320999999999998</v>
      </c>
      <c r="AC19" s="47">
        <f t="shared" si="25"/>
        <v>0</v>
      </c>
      <c r="AD19" s="47">
        <f t="shared" si="25"/>
        <v>12.24666666666667</v>
      </c>
      <c r="AE19" s="47">
        <f t="shared" ref="AE19:AL19" si="26">IF(AE14&gt;0,AE14,0)</f>
        <v>37.354666666666844</v>
      </c>
      <c r="AF19" s="47">
        <f t="shared" si="26"/>
        <v>0</v>
      </c>
      <c r="AG19" s="47">
        <f t="shared" si="26"/>
        <v>4.3733333333333348</v>
      </c>
      <c r="AH19" s="47">
        <f t="shared" si="26"/>
        <v>0</v>
      </c>
      <c r="AI19" s="47">
        <f t="shared" si="26"/>
        <v>0</v>
      </c>
      <c r="AJ19" s="47">
        <f t="shared" si="26"/>
        <v>4.5759999999999934</v>
      </c>
      <c r="AK19" s="47">
        <f t="shared" si="26"/>
        <v>0</v>
      </c>
      <c r="AL19" s="47">
        <f t="shared" si="26"/>
        <v>0</v>
      </c>
      <c r="AM19" s="47">
        <f t="shared" ref="AM19:AQ19" si="27">IF(AM14&gt;0,AM14,0)</f>
        <v>0</v>
      </c>
      <c r="AN19" s="47">
        <f t="shared" si="27"/>
        <v>0</v>
      </c>
      <c r="AO19" s="47">
        <f t="shared" si="27"/>
        <v>0</v>
      </c>
      <c r="AP19" s="47">
        <f t="shared" si="27"/>
        <v>0</v>
      </c>
      <c r="AQ19" s="47">
        <f t="shared" si="27"/>
        <v>0</v>
      </c>
    </row>
    <row r="20" spans="1:43" x14ac:dyDescent="0.25">
      <c r="A20" s="104" t="s">
        <v>42</v>
      </c>
      <c r="B20" s="105"/>
      <c r="C20" s="45">
        <f>SUM(D20:AP20)</f>
        <v>3325</v>
      </c>
      <c r="D20" s="45">
        <f>IF(D14&gt;0,D15,0)</f>
        <v>0</v>
      </c>
      <c r="E20" s="45">
        <f>IF(E14&gt;0,E15,0)</f>
        <v>0</v>
      </c>
      <c r="F20" s="45">
        <f t="shared" ref="F20:K20" si="28">IF(F14&gt;0,F15,0)</f>
        <v>0</v>
      </c>
      <c r="G20" s="45">
        <f t="shared" si="28"/>
        <v>500</v>
      </c>
      <c r="H20" s="45">
        <f>IF(H14&gt;0,H15,0)</f>
        <v>0</v>
      </c>
      <c r="I20" s="45">
        <f t="shared" si="28"/>
        <v>0</v>
      </c>
      <c r="J20" s="45">
        <f t="shared" si="28"/>
        <v>0</v>
      </c>
      <c r="K20" s="45">
        <f t="shared" si="28"/>
        <v>400</v>
      </c>
      <c r="L20" s="45">
        <f t="shared" ref="L20:R20" si="29">IF(L14&gt;0,L15,0)</f>
        <v>0</v>
      </c>
      <c r="M20" s="45">
        <f t="shared" si="29"/>
        <v>0</v>
      </c>
      <c r="N20" s="45">
        <f t="shared" si="29"/>
        <v>0</v>
      </c>
      <c r="O20" s="45">
        <f t="shared" si="29"/>
        <v>0</v>
      </c>
      <c r="P20" s="45">
        <f t="shared" si="29"/>
        <v>350</v>
      </c>
      <c r="Q20" s="45">
        <f t="shared" si="29"/>
        <v>200</v>
      </c>
      <c r="R20" s="45">
        <f t="shared" si="29"/>
        <v>0</v>
      </c>
      <c r="S20" s="45">
        <f t="shared" ref="S20:AD20" si="30">IF(S14&gt;0,S15,0)</f>
        <v>0</v>
      </c>
      <c r="T20" s="45">
        <f t="shared" si="30"/>
        <v>150</v>
      </c>
      <c r="U20" s="45">
        <f t="shared" si="30"/>
        <v>0</v>
      </c>
      <c r="V20" s="45">
        <f t="shared" si="30"/>
        <v>0</v>
      </c>
      <c r="W20" s="45">
        <f t="shared" si="30"/>
        <v>100</v>
      </c>
      <c r="X20" s="45">
        <f t="shared" si="30"/>
        <v>450</v>
      </c>
      <c r="Y20" s="45">
        <f t="shared" si="30"/>
        <v>0</v>
      </c>
      <c r="Z20" s="45">
        <f t="shared" si="30"/>
        <v>100</v>
      </c>
      <c r="AA20" s="45">
        <f t="shared" si="30"/>
        <v>225</v>
      </c>
      <c r="AB20" s="45">
        <f t="shared" si="30"/>
        <v>100</v>
      </c>
      <c r="AC20" s="45">
        <f t="shared" si="30"/>
        <v>0</v>
      </c>
      <c r="AD20" s="45">
        <f t="shared" si="30"/>
        <v>100</v>
      </c>
      <c r="AE20" s="45">
        <f t="shared" ref="AE20:AL20" si="31">IF(AE14&gt;0,AE15,0)</f>
        <v>450</v>
      </c>
      <c r="AF20" s="45">
        <f t="shared" si="31"/>
        <v>0</v>
      </c>
      <c r="AG20" s="45">
        <f t="shared" si="31"/>
        <v>150</v>
      </c>
      <c r="AH20" s="45">
        <f t="shared" si="31"/>
        <v>0</v>
      </c>
      <c r="AI20" s="45">
        <f t="shared" si="31"/>
        <v>0</v>
      </c>
      <c r="AJ20" s="45">
        <f t="shared" si="31"/>
        <v>50</v>
      </c>
      <c r="AK20" s="45">
        <f t="shared" si="31"/>
        <v>0</v>
      </c>
      <c r="AL20" s="45">
        <f t="shared" si="31"/>
        <v>0</v>
      </c>
      <c r="AM20" s="45">
        <f t="shared" ref="AM20:AQ20" si="32">IF(AM14&gt;0,AM15,0)</f>
        <v>0</v>
      </c>
      <c r="AN20" s="45">
        <f t="shared" si="32"/>
        <v>0</v>
      </c>
      <c r="AO20" s="45">
        <f t="shared" si="32"/>
        <v>0</v>
      </c>
      <c r="AP20" s="45">
        <f t="shared" si="32"/>
        <v>0</v>
      </c>
      <c r="AQ20" s="45">
        <f t="shared" si="32"/>
        <v>0</v>
      </c>
    </row>
    <row r="21" spans="1:43" x14ac:dyDescent="0.25">
      <c r="A21" s="104" t="s">
        <v>41</v>
      </c>
      <c r="B21" s="105"/>
      <c r="C21" s="49">
        <f>(C19/$B$25)/C20</f>
        <v>0.27830466165413537</v>
      </c>
      <c r="D21" s="49">
        <f t="shared" ref="D21:Q21" si="33">IF(((D14/$B$25)/D15)&gt;0,((D14/$B$25)/D15),)</f>
        <v>0</v>
      </c>
      <c r="E21" s="49">
        <f t="shared" si="33"/>
        <v>0</v>
      </c>
      <c r="F21" s="49">
        <f t="shared" si="33"/>
        <v>0</v>
      </c>
      <c r="G21" s="49">
        <f t="shared" si="33"/>
        <v>0.38647133333333339</v>
      </c>
      <c r="H21" s="49">
        <f t="shared" si="33"/>
        <v>0</v>
      </c>
      <c r="I21" s="49">
        <f t="shared" si="33"/>
        <v>0</v>
      </c>
      <c r="J21" s="49">
        <f>IF(((J14/$B$25)/J15)&gt;0,((J14/$B$25)/J15),)</f>
        <v>0</v>
      </c>
      <c r="K21" s="49">
        <f t="shared" si="33"/>
        <v>3.9900000000000088E-2</v>
      </c>
      <c r="L21" s="49">
        <f t="shared" si="33"/>
        <v>0</v>
      </c>
      <c r="M21" s="49">
        <f t="shared" si="33"/>
        <v>0</v>
      </c>
      <c r="N21" s="49">
        <f t="shared" si="33"/>
        <v>0</v>
      </c>
      <c r="O21" s="49">
        <f t="shared" si="33"/>
        <v>0</v>
      </c>
      <c r="P21" s="49">
        <f t="shared" si="33"/>
        <v>1.4570285714285711</v>
      </c>
      <c r="Q21" s="49">
        <f t="shared" si="33"/>
        <v>0.14426499999999989</v>
      </c>
      <c r="R21" s="49">
        <f>IF(((R14/$B$25)/R15)&gt;0,((R14/$B$25)/R15),)</f>
        <v>0</v>
      </c>
      <c r="S21" s="49">
        <f t="shared" ref="S21:AD21" si="34">IF(((S14/$B$25)/S15)&gt;0,((S14/$B$25)/S15),)</f>
        <v>0</v>
      </c>
      <c r="T21" s="49">
        <f t="shared" si="34"/>
        <v>0.44271999999999972</v>
      </c>
      <c r="U21" s="49">
        <f t="shared" si="34"/>
        <v>0</v>
      </c>
      <c r="V21" s="49">
        <f t="shared" si="34"/>
        <v>0</v>
      </c>
      <c r="W21" s="49">
        <f t="shared" si="34"/>
        <v>0.13752000000000009</v>
      </c>
      <c r="X21" s="49">
        <f t="shared" si="34"/>
        <v>1.0799999999999779E-2</v>
      </c>
      <c r="Y21" s="49">
        <f t="shared" si="34"/>
        <v>0</v>
      </c>
      <c r="Z21" s="49">
        <f t="shared" si="34"/>
        <v>0.29105666666666663</v>
      </c>
      <c r="AA21" s="49">
        <f t="shared" si="34"/>
        <v>6.0311111111112344E-3</v>
      </c>
      <c r="AB21" s="49">
        <f t="shared" si="34"/>
        <v>3.3209999999999983E-2</v>
      </c>
      <c r="AC21" s="49">
        <f t="shared" si="34"/>
        <v>0</v>
      </c>
      <c r="AD21" s="49">
        <f t="shared" si="34"/>
        <v>0.1224666666666667</v>
      </c>
      <c r="AE21" s="49">
        <f t="shared" ref="AE21:AL21" si="35">IF(((AE14/$B$25)/AE15)&gt;0,((AE14/$B$25)/AE15),)</f>
        <v>8.3010370370370762E-2</v>
      </c>
      <c r="AF21" s="49">
        <f t="shared" si="35"/>
        <v>0</v>
      </c>
      <c r="AG21" s="49">
        <f>IF(((AG14/$B$25)/AG15)&gt;0,((AG14/$B$25)/AG15),)</f>
        <v>2.9155555555555566E-2</v>
      </c>
      <c r="AH21" s="49">
        <f t="shared" si="35"/>
        <v>0</v>
      </c>
      <c r="AI21" s="49">
        <f t="shared" si="35"/>
        <v>0</v>
      </c>
      <c r="AJ21" s="49">
        <f t="shared" si="35"/>
        <v>9.1519999999999865E-2</v>
      </c>
      <c r="AK21" s="49">
        <f t="shared" si="35"/>
        <v>0</v>
      </c>
      <c r="AL21" s="49">
        <f t="shared" si="35"/>
        <v>0</v>
      </c>
      <c r="AM21" s="49">
        <f t="shared" ref="AM21:AQ21" si="36">IF(((AM14/$B$25)/AM15)&gt;0,((AM14/$B$25)/AM15),)</f>
        <v>0</v>
      </c>
      <c r="AN21" s="49">
        <f t="shared" si="36"/>
        <v>0</v>
      </c>
      <c r="AO21" s="49">
        <f t="shared" si="36"/>
        <v>0</v>
      </c>
      <c r="AP21" s="49">
        <f t="shared" si="36"/>
        <v>0</v>
      </c>
      <c r="AQ21" s="49" t="e">
        <f t="shared" si="36"/>
        <v>#N/A</v>
      </c>
    </row>
    <row r="22" spans="1:43" x14ac:dyDescent="0.25">
      <c r="A22" s="104" t="s">
        <v>10</v>
      </c>
      <c r="B22" s="105"/>
      <c r="C22" s="50">
        <f>SUM(D22:AP22)</f>
        <v>2143.1284000000001</v>
      </c>
      <c r="D22" s="50">
        <f>IF(D17&gt;0,IF(D16&gt;1,D20*$B$26,D17),0)</f>
        <v>0</v>
      </c>
      <c r="E22" s="50">
        <f>IF(E17&gt;0,IF(E16&gt;1,E20*$B$26,E17),0)</f>
        <v>0</v>
      </c>
      <c r="F22" s="50">
        <f>IF(F17&gt;0,IF(F16&gt;1,F20*$B$26,F17),0)</f>
        <v>0</v>
      </c>
      <c r="G22" s="50">
        <f t="shared" ref="G22:Q22" si="37">IF(G17&gt;0,IF(G16&gt;1,G20*$B$26,G17),0)</f>
        <v>541.05986666666672</v>
      </c>
      <c r="H22" s="50">
        <f t="shared" si="37"/>
        <v>0</v>
      </c>
      <c r="I22" s="50">
        <f t="shared" si="37"/>
        <v>0</v>
      </c>
      <c r="J22" s="50">
        <f>IF(J17&gt;0,IF(J16&gt;1,J20*$B$26,J17),0)</f>
        <v>0</v>
      </c>
      <c r="K22" s="50">
        <f t="shared" si="37"/>
        <v>44.688000000000095</v>
      </c>
      <c r="L22" s="50">
        <f t="shared" si="37"/>
        <v>0</v>
      </c>
      <c r="M22" s="50">
        <f t="shared" si="37"/>
        <v>0</v>
      </c>
      <c r="N22" s="50">
        <f t="shared" si="37"/>
        <v>0</v>
      </c>
      <c r="O22" s="50">
        <f t="shared" si="37"/>
        <v>0</v>
      </c>
      <c r="P22" s="50">
        <f t="shared" si="37"/>
        <v>979.99999999999989</v>
      </c>
      <c r="Q22" s="50">
        <f t="shared" si="37"/>
        <v>80.788399999999939</v>
      </c>
      <c r="R22" s="50">
        <f>IF(R17&gt;0,IF(R16&gt;1,R20*$B$26,R17),0)</f>
        <v>0</v>
      </c>
      <c r="S22" s="50">
        <f t="shared" ref="S22:AP22" si="38">IF(S17&gt;0,IF(S16&gt;1,S20*$B$26,S17),0)</f>
        <v>0</v>
      </c>
      <c r="T22" s="50">
        <f t="shared" si="38"/>
        <v>185.94239999999988</v>
      </c>
      <c r="U22" s="50">
        <f t="shared" si="38"/>
        <v>0</v>
      </c>
      <c r="V22" s="50">
        <f t="shared" si="38"/>
        <v>0</v>
      </c>
      <c r="W22" s="50">
        <f t="shared" si="38"/>
        <v>38.505600000000022</v>
      </c>
      <c r="X22" s="50">
        <f t="shared" si="38"/>
        <v>13.60799999999972</v>
      </c>
      <c r="Y22" s="50">
        <f t="shared" si="38"/>
        <v>0</v>
      </c>
      <c r="Z22" s="50">
        <f t="shared" si="38"/>
        <v>81.495866666666643</v>
      </c>
      <c r="AA22" s="50">
        <f t="shared" si="38"/>
        <v>3.7996000000000776</v>
      </c>
      <c r="AB22" s="50">
        <f t="shared" si="38"/>
        <v>9.2987999999999946</v>
      </c>
      <c r="AC22" s="50">
        <f t="shared" si="38"/>
        <v>0</v>
      </c>
      <c r="AD22" s="50">
        <f t="shared" si="38"/>
        <v>34.290666666666674</v>
      </c>
      <c r="AE22" s="50">
        <f t="shared" si="38"/>
        <v>104.59306666666716</v>
      </c>
      <c r="AF22" s="50">
        <f>IF(AF17&gt;0,IF(AF16&gt;1,AF20*$B$26,AF17),0)</f>
        <v>0</v>
      </c>
      <c r="AG22" s="50">
        <f t="shared" si="38"/>
        <v>12.245333333333338</v>
      </c>
      <c r="AH22" s="50">
        <f t="shared" si="38"/>
        <v>0</v>
      </c>
      <c r="AI22" s="50">
        <f t="shared" si="38"/>
        <v>0</v>
      </c>
      <c r="AJ22" s="50">
        <f t="shared" si="38"/>
        <v>12.81279999999998</v>
      </c>
      <c r="AK22" s="50">
        <f t="shared" si="38"/>
        <v>0</v>
      </c>
      <c r="AL22" s="50">
        <f t="shared" si="38"/>
        <v>0</v>
      </c>
      <c r="AM22" s="50">
        <f t="shared" si="38"/>
        <v>0</v>
      </c>
      <c r="AN22" s="50">
        <f t="shared" si="38"/>
        <v>0</v>
      </c>
      <c r="AO22" s="50">
        <f t="shared" si="38"/>
        <v>0</v>
      </c>
      <c r="AP22" s="50">
        <f t="shared" si="38"/>
        <v>0</v>
      </c>
      <c r="AQ22" s="50" t="e">
        <f>IF(AQ17&gt;0,IF(AQ16&gt;1,AQ20*$B$26,AQ17),0)</f>
        <v>#N/A</v>
      </c>
    </row>
    <row r="23" spans="1:43" ht="15.75" thickBot="1" x14ac:dyDescent="0.3">
      <c r="A23" s="104" t="s">
        <v>11</v>
      </c>
      <c r="B23" s="105"/>
      <c r="C23" s="51">
        <f>SUM(D23:AP23)</f>
        <v>9577.507050000002</v>
      </c>
      <c r="D23" s="51">
        <f>IF(D14&gt;0,D14*$B$27,0)</f>
        <v>0</v>
      </c>
      <c r="E23" s="51">
        <f>IF(E14&gt;0,E14*$B$27,0)</f>
        <v>0</v>
      </c>
      <c r="F23" s="51">
        <f t="shared" ref="F23:R23" si="39">IF(F14&gt;0,F14*$B$27,0)</f>
        <v>0</v>
      </c>
      <c r="G23" s="51">
        <f t="shared" si="39"/>
        <v>1999.9891500000003</v>
      </c>
      <c r="H23" s="51">
        <f t="shared" si="39"/>
        <v>0</v>
      </c>
      <c r="I23" s="51">
        <f t="shared" si="39"/>
        <v>0</v>
      </c>
      <c r="J23" s="51">
        <f>IF(J14&gt;0,J14*$B$27,0)</f>
        <v>0</v>
      </c>
      <c r="K23" s="51">
        <f t="shared" si="39"/>
        <v>165.18600000000038</v>
      </c>
      <c r="L23" s="51">
        <f t="shared" si="39"/>
        <v>0</v>
      </c>
      <c r="M23" s="51">
        <f t="shared" si="39"/>
        <v>0</v>
      </c>
      <c r="N23" s="51">
        <f t="shared" si="39"/>
        <v>0</v>
      </c>
      <c r="O23" s="51">
        <f t="shared" si="39"/>
        <v>0</v>
      </c>
      <c r="P23" s="51">
        <f t="shared" si="39"/>
        <v>5278.0859999999993</v>
      </c>
      <c r="Q23" s="51">
        <f t="shared" si="39"/>
        <v>298.62854999999979</v>
      </c>
      <c r="R23" s="51">
        <f t="shared" si="39"/>
        <v>0</v>
      </c>
      <c r="S23" s="51">
        <f t="shared" ref="S23:AD23" si="40">IF(S14&gt;0,S14*$B$27,0)</f>
        <v>0</v>
      </c>
      <c r="T23" s="51">
        <f t="shared" si="40"/>
        <v>687.32279999999957</v>
      </c>
      <c r="U23" s="51">
        <f t="shared" si="40"/>
        <v>0</v>
      </c>
      <c r="V23" s="51">
        <f t="shared" si="40"/>
        <v>0</v>
      </c>
      <c r="W23" s="51">
        <f t="shared" si="40"/>
        <v>142.33320000000009</v>
      </c>
      <c r="X23" s="51">
        <f t="shared" si="40"/>
        <v>50.300999999998965</v>
      </c>
      <c r="Y23" s="51">
        <f>IF(Y14&gt;0,Y14*$B$27,0)</f>
        <v>0</v>
      </c>
      <c r="Z23" s="51">
        <f t="shared" si="40"/>
        <v>301.24364999999995</v>
      </c>
      <c r="AA23" s="51">
        <f t="shared" si="40"/>
        <v>14.044950000000286</v>
      </c>
      <c r="AB23" s="51">
        <f t="shared" si="40"/>
        <v>34.372349999999976</v>
      </c>
      <c r="AC23" s="51">
        <f t="shared" si="40"/>
        <v>0</v>
      </c>
      <c r="AD23" s="51">
        <f t="shared" si="40"/>
        <v>126.75300000000003</v>
      </c>
      <c r="AE23" s="51">
        <f t="shared" ref="AE23:AL23" si="41">IF(AE14&gt;0,AE14*$B$27,0)</f>
        <v>386.62080000000185</v>
      </c>
      <c r="AF23" s="51">
        <f t="shared" si="41"/>
        <v>0</v>
      </c>
      <c r="AG23" s="51">
        <f t="shared" si="41"/>
        <v>45.264000000000017</v>
      </c>
      <c r="AH23" s="51">
        <f t="shared" si="41"/>
        <v>0</v>
      </c>
      <c r="AI23" s="51">
        <f t="shared" si="41"/>
        <v>0</v>
      </c>
      <c r="AJ23" s="51">
        <f t="shared" si="41"/>
        <v>47.361599999999932</v>
      </c>
      <c r="AK23" s="51">
        <f t="shared" si="41"/>
        <v>0</v>
      </c>
      <c r="AL23" s="51">
        <f t="shared" si="41"/>
        <v>0</v>
      </c>
      <c r="AM23" s="51">
        <f t="shared" ref="AM23:AQ23" si="42">IF(AM14&gt;0,AM14*$B$27,0)</f>
        <v>0</v>
      </c>
      <c r="AN23" s="51">
        <f t="shared" si="42"/>
        <v>0</v>
      </c>
      <c r="AO23" s="51">
        <f t="shared" si="42"/>
        <v>0</v>
      </c>
      <c r="AP23" s="51">
        <f t="shared" si="42"/>
        <v>0</v>
      </c>
      <c r="AQ23" s="51">
        <f t="shared" si="42"/>
        <v>0</v>
      </c>
    </row>
    <row r="25" spans="1:43" x14ac:dyDescent="0.25">
      <c r="A25" s="2" t="s">
        <v>2</v>
      </c>
      <c r="B25" s="55">
        <v>1</v>
      </c>
      <c r="D25" s="97"/>
      <c r="E25" s="97"/>
    </row>
    <row r="26" spans="1:43" x14ac:dyDescent="0.25">
      <c r="A26" s="2" t="s">
        <v>13</v>
      </c>
      <c r="B26" s="68">
        <v>2.8</v>
      </c>
    </row>
    <row r="27" spans="1:43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D16:E16 C17:E17 F20:Q21 C14:Q14 F16:Q17 S14:AP14 S16:AP17 S20:AP21 D15:AQ15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R16:R17 R14">
    <cfRule type="cellIs" dxfId="28" priority="4" operator="lessThanOrEqual">
      <formula>0</formula>
    </cfRule>
  </conditionalFormatting>
  <conditionalFormatting sqref="R21">
    <cfRule type="cellIs" dxfId="27" priority="3" operator="lessThanOrEqual">
      <formula>0</formula>
    </cfRule>
  </conditionalFormatting>
  <conditionalFormatting sqref="R20">
    <cfRule type="cellIs" dxfId="26" priority="2" operator="lessThanOrEqual">
      <formula>0</formula>
    </cfRule>
  </conditionalFormatting>
  <conditionalFormatting sqref="AQ14 AQ20:AQ21 AQ16:AQ17">
    <cfRule type="cellIs" dxfId="25" priority="1" operator="lessThanOrEqual">
      <formula>0</formula>
    </cfRule>
  </conditionalFormatting>
  <pageMargins left="0.25" right="0.25" top="0.75" bottom="0.75" header="0.3" footer="0.3"/>
  <pageSetup scale="82" fitToWidth="0" orientation="landscape" r:id="rId1"/>
  <headerFooter>
    <oddHeader xml:space="preserve">&amp;COctober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2021-11-02T12:50:12Z</cp:lastPrinted>
  <dcterms:created xsi:type="dcterms:W3CDTF">2016-06-21T14:19:41Z</dcterms:created>
  <dcterms:modified xsi:type="dcterms:W3CDTF">2021-11-05T19:54:14Z</dcterms:modified>
</cp:coreProperties>
</file>