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Git Hub Repos\The Typeuwu\The Typeuwu PCB\bom\"/>
    </mc:Choice>
  </mc:AlternateContent>
  <xr:revisionPtr revIDLastSave="0" documentId="13_ncr:40001_{16BCF0AF-980B-4B8B-BC0B-7B8CDE5CAC15}" xr6:coauthVersionLast="47" xr6:coauthVersionMax="47" xr10:uidLastSave="{00000000-0000-0000-0000-000000000000}"/>
  <bookViews>
    <workbookView xWindow="28680" yWindow="-120" windowWidth="29040" windowHeight="158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F5" i="1"/>
</calcChain>
</file>

<file path=xl/sharedStrings.xml><?xml version="1.0" encoding="utf-8"?>
<sst xmlns="http://schemas.openxmlformats.org/spreadsheetml/2006/main" count="206" uniqueCount="148">
  <si>
    <t>References</t>
  </si>
  <si>
    <t>Value</t>
  </si>
  <si>
    <t>Footprint</t>
  </si>
  <si>
    <t>Manufacturer_Part_Number</t>
  </si>
  <si>
    <t>Mouser Part Number</t>
  </si>
  <si>
    <t>Quantity</t>
  </si>
  <si>
    <t>C4, C5, C7, C8, C9, C10, C11, C12, C13, C14, C17, C101, C102, C103, C104, C105, C106, C107, C108, C109, C110, C111, C112, C113, C114, C115, C116, C117, C118, C119, C120, C121, C122, C123, C124, C125, C126, C127, C128, C129, C130, C131, C132, C133, C134, C135, C136, C137, C138, C139, C140, C141, C142, C143, C144, C145, C146, C147, C148, C149, C150, C151, C152, C153, C154, C155, C156, C157, C158, C159, C160, C161, C162, C163, C164, C165, C166, C167, C168, C169, C170, C171, C172, C190, C191, C192, C193, C194, C195, C196, C197, C198, C199, C1100, C1101, C1102, C1103, C1104, C1105</t>
  </si>
  <si>
    <t>100nF</t>
  </si>
  <si>
    <t>C_0603_1608Metric</t>
  </si>
  <si>
    <t>C3, C6, C15, C16</t>
  </si>
  <si>
    <t>1u</t>
  </si>
  <si>
    <t>C1, C2</t>
  </si>
  <si>
    <t>8pF</t>
  </si>
  <si>
    <t>R13, R16, R17, R18, R19, R20</t>
  </si>
  <si>
    <t>2k2</t>
  </si>
  <si>
    <t>R_0603_1608Metric</t>
  </si>
  <si>
    <t>1k</t>
  </si>
  <si>
    <t>R2, R8, R9</t>
  </si>
  <si>
    <t>10k</t>
  </si>
  <si>
    <t>R4, R5</t>
  </si>
  <si>
    <t>27.4</t>
  </si>
  <si>
    <t>R6, R7</t>
  </si>
  <si>
    <t>5k1</t>
  </si>
  <si>
    <t>R14</t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</si>
  <si>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D90, D91, D92, D93, D94, D95, D96, D97, D98, D99, D100, D101, D102, D103, D104, D105</t>
  </si>
  <si>
    <t>D_Small</t>
  </si>
  <si>
    <t>D_0603_1608Metric</t>
  </si>
  <si>
    <t>D01, D02, D03</t>
  </si>
  <si>
    <t>CD214A-B240LR</t>
  </si>
  <si>
    <t>U1, U2, U3, U4, U5, U6, U7, U8, U9, U10, U11, U12, U13, U16, U17, U18, U19, U20, U21, U22, U23, U24, U25, U26, U27, U30, U31, U32, U33, U34, U35, U36, U37, U38, U39, U40, U41, U43, U44, U45, U46, U47, U48, U49, U50, U51, U52, U53, U63, U64, U65, U66, U67, U68, U69, U70, U71, U72, U90, U91, U92, U93, U94, U95, U96, U97, U98, U99, U100, U101, U102, U103, U104, U105</t>
  </si>
  <si>
    <t>Multi_Hotswap_with_RGB</t>
  </si>
  <si>
    <t>Multi Hotswap with RGB 1U</t>
  </si>
  <si>
    <t>U42, U55, U56, U57, U59, U60, U61, U62</t>
  </si>
  <si>
    <t>Multi Hotswap with RGB 1,25U</t>
  </si>
  <si>
    <t>U73, U74</t>
  </si>
  <si>
    <t>SRV05-4</t>
  </si>
  <si>
    <t>SOT-23-6</t>
  </si>
  <si>
    <t>U14</t>
  </si>
  <si>
    <t>Multi Hotswap with RGB 2U</t>
  </si>
  <si>
    <t>U15</t>
  </si>
  <si>
    <t>Multi Hotswap with RGB 1,5U</t>
  </si>
  <si>
    <t>U28</t>
  </si>
  <si>
    <t>Multi Hotswap with RGB ISO Enter</t>
  </si>
  <si>
    <t>U29</t>
  </si>
  <si>
    <t>Multi Hotswap with RGB 1,75U</t>
  </si>
  <si>
    <t>U54</t>
  </si>
  <si>
    <t>Multi Hotswap with RGB 2,75U</t>
  </si>
  <si>
    <t>U58</t>
  </si>
  <si>
    <t>Multi Hotswap with RGB 6,25U</t>
  </si>
  <si>
    <t>U201</t>
  </si>
  <si>
    <t>RP2040</t>
  </si>
  <si>
    <t>QFN-56-1EP_7x7mm_P0.4mm_EP3.2x3.2mm</t>
  </si>
  <si>
    <t>U202</t>
  </si>
  <si>
    <t>W25Q128JVS</t>
  </si>
  <si>
    <t>SOIC-8_5.23x5.23mm_P1.27mm</t>
  </si>
  <si>
    <t>U203</t>
  </si>
  <si>
    <t>AP2112K-3.3</t>
  </si>
  <si>
    <t>SOT-23-5</t>
  </si>
  <si>
    <t>Y1</t>
  </si>
  <si>
    <t xml:space="preserve"> NX3225SA-12.000000MHZ</t>
  </si>
  <si>
    <t>NX3225SA12MHZSTDCSR3</t>
  </si>
  <si>
    <t>SW1</t>
  </si>
  <si>
    <t>BOOT</t>
  </si>
  <si>
    <t>PTS636SP50SMTRLFS</t>
  </si>
  <si>
    <t>SW2</t>
  </si>
  <si>
    <t>RESET</t>
  </si>
  <si>
    <t>H1, H2, H3, H4, H5, H6, H7, H8</t>
  </si>
  <si>
    <t>MountingHole</t>
  </si>
  <si>
    <t>MountingHole_3.2mm_M3_DIN965_Pad</t>
  </si>
  <si>
    <t>JP1, JP3</t>
  </si>
  <si>
    <t>SolderJumper_2_Bridged</t>
  </si>
  <si>
    <t>SolderJumper-2_P1.3mm_Bridged_Pad1.0x1.5mm</t>
  </si>
  <si>
    <t>JP2, JP4</t>
  </si>
  <si>
    <t>SolderJumper_2_Open</t>
  </si>
  <si>
    <t>SolderJumper-2_P1.3mm_Open_Pad1.0x1.5mm</t>
  </si>
  <si>
    <t>S1, S2</t>
  </si>
  <si>
    <t>SJ2-35954B-SMT-TR</t>
  </si>
  <si>
    <t>SJ235954BSMTTR</t>
  </si>
  <si>
    <t>490-SJ2-35954BSMT-TR</t>
  </si>
  <si>
    <t>STAB14, STAB54</t>
  </si>
  <si>
    <t>~</t>
  </si>
  <si>
    <t>Stabilizer_Cherry_MX_2.00u</t>
  </si>
  <si>
    <t>DL1</t>
  </si>
  <si>
    <t>PWR_5V</t>
  </si>
  <si>
    <t>DL2</t>
  </si>
  <si>
    <t>PWR_3V3</t>
  </si>
  <si>
    <t>IC1</t>
  </si>
  <si>
    <t>LSF0204QPWRQ1</t>
  </si>
  <si>
    <t>SOP65P640X120-14N</t>
  </si>
  <si>
    <t>595-LSF0204QPWRQ1</t>
  </si>
  <si>
    <t>STAB58</t>
  </si>
  <si>
    <t>Stabilizer_Cherry_MX_6.25u</t>
  </si>
  <si>
    <t>J3, J4, J5, J6</t>
  </si>
  <si>
    <t>Conn_01x04</t>
  </si>
  <si>
    <t>POGO Magnetic 4 Pin 2,2mm Horizontal</t>
  </si>
  <si>
    <t>J8, J9</t>
  </si>
  <si>
    <t>Conn_01x02</t>
  </si>
  <si>
    <t>POGO Magnetic 2 Pin 2,8mm Horizontal</t>
  </si>
  <si>
    <t>J1</t>
  </si>
  <si>
    <t>USB_C_Receptacle_USB2.0</t>
  </si>
  <si>
    <t>USB_C_Receptacle_GCT_USB4105-xx-A_16P_TopMnt_Horizontal</t>
  </si>
  <si>
    <t>J2</t>
  </si>
  <si>
    <t>DEBUG</t>
  </si>
  <si>
    <t>PinHeader_1x03_P2.54mm_Vertical</t>
  </si>
  <si>
    <t>J7</t>
  </si>
  <si>
    <t>M20-8900505</t>
  </si>
  <si>
    <t>Harwin_M20-89005xx_1x05_P2.54mm_Horizontal</t>
  </si>
  <si>
    <t>-</t>
  </si>
  <si>
    <t>Ammount Boards:</t>
  </si>
  <si>
    <t>CL10A105KB8NNNC</t>
  </si>
  <si>
    <t>187-CL10A105KB8NNNC</t>
  </si>
  <si>
    <t>0603N8R0C500CT</t>
  </si>
  <si>
    <t>791-0603N8R0C500CT</t>
  </si>
  <si>
    <t>R1, R3, R10, R11, R12, R15, R21</t>
  </si>
  <si>
    <t>RMC1/16K2201FTP</t>
  </si>
  <si>
    <t>791-RMC1/16K2201FTP</t>
  </si>
  <si>
    <t>CR0603AFX-1001EAS</t>
  </si>
  <si>
    <t>652-CR0603AFX1001EAS</t>
  </si>
  <si>
    <t>CRT0603-FZ-1002ELF</t>
  </si>
  <si>
    <t>652-CRT0603FZ1002ELF</t>
  </si>
  <si>
    <t>CR0603-FX-27R4ELF</t>
  </si>
  <si>
    <t>652-CR0603FX-27R4ELF</t>
  </si>
  <si>
    <t>CR0603AFX-5101EAS</t>
  </si>
  <si>
    <t>652-CR0603AFX5101EAS</t>
  </si>
  <si>
    <t>CR0603-FX-3300ELF</t>
  </si>
  <si>
    <t>652-CR0603FX-3300ELF</t>
  </si>
  <si>
    <t>652-CD214A-B240LR</t>
  </si>
  <si>
    <t>SRV05-4L-TP</t>
  </si>
  <si>
    <t>833-SRV05-4L-TP</t>
  </si>
  <si>
    <t>SC0914(13)</t>
  </si>
  <si>
    <t>358-SC091413</t>
  </si>
  <si>
    <t>W25Q128JVSIQ TR</t>
  </si>
  <si>
    <t>454-W25Q128JVSIQTR</t>
  </si>
  <si>
    <t>AP2112K-3.3TRG1</t>
  </si>
  <si>
    <t>621-AP2112K-3.3TRG1</t>
  </si>
  <si>
    <t>NX3225SA-12MHZ-STD-CSR-3</t>
  </si>
  <si>
    <t>344-NX3225SA12MCSR3</t>
  </si>
  <si>
    <t>PTS636 SP50 SMTR LFS</t>
  </si>
  <si>
    <t>611-PTS636SP50SMTRLF</t>
  </si>
  <si>
    <t>Durock Screw in Stabilizer V2</t>
  </si>
  <si>
    <t>LINK</t>
  </si>
  <si>
    <t>USB4105-GF-A</t>
  </si>
  <si>
    <t>640-USB4105-GF-A</t>
  </si>
  <si>
    <t>855-M20-8900505</t>
  </si>
  <si>
    <t>CC0603KRX5R9BB104</t>
  </si>
  <si>
    <t>603-CC603KRX5R9BB104</t>
  </si>
  <si>
    <t>CDBU40-HF
Alternative: BAS16TS_R1_00001</t>
  </si>
  <si>
    <t xml:space="preserve">750-CDBU40-HF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</si>
</sst>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1" xfId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2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2" fillId="0" borderId="0" xfId="2" applyAlignment="1">
      <alignment vertical="center" wrapText="1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Bourns/CR0603-FX-27R4ELF?qs=sGAEpiMZZMtlubZbdhIBIBP%2FNPA7vNyo%252B5fsvrEjtEs%3D" TargetMode="External"/><Relationship Id="rId13" Type="http://schemas.openxmlformats.org/officeDocument/2006/relationships/hyperlink" Target="https://www.mouser.de/ProductDetail/Micro-Commercial-Components-MCC/SRV05-4L-TP?qs=SdqRYZZ9IxD6En634ibvWA%3D%3D" TargetMode="External"/><Relationship Id="rId18" Type="http://schemas.openxmlformats.org/officeDocument/2006/relationships/hyperlink" Target="https://www.mouser.de/ProductDetail/CK/PTS636-SP50-SMTR-LFS?qs=vLWxofP3U2yQrwr1QnrRJw%3D%3D" TargetMode="External"/><Relationship Id="rId3" Type="http://schemas.openxmlformats.org/officeDocument/2006/relationships/hyperlink" Target="https://www.mouser.de/ProductDetail/Samsung-Electro-Mechanics/CL10A105KB8NNNC?qs=ktYoCbbtCSJz4pFCLWXd5g%3D%3D" TargetMode="External"/><Relationship Id="rId21" Type="http://schemas.openxmlformats.org/officeDocument/2006/relationships/hyperlink" Target="https://keycapsss.com/keyboard-parts/parts/153/durock-pcb-mount-screw-in-stabilizer-v2?number=KC10119_MVTP-Set" TargetMode="External"/><Relationship Id="rId7" Type="http://schemas.openxmlformats.org/officeDocument/2006/relationships/hyperlink" Target="https://www.mouser.de/ProductDetail/Bourns/CRT0603-FZ-1002ELF?qs=sGAEpiMZZMtlubZbdhIBICVtsFvKVwjkI9E0Y1BZn5g%3D" TargetMode="External"/><Relationship Id="rId12" Type="http://schemas.openxmlformats.org/officeDocument/2006/relationships/hyperlink" Target="https://www.mouser.de/ProductDetail/Bourns/CD214A-B240LR?qs=f9yNj16SXrLocD1dV%2FObRw%3D%3D" TargetMode="External"/><Relationship Id="rId17" Type="http://schemas.openxmlformats.org/officeDocument/2006/relationships/hyperlink" Target="https://www.mouser.de/ProductDetail/NDK/NX3225SA-12MHZ-STD-CSR-3?qs=55YtniHzbhCJWHkuFk0FIQ%3D%3D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e/ProductDetail/CUI-Devices/SJ2-35954B-SMT-TR?qs=DXv0QSHKF4xFg%252BzFD15Yig%3D%3D" TargetMode="External"/><Relationship Id="rId16" Type="http://schemas.openxmlformats.org/officeDocument/2006/relationships/hyperlink" Target="https://www.mouser.de/ProductDetail/Diodes-Incorporated/AP2112K-3.3TRG1?qs=x6A8l6qLYDDPYHosCdzh%2FA%3D%3D" TargetMode="External"/><Relationship Id="rId20" Type="http://schemas.openxmlformats.org/officeDocument/2006/relationships/hyperlink" Target="https://keycapsss.com/keyboard-parts/parts/153/durock-pcb-mount-screw-in-stabilizer-v2?number=KC10119_MVTP-Set" TargetMode="External"/><Relationship Id="rId1" Type="http://schemas.openxmlformats.org/officeDocument/2006/relationships/hyperlink" Target="https://www.mouser.de/ProductDetail/Texas-Instruments/LSF0204QPWRQ1?qs=w%2Fv1CP2dgqqt88p%2F1xId1A%3D%3D" TargetMode="External"/><Relationship Id="rId6" Type="http://schemas.openxmlformats.org/officeDocument/2006/relationships/hyperlink" Target="https://www.mouser.de/ProductDetail/Bourns/CR0603AFX-1001EAS?qs=sGAEpiMZZMtlubZbdhIBIJFGDp18fIDTb9Qeg8MX0mE%3D" TargetMode="External"/><Relationship Id="rId11" Type="http://schemas.openxmlformats.org/officeDocument/2006/relationships/hyperlink" Target="https://www.mouser.de/ProductDetail/Comchip-Technology/CDBU40-HF?qs=2qJf6qQ4IOJyq8K2kYdToA%3D%3D" TargetMode="External"/><Relationship Id="rId24" Type="http://schemas.openxmlformats.org/officeDocument/2006/relationships/hyperlink" Target="https://www.mouser.de/ProductDetail/YAGEO/CC0603KRX5R9BB104?qs=vkMqrgFpRaiQQdJI9SHamg%3D%3D" TargetMode="External"/><Relationship Id="rId5" Type="http://schemas.openxmlformats.org/officeDocument/2006/relationships/hyperlink" Target="https://www.mouser.de/ProductDetail/Kamaya/RMC1-16K2201FTP?qs=sGAEpiMZZMtlubZbdhIBIA7Yl3UlZog1Dpd0uwqgtwE%3D" TargetMode="External"/><Relationship Id="rId15" Type="http://schemas.openxmlformats.org/officeDocument/2006/relationships/hyperlink" Target="https://www.mouser.de/ProductDetail/Winbond/W25Q128JVSIQ-TR?qs=qSfuJ%252Bfl%2Fd7vTyLA9kNdGw%3D%3D" TargetMode="External"/><Relationship Id="rId23" Type="http://schemas.openxmlformats.org/officeDocument/2006/relationships/hyperlink" Target="https://www.mouser.de/ProductDetail/Harwin/M20-8900505?qs=vF78I%252BjhbY%2F3PhBxZY8XIA%3D%3D" TargetMode="External"/><Relationship Id="rId10" Type="http://schemas.openxmlformats.org/officeDocument/2006/relationships/hyperlink" Target="https://www.mouser.de/ProductDetail/Bourns/CR0603-FX-3300ELF?qs=sGAEpiMZZMtlubZbdhIBIBP%2FNPA7vNyo1V2n6vGFya4%3D" TargetMode="External"/><Relationship Id="rId19" Type="http://schemas.openxmlformats.org/officeDocument/2006/relationships/hyperlink" Target="https://www.mouser.de/ProductDetail/CK/PTS636-SP50-SMTR-LFS?qs=vLWxofP3U2yQrwr1QnrRJw%3D%3D" TargetMode="External"/><Relationship Id="rId4" Type="http://schemas.openxmlformats.org/officeDocument/2006/relationships/hyperlink" Target="https://www.mouser.de/ProductDetail/Walsin/0603N8R0C500CT?qs=ZrPdAQfJ6DORa%2FoFCfxEqw%3D%3D" TargetMode="External"/><Relationship Id="rId9" Type="http://schemas.openxmlformats.org/officeDocument/2006/relationships/hyperlink" Target="https://www.mouser.de/ProductDetail/Bourns/CR0603AFX-5101EAS?qs=sGAEpiMZZMtlubZbdhIBIJFGDp18fIDT%252BFbSacxpsbY%3D" TargetMode="External"/><Relationship Id="rId14" Type="http://schemas.openxmlformats.org/officeDocument/2006/relationships/hyperlink" Target="https://www.mouser.de/ProductDetail/Raspberry-Pi/SC091413?qs=T%252BzbugeAwjhr%252BUbBr3TJcw%3D%3D" TargetMode="External"/><Relationship Id="rId22" Type="http://schemas.openxmlformats.org/officeDocument/2006/relationships/hyperlink" Target="https://www.mouser.de/ProductDetail/GCT/USB4105-GF-A?qs=KUoIvG%2F9IlY%2FMLlBMpStp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7" workbookViewId="0">
      <selection activeCell="D14" sqref="D14"/>
    </sheetView>
  </sheetViews>
  <sheetFormatPr defaultRowHeight="15" x14ac:dyDescent="0.25"/>
  <cols>
    <col min="1" max="1" width="65.28515625" customWidth="1"/>
    <col min="2" max="2" width="34.7109375" customWidth="1"/>
    <col min="3" max="3" width="57.28515625" customWidth="1"/>
    <col min="4" max="4" width="37.5703125" customWidth="1"/>
    <col min="5" max="5" width="26.85546875" customWidth="1"/>
    <col min="6" max="6" width="10.85546875" customWidth="1"/>
  </cols>
  <sheetData>
    <row r="1" spans="1:6" ht="63" customHeight="1" x14ac:dyDescent="0.25"/>
    <row r="2" spans="1:6" ht="15.75" customHeight="1" thickBot="1" x14ac:dyDescent="0.35">
      <c r="A2" s="2" t="s">
        <v>108</v>
      </c>
      <c r="B2" s="1">
        <v>5</v>
      </c>
    </row>
    <row r="3" spans="1:6" ht="96" customHeight="1" thickTop="1" x14ac:dyDescent="0.25"/>
    <row r="4" spans="1:6" ht="20.25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135.75" thickTop="1" x14ac:dyDescent="0.25">
      <c r="A5" s="3" t="s">
        <v>6</v>
      </c>
      <c r="B5" s="4" t="s">
        <v>7</v>
      </c>
      <c r="C5" s="4" t="s">
        <v>8</v>
      </c>
      <c r="D5" s="13" t="s">
        <v>144</v>
      </c>
      <c r="E5" s="10" t="s">
        <v>145</v>
      </c>
      <c r="F5" s="4">
        <f>99*$B$2</f>
        <v>495</v>
      </c>
    </row>
    <row r="6" spans="1:6" x14ac:dyDescent="0.25">
      <c r="A6" t="s">
        <v>9</v>
      </c>
      <c r="B6" s="4" t="s">
        <v>10</v>
      </c>
      <c r="C6" s="4" t="s">
        <v>8</v>
      </c>
      <c r="D6" s="7" t="s">
        <v>109</v>
      </c>
      <c r="E6" s="6" t="s">
        <v>110</v>
      </c>
      <c r="F6" s="4">
        <f>4*$B$2</f>
        <v>20</v>
      </c>
    </row>
    <row r="7" spans="1:6" x14ac:dyDescent="0.25">
      <c r="A7" t="s">
        <v>11</v>
      </c>
      <c r="B7" s="4" t="s">
        <v>12</v>
      </c>
      <c r="C7" s="4" t="s">
        <v>8</v>
      </c>
      <c r="D7" s="7" t="s">
        <v>111</v>
      </c>
      <c r="E7" s="6" t="s">
        <v>112</v>
      </c>
      <c r="F7" s="4">
        <f>2*$B$2</f>
        <v>10</v>
      </c>
    </row>
    <row r="8" spans="1:6" x14ac:dyDescent="0.25">
      <c r="A8" t="s">
        <v>13</v>
      </c>
      <c r="B8" s="4" t="s">
        <v>14</v>
      </c>
      <c r="C8" s="4" t="s">
        <v>15</v>
      </c>
      <c r="D8" s="7" t="s">
        <v>114</v>
      </c>
      <c r="E8" s="6" t="s">
        <v>115</v>
      </c>
      <c r="F8" s="4">
        <f>6*$B$2</f>
        <v>30</v>
      </c>
    </row>
    <row r="9" spans="1:6" x14ac:dyDescent="0.25">
      <c r="A9" t="s">
        <v>113</v>
      </c>
      <c r="B9" s="4" t="s">
        <v>16</v>
      </c>
      <c r="C9" s="4" t="s">
        <v>15</v>
      </c>
      <c r="D9" s="7" t="s">
        <v>116</v>
      </c>
      <c r="E9" s="6" t="s">
        <v>117</v>
      </c>
      <c r="F9" s="4">
        <f>7*$B$2</f>
        <v>35</v>
      </c>
    </row>
    <row r="10" spans="1:6" x14ac:dyDescent="0.25">
      <c r="A10" t="s">
        <v>17</v>
      </c>
      <c r="B10" s="4" t="s">
        <v>18</v>
      </c>
      <c r="C10" s="4" t="s">
        <v>15</v>
      </c>
      <c r="D10" s="7" t="s">
        <v>118</v>
      </c>
      <c r="E10" s="6" t="s">
        <v>119</v>
      </c>
      <c r="F10" s="4">
        <f>3*$B$2</f>
        <v>15</v>
      </c>
    </row>
    <row r="11" spans="1:6" x14ac:dyDescent="0.25">
      <c r="A11" t="s">
        <v>19</v>
      </c>
      <c r="B11" s="4" t="s">
        <v>20</v>
      </c>
      <c r="C11" s="4" t="s">
        <v>15</v>
      </c>
      <c r="D11" s="7" t="s">
        <v>120</v>
      </c>
      <c r="E11" s="6" t="s">
        <v>121</v>
      </c>
      <c r="F11" s="4">
        <f>2*$B$2</f>
        <v>10</v>
      </c>
    </row>
    <row r="12" spans="1:6" ht="18" customHeight="1" x14ac:dyDescent="0.25">
      <c r="A12" t="s">
        <v>21</v>
      </c>
      <c r="B12" s="4" t="s">
        <v>22</v>
      </c>
      <c r="C12" s="4" t="s">
        <v>15</v>
      </c>
      <c r="D12" s="7" t="s">
        <v>122</v>
      </c>
      <c r="E12" s="6" t="s">
        <v>123</v>
      </c>
      <c r="F12" s="4">
        <f>2*$B$2</f>
        <v>10</v>
      </c>
    </row>
    <row r="13" spans="1:6" x14ac:dyDescent="0.25">
      <c r="A13" t="s">
        <v>23</v>
      </c>
      <c r="B13" s="5">
        <v>330</v>
      </c>
      <c r="C13" s="4" t="s">
        <v>15</v>
      </c>
      <c r="D13" s="7" t="s">
        <v>124</v>
      </c>
      <c r="E13" s="6" t="s">
        <v>125</v>
      </c>
      <c r="F13" s="4">
        <f>1*$B$2</f>
        <v>5</v>
      </c>
    </row>
    <row r="14" spans="1:6" ht="93.75" customHeight="1" x14ac:dyDescent="0.25">
      <c r="A14" s="3" t="s">
        <v>24</v>
      </c>
      <c r="B14" s="4" t="s">
        <v>25</v>
      </c>
      <c r="C14" s="4" t="s">
        <v>26</v>
      </c>
      <c r="D14" s="14" t="s">
        <v>146</v>
      </c>
      <c r="E14" s="15" t="s">
        <v>147</v>
      </c>
      <c r="F14" s="4">
        <f>88*$B$2</f>
        <v>440</v>
      </c>
    </row>
    <row r="15" spans="1:6" ht="14.25" customHeight="1" x14ac:dyDescent="0.25">
      <c r="A15" t="s">
        <v>27</v>
      </c>
      <c r="B15" s="4" t="s">
        <v>28</v>
      </c>
      <c r="C15" s="4" t="s">
        <v>28</v>
      </c>
      <c r="D15" s="7" t="s">
        <v>28</v>
      </c>
      <c r="E15" s="6" t="s">
        <v>126</v>
      </c>
      <c r="F15" s="4">
        <f>3*$B$2</f>
        <v>15</v>
      </c>
    </row>
    <row r="16" spans="1:6" ht="77.25" customHeight="1" x14ac:dyDescent="0.25">
      <c r="A16" s="3" t="s">
        <v>29</v>
      </c>
      <c r="B16" s="4" t="s">
        <v>30</v>
      </c>
      <c r="C16" s="4" t="s">
        <v>31</v>
      </c>
      <c r="D16" s="8" t="s">
        <v>107</v>
      </c>
      <c r="E16" s="9" t="s">
        <v>107</v>
      </c>
      <c r="F16" s="4">
        <f>74*$B$2</f>
        <v>370</v>
      </c>
    </row>
    <row r="17" spans="1:6" x14ac:dyDescent="0.25">
      <c r="A17" t="s">
        <v>32</v>
      </c>
      <c r="B17" s="4" t="s">
        <v>30</v>
      </c>
      <c r="C17" s="4" t="s">
        <v>33</v>
      </c>
      <c r="D17" s="8" t="s">
        <v>107</v>
      </c>
      <c r="E17" s="9" t="s">
        <v>107</v>
      </c>
      <c r="F17" s="4">
        <f>8*$B$2</f>
        <v>40</v>
      </c>
    </row>
    <row r="18" spans="1:6" x14ac:dyDescent="0.25">
      <c r="A18" t="s">
        <v>34</v>
      </c>
      <c r="B18" s="4" t="s">
        <v>35</v>
      </c>
      <c r="C18" s="4" t="s">
        <v>36</v>
      </c>
      <c r="D18" s="7" t="s">
        <v>127</v>
      </c>
      <c r="E18" s="6" t="s">
        <v>128</v>
      </c>
      <c r="F18" s="4">
        <f>2*$B$2</f>
        <v>10</v>
      </c>
    </row>
    <row r="19" spans="1:6" x14ac:dyDescent="0.25">
      <c r="A19" t="s">
        <v>37</v>
      </c>
      <c r="B19" s="4" t="s">
        <v>30</v>
      </c>
      <c r="C19" s="4" t="s">
        <v>38</v>
      </c>
      <c r="D19" s="8" t="s">
        <v>107</v>
      </c>
      <c r="E19" s="9" t="s">
        <v>107</v>
      </c>
      <c r="F19" s="4">
        <f>1*$B$2</f>
        <v>5</v>
      </c>
    </row>
    <row r="20" spans="1:6" x14ac:dyDescent="0.25">
      <c r="A20" t="s">
        <v>39</v>
      </c>
      <c r="B20" s="4" t="s">
        <v>30</v>
      </c>
      <c r="C20" s="4" t="s">
        <v>40</v>
      </c>
      <c r="D20" s="8" t="s">
        <v>107</v>
      </c>
      <c r="E20" s="9" t="s">
        <v>107</v>
      </c>
      <c r="F20" s="4">
        <f>1*$B$2</f>
        <v>5</v>
      </c>
    </row>
    <row r="21" spans="1:6" x14ac:dyDescent="0.25">
      <c r="A21" t="s">
        <v>41</v>
      </c>
      <c r="B21" s="4" t="s">
        <v>30</v>
      </c>
      <c r="C21" s="4" t="s">
        <v>42</v>
      </c>
      <c r="D21" s="8" t="s">
        <v>107</v>
      </c>
      <c r="E21" s="9" t="s">
        <v>107</v>
      </c>
      <c r="F21" s="4">
        <f>1*$B$2</f>
        <v>5</v>
      </c>
    </row>
    <row r="22" spans="1:6" x14ac:dyDescent="0.25">
      <c r="A22" t="s">
        <v>43</v>
      </c>
      <c r="B22" s="4" t="s">
        <v>30</v>
      </c>
      <c r="C22" s="4" t="s">
        <v>44</v>
      </c>
      <c r="D22" s="8" t="s">
        <v>107</v>
      </c>
      <c r="E22" s="9" t="s">
        <v>107</v>
      </c>
      <c r="F22" s="4">
        <f>1*$B$2</f>
        <v>5</v>
      </c>
    </row>
    <row r="23" spans="1:6" x14ac:dyDescent="0.25">
      <c r="A23" t="s">
        <v>45</v>
      </c>
      <c r="B23" s="4" t="s">
        <v>30</v>
      </c>
      <c r="C23" s="4" t="s">
        <v>46</v>
      </c>
      <c r="D23" s="8" t="s">
        <v>107</v>
      </c>
      <c r="E23" s="9" t="s">
        <v>107</v>
      </c>
      <c r="F23" s="4">
        <f>1*$B$2</f>
        <v>5</v>
      </c>
    </row>
    <row r="24" spans="1:6" x14ac:dyDescent="0.25">
      <c r="A24" t="s">
        <v>47</v>
      </c>
      <c r="B24" s="4" t="s">
        <v>30</v>
      </c>
      <c r="C24" s="4" t="s">
        <v>48</v>
      </c>
      <c r="D24" s="8" t="s">
        <v>107</v>
      </c>
      <c r="E24" s="9" t="s">
        <v>107</v>
      </c>
      <c r="F24" s="4">
        <f>1*$B$2</f>
        <v>5</v>
      </c>
    </row>
    <row r="25" spans="1:6" x14ac:dyDescent="0.25">
      <c r="A25" t="s">
        <v>49</v>
      </c>
      <c r="B25" s="4" t="s">
        <v>50</v>
      </c>
      <c r="C25" s="4" t="s">
        <v>51</v>
      </c>
      <c r="D25" s="7" t="s">
        <v>129</v>
      </c>
      <c r="E25" s="6" t="s">
        <v>130</v>
      </c>
      <c r="F25" s="4">
        <f>1*$B$2</f>
        <v>5</v>
      </c>
    </row>
    <row r="26" spans="1:6" x14ac:dyDescent="0.25">
      <c r="A26" t="s">
        <v>52</v>
      </c>
      <c r="B26" s="4" t="s">
        <v>53</v>
      </c>
      <c r="C26" s="4" t="s">
        <v>54</v>
      </c>
      <c r="D26" s="7" t="s">
        <v>131</v>
      </c>
      <c r="E26" s="6" t="s">
        <v>132</v>
      </c>
      <c r="F26" s="4">
        <f>1*$B$2</f>
        <v>5</v>
      </c>
    </row>
    <row r="27" spans="1:6" x14ac:dyDescent="0.25">
      <c r="A27" t="s">
        <v>55</v>
      </c>
      <c r="B27" s="4" t="s">
        <v>56</v>
      </c>
      <c r="C27" s="4" t="s">
        <v>57</v>
      </c>
      <c r="D27" s="7" t="s">
        <v>133</v>
      </c>
      <c r="E27" s="6" t="s">
        <v>134</v>
      </c>
      <c r="F27" s="4">
        <f>1*$B$2</f>
        <v>5</v>
      </c>
    </row>
    <row r="28" spans="1:6" x14ac:dyDescent="0.25">
      <c r="A28" t="s">
        <v>58</v>
      </c>
      <c r="B28" s="4" t="s">
        <v>59</v>
      </c>
      <c r="C28" s="4" t="s">
        <v>60</v>
      </c>
      <c r="D28" s="7" t="s">
        <v>135</v>
      </c>
      <c r="E28" s="6" t="s">
        <v>136</v>
      </c>
      <c r="F28" s="4">
        <f>1*$B$2</f>
        <v>5</v>
      </c>
    </row>
    <row r="29" spans="1:6" x14ac:dyDescent="0.25">
      <c r="A29" t="s">
        <v>61</v>
      </c>
      <c r="B29" s="4" t="s">
        <v>62</v>
      </c>
      <c r="C29" s="4" t="s">
        <v>63</v>
      </c>
      <c r="D29" s="7" t="s">
        <v>137</v>
      </c>
      <c r="E29" s="6" t="s">
        <v>138</v>
      </c>
      <c r="F29" s="4">
        <f>1*$B$2</f>
        <v>5</v>
      </c>
    </row>
    <row r="30" spans="1:6" x14ac:dyDescent="0.25">
      <c r="A30" t="s">
        <v>64</v>
      </c>
      <c r="B30" s="4" t="s">
        <v>65</v>
      </c>
      <c r="C30" s="4" t="s">
        <v>63</v>
      </c>
      <c r="D30" s="7" t="s">
        <v>137</v>
      </c>
      <c r="E30" s="6" t="s">
        <v>138</v>
      </c>
      <c r="F30" s="4">
        <f>1*$B$2</f>
        <v>5</v>
      </c>
    </row>
    <row r="31" spans="1:6" x14ac:dyDescent="0.25">
      <c r="A31" t="s">
        <v>66</v>
      </c>
      <c r="B31" s="4" t="s">
        <v>67</v>
      </c>
      <c r="C31" s="4" t="s">
        <v>68</v>
      </c>
      <c r="D31" s="9" t="s">
        <v>107</v>
      </c>
      <c r="E31" s="9" t="s">
        <v>107</v>
      </c>
      <c r="F31" s="4">
        <f>8*$B$2</f>
        <v>40</v>
      </c>
    </row>
    <row r="32" spans="1:6" x14ac:dyDescent="0.25">
      <c r="A32" t="s">
        <v>69</v>
      </c>
      <c r="B32" s="4" t="s">
        <v>70</v>
      </c>
      <c r="C32" s="4" t="s">
        <v>71</v>
      </c>
      <c r="D32" s="9" t="s">
        <v>107</v>
      </c>
      <c r="E32" s="9" t="s">
        <v>107</v>
      </c>
      <c r="F32" s="4">
        <f>2*$B$2</f>
        <v>10</v>
      </c>
    </row>
    <row r="33" spans="1:6" x14ac:dyDescent="0.25">
      <c r="A33" t="s">
        <v>72</v>
      </c>
      <c r="B33" s="4" t="s">
        <v>73</v>
      </c>
      <c r="C33" s="4" t="s">
        <v>74</v>
      </c>
      <c r="D33" s="9" t="s">
        <v>107</v>
      </c>
      <c r="E33" s="9" t="s">
        <v>107</v>
      </c>
      <c r="F33" s="4">
        <f>2*$B$2</f>
        <v>10</v>
      </c>
    </row>
    <row r="34" spans="1:6" x14ac:dyDescent="0.25">
      <c r="A34" t="s">
        <v>75</v>
      </c>
      <c r="B34" s="4" t="s">
        <v>76</v>
      </c>
      <c r="C34" s="4" t="s">
        <v>77</v>
      </c>
      <c r="D34" t="s">
        <v>76</v>
      </c>
      <c r="E34" s="6" t="s">
        <v>78</v>
      </c>
      <c r="F34" s="4">
        <f>2*$B$2</f>
        <v>10</v>
      </c>
    </row>
    <row r="35" spans="1:6" x14ac:dyDescent="0.25">
      <c r="A35" t="s">
        <v>79</v>
      </c>
      <c r="B35" s="4" t="s">
        <v>80</v>
      </c>
      <c r="C35" s="4" t="s">
        <v>81</v>
      </c>
      <c r="D35" s="5" t="s">
        <v>139</v>
      </c>
      <c r="E35" s="11" t="s">
        <v>140</v>
      </c>
      <c r="F35" s="4">
        <f>2*$B$2</f>
        <v>10</v>
      </c>
    </row>
    <row r="36" spans="1:6" x14ac:dyDescent="0.25">
      <c r="A36" t="s">
        <v>82</v>
      </c>
      <c r="B36" s="4" t="s">
        <v>83</v>
      </c>
      <c r="C36" s="4" t="s">
        <v>26</v>
      </c>
      <c r="D36" s="9" t="s">
        <v>107</v>
      </c>
      <c r="E36" s="9" t="s">
        <v>107</v>
      </c>
      <c r="F36" s="4">
        <f>1*$B$2</f>
        <v>5</v>
      </c>
    </row>
    <row r="37" spans="1:6" x14ac:dyDescent="0.25">
      <c r="A37" t="s">
        <v>84</v>
      </c>
      <c r="B37" s="4" t="s">
        <v>85</v>
      </c>
      <c r="C37" s="4" t="s">
        <v>26</v>
      </c>
      <c r="D37" s="12" t="s">
        <v>107</v>
      </c>
      <c r="E37" s="12" t="s">
        <v>107</v>
      </c>
      <c r="F37" s="4">
        <f>1*$B$2</f>
        <v>5</v>
      </c>
    </row>
    <row r="38" spans="1:6" x14ac:dyDescent="0.25">
      <c r="A38" t="s">
        <v>86</v>
      </c>
      <c r="B38" s="4" t="s">
        <v>87</v>
      </c>
      <c r="C38" s="4" t="s">
        <v>88</v>
      </c>
      <c r="D38" t="s">
        <v>87</v>
      </c>
      <c r="E38" s="6" t="s">
        <v>89</v>
      </c>
      <c r="F38" s="4">
        <f>1*$B$2</f>
        <v>5</v>
      </c>
    </row>
    <row r="39" spans="1:6" x14ac:dyDescent="0.25">
      <c r="A39" t="s">
        <v>90</v>
      </c>
      <c r="B39" s="4" t="s">
        <v>80</v>
      </c>
      <c r="C39" s="4" t="s">
        <v>91</v>
      </c>
      <c r="D39" s="5" t="s">
        <v>139</v>
      </c>
      <c r="E39" s="11" t="s">
        <v>140</v>
      </c>
      <c r="F39" s="4">
        <f>1*$B$2</f>
        <v>5</v>
      </c>
    </row>
    <row r="40" spans="1:6" x14ac:dyDescent="0.25">
      <c r="A40" t="s">
        <v>92</v>
      </c>
      <c r="B40" s="4" t="s">
        <v>93</v>
      </c>
      <c r="C40" s="4" t="s">
        <v>94</v>
      </c>
      <c r="D40" t="s">
        <v>107</v>
      </c>
      <c r="E40" t="s">
        <v>107</v>
      </c>
      <c r="F40" s="4">
        <f>4*$B$2</f>
        <v>20</v>
      </c>
    </row>
    <row r="41" spans="1:6" x14ac:dyDescent="0.25">
      <c r="A41" t="s">
        <v>95</v>
      </c>
      <c r="B41" s="4" t="s">
        <v>96</v>
      </c>
      <c r="C41" s="4" t="s">
        <v>97</v>
      </c>
      <c r="D41" t="s">
        <v>107</v>
      </c>
      <c r="E41" t="s">
        <v>107</v>
      </c>
      <c r="F41" s="4">
        <f>2*$B$2</f>
        <v>10</v>
      </c>
    </row>
    <row r="42" spans="1:6" x14ac:dyDescent="0.25">
      <c r="A42" t="s">
        <v>98</v>
      </c>
      <c r="B42" s="4" t="s">
        <v>99</v>
      </c>
      <c r="C42" s="4" t="s">
        <v>100</v>
      </c>
      <c r="D42" s="7" t="s">
        <v>141</v>
      </c>
      <c r="E42" s="6" t="s">
        <v>142</v>
      </c>
      <c r="F42" s="4">
        <f>1*$B$2</f>
        <v>5</v>
      </c>
    </row>
    <row r="43" spans="1:6" x14ac:dyDescent="0.25">
      <c r="A43" t="s">
        <v>101</v>
      </c>
      <c r="B43" s="4" t="s">
        <v>102</v>
      </c>
      <c r="C43" s="4" t="s">
        <v>103</v>
      </c>
      <c r="D43" t="s">
        <v>107</v>
      </c>
      <c r="E43" t="s">
        <v>107</v>
      </c>
      <c r="F43" s="4">
        <f>1*$B$2</f>
        <v>5</v>
      </c>
    </row>
    <row r="44" spans="1:6" x14ac:dyDescent="0.25">
      <c r="A44" t="s">
        <v>104</v>
      </c>
      <c r="B44" s="4" t="s">
        <v>105</v>
      </c>
      <c r="C44" s="4" t="s">
        <v>106</v>
      </c>
      <c r="D44" s="7" t="s">
        <v>105</v>
      </c>
      <c r="E44" s="6" t="s">
        <v>143</v>
      </c>
      <c r="F44" s="4">
        <f>1*$B$2</f>
        <v>5</v>
      </c>
    </row>
  </sheetData>
  <hyperlinks>
    <hyperlink ref="E38" r:id="rId1"/>
    <hyperlink ref="E34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4" r:id="rId11" display="750-CDBU40-HF"/>
    <hyperlink ref="E15" r:id="rId12"/>
    <hyperlink ref="E18" r:id="rId13"/>
    <hyperlink ref="E25" r:id="rId14"/>
    <hyperlink ref="E26" r:id="rId15"/>
    <hyperlink ref="E27" r:id="rId16"/>
    <hyperlink ref="E28" r:id="rId17"/>
    <hyperlink ref="E29" r:id="rId18"/>
    <hyperlink ref="E30" r:id="rId19"/>
    <hyperlink ref="E35" r:id="rId20"/>
    <hyperlink ref="E39" r:id="rId21"/>
    <hyperlink ref="E42" r:id="rId22"/>
    <hyperlink ref="E44" r:id="rId23"/>
    <hyperlink ref="E5" r:id="rId24"/>
  </hyperlinks>
  <pageMargins left="0.7" right="0.7" top="0.75" bottom="0.75" header="0.3" footer="0.3"/>
  <pageSetup paperSize="9" orientation="portrait" horizontalDpi="360" verticalDpi="36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chitty</dc:creator>
  <cp:lastModifiedBy>sam chitty</cp:lastModifiedBy>
  <dcterms:created xsi:type="dcterms:W3CDTF">2023-07-29T12:56:10Z</dcterms:created>
  <dcterms:modified xsi:type="dcterms:W3CDTF">2023-07-29T20:19:32Z</dcterms:modified>
</cp:coreProperties>
</file>