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cor/Documents/"/>
    </mc:Choice>
  </mc:AlternateContent>
  <xr:revisionPtr revIDLastSave="0" documentId="13_ncr:1_{73CBE86A-EAC6-AD4A-80EA-3219A5F90CFB}" xr6:coauthVersionLast="47" xr6:coauthVersionMax="47" xr10:uidLastSave="{00000000-0000-0000-0000-000000000000}"/>
  <bookViews>
    <workbookView xWindow="760" yWindow="500" windowWidth="28040" windowHeight="15520" xr2:uid="{6CC92560-ACAF-B843-9A4E-480D83B7BE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" i="1" l="1"/>
  <c r="Z21" i="1"/>
  <c r="Z50" i="1"/>
  <c r="Z24" i="1"/>
  <c r="Z26" i="1"/>
  <c r="Z28" i="1"/>
  <c r="Z29" i="1"/>
  <c r="Z30" i="1"/>
  <c r="Z32" i="1"/>
  <c r="Z34" i="1"/>
  <c r="Z35" i="1"/>
  <c r="Z36" i="1"/>
  <c r="Z38" i="1"/>
  <c r="Z40" i="1"/>
  <c r="Z41" i="1"/>
  <c r="Z42" i="1"/>
  <c r="Z44" i="1"/>
  <c r="Z46" i="1"/>
  <c r="Z47" i="1"/>
  <c r="Z48" i="1"/>
  <c r="Z52" i="1"/>
  <c r="Z53" i="1"/>
  <c r="Z54" i="1"/>
  <c r="Z56" i="1"/>
  <c r="Z58" i="1"/>
  <c r="Z59" i="1"/>
  <c r="Z60" i="1"/>
  <c r="Z62" i="1"/>
  <c r="Z64" i="1"/>
  <c r="Z65" i="1"/>
  <c r="Z67" i="1"/>
  <c r="Z23" i="1"/>
  <c r="Y24" i="1"/>
  <c r="Y26" i="1"/>
  <c r="Y28" i="1"/>
  <c r="Y29" i="1"/>
  <c r="Y30" i="1"/>
  <c r="Y32" i="1"/>
  <c r="Y34" i="1"/>
  <c r="Y35" i="1"/>
  <c r="Y36" i="1"/>
  <c r="Y38" i="1"/>
  <c r="Y40" i="1"/>
  <c r="Y41" i="1"/>
  <c r="Y42" i="1"/>
  <c r="Y44" i="1"/>
  <c r="Y46" i="1"/>
  <c r="Y47" i="1"/>
  <c r="Y48" i="1"/>
  <c r="Y50" i="1"/>
  <c r="Y52" i="1"/>
  <c r="Y53" i="1"/>
  <c r="Y54" i="1"/>
  <c r="Y56" i="1"/>
  <c r="Y58" i="1"/>
  <c r="Y59" i="1"/>
  <c r="Y60" i="1"/>
  <c r="Y62" i="1"/>
  <c r="Y64" i="1"/>
  <c r="Y65" i="1"/>
  <c r="Y67" i="1"/>
  <c r="Y23" i="1"/>
  <c r="X24" i="1"/>
  <c r="X26" i="1"/>
  <c r="X28" i="1"/>
  <c r="X29" i="1"/>
  <c r="X30" i="1"/>
  <c r="X32" i="1"/>
  <c r="X34" i="1"/>
  <c r="X35" i="1"/>
  <c r="X36" i="1"/>
  <c r="X38" i="1"/>
  <c r="X40" i="1"/>
  <c r="X41" i="1"/>
  <c r="X42" i="1"/>
  <c r="X44" i="1"/>
  <c r="X46" i="1"/>
  <c r="X47" i="1"/>
  <c r="X48" i="1"/>
  <c r="X50" i="1"/>
  <c r="X52" i="1"/>
  <c r="X53" i="1"/>
  <c r="X54" i="1"/>
  <c r="X56" i="1"/>
  <c r="X58" i="1"/>
  <c r="X59" i="1"/>
  <c r="X60" i="1"/>
  <c r="X62" i="1"/>
  <c r="X64" i="1"/>
  <c r="X65" i="1"/>
  <c r="X67" i="1"/>
  <c r="X23" i="1"/>
  <c r="W24" i="1"/>
  <c r="W26" i="1"/>
  <c r="W28" i="1"/>
  <c r="W29" i="1"/>
  <c r="W30" i="1"/>
  <c r="W32" i="1"/>
  <c r="W34" i="1"/>
  <c r="W35" i="1"/>
  <c r="W36" i="1"/>
  <c r="W38" i="1"/>
  <c r="W40" i="1"/>
  <c r="W41" i="1"/>
  <c r="W42" i="1"/>
  <c r="W44" i="1"/>
  <c r="W46" i="1"/>
  <c r="W47" i="1"/>
  <c r="W48" i="1"/>
  <c r="W50" i="1"/>
  <c r="W52" i="1"/>
  <c r="W53" i="1"/>
  <c r="W54" i="1"/>
  <c r="W56" i="1"/>
  <c r="W58" i="1"/>
  <c r="W59" i="1"/>
  <c r="W60" i="1"/>
  <c r="W62" i="1"/>
  <c r="W64" i="1"/>
  <c r="W65" i="1"/>
  <c r="W67" i="1"/>
  <c r="W23" i="1"/>
  <c r="R67" i="1"/>
  <c r="R62" i="1"/>
  <c r="R56" i="1"/>
  <c r="R50" i="1"/>
  <c r="R44" i="1"/>
  <c r="R38" i="1"/>
  <c r="R32" i="1"/>
  <c r="R26" i="1"/>
  <c r="P26" i="1"/>
  <c r="P32" i="1"/>
  <c r="P38" i="1"/>
  <c r="P44" i="1"/>
  <c r="P50" i="1"/>
  <c r="P56" i="1"/>
  <c r="P62" i="1"/>
  <c r="P67" i="1"/>
  <c r="N67" i="1"/>
  <c r="N62" i="1"/>
  <c r="N56" i="1"/>
  <c r="N50" i="1"/>
  <c r="N44" i="1"/>
  <c r="N38" i="1"/>
  <c r="N32" i="1"/>
  <c r="N26" i="1"/>
  <c r="V26" i="1"/>
  <c r="V28" i="1"/>
  <c r="V29" i="1"/>
  <c r="V30" i="1"/>
  <c r="V32" i="1"/>
  <c r="V34" i="1"/>
  <c r="V35" i="1"/>
  <c r="V36" i="1"/>
  <c r="V38" i="1"/>
  <c r="V40" i="1"/>
  <c r="V41" i="1"/>
  <c r="V42" i="1"/>
  <c r="V44" i="1"/>
  <c r="V46" i="1"/>
  <c r="V47" i="1"/>
  <c r="V48" i="1"/>
  <c r="V50" i="1"/>
  <c r="V52" i="1"/>
  <c r="V53" i="1"/>
  <c r="V54" i="1"/>
  <c r="V56" i="1"/>
  <c r="V58" i="1"/>
  <c r="V59" i="1"/>
  <c r="V60" i="1"/>
  <c r="V62" i="1"/>
  <c r="V64" i="1"/>
  <c r="V65" i="1"/>
  <c r="V67" i="1"/>
  <c r="V24" i="1"/>
  <c r="V23" i="1"/>
  <c r="L62" i="1"/>
  <c r="J62" i="1"/>
  <c r="U62" i="1" s="1"/>
  <c r="L67" i="1"/>
  <c r="L56" i="1"/>
  <c r="L50" i="1"/>
  <c r="L48" i="1"/>
  <c r="L44" i="1"/>
  <c r="L38" i="1"/>
  <c r="L32" i="1"/>
  <c r="L26" i="1"/>
  <c r="J67" i="1"/>
  <c r="I67" i="1"/>
  <c r="J26" i="1"/>
  <c r="J32" i="1"/>
  <c r="J38" i="1"/>
  <c r="J44" i="1"/>
  <c r="U44" i="1" s="1"/>
  <c r="J50" i="1"/>
  <c r="J56" i="1"/>
  <c r="G50" i="1"/>
  <c r="U24" i="1"/>
  <c r="U26" i="1"/>
  <c r="U28" i="1"/>
  <c r="U29" i="1"/>
  <c r="U30" i="1"/>
  <c r="U32" i="1"/>
  <c r="U34" i="1"/>
  <c r="U35" i="1"/>
  <c r="U36" i="1"/>
  <c r="U38" i="1"/>
  <c r="U40" i="1"/>
  <c r="U41" i="1"/>
  <c r="U42" i="1"/>
  <c r="U46" i="1"/>
  <c r="U47" i="1"/>
  <c r="U48" i="1"/>
  <c r="U50" i="1"/>
  <c r="U52" i="1"/>
  <c r="U53" i="1"/>
  <c r="U54" i="1"/>
  <c r="U56" i="1"/>
  <c r="U58" i="1"/>
  <c r="U59" i="1"/>
  <c r="U60" i="1"/>
  <c r="U64" i="1"/>
  <c r="U65" i="1"/>
  <c r="U23" i="1"/>
  <c r="T20" i="1"/>
  <c r="T21" i="1"/>
  <c r="T22" i="1"/>
  <c r="T23" i="1"/>
  <c r="T24" i="1"/>
  <c r="T26" i="1"/>
  <c r="T28" i="1"/>
  <c r="T29" i="1"/>
  <c r="T30" i="1"/>
  <c r="T32" i="1"/>
  <c r="T34" i="1"/>
  <c r="T35" i="1"/>
  <c r="T36" i="1"/>
  <c r="T38" i="1"/>
  <c r="T40" i="1"/>
  <c r="T41" i="1"/>
  <c r="T42" i="1"/>
  <c r="T44" i="1"/>
  <c r="T46" i="1"/>
  <c r="T47" i="1"/>
  <c r="T48" i="1"/>
  <c r="T52" i="1"/>
  <c r="T53" i="1"/>
  <c r="T54" i="1"/>
  <c r="T56" i="1"/>
  <c r="T58" i="1"/>
  <c r="T59" i="1"/>
  <c r="T60" i="1"/>
  <c r="T62" i="1"/>
  <c r="T64" i="1"/>
  <c r="T65" i="1"/>
  <c r="T67" i="1"/>
  <c r="T19" i="1"/>
  <c r="B19" i="1"/>
  <c r="D19" i="1"/>
  <c r="B69" i="1"/>
  <c r="D21" i="1"/>
  <c r="H21" i="1"/>
  <c r="H19" i="1"/>
  <c r="R24" i="1"/>
  <c r="R28" i="1"/>
  <c r="R29" i="1"/>
  <c r="R30" i="1"/>
  <c r="R34" i="1"/>
  <c r="R35" i="1"/>
  <c r="R36" i="1"/>
  <c r="R40" i="1"/>
  <c r="R41" i="1"/>
  <c r="R42" i="1"/>
  <c r="R46" i="1"/>
  <c r="R47" i="1"/>
  <c r="R48" i="1"/>
  <c r="R52" i="1"/>
  <c r="R53" i="1"/>
  <c r="R54" i="1"/>
  <c r="R58" i="1"/>
  <c r="R59" i="1"/>
  <c r="R60" i="1"/>
  <c r="R64" i="1"/>
  <c r="R65" i="1"/>
  <c r="R23" i="1"/>
  <c r="P24" i="1"/>
  <c r="P28" i="1"/>
  <c r="P29" i="1"/>
  <c r="P30" i="1"/>
  <c r="P34" i="1"/>
  <c r="P35" i="1"/>
  <c r="P36" i="1"/>
  <c r="P40" i="1"/>
  <c r="P41" i="1"/>
  <c r="P42" i="1"/>
  <c r="P46" i="1"/>
  <c r="P47" i="1"/>
  <c r="P48" i="1"/>
  <c r="P52" i="1"/>
  <c r="P53" i="1"/>
  <c r="P54" i="1"/>
  <c r="P58" i="1"/>
  <c r="P59" i="1"/>
  <c r="P60" i="1"/>
  <c r="P64" i="1"/>
  <c r="P65" i="1"/>
  <c r="P23" i="1"/>
  <c r="N24" i="1"/>
  <c r="N28" i="1"/>
  <c r="N29" i="1"/>
  <c r="N30" i="1"/>
  <c r="N34" i="1"/>
  <c r="N35" i="1"/>
  <c r="N36" i="1"/>
  <c r="N40" i="1"/>
  <c r="N41" i="1"/>
  <c r="N42" i="1"/>
  <c r="N46" i="1"/>
  <c r="N47" i="1"/>
  <c r="N48" i="1"/>
  <c r="N52" i="1"/>
  <c r="N53" i="1"/>
  <c r="N54" i="1"/>
  <c r="N58" i="1"/>
  <c r="N59" i="1"/>
  <c r="N60" i="1"/>
  <c r="N64" i="1"/>
  <c r="N65" i="1"/>
  <c r="N23" i="1"/>
  <c r="L24" i="1"/>
  <c r="L28" i="1"/>
  <c r="L29" i="1"/>
  <c r="L30" i="1"/>
  <c r="L34" i="1"/>
  <c r="L35" i="1"/>
  <c r="L36" i="1"/>
  <c r="L40" i="1"/>
  <c r="L41" i="1"/>
  <c r="L42" i="1"/>
  <c r="L46" i="1"/>
  <c r="L47" i="1"/>
  <c r="L52" i="1"/>
  <c r="L53" i="1"/>
  <c r="L54" i="1"/>
  <c r="L58" i="1"/>
  <c r="L59" i="1"/>
  <c r="L60" i="1"/>
  <c r="L64" i="1"/>
  <c r="L65" i="1"/>
  <c r="L23" i="1"/>
  <c r="J24" i="1"/>
  <c r="J28" i="1"/>
  <c r="J29" i="1"/>
  <c r="J30" i="1"/>
  <c r="J34" i="1"/>
  <c r="J35" i="1"/>
  <c r="J36" i="1"/>
  <c r="J40" i="1"/>
  <c r="J41" i="1"/>
  <c r="J42" i="1"/>
  <c r="J46" i="1"/>
  <c r="J47" i="1"/>
  <c r="J48" i="1"/>
  <c r="J52" i="1"/>
  <c r="J53" i="1"/>
  <c r="J54" i="1"/>
  <c r="J58" i="1"/>
  <c r="J59" i="1"/>
  <c r="J60" i="1"/>
  <c r="J64" i="1"/>
  <c r="J65" i="1"/>
  <c r="J23" i="1"/>
  <c r="S67" i="1"/>
  <c r="Q67" i="1"/>
  <c r="O67" i="1"/>
  <c r="M67" i="1"/>
  <c r="K67" i="1"/>
  <c r="G67" i="1"/>
  <c r="H67" i="1" s="1"/>
  <c r="E67" i="1"/>
  <c r="F67" i="1" s="1"/>
  <c r="H24" i="1"/>
  <c r="H25" i="1"/>
  <c r="H28" i="1"/>
  <c r="H29" i="1"/>
  <c r="H30" i="1"/>
  <c r="H34" i="1"/>
  <c r="H35" i="1"/>
  <c r="H36" i="1"/>
  <c r="H40" i="1"/>
  <c r="H41" i="1"/>
  <c r="H42" i="1"/>
  <c r="H46" i="1"/>
  <c r="H47" i="1"/>
  <c r="H48" i="1"/>
  <c r="H52" i="1"/>
  <c r="H53" i="1"/>
  <c r="H54" i="1"/>
  <c r="H58" i="1"/>
  <c r="H59" i="1"/>
  <c r="H60" i="1"/>
  <c r="H64" i="1"/>
  <c r="H65" i="1"/>
  <c r="H23" i="1"/>
  <c r="S26" i="1"/>
  <c r="Q26" i="1"/>
  <c r="O26" i="1"/>
  <c r="M26" i="1"/>
  <c r="K26" i="1"/>
  <c r="I26" i="1"/>
  <c r="G26" i="1"/>
  <c r="E26" i="1"/>
  <c r="S32" i="1"/>
  <c r="Q32" i="1"/>
  <c r="O32" i="1"/>
  <c r="M32" i="1"/>
  <c r="K32" i="1"/>
  <c r="I32" i="1"/>
  <c r="G32" i="1"/>
  <c r="E32" i="1"/>
  <c r="S38" i="1"/>
  <c r="Q38" i="1"/>
  <c r="O38" i="1"/>
  <c r="M38" i="1"/>
  <c r="K38" i="1"/>
  <c r="I38" i="1"/>
  <c r="G38" i="1"/>
  <c r="E38" i="1"/>
  <c r="S44" i="1"/>
  <c r="Q44" i="1"/>
  <c r="O44" i="1"/>
  <c r="M44" i="1"/>
  <c r="K44" i="1"/>
  <c r="I44" i="1"/>
  <c r="G44" i="1"/>
  <c r="E44" i="1"/>
  <c r="S50" i="1"/>
  <c r="Q50" i="1"/>
  <c r="O50" i="1"/>
  <c r="M50" i="1"/>
  <c r="K50" i="1"/>
  <c r="I50" i="1"/>
  <c r="E50" i="1"/>
  <c r="S56" i="1"/>
  <c r="Q56" i="1"/>
  <c r="O56" i="1"/>
  <c r="M56" i="1"/>
  <c r="K56" i="1"/>
  <c r="I56" i="1"/>
  <c r="G56" i="1"/>
  <c r="E56" i="1"/>
  <c r="S62" i="1"/>
  <c r="Q62" i="1"/>
  <c r="O62" i="1"/>
  <c r="M62" i="1"/>
  <c r="K62" i="1"/>
  <c r="I62" i="1"/>
  <c r="G62" i="1"/>
  <c r="E62" i="1"/>
  <c r="F28" i="1"/>
  <c r="F29" i="1"/>
  <c r="F30" i="1"/>
  <c r="F34" i="1"/>
  <c r="F35" i="1"/>
  <c r="F36" i="1"/>
  <c r="F40" i="1"/>
  <c r="F41" i="1"/>
  <c r="F42" i="1"/>
  <c r="F46" i="1"/>
  <c r="F47" i="1"/>
  <c r="F48" i="1"/>
  <c r="F52" i="1"/>
  <c r="F53" i="1"/>
  <c r="F54" i="1"/>
  <c r="F58" i="1"/>
  <c r="F59" i="1"/>
  <c r="F60" i="1"/>
  <c r="F64" i="1"/>
  <c r="F65" i="1"/>
  <c r="F24" i="1"/>
  <c r="F23" i="1"/>
  <c r="C32" i="1"/>
  <c r="C38" i="1"/>
  <c r="C44" i="1"/>
  <c r="C50" i="1"/>
  <c r="C67" i="1"/>
  <c r="C56" i="1"/>
  <c r="C62" i="1"/>
  <c r="D28" i="1"/>
  <c r="D29" i="1"/>
  <c r="D30" i="1"/>
  <c r="D34" i="1"/>
  <c r="D35" i="1"/>
  <c r="D36" i="1"/>
  <c r="D40" i="1"/>
  <c r="D41" i="1"/>
  <c r="D42" i="1"/>
  <c r="D46" i="1"/>
  <c r="D47" i="1"/>
  <c r="D48" i="1"/>
  <c r="D52" i="1"/>
  <c r="D53" i="1"/>
  <c r="D54" i="1"/>
  <c r="D58" i="1"/>
  <c r="D59" i="1"/>
  <c r="D60" i="1"/>
  <c r="D64" i="1"/>
  <c r="D65" i="1"/>
  <c r="D24" i="1"/>
  <c r="D23" i="1"/>
  <c r="C26" i="1"/>
  <c r="H50" i="1"/>
  <c r="T50" i="1" s="1"/>
  <c r="D56" i="1" l="1"/>
  <c r="D26" i="1"/>
  <c r="F38" i="1"/>
  <c r="H38" i="1"/>
  <c r="F56" i="1"/>
  <c r="F50" i="1"/>
  <c r="D62" i="1"/>
  <c r="H56" i="1"/>
  <c r="D50" i="1"/>
  <c r="H26" i="1"/>
  <c r="H44" i="1"/>
  <c r="F44" i="1"/>
  <c r="H62" i="1"/>
  <c r="D67" i="1"/>
  <c r="D38" i="1"/>
  <c r="H32" i="1"/>
  <c r="U67" i="1"/>
  <c r="D44" i="1"/>
  <c r="D32" i="1"/>
  <c r="F62" i="1"/>
  <c r="F32" i="1"/>
  <c r="F26" i="1"/>
</calcChain>
</file>

<file path=xl/sharedStrings.xml><?xml version="1.0" encoding="utf-8"?>
<sst xmlns="http://schemas.openxmlformats.org/spreadsheetml/2006/main" count="73" uniqueCount="72">
  <si>
    <t>Go</t>
  </si>
  <si>
    <t>Community Chest</t>
  </si>
  <si>
    <t>Income Tax</t>
  </si>
  <si>
    <t>Reading Railroad</t>
  </si>
  <si>
    <t>Chance</t>
  </si>
  <si>
    <t>Jail / Just Visiting</t>
  </si>
  <si>
    <t>Electric Company</t>
  </si>
  <si>
    <t>Pennsylvania Railroad</t>
  </si>
  <si>
    <t>Free Parking</t>
  </si>
  <si>
    <t>B. &amp; O. Railroad</t>
  </si>
  <si>
    <t>Water Works</t>
  </si>
  <si>
    <t>Go To Jail</t>
  </si>
  <si>
    <t>Short Line</t>
  </si>
  <si>
    <t>Luxury Tax</t>
  </si>
  <si>
    <t>Railroads</t>
  </si>
  <si>
    <t>Mediterranean Avenue</t>
  </si>
  <si>
    <t>Baltic Avenue</t>
  </si>
  <si>
    <t>Brown</t>
  </si>
  <si>
    <t>Oriental Avenue</t>
  </si>
  <si>
    <t>Vermont Avenue</t>
  </si>
  <si>
    <t>Connecticut Avenue</t>
  </si>
  <si>
    <t>Light Blue</t>
  </si>
  <si>
    <t>St. Charles Place</t>
  </si>
  <si>
    <t>States Avenue</t>
  </si>
  <si>
    <t>Virginia Avenue</t>
  </si>
  <si>
    <t>Purple</t>
  </si>
  <si>
    <t>St. James Place</t>
  </si>
  <si>
    <t>Tennessee Avenue</t>
  </si>
  <si>
    <t>New York Avenue</t>
  </si>
  <si>
    <t>Orange</t>
  </si>
  <si>
    <t>Kentucky Avenue</t>
  </si>
  <si>
    <t>Indiana Avenue</t>
  </si>
  <si>
    <t>Illinois Avenue</t>
  </si>
  <si>
    <t>Red</t>
  </si>
  <si>
    <t>Atlantic Avenue</t>
  </si>
  <si>
    <t>Ventnor Avenue</t>
  </si>
  <si>
    <t>Marvin Gardens</t>
  </si>
  <si>
    <t>Yellow</t>
  </si>
  <si>
    <t>Pacific Avenue</t>
  </si>
  <si>
    <t>North Carolina Avenue</t>
  </si>
  <si>
    <t>Pennsylvania Avenue</t>
  </si>
  <si>
    <t>Green</t>
  </si>
  <si>
    <t>Park Place</t>
  </si>
  <si>
    <t>Boardwalk</t>
  </si>
  <si>
    <t>Blue</t>
  </si>
  <si>
    <t>Name</t>
  </si>
  <si>
    <t>Price</t>
  </si>
  <si>
    <t>Price/Chance</t>
  </si>
  <si>
    <t>Rent</t>
  </si>
  <si>
    <t>Mortgage</t>
  </si>
  <si>
    <t>Price per house</t>
  </si>
  <si>
    <t>Rent (1)</t>
  </si>
  <si>
    <t>Rent (2)</t>
  </si>
  <si>
    <t>Rent (3)</t>
  </si>
  <si>
    <t>Rent (4)</t>
  </si>
  <si>
    <t>Rent (H)</t>
  </si>
  <si>
    <t>House/Chance</t>
  </si>
  <si>
    <t>Rent*Chance</t>
  </si>
  <si>
    <t>Rent(1)*Chance</t>
  </si>
  <si>
    <t>Rent (2)*Chance</t>
  </si>
  <si>
    <t>Rent (3)*Chance</t>
  </si>
  <si>
    <t>Rent (4)*Chance</t>
  </si>
  <si>
    <t>Rent (H)*Chance</t>
  </si>
  <si>
    <t>Utilities</t>
  </si>
  <si>
    <t>Profit</t>
  </si>
  <si>
    <t>Profit (1)</t>
  </si>
  <si>
    <t>Profit (2)</t>
  </si>
  <si>
    <t>Profit (3)</t>
  </si>
  <si>
    <t>Profit (4)</t>
  </si>
  <si>
    <t>Profit (H)</t>
  </si>
  <si>
    <t>Profit Avg</t>
  </si>
  <si>
    <t>100%?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</si>
</sst>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202122"/>
      <name val="Arial"/>
      <family val="2"/>
    </font>
    <font>
      <sz val="12"/>
      <color rgb="FF202122"/>
      <name val="Arial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2" fontId="3" fillId="0" borderId="0" xfId="0" applyNumberFormat="1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BFCB-ADD0-E74F-A8CD-6332AC03DBEB}">
  <dimension ref="A3:Z75"/>
  <sheetViews>
    <sheetView tabSelected="1" topLeftCell="A2" zoomScale="81" workbookViewId="0">
      <selection activeCell="Z22" sqref="Z22"/>
    </sheetView>
  </sheetViews>
  <sheetFormatPr baseColWidth="10" defaultRowHeight="16" x14ac:dyDescent="0.2"/>
  <cols>
    <col min="1" max="1" width="42" customWidth="1"/>
    <col min="4" max="4" width="12.33203125" customWidth="1"/>
    <col min="5" max="5" width="14.83203125" customWidth="1"/>
    <col min="6" max="6" width="13.33203125" customWidth="1"/>
    <col min="7" max="7" width="6.5" customWidth="1"/>
    <col min="8" max="8" width="12.1640625" customWidth="1"/>
    <col min="10" max="10" width="15" customWidth="1"/>
    <col min="11" max="11" width="8.1640625" customWidth="1"/>
    <col min="12" max="12" width="15" customWidth="1"/>
    <col min="14" max="14" width="15.6640625" customWidth="1"/>
    <col min="16" max="16" width="15.6640625" customWidth="1"/>
    <col min="18" max="18" width="15.1640625" customWidth="1"/>
  </cols>
  <sheetData>
    <row r="3" spans="1:26" x14ac:dyDescent="0.2">
      <c r="A3" t="s">
        <v>45</v>
      </c>
      <c r="B3" t="s">
        <v>4</v>
      </c>
      <c r="C3" t="s">
        <v>46</v>
      </c>
      <c r="D3" t="s">
        <v>47</v>
      </c>
      <c r="E3" t="s">
        <v>50</v>
      </c>
      <c r="F3" t="s">
        <v>56</v>
      </c>
      <c r="G3" t="s">
        <v>48</v>
      </c>
      <c r="H3" t="s">
        <v>57</v>
      </c>
      <c r="I3" t="s">
        <v>51</v>
      </c>
      <c r="J3" t="s">
        <v>58</v>
      </c>
      <c r="K3" t="s">
        <v>52</v>
      </c>
      <c r="L3" t="s">
        <v>59</v>
      </c>
      <c r="M3" t="s">
        <v>53</v>
      </c>
      <c r="N3" t="s">
        <v>60</v>
      </c>
      <c r="O3" t="s">
        <v>54</v>
      </c>
      <c r="P3" t="s">
        <v>61</v>
      </c>
      <c r="Q3" t="s">
        <v>55</v>
      </c>
      <c r="R3" t="s">
        <v>62</v>
      </c>
      <c r="S3" t="s">
        <v>49</v>
      </c>
      <c r="T3" t="s">
        <v>64</v>
      </c>
      <c r="U3" t="s">
        <v>65</v>
      </c>
      <c r="V3" t="s">
        <v>66</v>
      </c>
      <c r="W3" t="s">
        <v>67</v>
      </c>
      <c r="X3" t="s">
        <v>68</v>
      </c>
      <c r="Y3" t="s">
        <v>69</v>
      </c>
      <c r="Z3" t="s">
        <v>70</v>
      </c>
    </row>
    <row r="4" spans="1:26" ht="18" x14ac:dyDescent="0.2">
      <c r="A4" s="4" t="s">
        <v>0</v>
      </c>
      <c r="B4">
        <v>2.16751</v>
      </c>
      <c r="E4" s="2"/>
      <c r="F4" s="2"/>
    </row>
    <row r="5" spans="1:26" ht="18" x14ac:dyDescent="0.2">
      <c r="A5" s="4" t="s">
        <v>1</v>
      </c>
      <c r="B5">
        <v>6.4253600000000004</v>
      </c>
      <c r="E5" s="2"/>
      <c r="F5" s="2"/>
    </row>
    <row r="6" spans="1:26" ht="18" x14ac:dyDescent="0.2">
      <c r="A6" s="4" t="s">
        <v>2</v>
      </c>
      <c r="B6">
        <v>1.7345999999999999</v>
      </c>
      <c r="E6" s="2"/>
      <c r="F6" s="2"/>
    </row>
    <row r="7" spans="1:26" ht="18" x14ac:dyDescent="0.2">
      <c r="A7" s="4" t="s">
        <v>3</v>
      </c>
      <c r="B7">
        <v>2.0063399999999998</v>
      </c>
      <c r="E7" s="2"/>
      <c r="F7" s="2"/>
    </row>
    <row r="8" spans="1:26" ht="18" x14ac:dyDescent="0.2">
      <c r="A8" s="4" t="s">
        <v>4</v>
      </c>
      <c r="B8">
        <v>6.87866</v>
      </c>
      <c r="E8" s="2"/>
      <c r="F8" s="2"/>
    </row>
    <row r="9" spans="1:26" ht="18" x14ac:dyDescent="0.2">
      <c r="A9" s="4" t="s">
        <v>5</v>
      </c>
      <c r="B9">
        <v>12.1692</v>
      </c>
      <c r="E9" s="2"/>
      <c r="F9" s="2"/>
    </row>
    <row r="10" spans="1:26" ht="18" x14ac:dyDescent="0.2">
      <c r="A10" s="4" t="s">
        <v>6</v>
      </c>
      <c r="B10">
        <v>2.62866</v>
      </c>
      <c r="E10" s="2"/>
      <c r="F10" s="2"/>
    </row>
    <row r="11" spans="1:26" ht="18" x14ac:dyDescent="0.2">
      <c r="A11" s="4" t="s">
        <v>7</v>
      </c>
      <c r="B11">
        <v>2.62866</v>
      </c>
      <c r="E11" s="2"/>
      <c r="F11" s="2"/>
    </row>
    <row r="12" spans="1:26" ht="18" x14ac:dyDescent="0.2">
      <c r="A12" s="4" t="s">
        <v>8</v>
      </c>
      <c r="B12">
        <v>3.0449299999999999</v>
      </c>
      <c r="E12" s="2"/>
      <c r="F12" s="2"/>
    </row>
    <row r="13" spans="1:26" ht="18" x14ac:dyDescent="0.2">
      <c r="A13" s="4" t="s">
        <v>9</v>
      </c>
      <c r="B13">
        <v>2.6192500000000001</v>
      </c>
      <c r="E13" s="2"/>
      <c r="F13" s="2"/>
    </row>
    <row r="14" spans="1:26" ht="18" x14ac:dyDescent="0.2">
      <c r="A14" s="4" t="s">
        <v>10</v>
      </c>
      <c r="B14">
        <v>2.4896099999999999</v>
      </c>
      <c r="E14" s="2"/>
      <c r="F14" s="2"/>
    </row>
    <row r="15" spans="1:26" ht="18" x14ac:dyDescent="0.2">
      <c r="A15" s="4" t="s">
        <v>11</v>
      </c>
      <c r="B15">
        <v>2.3589500000000001</v>
      </c>
      <c r="E15" s="2"/>
      <c r="F15" s="2"/>
    </row>
    <row r="16" spans="1:26" ht="18" x14ac:dyDescent="0.2">
      <c r="A16" s="4" t="s">
        <v>12</v>
      </c>
      <c r="B16">
        <v>2.0205000000000002</v>
      </c>
      <c r="E16" s="2"/>
      <c r="F16" s="2"/>
    </row>
    <row r="17" spans="1:26" ht="18" x14ac:dyDescent="0.2">
      <c r="A17" s="4" t="s">
        <v>13</v>
      </c>
      <c r="B17">
        <v>1.8172900000000001</v>
      </c>
      <c r="E17" s="2"/>
      <c r="F17" s="2"/>
    </row>
    <row r="18" spans="1:26" ht="18" x14ac:dyDescent="0.2">
      <c r="E18" s="2"/>
      <c r="F18" s="2"/>
    </row>
    <row r="19" spans="1:26" ht="18" x14ac:dyDescent="0.2">
      <c r="A19" s="4" t="s">
        <v>63</v>
      </c>
      <c r="B19">
        <f>B10+B14</f>
        <v>5.1182699999999999</v>
      </c>
      <c r="C19">
        <v>300</v>
      </c>
      <c r="D19">
        <f>C19/B19</f>
        <v>58.613554970722532</v>
      </c>
      <c r="E19" s="2"/>
      <c r="F19" s="2"/>
      <c r="G19">
        <v>70</v>
      </c>
      <c r="H19">
        <f>G19*B21</f>
        <v>641.38689999999997</v>
      </c>
      <c r="T19">
        <f>H19-C19</f>
        <v>341.38689999999997</v>
      </c>
      <c r="Z19" s="5">
        <f t="shared" ref="Z19:Z22" si="0">AVERAGE(T19:Y19)</f>
        <v>341.38689999999997</v>
      </c>
    </row>
    <row r="20" spans="1:26" ht="18" x14ac:dyDescent="0.2">
      <c r="E20" s="2"/>
      <c r="F20" s="2"/>
      <c r="T20">
        <f t="shared" ref="T20:T67" si="1">H20-C20</f>
        <v>0</v>
      </c>
      <c r="Z20" s="5"/>
    </row>
    <row r="21" spans="1:26" ht="18" x14ac:dyDescent="0.2">
      <c r="A21" s="4" t="s">
        <v>14</v>
      </c>
      <c r="B21">
        <v>9.1626700000000003</v>
      </c>
      <c r="C21">
        <v>800</v>
      </c>
      <c r="D21">
        <f>C21/B21</f>
        <v>87.310794779251026</v>
      </c>
      <c r="E21" s="2"/>
      <c r="F21" s="2"/>
      <c r="G21">
        <v>200</v>
      </c>
      <c r="H21">
        <f>G21*B21</f>
        <v>1832.5340000000001</v>
      </c>
      <c r="T21">
        <f t="shared" si="1"/>
        <v>1032.5340000000001</v>
      </c>
      <c r="Z21" s="5">
        <f t="shared" si="0"/>
        <v>1032.5340000000001</v>
      </c>
    </row>
    <row r="22" spans="1:26" ht="18" x14ac:dyDescent="0.2">
      <c r="E22" s="2"/>
      <c r="F22" s="2"/>
      <c r="T22">
        <f t="shared" si="1"/>
        <v>0</v>
      </c>
      <c r="Z22" s="5"/>
    </row>
    <row r="23" spans="1:26" x14ac:dyDescent="0.2">
      <c r="A23" s="4" t="s">
        <v>15</v>
      </c>
      <c r="B23">
        <v>1.70513</v>
      </c>
      <c r="C23">
        <v>60</v>
      </c>
      <c r="D23">
        <f>C23/B23</f>
        <v>35.187932884882677</v>
      </c>
      <c r="E23" s="3">
        <v>50</v>
      </c>
      <c r="F23" s="3">
        <f>E23/B23</f>
        <v>29.323277404068897</v>
      </c>
      <c r="G23" s="3">
        <v>2</v>
      </c>
      <c r="H23" s="3">
        <f t="shared" ref="H23:H67" si="2">G23*B23</f>
        <v>3.4102600000000001</v>
      </c>
      <c r="I23" s="3">
        <v>10</v>
      </c>
      <c r="J23" s="3">
        <f t="shared" ref="J23:L67" si="3">I23*B23</f>
        <v>17.051300000000001</v>
      </c>
      <c r="K23" s="3">
        <v>30</v>
      </c>
      <c r="L23" s="3">
        <f t="shared" ref="L23:L67" si="4">K23*B23</f>
        <v>51.1539</v>
      </c>
      <c r="M23" s="3">
        <v>90</v>
      </c>
      <c r="N23" s="3">
        <f t="shared" ref="N23:N67" si="5">M23*B23</f>
        <v>153.46170000000001</v>
      </c>
      <c r="O23" s="3">
        <v>160</v>
      </c>
      <c r="P23" s="3">
        <f t="shared" ref="P23:P67" si="6">O23*B23</f>
        <v>272.82080000000002</v>
      </c>
      <c r="Q23" s="3">
        <v>250</v>
      </c>
      <c r="R23" s="3">
        <f t="shared" ref="R23:R67" si="7">Q23*B23</f>
        <v>426.28250000000003</v>
      </c>
      <c r="S23" s="3">
        <v>30</v>
      </c>
      <c r="T23">
        <f t="shared" si="1"/>
        <v>-56.589739999999999</v>
      </c>
      <c r="U23" s="5">
        <f>J23-C23-E23</f>
        <v>-92.948700000000002</v>
      </c>
      <c r="V23">
        <f>L23-C23-E23*2</f>
        <v>-108.84610000000001</v>
      </c>
      <c r="W23">
        <f>N23-C23-E23*3</f>
        <v>-56.538299999999992</v>
      </c>
      <c r="X23">
        <f>P23-C23-4*E23</f>
        <v>12.82080000000002</v>
      </c>
      <c r="Y23">
        <f>R23-C23-E23*5</f>
        <v>116.28250000000003</v>
      </c>
      <c r="Z23" s="5">
        <f>AVERAGE(T23:Y23)</f>
        <v>-30.969923333333327</v>
      </c>
    </row>
    <row r="24" spans="1:26" x14ac:dyDescent="0.2">
      <c r="A24" s="4" t="s">
        <v>16</v>
      </c>
      <c r="B24">
        <v>1.7498499999999999</v>
      </c>
      <c r="C24">
        <v>60</v>
      </c>
      <c r="D24">
        <f>C24/B24</f>
        <v>34.288653313141126</v>
      </c>
      <c r="E24" s="3">
        <v>50</v>
      </c>
      <c r="F24" s="3">
        <f>E24/B24</f>
        <v>28.573877760950939</v>
      </c>
      <c r="G24" s="3">
        <v>4</v>
      </c>
      <c r="H24" s="3">
        <f t="shared" si="2"/>
        <v>6.9993999999999996</v>
      </c>
      <c r="I24" s="3">
        <v>20</v>
      </c>
      <c r="J24" s="3">
        <f t="shared" si="3"/>
        <v>34.997</v>
      </c>
      <c r="K24" s="3">
        <v>60</v>
      </c>
      <c r="L24" s="3">
        <f t="shared" si="4"/>
        <v>104.991</v>
      </c>
      <c r="M24" s="3">
        <v>180</v>
      </c>
      <c r="N24" s="3">
        <f t="shared" si="5"/>
        <v>314.97299999999996</v>
      </c>
      <c r="O24" s="3">
        <v>320</v>
      </c>
      <c r="P24" s="3">
        <f t="shared" si="6"/>
        <v>559.952</v>
      </c>
      <c r="Q24" s="3">
        <v>450</v>
      </c>
      <c r="R24" s="3">
        <f t="shared" si="7"/>
        <v>787.4325</v>
      </c>
      <c r="S24" s="3">
        <v>30</v>
      </c>
      <c r="T24">
        <f t="shared" si="1"/>
        <v>-53.000599999999999</v>
      </c>
      <c r="U24" s="5">
        <f t="shared" ref="U24:U67" si="8">J24-C24-E24</f>
        <v>-75.003</v>
      </c>
      <c r="V24">
        <f>L24-C24-E24*2</f>
        <v>-55.009</v>
      </c>
      <c r="W24">
        <f t="shared" ref="W24:W67" si="9">N24-C24-E24*3</f>
        <v>104.97299999999996</v>
      </c>
      <c r="X24">
        <f t="shared" ref="X24:X67" si="10">P24-C24-4*E24</f>
        <v>299.952</v>
      </c>
      <c r="Y24">
        <f t="shared" ref="Y24:Y67" si="11">R24-C24-E24*5</f>
        <v>477.4325</v>
      </c>
      <c r="Z24" s="5">
        <f t="shared" ref="Z24:Z67" si="12">AVERAGE(T24:Y24)</f>
        <v>116.55748333333332</v>
      </c>
    </row>
    <row r="25" spans="1:26" x14ac:dyDescent="0.2">
      <c r="E25" s="3"/>
      <c r="F25" s="3"/>
      <c r="G25" s="3"/>
      <c r="H25" s="3">
        <f t="shared" si="2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U25" s="5"/>
      <c r="Z25" s="5"/>
    </row>
    <row r="26" spans="1:26" x14ac:dyDescent="0.2">
      <c r="A26" s="4" t="s">
        <v>17</v>
      </c>
      <c r="B26">
        <v>3.4549799999999999</v>
      </c>
      <c r="C26">
        <f>C23+C24</f>
        <v>120</v>
      </c>
      <c r="D26">
        <f>C26/B26</f>
        <v>34.732473125748918</v>
      </c>
      <c r="E26">
        <f>E23+E24</f>
        <v>100</v>
      </c>
      <c r="F26" s="3">
        <f>E26/B26</f>
        <v>28.943727604790766</v>
      </c>
      <c r="G26">
        <f>G23+G24</f>
        <v>6</v>
      </c>
      <c r="H26" s="3">
        <f t="shared" si="2"/>
        <v>20.729880000000001</v>
      </c>
      <c r="I26">
        <f>I23+I24</f>
        <v>30</v>
      </c>
      <c r="J26" s="3">
        <f>J23+J24</f>
        <v>52.048299999999998</v>
      </c>
      <c r="K26">
        <f>K23+K24</f>
        <v>90</v>
      </c>
      <c r="L26" s="3">
        <f>L23+L24</f>
        <v>156.14490000000001</v>
      </c>
      <c r="M26">
        <f>M23+M24</f>
        <v>270</v>
      </c>
      <c r="N26" s="3">
        <f>N23+N24</f>
        <v>468.43469999999996</v>
      </c>
      <c r="O26">
        <f>O23+O24</f>
        <v>480</v>
      </c>
      <c r="P26">
        <f>P23+P24</f>
        <v>832.77279999999996</v>
      </c>
      <c r="Q26">
        <f>Q23+Q24</f>
        <v>700</v>
      </c>
      <c r="R26">
        <f>R23+R24</f>
        <v>1213.7150000000001</v>
      </c>
      <c r="S26">
        <f>S23+S24</f>
        <v>60</v>
      </c>
      <c r="T26">
        <f t="shared" si="1"/>
        <v>-99.270119999999991</v>
      </c>
      <c r="U26" s="5">
        <f t="shared" si="8"/>
        <v>-167.95170000000002</v>
      </c>
      <c r="V26">
        <f t="shared" ref="V25:V67" si="13">L26-C26-E26*2</f>
        <v>-163.85509999999999</v>
      </c>
      <c r="W26">
        <f t="shared" si="9"/>
        <v>48.434699999999964</v>
      </c>
      <c r="X26">
        <f t="shared" si="10"/>
        <v>312.77279999999996</v>
      </c>
      <c r="Y26">
        <f t="shared" si="11"/>
        <v>593.71500000000015</v>
      </c>
      <c r="Z26" s="5">
        <f t="shared" si="12"/>
        <v>87.307596666666697</v>
      </c>
    </row>
    <row r="27" spans="1:26" x14ac:dyDescent="0.2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U27" s="5"/>
      <c r="Z27" s="5"/>
    </row>
    <row r="28" spans="1:26" x14ac:dyDescent="0.2">
      <c r="A28" s="4" t="s">
        <v>18</v>
      </c>
      <c r="B28">
        <v>1.63137</v>
      </c>
      <c r="C28">
        <v>100</v>
      </c>
      <c r="D28">
        <f>C28/B28</f>
        <v>61.298172701471771</v>
      </c>
      <c r="E28" s="3">
        <v>50</v>
      </c>
      <c r="F28" s="3">
        <f>E28/B28</f>
        <v>30.649086350735885</v>
      </c>
      <c r="G28" s="3">
        <v>6</v>
      </c>
      <c r="H28" s="3">
        <f t="shared" si="2"/>
        <v>9.788219999999999</v>
      </c>
      <c r="I28" s="3">
        <v>30</v>
      </c>
      <c r="J28" s="3">
        <f t="shared" si="3"/>
        <v>48.941099999999999</v>
      </c>
      <c r="K28" s="3">
        <v>90</v>
      </c>
      <c r="L28" s="3">
        <f t="shared" si="4"/>
        <v>146.82329999999999</v>
      </c>
      <c r="M28" s="3">
        <v>270</v>
      </c>
      <c r="N28" s="3">
        <f t="shared" si="5"/>
        <v>440.4699</v>
      </c>
      <c r="O28" s="3">
        <v>400</v>
      </c>
      <c r="P28" s="3">
        <f t="shared" si="6"/>
        <v>652.548</v>
      </c>
      <c r="Q28" s="3">
        <v>550</v>
      </c>
      <c r="R28" s="3">
        <f t="shared" si="7"/>
        <v>897.25350000000003</v>
      </c>
      <c r="S28" s="3">
        <v>50</v>
      </c>
      <c r="T28">
        <f t="shared" si="1"/>
        <v>-90.211780000000005</v>
      </c>
      <c r="U28" s="5">
        <f t="shared" si="8"/>
        <v>-101.05889999999999</v>
      </c>
      <c r="V28">
        <f t="shared" si="13"/>
        <v>-53.176700000000011</v>
      </c>
      <c r="W28">
        <f t="shared" si="9"/>
        <v>190.4699</v>
      </c>
      <c r="X28">
        <f t="shared" si="10"/>
        <v>352.548</v>
      </c>
      <c r="Y28">
        <f t="shared" si="11"/>
        <v>547.25350000000003</v>
      </c>
      <c r="Z28" s="5">
        <f t="shared" si="12"/>
        <v>140.97067000000001</v>
      </c>
    </row>
    <row r="29" spans="1:26" x14ac:dyDescent="0.2">
      <c r="A29" s="4" t="s">
        <v>19</v>
      </c>
      <c r="B29">
        <v>1.61225</v>
      </c>
      <c r="C29">
        <v>100</v>
      </c>
      <c r="D29">
        <f>C29/B29</f>
        <v>62.025120173670338</v>
      </c>
      <c r="E29" s="3">
        <v>50</v>
      </c>
      <c r="F29" s="3">
        <f>E29/B29</f>
        <v>31.012560086835169</v>
      </c>
      <c r="G29" s="3">
        <v>6</v>
      </c>
      <c r="H29" s="3">
        <f t="shared" si="2"/>
        <v>9.6735000000000007</v>
      </c>
      <c r="I29" s="3">
        <v>30</v>
      </c>
      <c r="J29" s="3">
        <f t="shared" si="3"/>
        <v>48.3675</v>
      </c>
      <c r="K29" s="3">
        <v>90</v>
      </c>
      <c r="L29" s="3">
        <f t="shared" si="4"/>
        <v>145.10249999999999</v>
      </c>
      <c r="M29" s="3">
        <v>270</v>
      </c>
      <c r="N29" s="3">
        <f t="shared" si="5"/>
        <v>435.3075</v>
      </c>
      <c r="O29" s="3">
        <v>400</v>
      </c>
      <c r="P29" s="3">
        <f t="shared" si="6"/>
        <v>644.9</v>
      </c>
      <c r="Q29" s="3">
        <v>550</v>
      </c>
      <c r="R29" s="3">
        <f t="shared" si="7"/>
        <v>886.73749999999995</v>
      </c>
      <c r="S29" s="3">
        <v>50</v>
      </c>
      <c r="T29">
        <f t="shared" si="1"/>
        <v>-90.326499999999996</v>
      </c>
      <c r="U29" s="5">
        <f t="shared" si="8"/>
        <v>-101.63249999999999</v>
      </c>
      <c r="V29">
        <f t="shared" si="13"/>
        <v>-54.897500000000008</v>
      </c>
      <c r="W29">
        <f t="shared" si="9"/>
        <v>185.3075</v>
      </c>
      <c r="X29">
        <f t="shared" si="10"/>
        <v>344.9</v>
      </c>
      <c r="Y29">
        <f t="shared" si="11"/>
        <v>536.73749999999995</v>
      </c>
      <c r="Z29" s="5">
        <f t="shared" si="12"/>
        <v>136.68141666666665</v>
      </c>
    </row>
    <row r="30" spans="1:26" x14ac:dyDescent="0.2">
      <c r="A30" s="4" t="s">
        <v>20</v>
      </c>
      <c r="B30">
        <v>1.5951299999999999</v>
      </c>
      <c r="C30">
        <v>120</v>
      </c>
      <c r="D30">
        <f>C30/B30</f>
        <v>75.228978202403567</v>
      </c>
      <c r="E30" s="3">
        <v>50</v>
      </c>
      <c r="F30" s="3">
        <f>E30/B30</f>
        <v>31.345407584334822</v>
      </c>
      <c r="G30" s="3">
        <v>8</v>
      </c>
      <c r="H30" s="3">
        <f t="shared" si="2"/>
        <v>12.761039999999999</v>
      </c>
      <c r="I30" s="3">
        <v>40</v>
      </c>
      <c r="J30" s="3">
        <f t="shared" si="3"/>
        <v>63.805199999999999</v>
      </c>
      <c r="K30" s="3">
        <v>100</v>
      </c>
      <c r="L30" s="3">
        <f t="shared" si="4"/>
        <v>159.51300000000001</v>
      </c>
      <c r="M30" s="3">
        <v>300</v>
      </c>
      <c r="N30" s="3">
        <f t="shared" si="5"/>
        <v>478.53899999999999</v>
      </c>
      <c r="O30" s="3">
        <v>450</v>
      </c>
      <c r="P30" s="3">
        <f t="shared" si="6"/>
        <v>717.80849999999998</v>
      </c>
      <c r="Q30" s="3">
        <v>600</v>
      </c>
      <c r="R30" s="3">
        <f t="shared" si="7"/>
        <v>957.07799999999997</v>
      </c>
      <c r="S30" s="3">
        <v>60</v>
      </c>
      <c r="T30">
        <f t="shared" si="1"/>
        <v>-107.23896000000001</v>
      </c>
      <c r="U30" s="5">
        <f t="shared" si="8"/>
        <v>-106.1948</v>
      </c>
      <c r="V30">
        <f t="shared" si="13"/>
        <v>-60.486999999999995</v>
      </c>
      <c r="W30">
        <f t="shared" si="9"/>
        <v>208.53899999999999</v>
      </c>
      <c r="X30">
        <f t="shared" si="10"/>
        <v>397.80849999999998</v>
      </c>
      <c r="Y30">
        <f t="shared" si="11"/>
        <v>587.07799999999997</v>
      </c>
      <c r="Z30" s="5">
        <f t="shared" si="12"/>
        <v>153.25078999999999</v>
      </c>
    </row>
    <row r="31" spans="1:26" x14ac:dyDescent="0.2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U31" s="5"/>
      <c r="Z31" s="5"/>
    </row>
    <row r="32" spans="1:26" x14ac:dyDescent="0.2">
      <c r="A32" s="4" t="s">
        <v>21</v>
      </c>
      <c r="B32">
        <v>4.8387500000000001</v>
      </c>
      <c r="C32">
        <f>C28+C29+C30</f>
        <v>320</v>
      </c>
      <c r="D32">
        <f>C32/B32</f>
        <v>66.132782226814768</v>
      </c>
      <c r="E32">
        <f>E28+E29+E30</f>
        <v>150</v>
      </c>
      <c r="F32" s="3">
        <f>E32/B32</f>
        <v>30.999741668819425</v>
      </c>
      <c r="G32">
        <f>G28+G29+G30</f>
        <v>20</v>
      </c>
      <c r="H32" s="3">
        <f t="shared" si="2"/>
        <v>96.775000000000006</v>
      </c>
      <c r="I32">
        <f>I28+I29+I30</f>
        <v>100</v>
      </c>
      <c r="J32" s="3">
        <f>J28+J29+J30</f>
        <v>161.1138</v>
      </c>
      <c r="K32">
        <f>K28+K29+K30</f>
        <v>280</v>
      </c>
      <c r="L32" s="3">
        <f>L28+L29+L30</f>
        <v>451.43880000000001</v>
      </c>
      <c r="M32">
        <f>M28+M29+M30</f>
        <v>840</v>
      </c>
      <c r="N32" s="3">
        <f>N28+N29+N30</f>
        <v>1354.3163999999999</v>
      </c>
      <c r="O32">
        <f>O28+O29+O30</f>
        <v>1250</v>
      </c>
      <c r="P32" s="3">
        <f>P28+P29+P30</f>
        <v>2015.2565</v>
      </c>
      <c r="Q32">
        <f>Q28+Q29+Q30</f>
        <v>1700</v>
      </c>
      <c r="R32" s="3">
        <f>R28+R29+R30</f>
        <v>2741.069</v>
      </c>
      <c r="S32">
        <f>S28+S29+S30</f>
        <v>160</v>
      </c>
      <c r="T32">
        <f t="shared" si="1"/>
        <v>-223.22499999999999</v>
      </c>
      <c r="U32" s="5">
        <f t="shared" si="8"/>
        <v>-308.88620000000003</v>
      </c>
      <c r="V32">
        <f t="shared" si="13"/>
        <v>-168.56119999999999</v>
      </c>
      <c r="W32">
        <f t="shared" si="9"/>
        <v>584.31639999999993</v>
      </c>
      <c r="X32">
        <f t="shared" si="10"/>
        <v>1095.2565</v>
      </c>
      <c r="Y32">
        <f t="shared" si="11"/>
        <v>1671.069</v>
      </c>
      <c r="Z32" s="5">
        <f t="shared" si="12"/>
        <v>441.66158333333328</v>
      </c>
    </row>
    <row r="33" spans="1:26" x14ac:dyDescent="0.2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U33" s="5"/>
      <c r="Z33" s="5"/>
    </row>
    <row r="34" spans="1:26" x14ac:dyDescent="0.2">
      <c r="A34" s="4" t="s">
        <v>22</v>
      </c>
      <c r="B34">
        <v>1.77241</v>
      </c>
      <c r="C34">
        <v>140</v>
      </c>
      <c r="D34">
        <f>C34/B34</f>
        <v>78.988495889777198</v>
      </c>
      <c r="E34" s="3">
        <v>100</v>
      </c>
      <c r="F34" s="3">
        <f>E34/B34</f>
        <v>56.42035420698371</v>
      </c>
      <c r="G34" s="3">
        <v>10</v>
      </c>
      <c r="H34" s="3">
        <f t="shared" si="2"/>
        <v>17.7241</v>
      </c>
      <c r="I34" s="3">
        <v>50</v>
      </c>
      <c r="J34" s="3">
        <f t="shared" si="3"/>
        <v>88.620500000000007</v>
      </c>
      <c r="K34" s="3">
        <v>150</v>
      </c>
      <c r="L34" s="3">
        <f t="shared" si="4"/>
        <v>265.86149999999998</v>
      </c>
      <c r="M34" s="3">
        <v>450</v>
      </c>
      <c r="N34" s="3">
        <f t="shared" si="5"/>
        <v>797.58450000000005</v>
      </c>
      <c r="O34" s="3">
        <v>625</v>
      </c>
      <c r="P34" s="3">
        <f t="shared" si="6"/>
        <v>1107.7562500000001</v>
      </c>
      <c r="Q34" s="3">
        <v>750</v>
      </c>
      <c r="R34" s="3">
        <f t="shared" si="7"/>
        <v>1329.3075000000001</v>
      </c>
      <c r="S34" s="3">
        <v>70</v>
      </c>
      <c r="T34">
        <f t="shared" si="1"/>
        <v>-122.27590000000001</v>
      </c>
      <c r="U34" s="5">
        <f t="shared" si="8"/>
        <v>-151.37950000000001</v>
      </c>
      <c r="V34">
        <f t="shared" si="13"/>
        <v>-74.138500000000022</v>
      </c>
      <c r="W34">
        <f t="shared" si="9"/>
        <v>357.58450000000005</v>
      </c>
      <c r="X34">
        <f t="shared" si="10"/>
        <v>567.75625000000014</v>
      </c>
      <c r="Y34">
        <f t="shared" si="11"/>
        <v>689.30750000000012</v>
      </c>
      <c r="Z34" s="5">
        <f t="shared" si="12"/>
        <v>211.14239166666673</v>
      </c>
    </row>
    <row r="35" spans="1:26" x14ac:dyDescent="0.2">
      <c r="A35" s="4" t="s">
        <v>23</v>
      </c>
      <c r="B35">
        <v>2.2551299999999999</v>
      </c>
      <c r="C35">
        <v>140</v>
      </c>
      <c r="D35">
        <f>C35/B35</f>
        <v>62.080678275753506</v>
      </c>
      <c r="E35" s="3">
        <v>100</v>
      </c>
      <c r="F35" s="3">
        <f>E35/B35</f>
        <v>44.343341625538223</v>
      </c>
      <c r="G35" s="3">
        <v>10</v>
      </c>
      <c r="H35" s="3">
        <f t="shared" si="2"/>
        <v>22.551299999999998</v>
      </c>
      <c r="I35" s="3">
        <v>50</v>
      </c>
      <c r="J35" s="3">
        <f t="shared" si="3"/>
        <v>112.75649999999999</v>
      </c>
      <c r="K35" s="3">
        <v>150</v>
      </c>
      <c r="L35" s="3">
        <f t="shared" si="4"/>
        <v>338.26949999999999</v>
      </c>
      <c r="M35" s="3">
        <v>450</v>
      </c>
      <c r="N35" s="3">
        <f t="shared" si="5"/>
        <v>1014.8085</v>
      </c>
      <c r="O35" s="3">
        <v>625</v>
      </c>
      <c r="P35" s="3">
        <f t="shared" si="6"/>
        <v>1409.45625</v>
      </c>
      <c r="Q35" s="3">
        <v>750</v>
      </c>
      <c r="R35" s="3">
        <f t="shared" si="7"/>
        <v>1691.3474999999999</v>
      </c>
      <c r="S35" s="3">
        <v>70</v>
      </c>
      <c r="T35">
        <f t="shared" si="1"/>
        <v>-117.4487</v>
      </c>
      <c r="U35" s="5">
        <f t="shared" si="8"/>
        <v>-127.24350000000001</v>
      </c>
      <c r="V35">
        <f t="shared" si="13"/>
        <v>-1.7305000000000064</v>
      </c>
      <c r="W35">
        <f t="shared" si="9"/>
        <v>574.80849999999998</v>
      </c>
      <c r="X35">
        <f t="shared" si="10"/>
        <v>869.45624999999995</v>
      </c>
      <c r="Y35">
        <f t="shared" si="11"/>
        <v>1051.3474999999999</v>
      </c>
      <c r="Z35" s="5">
        <f t="shared" si="12"/>
        <v>374.86492500000003</v>
      </c>
    </row>
    <row r="36" spans="1:26" x14ac:dyDescent="0.2">
      <c r="A36" s="4" t="s">
        <v>24</v>
      </c>
      <c r="B36">
        <v>2.5596000000000001</v>
      </c>
      <c r="C36">
        <v>160</v>
      </c>
      <c r="D36">
        <f>C36/B36</f>
        <v>62.509767151117359</v>
      </c>
      <c r="E36" s="3">
        <v>100</v>
      </c>
      <c r="F36" s="3">
        <f>E36/B36</f>
        <v>39.068604469448353</v>
      </c>
      <c r="G36" s="3">
        <v>12</v>
      </c>
      <c r="H36" s="3">
        <f t="shared" si="2"/>
        <v>30.715200000000003</v>
      </c>
      <c r="I36" s="3">
        <v>60</v>
      </c>
      <c r="J36" s="3">
        <f t="shared" si="3"/>
        <v>153.57599999999999</v>
      </c>
      <c r="K36" s="3">
        <v>180</v>
      </c>
      <c r="L36" s="3">
        <f t="shared" si="4"/>
        <v>460.72800000000001</v>
      </c>
      <c r="M36" s="3">
        <v>500</v>
      </c>
      <c r="N36" s="3">
        <f t="shared" si="5"/>
        <v>1279.8</v>
      </c>
      <c r="O36" s="3">
        <v>700</v>
      </c>
      <c r="P36" s="3">
        <f t="shared" si="6"/>
        <v>1791.72</v>
      </c>
      <c r="Q36" s="3">
        <v>900</v>
      </c>
      <c r="R36" s="3">
        <f t="shared" si="7"/>
        <v>2303.64</v>
      </c>
      <c r="S36" s="3">
        <v>80</v>
      </c>
      <c r="T36">
        <f t="shared" si="1"/>
        <v>-129.28479999999999</v>
      </c>
      <c r="U36" s="5">
        <f t="shared" si="8"/>
        <v>-106.42400000000001</v>
      </c>
      <c r="V36">
        <f t="shared" si="13"/>
        <v>100.72800000000001</v>
      </c>
      <c r="W36">
        <f t="shared" si="9"/>
        <v>819.8</v>
      </c>
      <c r="X36">
        <f t="shared" si="10"/>
        <v>1231.72</v>
      </c>
      <c r="Y36">
        <f t="shared" si="11"/>
        <v>1643.6399999999999</v>
      </c>
      <c r="Z36" s="5">
        <f t="shared" si="12"/>
        <v>593.36319999999989</v>
      </c>
    </row>
    <row r="37" spans="1:26" x14ac:dyDescent="0.2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5"/>
      <c r="Z37" s="5"/>
    </row>
    <row r="38" spans="1:26" x14ac:dyDescent="0.2">
      <c r="A38" s="4" t="s">
        <v>25</v>
      </c>
      <c r="B38">
        <v>6.5871399999999998</v>
      </c>
      <c r="C38">
        <f>C34+C35+C36</f>
        <v>440</v>
      </c>
      <c r="D38">
        <f>C38/B38</f>
        <v>66.796819256915754</v>
      </c>
      <c r="E38">
        <f>E34+E35+E36</f>
        <v>300</v>
      </c>
      <c r="F38" s="3">
        <f>E38/B38</f>
        <v>45.543285856988014</v>
      </c>
      <c r="G38">
        <f>G34+G35+G36</f>
        <v>32</v>
      </c>
      <c r="H38" s="3">
        <f t="shared" si="2"/>
        <v>210.78847999999999</v>
      </c>
      <c r="I38">
        <f>I34+I35+I36</f>
        <v>160</v>
      </c>
      <c r="J38" s="3">
        <f>J34+J35+J36</f>
        <v>354.95299999999997</v>
      </c>
      <c r="K38">
        <f>K34+K35+K36</f>
        <v>480</v>
      </c>
      <c r="L38" s="3">
        <f>L34+L35+L36</f>
        <v>1064.8589999999999</v>
      </c>
      <c r="M38">
        <f>M34+M35+M36</f>
        <v>1400</v>
      </c>
      <c r="N38" s="3">
        <f>N34+N35+N36</f>
        <v>3092.1930000000002</v>
      </c>
      <c r="O38">
        <f>O34+O35+O36</f>
        <v>1950</v>
      </c>
      <c r="P38" s="3">
        <f>P34+P35+P36</f>
        <v>4308.9324999999999</v>
      </c>
      <c r="Q38">
        <f>Q34+Q35+Q36</f>
        <v>2400</v>
      </c>
      <c r="R38" s="3">
        <f>R34+R35+R36</f>
        <v>5324.2950000000001</v>
      </c>
      <c r="S38">
        <f>S34+S35+S36</f>
        <v>220</v>
      </c>
      <c r="T38">
        <f t="shared" si="1"/>
        <v>-229.21152000000001</v>
      </c>
      <c r="U38" s="5">
        <f t="shared" si="8"/>
        <v>-385.04700000000003</v>
      </c>
      <c r="V38">
        <f t="shared" si="13"/>
        <v>24.858999999999924</v>
      </c>
      <c r="W38">
        <f t="shared" si="9"/>
        <v>1752.1930000000002</v>
      </c>
      <c r="X38">
        <f t="shared" si="10"/>
        <v>2668.9324999999999</v>
      </c>
      <c r="Y38">
        <f t="shared" si="11"/>
        <v>3384.2950000000001</v>
      </c>
      <c r="Z38" s="5">
        <f t="shared" si="12"/>
        <v>1202.6701633333334</v>
      </c>
    </row>
    <row r="39" spans="1:26" x14ac:dyDescent="0.2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U39" s="5"/>
      <c r="Z39" s="5"/>
    </row>
    <row r="40" spans="1:26" x14ac:dyDescent="0.2">
      <c r="A40" s="4" t="s">
        <v>26</v>
      </c>
      <c r="B40">
        <v>2.6935899999999999</v>
      </c>
      <c r="C40">
        <v>180</v>
      </c>
      <c r="D40">
        <f>C40/B40</f>
        <v>66.825314914296541</v>
      </c>
      <c r="E40" s="3">
        <v>100</v>
      </c>
      <c r="F40" s="3">
        <f>E40/B40</f>
        <v>37.125174952386963</v>
      </c>
      <c r="G40" s="3">
        <v>14</v>
      </c>
      <c r="H40" s="3">
        <f t="shared" si="2"/>
        <v>37.710259999999998</v>
      </c>
      <c r="I40" s="3">
        <v>70</v>
      </c>
      <c r="J40" s="3">
        <f t="shared" si="3"/>
        <v>188.5513</v>
      </c>
      <c r="K40" s="3">
        <v>200</v>
      </c>
      <c r="L40" s="3">
        <f t="shared" si="4"/>
        <v>538.71799999999996</v>
      </c>
      <c r="M40" s="3">
        <v>550</v>
      </c>
      <c r="N40" s="3">
        <f t="shared" si="5"/>
        <v>1481.4745</v>
      </c>
      <c r="O40" s="3">
        <v>750</v>
      </c>
      <c r="P40" s="3">
        <f t="shared" si="6"/>
        <v>2020.1924999999999</v>
      </c>
      <c r="Q40" s="3">
        <v>950</v>
      </c>
      <c r="R40" s="3">
        <f t="shared" si="7"/>
        <v>2558.9105</v>
      </c>
      <c r="S40" s="3">
        <v>90</v>
      </c>
      <c r="T40">
        <f t="shared" si="1"/>
        <v>-142.28973999999999</v>
      </c>
      <c r="U40" s="5">
        <f t="shared" si="8"/>
        <v>-91.448700000000002</v>
      </c>
      <c r="V40">
        <f t="shared" si="13"/>
        <v>158.71799999999996</v>
      </c>
      <c r="W40">
        <f t="shared" si="9"/>
        <v>1001.4745</v>
      </c>
      <c r="X40">
        <f t="shared" si="10"/>
        <v>1440.1924999999999</v>
      </c>
      <c r="Y40">
        <f t="shared" si="11"/>
        <v>1878.9105</v>
      </c>
      <c r="Z40" s="5">
        <f t="shared" si="12"/>
        <v>707.59284333333335</v>
      </c>
    </row>
    <row r="41" spans="1:26" x14ac:dyDescent="0.2">
      <c r="A41" s="4" t="s">
        <v>27</v>
      </c>
      <c r="B41">
        <v>2.8228499999999999</v>
      </c>
      <c r="C41">
        <v>180</v>
      </c>
      <c r="D41">
        <f>C41/B41</f>
        <v>63.765343535788304</v>
      </c>
      <c r="E41" s="3">
        <v>100</v>
      </c>
      <c r="F41" s="3">
        <f>E41/B41</f>
        <v>35.425190853215724</v>
      </c>
      <c r="G41" s="3">
        <v>14</v>
      </c>
      <c r="H41" s="3">
        <f t="shared" si="2"/>
        <v>39.5199</v>
      </c>
      <c r="I41" s="3">
        <v>70</v>
      </c>
      <c r="J41" s="3">
        <f t="shared" si="3"/>
        <v>197.59949999999998</v>
      </c>
      <c r="K41" s="3">
        <v>200</v>
      </c>
      <c r="L41" s="3">
        <f t="shared" si="4"/>
        <v>564.56999999999994</v>
      </c>
      <c r="M41" s="3">
        <v>550</v>
      </c>
      <c r="N41" s="3">
        <f t="shared" si="5"/>
        <v>1552.5674999999999</v>
      </c>
      <c r="O41" s="3">
        <v>750</v>
      </c>
      <c r="P41" s="3">
        <f t="shared" si="6"/>
        <v>2117.1374999999998</v>
      </c>
      <c r="Q41" s="3">
        <v>950</v>
      </c>
      <c r="R41" s="3">
        <f t="shared" si="7"/>
        <v>2681.7075</v>
      </c>
      <c r="S41" s="3">
        <v>90</v>
      </c>
      <c r="T41">
        <f t="shared" si="1"/>
        <v>-140.48009999999999</v>
      </c>
      <c r="U41" s="5">
        <f t="shared" si="8"/>
        <v>-82.400500000000022</v>
      </c>
      <c r="V41">
        <f t="shared" si="13"/>
        <v>184.56999999999994</v>
      </c>
      <c r="W41">
        <f t="shared" si="9"/>
        <v>1072.5674999999999</v>
      </c>
      <c r="X41">
        <f t="shared" si="10"/>
        <v>1537.1374999999998</v>
      </c>
      <c r="Y41">
        <f t="shared" si="11"/>
        <v>2001.7075</v>
      </c>
      <c r="Z41" s="5">
        <f t="shared" si="12"/>
        <v>762.18364999999994</v>
      </c>
    </row>
    <row r="42" spans="1:26" x14ac:dyDescent="0.2">
      <c r="A42" s="4" t="s">
        <v>28</v>
      </c>
      <c r="B42">
        <v>2.7930999999999999</v>
      </c>
      <c r="C42">
        <v>200</v>
      </c>
      <c r="D42">
        <f>C42/B42</f>
        <v>71.605026672872441</v>
      </c>
      <c r="E42" s="3">
        <v>100</v>
      </c>
      <c r="F42" s="3">
        <f>E42/B42</f>
        <v>35.80251333643622</v>
      </c>
      <c r="G42" s="3">
        <v>16</v>
      </c>
      <c r="H42" s="3">
        <f t="shared" si="2"/>
        <v>44.689599999999999</v>
      </c>
      <c r="I42" s="3">
        <v>80</v>
      </c>
      <c r="J42" s="3">
        <f t="shared" si="3"/>
        <v>223.44799999999998</v>
      </c>
      <c r="K42" s="3">
        <v>220</v>
      </c>
      <c r="L42" s="3">
        <f t="shared" si="4"/>
        <v>614.48199999999997</v>
      </c>
      <c r="M42" s="3">
        <v>600</v>
      </c>
      <c r="N42" s="3">
        <f t="shared" si="5"/>
        <v>1675.86</v>
      </c>
      <c r="O42" s="3">
        <v>800</v>
      </c>
      <c r="P42" s="3">
        <f t="shared" si="6"/>
        <v>2234.48</v>
      </c>
      <c r="Q42" s="3">
        <v>1000</v>
      </c>
      <c r="R42" s="3">
        <f t="shared" si="7"/>
        <v>2793.1</v>
      </c>
      <c r="S42" s="3">
        <v>100</v>
      </c>
      <c r="T42">
        <f t="shared" si="1"/>
        <v>-155.31040000000002</v>
      </c>
      <c r="U42" s="5">
        <f t="shared" si="8"/>
        <v>-76.552000000000021</v>
      </c>
      <c r="V42">
        <f t="shared" si="13"/>
        <v>214.48199999999997</v>
      </c>
      <c r="W42">
        <f t="shared" si="9"/>
        <v>1175.8599999999999</v>
      </c>
      <c r="X42">
        <f t="shared" si="10"/>
        <v>1634.48</v>
      </c>
      <c r="Y42">
        <f t="shared" si="11"/>
        <v>2093.1</v>
      </c>
      <c r="Z42" s="5">
        <f t="shared" si="12"/>
        <v>814.34326666666675</v>
      </c>
    </row>
    <row r="43" spans="1:26" x14ac:dyDescent="0.2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U43" s="5"/>
      <c r="Z43" s="5"/>
    </row>
    <row r="44" spans="1:26" x14ac:dyDescent="0.2">
      <c r="A44" s="4" t="s">
        <v>29</v>
      </c>
      <c r="B44">
        <v>8.3095400000000001</v>
      </c>
      <c r="C44">
        <f>C40+C41+C42</f>
        <v>560</v>
      </c>
      <c r="D44">
        <f>C44/B44</f>
        <v>67.392418834255565</v>
      </c>
      <c r="E44">
        <f>E40+E41+E42</f>
        <v>300</v>
      </c>
      <c r="F44" s="3">
        <f>E44/B44</f>
        <v>36.103081518351196</v>
      </c>
      <c r="G44">
        <f>G40+G41+G42</f>
        <v>44</v>
      </c>
      <c r="H44" s="3">
        <f t="shared" si="2"/>
        <v>365.61975999999999</v>
      </c>
      <c r="I44">
        <f>I40+I41+I42</f>
        <v>220</v>
      </c>
      <c r="J44" s="3">
        <f>J40+J41+J42</f>
        <v>609.59879999999998</v>
      </c>
      <c r="K44">
        <f>K40+K41+K42</f>
        <v>620</v>
      </c>
      <c r="L44" s="3">
        <f>L40+L41+L42</f>
        <v>1717.77</v>
      </c>
      <c r="M44">
        <f>M40+M41+M42</f>
        <v>1700</v>
      </c>
      <c r="N44" s="3">
        <f>N40+N41+N42</f>
        <v>4709.902</v>
      </c>
      <c r="O44">
        <f>O40+O41+O42</f>
        <v>2300</v>
      </c>
      <c r="P44" s="3">
        <f>P40+P41+P42</f>
        <v>6371.8099999999995</v>
      </c>
      <c r="Q44">
        <f>Q40+Q41+Q42</f>
        <v>2900</v>
      </c>
      <c r="R44" s="3">
        <f>R40+R41+R42</f>
        <v>8033.7180000000008</v>
      </c>
      <c r="S44">
        <f>S40+S41+S42</f>
        <v>280</v>
      </c>
      <c r="T44">
        <f t="shared" si="1"/>
        <v>-194.38024000000001</v>
      </c>
      <c r="U44" s="5">
        <f t="shared" si="8"/>
        <v>-250.40120000000002</v>
      </c>
      <c r="V44">
        <f t="shared" si="13"/>
        <v>557.77</v>
      </c>
      <c r="W44">
        <f t="shared" si="9"/>
        <v>3249.902</v>
      </c>
      <c r="X44">
        <f t="shared" si="10"/>
        <v>4611.8099999999995</v>
      </c>
      <c r="Y44">
        <f t="shared" si="11"/>
        <v>5973.7180000000008</v>
      </c>
      <c r="Z44" s="5">
        <f t="shared" si="12"/>
        <v>2324.7364266666668</v>
      </c>
    </row>
    <row r="45" spans="1:26" x14ac:dyDescent="0.2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U45" s="5"/>
      <c r="Z45" s="5"/>
    </row>
    <row r="46" spans="1:26" x14ac:dyDescent="0.2">
      <c r="A46" s="4" t="s">
        <v>30</v>
      </c>
      <c r="B46">
        <v>2.93085</v>
      </c>
      <c r="C46">
        <v>220</v>
      </c>
      <c r="D46">
        <f>C46/B46</f>
        <v>75.063548117440334</v>
      </c>
      <c r="E46" s="3">
        <v>150</v>
      </c>
      <c r="F46" s="3">
        <f>E46/B46</f>
        <v>51.179691898254774</v>
      </c>
      <c r="G46" s="3">
        <v>18</v>
      </c>
      <c r="H46" s="3">
        <f t="shared" si="2"/>
        <v>52.755299999999998</v>
      </c>
      <c r="I46" s="3">
        <v>90</v>
      </c>
      <c r="J46" s="3">
        <f t="shared" si="3"/>
        <v>263.7765</v>
      </c>
      <c r="K46" s="3">
        <v>250</v>
      </c>
      <c r="L46" s="3">
        <f t="shared" si="4"/>
        <v>732.71249999999998</v>
      </c>
      <c r="M46" s="3">
        <v>700</v>
      </c>
      <c r="N46" s="3">
        <f t="shared" si="5"/>
        <v>2051.5949999999998</v>
      </c>
      <c r="O46" s="3">
        <v>875</v>
      </c>
      <c r="P46" s="3">
        <f t="shared" si="6"/>
        <v>2564.4937500000001</v>
      </c>
      <c r="Q46" s="3">
        <v>1050</v>
      </c>
      <c r="R46" s="3">
        <f t="shared" si="7"/>
        <v>3077.3924999999999</v>
      </c>
      <c r="S46" s="3">
        <v>110</v>
      </c>
      <c r="T46">
        <f t="shared" si="1"/>
        <v>-167.24469999999999</v>
      </c>
      <c r="U46" s="5">
        <f t="shared" si="8"/>
        <v>-106.2235</v>
      </c>
      <c r="V46">
        <f t="shared" si="13"/>
        <v>212.71249999999998</v>
      </c>
      <c r="W46">
        <f t="shared" si="9"/>
        <v>1381.5949999999998</v>
      </c>
      <c r="X46">
        <f t="shared" si="10"/>
        <v>1744.4937500000001</v>
      </c>
      <c r="Y46">
        <f t="shared" si="11"/>
        <v>2107.3924999999999</v>
      </c>
      <c r="Z46" s="5">
        <f t="shared" si="12"/>
        <v>862.12092499999983</v>
      </c>
    </row>
    <row r="47" spans="1:26" x14ac:dyDescent="0.2">
      <c r="A47" s="4" t="s">
        <v>31</v>
      </c>
      <c r="B47">
        <v>2.3944000000000001</v>
      </c>
      <c r="C47">
        <v>220</v>
      </c>
      <c r="D47">
        <f>C47/B47</f>
        <v>91.881055796859329</v>
      </c>
      <c r="E47" s="3">
        <v>150</v>
      </c>
      <c r="F47" s="3">
        <f>E47/B47</f>
        <v>62.646174406949548</v>
      </c>
      <c r="G47" s="3">
        <v>18</v>
      </c>
      <c r="H47" s="3">
        <f t="shared" si="2"/>
        <v>43.099200000000003</v>
      </c>
      <c r="I47" s="3">
        <v>90</v>
      </c>
      <c r="J47" s="3">
        <f t="shared" si="3"/>
        <v>215.49600000000001</v>
      </c>
      <c r="K47" s="3">
        <v>250</v>
      </c>
      <c r="L47" s="3">
        <f t="shared" si="4"/>
        <v>598.6</v>
      </c>
      <c r="M47" s="3">
        <v>700</v>
      </c>
      <c r="N47" s="3">
        <f t="shared" si="5"/>
        <v>1676.0800000000002</v>
      </c>
      <c r="O47" s="3">
        <v>875</v>
      </c>
      <c r="P47" s="3">
        <f t="shared" si="6"/>
        <v>2095.1</v>
      </c>
      <c r="Q47" s="3">
        <v>1050</v>
      </c>
      <c r="R47" s="3">
        <f t="shared" si="7"/>
        <v>2514.12</v>
      </c>
      <c r="S47" s="3">
        <v>110</v>
      </c>
      <c r="T47">
        <f t="shared" si="1"/>
        <v>-176.9008</v>
      </c>
      <c r="U47" s="5">
        <f t="shared" si="8"/>
        <v>-154.50399999999999</v>
      </c>
      <c r="V47">
        <f t="shared" si="13"/>
        <v>78.600000000000023</v>
      </c>
      <c r="W47">
        <f t="shared" si="9"/>
        <v>1006.0800000000002</v>
      </c>
      <c r="X47">
        <f t="shared" si="10"/>
        <v>1275.0999999999999</v>
      </c>
      <c r="Y47">
        <f t="shared" si="11"/>
        <v>1544.12</v>
      </c>
      <c r="Z47" s="5">
        <f t="shared" si="12"/>
        <v>595.4158666666666</v>
      </c>
    </row>
    <row r="48" spans="1:26" x14ac:dyDescent="0.2">
      <c r="A48" s="4" t="s">
        <v>32</v>
      </c>
      <c r="B48">
        <v>2.6324000000000001</v>
      </c>
      <c r="C48">
        <v>240</v>
      </c>
      <c r="D48">
        <f>C48/B48</f>
        <v>91.171554475003802</v>
      </c>
      <c r="E48" s="3">
        <v>150</v>
      </c>
      <c r="F48" s="3">
        <f>E48/B48</f>
        <v>56.982221546877369</v>
      </c>
      <c r="G48" s="3">
        <v>20</v>
      </c>
      <c r="H48" s="3">
        <f t="shared" si="2"/>
        <v>52.648000000000003</v>
      </c>
      <c r="I48" s="3">
        <v>100</v>
      </c>
      <c r="J48" s="3">
        <f t="shared" si="3"/>
        <v>263.24</v>
      </c>
      <c r="K48" s="3">
        <v>300</v>
      </c>
      <c r="L48" s="3">
        <f t="shared" si="4"/>
        <v>789.72</v>
      </c>
      <c r="M48" s="3">
        <v>750</v>
      </c>
      <c r="N48" s="3">
        <f t="shared" si="5"/>
        <v>1974.3</v>
      </c>
      <c r="O48" s="3">
        <v>925</v>
      </c>
      <c r="P48" s="3">
        <f t="shared" si="6"/>
        <v>2434.9700000000003</v>
      </c>
      <c r="Q48" s="3">
        <v>1100</v>
      </c>
      <c r="R48" s="3">
        <f t="shared" si="7"/>
        <v>2895.64</v>
      </c>
      <c r="S48" s="3">
        <v>120</v>
      </c>
      <c r="T48">
        <f t="shared" si="1"/>
        <v>-187.352</v>
      </c>
      <c r="U48" s="5">
        <f t="shared" si="8"/>
        <v>-126.75999999999999</v>
      </c>
      <c r="V48">
        <f t="shared" si="13"/>
        <v>249.72000000000003</v>
      </c>
      <c r="W48">
        <f t="shared" si="9"/>
        <v>1284.3</v>
      </c>
      <c r="X48">
        <f t="shared" si="10"/>
        <v>1594.9700000000003</v>
      </c>
      <c r="Y48">
        <f t="shared" si="11"/>
        <v>1905.6399999999999</v>
      </c>
      <c r="Z48" s="5">
        <f t="shared" si="12"/>
        <v>786.75300000000004</v>
      </c>
    </row>
    <row r="49" spans="1:26" x14ac:dyDescent="0.2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U49" s="5"/>
      <c r="Z49" s="5"/>
    </row>
    <row r="50" spans="1:26" x14ac:dyDescent="0.2">
      <c r="A50" s="4" t="s">
        <v>33</v>
      </c>
      <c r="B50">
        <v>7.9576500000000001</v>
      </c>
      <c r="C50">
        <f>C46+C47+C48</f>
        <v>680</v>
      </c>
      <c r="D50">
        <f>C50/B50</f>
        <v>85.452363449008189</v>
      </c>
      <c r="E50">
        <f>E46+E47+E48</f>
        <v>450</v>
      </c>
      <c r="F50" s="3">
        <f>E50/B50</f>
        <v>56.549358164784827</v>
      </c>
      <c r="G50" s="3">
        <f>G46+G47+G48</f>
        <v>56</v>
      </c>
      <c r="H50" s="3">
        <f t="shared" si="2"/>
        <v>445.6284</v>
      </c>
      <c r="I50">
        <f>I46+I47+I48</f>
        <v>280</v>
      </c>
      <c r="J50" s="3">
        <f>J46+J47+J48</f>
        <v>742.51250000000005</v>
      </c>
      <c r="K50">
        <f>K46+K47+K48</f>
        <v>800</v>
      </c>
      <c r="L50" s="3">
        <f>L46+L47+L48</f>
        <v>2121.0325000000003</v>
      </c>
      <c r="M50">
        <f>M46+M47+M48</f>
        <v>2150</v>
      </c>
      <c r="N50" s="3">
        <f>N46+N47+N48</f>
        <v>5701.9750000000004</v>
      </c>
      <c r="O50">
        <f>O46+O47+O48</f>
        <v>2675</v>
      </c>
      <c r="P50" s="3">
        <f>P46+P47+P48</f>
        <v>7094.5637500000003</v>
      </c>
      <c r="Q50">
        <f>Q46+Q47+Q48</f>
        <v>3200</v>
      </c>
      <c r="R50" s="3">
        <f>R46+R47+R48</f>
        <v>8487.1525000000001</v>
      </c>
      <c r="S50">
        <f>S46+S47+S48</f>
        <v>340</v>
      </c>
      <c r="T50">
        <f t="shared" si="1"/>
        <v>-234.3716</v>
      </c>
      <c r="U50" s="5">
        <f t="shared" si="8"/>
        <v>-387.48749999999995</v>
      </c>
      <c r="V50">
        <f t="shared" si="13"/>
        <v>541.03250000000025</v>
      </c>
      <c r="W50">
        <f t="shared" si="9"/>
        <v>3671.9750000000004</v>
      </c>
      <c r="X50">
        <f t="shared" si="10"/>
        <v>4614.5637500000003</v>
      </c>
      <c r="Y50">
        <f t="shared" si="11"/>
        <v>5557.1525000000001</v>
      </c>
      <c r="Z50" s="5">
        <f t="shared" si="12"/>
        <v>2293.8107750000004</v>
      </c>
    </row>
    <row r="51" spans="1:26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U51" s="5"/>
      <c r="Z51" s="5"/>
    </row>
    <row r="52" spans="1:26" x14ac:dyDescent="0.2">
      <c r="A52" s="4" t="s">
        <v>34</v>
      </c>
      <c r="B52">
        <v>2.40774</v>
      </c>
      <c r="C52">
        <v>260</v>
      </c>
      <c r="D52">
        <f>C52/B52</f>
        <v>107.98508144567104</v>
      </c>
      <c r="E52" s="3">
        <v>150</v>
      </c>
      <c r="F52" s="3">
        <f>E52/B52</f>
        <v>62.299085449425604</v>
      </c>
      <c r="G52" s="3">
        <v>22</v>
      </c>
      <c r="H52" s="3">
        <f t="shared" si="2"/>
        <v>52.970280000000002</v>
      </c>
      <c r="I52" s="3">
        <v>110</v>
      </c>
      <c r="J52" s="3">
        <f t="shared" si="3"/>
        <v>264.85140000000001</v>
      </c>
      <c r="K52" s="3">
        <v>330</v>
      </c>
      <c r="L52" s="3">
        <f t="shared" si="4"/>
        <v>794.55420000000004</v>
      </c>
      <c r="M52" s="3">
        <v>800</v>
      </c>
      <c r="N52" s="3">
        <f t="shared" si="5"/>
        <v>1926.192</v>
      </c>
      <c r="O52" s="3">
        <v>975</v>
      </c>
      <c r="P52" s="3">
        <f t="shared" si="6"/>
        <v>2347.5464999999999</v>
      </c>
      <c r="Q52" s="3">
        <v>1150</v>
      </c>
      <c r="R52" s="3">
        <f t="shared" si="7"/>
        <v>2768.9009999999998</v>
      </c>
      <c r="S52" s="3">
        <v>130</v>
      </c>
      <c r="T52">
        <f t="shared" si="1"/>
        <v>-207.02972</v>
      </c>
      <c r="U52" s="5">
        <f t="shared" si="8"/>
        <v>-145.14859999999999</v>
      </c>
      <c r="V52">
        <f t="shared" si="13"/>
        <v>234.55420000000004</v>
      </c>
      <c r="W52">
        <f t="shared" si="9"/>
        <v>1216.192</v>
      </c>
      <c r="X52">
        <f t="shared" si="10"/>
        <v>1487.5464999999999</v>
      </c>
      <c r="Y52">
        <f t="shared" si="11"/>
        <v>1758.9009999999998</v>
      </c>
      <c r="Z52" s="5">
        <f t="shared" si="12"/>
        <v>724.16922999999997</v>
      </c>
    </row>
    <row r="53" spans="1:26" x14ac:dyDescent="0.2">
      <c r="A53" s="4" t="s">
        <v>35</v>
      </c>
      <c r="B53">
        <v>2.4184000000000001</v>
      </c>
      <c r="C53">
        <v>260</v>
      </c>
      <c r="D53">
        <f>C53/B53</f>
        <v>107.50909692358584</v>
      </c>
      <c r="E53" s="3">
        <v>150</v>
      </c>
      <c r="F53" s="3">
        <f>E53/B53</f>
        <v>62.024478994376445</v>
      </c>
      <c r="G53" s="3">
        <v>22</v>
      </c>
      <c r="H53" s="3">
        <f t="shared" si="2"/>
        <v>53.204800000000006</v>
      </c>
      <c r="I53" s="3">
        <v>110</v>
      </c>
      <c r="J53" s="3">
        <f t="shared" si="3"/>
        <v>266.024</v>
      </c>
      <c r="K53" s="3">
        <v>330</v>
      </c>
      <c r="L53" s="3">
        <f t="shared" si="4"/>
        <v>798.072</v>
      </c>
      <c r="M53" s="3">
        <v>800</v>
      </c>
      <c r="N53" s="3">
        <f t="shared" si="5"/>
        <v>1934.72</v>
      </c>
      <c r="O53" s="3">
        <v>975</v>
      </c>
      <c r="P53" s="3">
        <f t="shared" si="6"/>
        <v>2357.94</v>
      </c>
      <c r="Q53" s="3">
        <v>1150</v>
      </c>
      <c r="R53" s="3">
        <f t="shared" si="7"/>
        <v>2781.1600000000003</v>
      </c>
      <c r="S53" s="3">
        <v>130</v>
      </c>
      <c r="T53">
        <f t="shared" si="1"/>
        <v>-206.79519999999999</v>
      </c>
      <c r="U53" s="5">
        <f t="shared" si="8"/>
        <v>-143.976</v>
      </c>
      <c r="V53">
        <f t="shared" si="13"/>
        <v>238.072</v>
      </c>
      <c r="W53">
        <f t="shared" si="9"/>
        <v>1224.72</v>
      </c>
      <c r="X53">
        <f t="shared" si="10"/>
        <v>1497.94</v>
      </c>
      <c r="Y53">
        <f t="shared" si="11"/>
        <v>1771.1600000000003</v>
      </c>
      <c r="Z53" s="5">
        <f t="shared" si="12"/>
        <v>730.18680000000006</v>
      </c>
    </row>
    <row r="54" spans="1:26" x14ac:dyDescent="0.2">
      <c r="A54" s="4" t="s">
        <v>36</v>
      </c>
      <c r="B54">
        <v>2.3701400000000001</v>
      </c>
      <c r="C54">
        <v>280</v>
      </c>
      <c r="D54">
        <f>C54/B54</f>
        <v>118.13648138928501</v>
      </c>
      <c r="E54" s="3">
        <v>150</v>
      </c>
      <c r="F54" s="3">
        <f>E54/B54</f>
        <v>63.287400744259827</v>
      </c>
      <c r="G54" s="3">
        <v>24</v>
      </c>
      <c r="H54" s="3">
        <f t="shared" si="2"/>
        <v>56.883360000000003</v>
      </c>
      <c r="I54" s="3">
        <v>120</v>
      </c>
      <c r="J54" s="3">
        <f t="shared" si="3"/>
        <v>284.41680000000002</v>
      </c>
      <c r="K54" s="3">
        <v>360</v>
      </c>
      <c r="L54" s="3">
        <f t="shared" si="4"/>
        <v>853.25040000000001</v>
      </c>
      <c r="M54" s="3">
        <v>850</v>
      </c>
      <c r="N54" s="3">
        <f t="shared" si="5"/>
        <v>2014.6190000000001</v>
      </c>
      <c r="O54" s="3">
        <v>1025</v>
      </c>
      <c r="P54" s="3">
        <f t="shared" si="6"/>
        <v>2429.3935000000001</v>
      </c>
      <c r="Q54" s="3">
        <v>1200</v>
      </c>
      <c r="R54" s="3">
        <f t="shared" si="7"/>
        <v>2844.1680000000001</v>
      </c>
      <c r="S54" s="3">
        <v>140</v>
      </c>
      <c r="T54">
        <f t="shared" si="1"/>
        <v>-223.11663999999999</v>
      </c>
      <c r="U54" s="5">
        <f t="shared" si="8"/>
        <v>-145.58319999999998</v>
      </c>
      <c r="V54">
        <f t="shared" si="13"/>
        <v>273.25040000000001</v>
      </c>
      <c r="W54">
        <f t="shared" si="9"/>
        <v>1284.6190000000001</v>
      </c>
      <c r="X54">
        <f t="shared" si="10"/>
        <v>1549.3935000000001</v>
      </c>
      <c r="Y54">
        <f t="shared" si="11"/>
        <v>1814.1680000000001</v>
      </c>
      <c r="Z54" s="5">
        <f t="shared" si="12"/>
        <v>758.78850999999997</v>
      </c>
    </row>
    <row r="55" spans="1:26" x14ac:dyDescent="0.2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U55" s="5"/>
      <c r="Z55" s="5"/>
    </row>
    <row r="56" spans="1:26" x14ac:dyDescent="0.2">
      <c r="A56" s="4" t="s">
        <v>37</v>
      </c>
      <c r="B56">
        <v>7.1962799999999998</v>
      </c>
      <c r="C56">
        <f>C52+C53+C54</f>
        <v>800</v>
      </c>
      <c r="D56">
        <f>C56/B56</f>
        <v>111.16854819434487</v>
      </c>
      <c r="E56">
        <f>E52+E53+E54</f>
        <v>450</v>
      </c>
      <c r="F56" s="3">
        <f>E56/B56</f>
        <v>62.532308359318982</v>
      </c>
      <c r="G56">
        <f>G52+G53+G54</f>
        <v>68</v>
      </c>
      <c r="H56" s="3">
        <f t="shared" si="2"/>
        <v>489.34703999999999</v>
      </c>
      <c r="I56">
        <f>I52+I53+I54</f>
        <v>340</v>
      </c>
      <c r="J56" s="3">
        <f>J52+J53+J54</f>
        <v>815.29220000000009</v>
      </c>
      <c r="K56">
        <f>K52+K53+K54</f>
        <v>1020</v>
      </c>
      <c r="L56" s="3">
        <f>L52+L53+L54</f>
        <v>2445.8766000000001</v>
      </c>
      <c r="M56">
        <f>M52+M53+M54</f>
        <v>2450</v>
      </c>
      <c r="N56" s="3">
        <f>N52+N53+N54</f>
        <v>5875.5310000000009</v>
      </c>
      <c r="O56">
        <f>O52+O53+O54</f>
        <v>2975</v>
      </c>
      <c r="P56" s="3">
        <f>P52+P53+P54</f>
        <v>7134.88</v>
      </c>
      <c r="Q56">
        <f>Q52+Q53+Q54</f>
        <v>3500</v>
      </c>
      <c r="R56" s="3">
        <f>R52+R53+R54</f>
        <v>8394.2289999999994</v>
      </c>
      <c r="S56">
        <f>S52+S53+S54</f>
        <v>400</v>
      </c>
      <c r="T56">
        <f t="shared" si="1"/>
        <v>-310.65296000000001</v>
      </c>
      <c r="U56" s="5">
        <f t="shared" si="8"/>
        <v>-434.70779999999991</v>
      </c>
      <c r="V56">
        <f t="shared" si="13"/>
        <v>745.87660000000005</v>
      </c>
      <c r="W56">
        <f t="shared" si="9"/>
        <v>3725.5310000000009</v>
      </c>
      <c r="X56">
        <f t="shared" si="10"/>
        <v>4534.88</v>
      </c>
      <c r="Y56">
        <f t="shared" si="11"/>
        <v>5344.2289999999994</v>
      </c>
      <c r="Z56" s="5">
        <f t="shared" si="12"/>
        <v>2267.5259733333332</v>
      </c>
    </row>
    <row r="57" spans="1:26" x14ac:dyDescent="0.2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U57" s="5"/>
      <c r="Z57" s="5"/>
    </row>
    <row r="58" spans="1:26" x14ac:dyDescent="0.2">
      <c r="A58" s="4" t="s">
        <v>38</v>
      </c>
      <c r="B58">
        <v>2.3217500000000002</v>
      </c>
      <c r="C58">
        <v>300</v>
      </c>
      <c r="D58">
        <f>C58/B58</f>
        <v>129.21287821686226</v>
      </c>
      <c r="E58" s="3">
        <v>200</v>
      </c>
      <c r="F58" s="3">
        <f>E58/B58</f>
        <v>86.14191881124151</v>
      </c>
      <c r="G58" s="3">
        <v>26</v>
      </c>
      <c r="H58" s="3">
        <f t="shared" si="2"/>
        <v>60.365500000000004</v>
      </c>
      <c r="I58" s="3">
        <v>130</v>
      </c>
      <c r="J58" s="3">
        <f t="shared" si="3"/>
        <v>301.82750000000004</v>
      </c>
      <c r="K58" s="3">
        <v>390</v>
      </c>
      <c r="L58" s="3">
        <f t="shared" si="4"/>
        <v>905.48250000000007</v>
      </c>
      <c r="M58" s="3">
        <v>900</v>
      </c>
      <c r="N58" s="3">
        <f t="shared" si="5"/>
        <v>2089.5750000000003</v>
      </c>
      <c r="O58" s="3">
        <v>1100</v>
      </c>
      <c r="P58" s="3">
        <f t="shared" si="6"/>
        <v>2553.9250000000002</v>
      </c>
      <c r="Q58" s="3">
        <v>1275</v>
      </c>
      <c r="R58" s="3">
        <f t="shared" si="7"/>
        <v>2960.2312500000003</v>
      </c>
      <c r="S58" s="3">
        <v>150</v>
      </c>
      <c r="T58">
        <f t="shared" si="1"/>
        <v>-239.6345</v>
      </c>
      <c r="U58" s="5">
        <f t="shared" si="8"/>
        <v>-198.17249999999996</v>
      </c>
      <c r="V58">
        <f t="shared" si="13"/>
        <v>205.48250000000007</v>
      </c>
      <c r="W58">
        <f t="shared" si="9"/>
        <v>1189.5750000000003</v>
      </c>
      <c r="X58">
        <f t="shared" si="10"/>
        <v>1453.9250000000002</v>
      </c>
      <c r="Y58">
        <f t="shared" si="11"/>
        <v>1660.2312500000003</v>
      </c>
      <c r="Z58" s="5">
        <f t="shared" si="12"/>
        <v>678.56779166666672</v>
      </c>
    </row>
    <row r="59" spans="1:26" x14ac:dyDescent="0.2">
      <c r="A59" s="4" t="s">
        <v>39</v>
      </c>
      <c r="B59">
        <v>2.1545899999999998</v>
      </c>
      <c r="C59">
        <v>300</v>
      </c>
      <c r="D59">
        <f>C59/B59</f>
        <v>139.23762757647629</v>
      </c>
      <c r="E59" s="3">
        <v>200</v>
      </c>
      <c r="F59" s="3">
        <f>E59/B59</f>
        <v>92.825085050984185</v>
      </c>
      <c r="G59" s="3">
        <v>26</v>
      </c>
      <c r="H59" s="3">
        <f t="shared" si="2"/>
        <v>56.019339999999993</v>
      </c>
      <c r="I59" s="3">
        <v>130</v>
      </c>
      <c r="J59" s="3">
        <f t="shared" si="3"/>
        <v>280.0967</v>
      </c>
      <c r="K59" s="3">
        <v>390</v>
      </c>
      <c r="L59" s="3">
        <f t="shared" si="4"/>
        <v>840.29009999999994</v>
      </c>
      <c r="M59" s="3">
        <v>900</v>
      </c>
      <c r="N59" s="3">
        <f t="shared" si="5"/>
        <v>1939.1309999999999</v>
      </c>
      <c r="O59" s="3">
        <v>1100</v>
      </c>
      <c r="P59" s="3">
        <f t="shared" si="6"/>
        <v>2370.049</v>
      </c>
      <c r="Q59" s="3">
        <v>1275</v>
      </c>
      <c r="R59" s="3">
        <f t="shared" si="7"/>
        <v>2747.1022499999999</v>
      </c>
      <c r="S59" s="3">
        <v>150</v>
      </c>
      <c r="T59">
        <f t="shared" si="1"/>
        <v>-243.98066</v>
      </c>
      <c r="U59" s="5">
        <f t="shared" si="8"/>
        <v>-219.9033</v>
      </c>
      <c r="V59">
        <f t="shared" si="13"/>
        <v>140.29009999999994</v>
      </c>
      <c r="W59">
        <f t="shared" si="9"/>
        <v>1039.1309999999999</v>
      </c>
      <c r="X59">
        <f t="shared" si="10"/>
        <v>1270.049</v>
      </c>
      <c r="Y59">
        <f t="shared" si="11"/>
        <v>1447.1022499999999</v>
      </c>
      <c r="Z59" s="5">
        <f t="shared" si="12"/>
        <v>572.11473166666667</v>
      </c>
    </row>
    <row r="60" spans="1:26" x14ac:dyDescent="0.2">
      <c r="A60" s="4" t="s">
        <v>40</v>
      </c>
      <c r="B60">
        <v>2.0221499999999999</v>
      </c>
      <c r="C60">
        <v>320</v>
      </c>
      <c r="D60">
        <f>C60/B60</f>
        <v>158.24740993497022</v>
      </c>
      <c r="E60" s="3">
        <v>200</v>
      </c>
      <c r="F60" s="3">
        <f>E60/B60</f>
        <v>98.904631209356381</v>
      </c>
      <c r="G60" s="3">
        <v>28</v>
      </c>
      <c r="H60" s="3">
        <f t="shared" si="2"/>
        <v>56.620199999999997</v>
      </c>
      <c r="I60" s="3">
        <v>150</v>
      </c>
      <c r="J60" s="3">
        <f t="shared" si="3"/>
        <v>303.32249999999999</v>
      </c>
      <c r="K60" s="3">
        <v>450</v>
      </c>
      <c r="L60" s="3">
        <f t="shared" si="4"/>
        <v>909.96749999999997</v>
      </c>
      <c r="M60" s="3">
        <v>1000</v>
      </c>
      <c r="N60" s="3">
        <f t="shared" si="5"/>
        <v>2022.1499999999999</v>
      </c>
      <c r="O60" s="3">
        <v>1200</v>
      </c>
      <c r="P60" s="3">
        <f t="shared" si="6"/>
        <v>2426.58</v>
      </c>
      <c r="Q60" s="3">
        <v>1400</v>
      </c>
      <c r="R60" s="3">
        <f t="shared" si="7"/>
        <v>2831.0099999999998</v>
      </c>
      <c r="S60" s="3">
        <v>160</v>
      </c>
      <c r="T60">
        <f t="shared" si="1"/>
        <v>-263.37979999999999</v>
      </c>
      <c r="U60" s="5">
        <f t="shared" si="8"/>
        <v>-216.67750000000001</v>
      </c>
      <c r="V60">
        <f t="shared" si="13"/>
        <v>189.96749999999997</v>
      </c>
      <c r="W60">
        <f t="shared" si="9"/>
        <v>1102.1499999999999</v>
      </c>
      <c r="X60">
        <f t="shared" si="10"/>
        <v>1306.58</v>
      </c>
      <c r="Y60">
        <f t="shared" si="11"/>
        <v>1511.0099999999998</v>
      </c>
      <c r="Z60" s="5">
        <f t="shared" si="12"/>
        <v>604.94169999999997</v>
      </c>
    </row>
    <row r="61" spans="1:26" x14ac:dyDescent="0.2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U61" s="5"/>
      <c r="Z61" s="5"/>
    </row>
    <row r="62" spans="1:26" x14ac:dyDescent="0.2">
      <c r="A62" s="4" t="s">
        <v>41</v>
      </c>
      <c r="B62">
        <v>6.4984900000000003</v>
      </c>
      <c r="C62">
        <f>C58+C59+C60</f>
        <v>920</v>
      </c>
      <c r="D62">
        <f>C62/B62</f>
        <v>141.57134965199606</v>
      </c>
      <c r="E62">
        <f>E58+E59+E60</f>
        <v>600</v>
      </c>
      <c r="F62" s="3">
        <f>E62/B62</f>
        <v>92.329141077388741</v>
      </c>
      <c r="G62">
        <f>G58+G59+G60</f>
        <v>80</v>
      </c>
      <c r="H62" s="3">
        <f t="shared" si="2"/>
        <v>519.87920000000008</v>
      </c>
      <c r="I62">
        <f>I58+I59+I60</f>
        <v>410</v>
      </c>
      <c r="J62" s="3">
        <f>J58+J59+J60</f>
        <v>885.24670000000003</v>
      </c>
      <c r="K62">
        <f>K58+K59+K60</f>
        <v>1230</v>
      </c>
      <c r="L62" s="3">
        <f>L58+L59+L60</f>
        <v>2655.7401</v>
      </c>
      <c r="M62">
        <f>M58+M59+M60</f>
        <v>2800</v>
      </c>
      <c r="N62" s="3">
        <f>N58+N59+N60</f>
        <v>6050.8559999999998</v>
      </c>
      <c r="O62">
        <f>O58+O59+O60</f>
        <v>3400</v>
      </c>
      <c r="P62" s="3">
        <f>P58+P59+P60</f>
        <v>7350.5540000000001</v>
      </c>
      <c r="Q62">
        <f>Q58+Q59+Q60</f>
        <v>3950</v>
      </c>
      <c r="R62" s="3">
        <f>R58+R59+R60</f>
        <v>8538.3435000000009</v>
      </c>
      <c r="S62">
        <f>S58+S59+S60</f>
        <v>460</v>
      </c>
      <c r="T62">
        <f t="shared" si="1"/>
        <v>-400.12079999999992</v>
      </c>
      <c r="U62" s="5">
        <f t="shared" si="8"/>
        <v>-634.75329999999997</v>
      </c>
      <c r="V62">
        <f t="shared" si="13"/>
        <v>535.74009999999998</v>
      </c>
      <c r="W62">
        <f t="shared" si="9"/>
        <v>3330.8559999999998</v>
      </c>
      <c r="X62">
        <f t="shared" si="10"/>
        <v>4030.5540000000001</v>
      </c>
      <c r="Y62">
        <f t="shared" si="11"/>
        <v>4618.3435000000009</v>
      </c>
      <c r="Z62" s="5">
        <f t="shared" si="12"/>
        <v>1913.4365833333334</v>
      </c>
    </row>
    <row r="63" spans="1:26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U63" s="5"/>
      <c r="Z63" s="5"/>
    </row>
    <row r="64" spans="1:26" x14ac:dyDescent="0.2">
      <c r="A64" s="4" t="s">
        <v>42</v>
      </c>
      <c r="B64">
        <v>1.93818</v>
      </c>
      <c r="C64">
        <v>350</v>
      </c>
      <c r="D64">
        <f>C64/B64</f>
        <v>180.58178290974007</v>
      </c>
      <c r="E64" s="3">
        <v>200</v>
      </c>
      <c r="F64" s="3">
        <f>E64/B64</f>
        <v>103.18959023413719</v>
      </c>
      <c r="G64" s="3">
        <v>35</v>
      </c>
      <c r="H64" s="3">
        <f t="shared" si="2"/>
        <v>67.836299999999994</v>
      </c>
      <c r="I64" s="3">
        <v>175</v>
      </c>
      <c r="J64" s="3">
        <f t="shared" si="3"/>
        <v>339.18150000000003</v>
      </c>
      <c r="K64" s="3">
        <v>500</v>
      </c>
      <c r="L64" s="3">
        <f t="shared" si="4"/>
        <v>969.09</v>
      </c>
      <c r="M64" s="3">
        <v>1100</v>
      </c>
      <c r="N64" s="3">
        <f t="shared" si="5"/>
        <v>2131.998</v>
      </c>
      <c r="O64" s="3">
        <v>1300</v>
      </c>
      <c r="P64" s="3">
        <f t="shared" si="6"/>
        <v>2519.634</v>
      </c>
      <c r="Q64" s="3">
        <v>1500</v>
      </c>
      <c r="R64" s="3">
        <f t="shared" si="7"/>
        <v>2907.27</v>
      </c>
      <c r="S64" s="3">
        <v>175</v>
      </c>
      <c r="T64">
        <f t="shared" si="1"/>
        <v>-282.16370000000001</v>
      </c>
      <c r="U64" s="5">
        <f t="shared" si="8"/>
        <v>-210.81849999999997</v>
      </c>
      <c r="V64">
        <f t="shared" si="13"/>
        <v>219.09000000000003</v>
      </c>
      <c r="W64">
        <f t="shared" si="9"/>
        <v>1181.998</v>
      </c>
      <c r="X64">
        <f t="shared" si="10"/>
        <v>1369.634</v>
      </c>
      <c r="Y64">
        <f t="shared" si="11"/>
        <v>1557.27</v>
      </c>
      <c r="Z64" s="5">
        <f t="shared" si="12"/>
        <v>639.16830000000004</v>
      </c>
    </row>
    <row r="65" spans="1:26" x14ac:dyDescent="0.2">
      <c r="A65" s="4" t="s">
        <v>43</v>
      </c>
      <c r="B65">
        <v>2.0122100000000001</v>
      </c>
      <c r="C65">
        <v>400</v>
      </c>
      <c r="D65">
        <f>C65/B65</f>
        <v>198.7864089732185</v>
      </c>
      <c r="E65" s="3">
        <v>200</v>
      </c>
      <c r="F65" s="3">
        <f>E65/B65</f>
        <v>99.39320448660925</v>
      </c>
      <c r="G65" s="3">
        <v>50</v>
      </c>
      <c r="H65" s="3">
        <f t="shared" si="2"/>
        <v>100.6105</v>
      </c>
      <c r="I65" s="3">
        <v>200</v>
      </c>
      <c r="J65" s="3">
        <f t="shared" si="3"/>
        <v>402.44200000000001</v>
      </c>
      <c r="K65" s="3">
        <v>600</v>
      </c>
      <c r="L65" s="3">
        <f t="shared" si="4"/>
        <v>1207.326</v>
      </c>
      <c r="M65" s="3">
        <v>1400</v>
      </c>
      <c r="N65" s="3">
        <f t="shared" si="5"/>
        <v>2817.0940000000001</v>
      </c>
      <c r="O65" s="3">
        <v>1700</v>
      </c>
      <c r="P65" s="3">
        <f t="shared" si="6"/>
        <v>3420.7570000000001</v>
      </c>
      <c r="Q65" s="3">
        <v>2000</v>
      </c>
      <c r="R65" s="3">
        <f t="shared" si="7"/>
        <v>4024.42</v>
      </c>
      <c r="S65" s="3">
        <v>200</v>
      </c>
      <c r="T65">
        <f t="shared" si="1"/>
        <v>-299.3895</v>
      </c>
      <c r="U65" s="5">
        <f t="shared" si="8"/>
        <v>-197.55799999999999</v>
      </c>
      <c r="V65">
        <f t="shared" si="13"/>
        <v>407.32600000000002</v>
      </c>
      <c r="W65">
        <f t="shared" si="9"/>
        <v>1817.0940000000001</v>
      </c>
      <c r="X65">
        <f t="shared" si="10"/>
        <v>2220.7570000000001</v>
      </c>
      <c r="Y65">
        <f t="shared" si="11"/>
        <v>2624.42</v>
      </c>
      <c r="Z65" s="5">
        <f t="shared" si="12"/>
        <v>1095.4415833333335</v>
      </c>
    </row>
    <row r="66" spans="1:26" x14ac:dyDescent="0.2">
      <c r="F66" s="3"/>
      <c r="H66" s="3"/>
      <c r="J66" s="3"/>
      <c r="L66" s="3"/>
      <c r="N66" s="3"/>
      <c r="P66" s="3"/>
      <c r="R66" s="3"/>
      <c r="U66" s="5"/>
      <c r="Z66" s="5"/>
    </row>
    <row r="67" spans="1:26" x14ac:dyDescent="0.2">
      <c r="A67" s="4" t="s">
        <v>44</v>
      </c>
      <c r="B67">
        <v>3.9503900000000001</v>
      </c>
      <c r="C67">
        <f>C64+C65</f>
        <v>750</v>
      </c>
      <c r="D67">
        <f>C67/B67</f>
        <v>189.85467257663166</v>
      </c>
      <c r="E67">
        <f>E64+E65</f>
        <v>400</v>
      </c>
      <c r="F67" s="3">
        <f>E67/B67</f>
        <v>101.25582537420355</v>
      </c>
      <c r="G67">
        <f>G64+G65</f>
        <v>85</v>
      </c>
      <c r="H67" s="3">
        <f t="shared" si="2"/>
        <v>335.78314999999998</v>
      </c>
      <c r="I67">
        <f>I64+I65</f>
        <v>375</v>
      </c>
      <c r="J67" s="3">
        <f>J64+J65</f>
        <v>741.62350000000004</v>
      </c>
      <c r="K67">
        <f>K64+K65</f>
        <v>1100</v>
      </c>
      <c r="L67" s="3">
        <f>L64+L65</f>
        <v>2176.4160000000002</v>
      </c>
      <c r="M67">
        <f>M64+M65</f>
        <v>2500</v>
      </c>
      <c r="N67" s="3">
        <f>N64+N65</f>
        <v>4949.0920000000006</v>
      </c>
      <c r="O67">
        <f>O64+O65</f>
        <v>3000</v>
      </c>
      <c r="P67" s="3">
        <f>P64+P65</f>
        <v>5940.3909999999996</v>
      </c>
      <c r="Q67">
        <f>Q64+Q65</f>
        <v>3500</v>
      </c>
      <c r="R67">
        <f>R64+R65</f>
        <v>6931.6900000000005</v>
      </c>
      <c r="S67">
        <f>S64+S65</f>
        <v>375</v>
      </c>
      <c r="T67">
        <f t="shared" si="1"/>
        <v>-414.21685000000002</v>
      </c>
      <c r="U67" s="5">
        <f t="shared" si="8"/>
        <v>-408.37649999999996</v>
      </c>
      <c r="V67">
        <f t="shared" si="13"/>
        <v>626.41600000000017</v>
      </c>
      <c r="W67">
        <f t="shared" si="9"/>
        <v>2999.0920000000006</v>
      </c>
      <c r="X67">
        <f t="shared" si="10"/>
        <v>3590.3909999999996</v>
      </c>
      <c r="Y67">
        <f t="shared" si="11"/>
        <v>4181.6900000000005</v>
      </c>
      <c r="Z67" s="5">
        <f t="shared" si="12"/>
        <v>1762.4992750000001</v>
      </c>
    </row>
    <row r="68" spans="1:26" x14ac:dyDescent="0.2">
      <c r="F68" s="3"/>
    </row>
    <row r="69" spans="1:26" x14ac:dyDescent="0.2">
      <c r="A69" s="4" t="s">
        <v>71</v>
      </c>
      <c r="B69">
        <f>SUM(B4:B17)+B26+B32+B38+B44+B50+B56+B62+B67</f>
        <v>99.782740000000004</v>
      </c>
      <c r="F69" s="3"/>
    </row>
    <row r="70" spans="1:26" x14ac:dyDescent="0.2">
      <c r="F70" s="3"/>
    </row>
    <row r="71" spans="1:26" x14ac:dyDescent="0.2">
      <c r="A71" s="4"/>
      <c r="F71" s="3"/>
    </row>
    <row r="72" spans="1:26" x14ac:dyDescent="0.2">
      <c r="F72" s="3"/>
    </row>
    <row r="73" spans="1:26" x14ac:dyDescent="0.2">
      <c r="A73" s="1"/>
      <c r="F73" s="3"/>
    </row>
    <row r="74" spans="1:26" x14ac:dyDescent="0.2">
      <c r="F74" s="3"/>
    </row>
    <row r="75" spans="1:26" x14ac:dyDescent="0.2">
      <c r="F7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2024-02-13T12:41:42Z</dcterms:created>
  <dcterms:modified xsi:type="dcterms:W3CDTF">2024-02-22T23:02:17Z</dcterms:modified>
</cp:coreProperties>
</file>