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53222"/>
  <mc:AlternateContent xmlns:mc="http://schemas.openxmlformats.org/markup-compatibility/2006">
    <mc:Choice Requires="x15">
      <x15ac:absPath xmlns:x15ac="http://schemas.microsoft.com/office/spreadsheetml/2010/11/ac" url="C:\Users\fmoreira\Dropbox\Work\conferences\dsn-2016\"/>
    </mc:Choice>
  </mc:AlternateContent>
  <bookViews>
    <workbookView xWindow="7020" yWindow="0" windowWidth="13470" windowHeight="7755"/>
  </bookViews>
  <sheets>
    <sheet name="Introduction" sheetId="7" r:id="rId1"/>
    <sheet name="Cover" sheetId="9" r:id="rId2"/>
    <sheet name="Hazard Log" sheetId="1" r:id="rId3"/>
    <sheet name="SRAC" sheetId="5" r:id="rId4"/>
    <sheet name="Dashboard" sheetId="8" r:id="rId5"/>
    <sheet name="Configuration" sheetId="3" r:id="rId6"/>
  </sheets>
  <externalReferences>
    <externalReference r:id="rId7"/>
    <externalReference r:id="rId8"/>
    <externalReference r:id="rId9"/>
  </externalReferences>
  <definedNames>
    <definedName name="__2">'[1]Int. CIL &amp; Rel-Rev Strategy'!#REF!</definedName>
    <definedName name="_2">'[2]Int. CIL &amp; Rel-Rev Strategy'!#REF!</definedName>
    <definedName name="_Hlk437855208" localSheetId="0">Introduction!#REF!</definedName>
    <definedName name="_Ref434049230" localSheetId="5">Configuration!$J$4</definedName>
    <definedName name="Action_States">Configuration!$D$13:$D$15</definedName>
    <definedName name="Broadly">Configuration!$D$5:$D$6</definedName>
    <definedName name="CM">Cover!$C$12:$E$12</definedName>
    <definedName name="Consequence">Configuration!$H$5:$H$9</definedName>
    <definedName name="CSW_CellPrepTime">#REF!</definedName>
    <definedName name="DWIND_Folder">#REF!</definedName>
    <definedName name="Hazard_state">Configuration!$A$3:$A$7</definedName>
    <definedName name="IssueTypeStatusLookup">[3]Lookup!$A$4:$B$12</definedName>
    <definedName name="Likelihood">Configuration!$F$5:$F$9</definedName>
    <definedName name="PM">Cover!$C$11:$E$11</definedName>
    <definedName name="ProjectCode">Cover!$D$4</definedName>
    <definedName name="RiskRanking">Configuration!$J$5:$P$11</definedName>
    <definedName name="Slicer_Project_Code">#N/A</definedName>
    <definedName name="Slicer_Project_State">#N/A</definedName>
    <definedName name="SPAE">Cover!$C$13:$E$13</definedName>
    <definedName name="SpecUpdateLookup">[3]Lookup!$A$15:$B$16</definedName>
    <definedName name="SRAC_States">Configuration!$F$13:$F$14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 i="8" l="1"/>
  <c r="Q11" i="8"/>
  <c r="Q10" i="8"/>
  <c r="Q9" i="8"/>
  <c r="Q8" i="8"/>
  <c r="Q7" i="8"/>
  <c r="Q6" i="8"/>
  <c r="P11" i="8"/>
  <c r="O11" i="8"/>
  <c r="N11" i="8"/>
  <c r="M11" i="8"/>
  <c r="L11" i="8"/>
  <c r="D11" i="8"/>
  <c r="E11" i="8"/>
  <c r="F11" i="8"/>
  <c r="G11" i="8"/>
  <c r="H11" i="8"/>
  <c r="C11" i="8"/>
  <c r="H7" i="8"/>
  <c r="H8" i="8"/>
  <c r="H9" i="8"/>
  <c r="H10" i="8"/>
  <c r="H6" i="8"/>
  <c r="D1" i="5"/>
  <c r="E1" i="1"/>
  <c r="L20" i="1"/>
  <c r="Q20" i="1"/>
  <c r="R20" i="1"/>
  <c r="L19" i="1"/>
  <c r="Q19" i="1"/>
  <c r="R19" i="1"/>
  <c r="V19" i="1"/>
  <c r="L18" i="1"/>
  <c r="Q18" i="1"/>
  <c r="R18" i="1"/>
  <c r="V18" i="1"/>
  <c r="L17" i="1"/>
  <c r="Q17" i="1"/>
  <c r="R17" i="1"/>
  <c r="V17" i="1"/>
  <c r="L16" i="1"/>
  <c r="Q16" i="1"/>
  <c r="R16" i="1"/>
  <c r="V16" i="1"/>
  <c r="L6" i="8" l="1"/>
  <c r="M6" i="8"/>
  <c r="N6" i="8"/>
  <c r="O6" i="8"/>
  <c r="P6" i="8"/>
  <c r="L7" i="8"/>
  <c r="M7" i="8"/>
  <c r="N7" i="8"/>
  <c r="O7" i="8"/>
  <c r="P7" i="8"/>
  <c r="L8" i="8"/>
  <c r="M8" i="8"/>
  <c r="N8" i="8"/>
  <c r="O8" i="8"/>
  <c r="P8" i="8"/>
  <c r="L9" i="8"/>
  <c r="M9" i="8"/>
  <c r="N9" i="8"/>
  <c r="O9" i="8"/>
  <c r="P9" i="8"/>
  <c r="L10" i="8"/>
  <c r="M10" i="8"/>
  <c r="N10" i="8"/>
  <c r="O10" i="8"/>
  <c r="P10" i="8"/>
  <c r="G10" i="8"/>
  <c r="F10" i="8"/>
  <c r="E10" i="8"/>
  <c r="D10" i="8"/>
  <c r="C10" i="8"/>
  <c r="G9" i="8"/>
  <c r="F9" i="8"/>
  <c r="E9" i="8"/>
  <c r="D9" i="8"/>
  <c r="C9" i="8"/>
  <c r="G8" i="8"/>
  <c r="F8" i="8"/>
  <c r="E8" i="8"/>
  <c r="D8" i="8"/>
  <c r="C8" i="8"/>
  <c r="G7" i="8"/>
  <c r="F7" i="8"/>
  <c r="E7" i="8"/>
  <c r="D7" i="8"/>
  <c r="C7" i="8"/>
  <c r="G6" i="8"/>
  <c r="F6" i="8"/>
  <c r="E6" i="8"/>
  <c r="D6" i="8"/>
  <c r="C6" i="8"/>
  <c r="R8" i="1" l="1"/>
  <c r="R9" i="1"/>
  <c r="R10" i="1"/>
  <c r="R11" i="1"/>
  <c r="R12" i="1"/>
  <c r="R13" i="1"/>
  <c r="R14" i="1"/>
  <c r="R15" i="1"/>
  <c r="Q8" i="1"/>
  <c r="Q9" i="1"/>
  <c r="Q10" i="1"/>
  <c r="Q11" i="1"/>
  <c r="Q12" i="1"/>
  <c r="Q13" i="1"/>
  <c r="Q14" i="1"/>
  <c r="Q15" i="1"/>
  <c r="V8" i="1" l="1"/>
  <c r="V9" i="1"/>
  <c r="V10" i="1"/>
  <c r="V11" i="1"/>
  <c r="V12" i="1"/>
  <c r="V13" i="1"/>
  <c r="V14" i="1"/>
  <c r="V15" i="1"/>
  <c r="L8" i="1" l="1"/>
  <c r="L9" i="1"/>
  <c r="L10" i="1"/>
  <c r="L11" i="1"/>
  <c r="L12" i="1"/>
  <c r="L13" i="1"/>
  <c r="L14" i="1"/>
  <c r="L15" i="1"/>
</calcChain>
</file>

<file path=xl/sharedStrings.xml><?xml version="1.0" encoding="utf-8"?>
<sst xmlns="http://schemas.openxmlformats.org/spreadsheetml/2006/main" count="283" uniqueCount="184">
  <si>
    <t>Actions</t>
  </si>
  <si>
    <t>Notes</t>
  </si>
  <si>
    <t>Origin</t>
  </si>
  <si>
    <t xml:space="preserve">Hazard identifier  </t>
  </si>
  <si>
    <t>Hazard title</t>
  </si>
  <si>
    <t>Hazard descripton</t>
  </si>
  <si>
    <t>Hazard consequence</t>
  </si>
  <si>
    <t>Hazard cause(s)</t>
  </si>
  <si>
    <t>Broadly acceptable</t>
  </si>
  <si>
    <t>Risk ranking</t>
  </si>
  <si>
    <t>State</t>
  </si>
  <si>
    <t>Risk evaluation principle(s)</t>
  </si>
  <si>
    <t>Risk evaluation documents</t>
  </si>
  <si>
    <t>Existing safety measures</t>
  </si>
  <si>
    <t>SR ID</t>
  </si>
  <si>
    <t>SR Title</t>
  </si>
  <si>
    <t>Actor Responsible</t>
  </si>
  <si>
    <t>Demonstration method</t>
  </si>
  <si>
    <t>Demonstration state</t>
  </si>
  <si>
    <t>Demonstration 
evidence</t>
  </si>
  <si>
    <t>Assumptions</t>
  </si>
  <si>
    <t xml:space="preserve">Other actions </t>
  </si>
  <si>
    <t>Action</t>
  </si>
  <si>
    <t>Responsible</t>
  </si>
  <si>
    <t>Target date</t>
  </si>
  <si>
    <t>Status</t>
  </si>
  <si>
    <t>Last edited on:</t>
  </si>
  <si>
    <t>Last edited by:</t>
  </si>
  <si>
    <t>Open</t>
  </si>
  <si>
    <t>Controlled</t>
  </si>
  <si>
    <t>Closed</t>
  </si>
  <si>
    <t>Transferred</t>
  </si>
  <si>
    <t>Cancelled</t>
  </si>
  <si>
    <t>Hazard identifier</t>
  </si>
  <si>
    <t>A short description of the hazard, which is meaningful enough to convey the essential nature of the hazard to the reader.</t>
  </si>
  <si>
    <t>A longer description of the hazard, which is sufficiently precise that one could take any potential state of the system and its environment and say whether the hazard was exhibited or not.</t>
  </si>
  <si>
    <t xml:space="preserve">Hazard consequence </t>
  </si>
  <si>
    <t>The ultimate accident consequences of the hazard. It is important to also document the critical events that will result in the escalation of the hazard consequences, as safety requirements to minimise the rate of occurrence of these events might be necessary (as well as mitigation of accident consequences).</t>
  </si>
  <si>
    <t xml:space="preserve">Hazard cause(s) </t>
  </si>
  <si>
    <t>Each hazard might have a number of different causes. Many safety requirements would map to the hazard at the causal level.</t>
  </si>
  <si>
    <t>The activity that resulted in the identification of the hazard.</t>
  </si>
  <si>
    <t xml:space="preserve">Broadly acceptable </t>
  </si>
  <si>
    <t xml:space="preserve">Risk ranking </t>
  </si>
  <si>
    <t xml:space="preserve">Risk evaluation documents </t>
  </si>
  <si>
    <t>References to any documents containing further information about the risk evaluation of this hazard.</t>
  </si>
  <si>
    <t>A list, possibly empty, of existing safety measures that act to control the risk associated with this hazard.</t>
  </si>
  <si>
    <t>The means by which compliance with the safety requirement has been demonstrated or will be demonstrated, typically, by reference to a test or survey activity.</t>
  </si>
  <si>
    <t xml:space="preserve">System assumptions identified during the risk assessment process. </t>
  </si>
  <si>
    <t>Details (see below) of any actions that have been taken to progress the hazard but which are not concerned with implementing safety measures, for example, actions to confirm assumptions.</t>
  </si>
  <si>
    <t xml:space="preserve">Action </t>
  </si>
  <si>
    <t>A description of the action.</t>
  </si>
  <si>
    <t xml:space="preserve">Responsible </t>
  </si>
  <si>
    <t>The person responsible for completing the action.</t>
  </si>
  <si>
    <t xml:space="preserve">Target date </t>
  </si>
  <si>
    <t>The target date for completion of the action, if not complete.</t>
  </si>
  <si>
    <t xml:space="preserve">Status </t>
  </si>
  <si>
    <t>An indication of whether or not the action has been completed.</t>
  </si>
  <si>
    <t xml:space="preserve">Notes </t>
  </si>
  <si>
    <t>Any other information about the hazard considered useful to the users of the hazard record.</t>
  </si>
  <si>
    <t>Broadly</t>
  </si>
  <si>
    <t>Yes</t>
  </si>
  <si>
    <t>No</t>
  </si>
  <si>
    <t>Justification if  broadly acceptable</t>
  </si>
  <si>
    <t>One of Frequent or almost certain; Likely; Possible; Unlikely; or Rare.</t>
  </si>
  <si>
    <t>Frequent or almost certain</t>
  </si>
  <si>
    <t>Likely</t>
  </si>
  <si>
    <t>Possible</t>
  </si>
  <si>
    <t>Unlikely</t>
  </si>
  <si>
    <t>Rare</t>
  </si>
  <si>
    <t>Likelihood</t>
  </si>
  <si>
    <t>One of Insignificant; Minor; Moderate; Major; Catastrophic.</t>
  </si>
  <si>
    <t>Consequence</t>
  </si>
  <si>
    <t>Insignificant</t>
  </si>
  <si>
    <t>Minor</t>
  </si>
  <si>
    <t>Moderate</t>
  </si>
  <si>
    <t>Major</t>
  </si>
  <si>
    <t>Catastrophic</t>
  </si>
  <si>
    <t>Frequency / Consequence</t>
  </si>
  <si>
    <t>Tolerable</t>
  </si>
  <si>
    <t>Undesirable</t>
  </si>
  <si>
    <t>Intolerable</t>
  </si>
  <si>
    <t>Negligible</t>
  </si>
  <si>
    <t>Risk ranking matrix</t>
  </si>
  <si>
    <r>
      <t>The initial status assigned immediately after a hazard has been identified.</t>
    </r>
    <r>
      <rPr>
        <b/>
        <sz val="9.5"/>
        <color theme="1"/>
        <rFont val="Arial"/>
        <family val="2"/>
      </rPr>
      <t xml:space="preserve"> </t>
    </r>
  </si>
  <si>
    <t xml:space="preserve">he risk evaluation process has been completed and safety requirements have been established which are sufficient to control risk to an acceptable level. </t>
  </si>
  <si>
    <r>
      <t>The potential hazards have been determined not to be an actual hazard or to be wholly contained within another hazard so no further action is necessary.</t>
    </r>
    <r>
      <rPr>
        <b/>
        <sz val="9.5"/>
        <color theme="1"/>
        <rFont val="Arial"/>
        <family val="2"/>
      </rPr>
      <t xml:space="preserve"> </t>
    </r>
  </si>
  <si>
    <t xml:space="preserve">The hazard has been transferred to another actor who now takes the lead in delivering the associated safety requirements for controlling the risk of the hazard. The proposer retains responsibility for managing the hazard. </t>
  </si>
  <si>
    <t>Compliance with all safety requirements related to the hazard has been demonstrated and any other actions associated with the hazard have been satisfactorily completed and so no further action is required.</t>
  </si>
  <si>
    <t>Hazard state</t>
  </si>
  <si>
    <t xml:space="preserve">An indication of the state of the hazard towards closure.  One of open, controlled, cancelled, closed or transferred. </t>
  </si>
  <si>
    <t xml:space="preserve">The ‘actor’, which will typically be an organisation / person assigned responsibility for 
managing the hazard.  This will be the proposer unless and until transferred to another actor, as set out in clause 1.2.2 of Annex I of the regulation. </t>
  </si>
  <si>
    <t xml:space="preserve">References to any documents, such as test reports, containing further information about the demonstration of this safety requirement. </t>
  </si>
  <si>
    <t>Action States</t>
  </si>
  <si>
    <t>Pending input</t>
  </si>
  <si>
    <t>Final severity level</t>
  </si>
  <si>
    <t>Final risk ranking</t>
  </si>
  <si>
    <t>Risk rank after the additional safety requirements</t>
  </si>
  <si>
    <t>Additional safety measure</t>
  </si>
  <si>
    <t>SRAC</t>
  </si>
  <si>
    <t>SRAC Description</t>
  </si>
  <si>
    <t>Pending</t>
  </si>
  <si>
    <t>Demonstrated</t>
  </si>
  <si>
    <t>SRAC States</t>
  </si>
  <si>
    <t>asd</t>
  </si>
  <si>
    <t>ccccc</t>
  </si>
  <si>
    <t>An indication of whether or not compliance with the safety requirement has been demonstrated.
Look-up to SRAC table.</t>
  </si>
  <si>
    <t>NOTES:</t>
  </si>
  <si>
    <t>Cover</t>
  </si>
  <si>
    <t>This worksheet</t>
  </si>
  <si>
    <t>Generic Hazard Log</t>
  </si>
  <si>
    <t>This document presents a generic hazard log compliant both with EN50126-2:2007 and CSM-RA.</t>
  </si>
  <si>
    <t>Workbook contents:</t>
  </si>
  <si>
    <t>Hazard Log</t>
  </si>
  <si>
    <t>Configuration</t>
  </si>
  <si>
    <t>Configuration of lists and risk matrix.</t>
  </si>
  <si>
    <t xml:space="preserve"> </t>
  </si>
  <si>
    <t>Risk map before additional measures</t>
  </si>
  <si>
    <t>Risk map AFTER additional measures</t>
  </si>
  <si>
    <t>Severity level</t>
  </si>
  <si>
    <t>Final likelihood of happening</t>
  </si>
  <si>
    <t>Likelihood of happening</t>
  </si>
  <si>
    <t>Risk rank</t>
  </si>
  <si>
    <t>IDENTIFICATION</t>
    <phoneticPr fontId="0" type="noConversion"/>
  </si>
  <si>
    <t>PROJECT NAME:</t>
  </si>
  <si>
    <t>Certification of Critical Systems</t>
  </si>
  <si>
    <t>PROJECT CODE:</t>
    <phoneticPr fontId="0" type="noConversion"/>
  </si>
  <si>
    <t>CECRIS</t>
  </si>
  <si>
    <t>VCS REPOSITORY:</t>
  </si>
  <si>
    <t>REFERENCE:</t>
    <phoneticPr fontId="0" type="noConversion"/>
  </si>
  <si>
    <t>ROLE:</t>
    <phoneticPr fontId="0" type="noConversion"/>
  </si>
  <si>
    <t>NAME:</t>
    <phoneticPr fontId="0" type="noConversion"/>
  </si>
  <si>
    <t>SIGNATURE:</t>
    <phoneticPr fontId="0" type="noConversion"/>
  </si>
  <si>
    <t>DATE:</t>
    <phoneticPr fontId="0" type="noConversion"/>
  </si>
  <si>
    <t>Francisco Moreira</t>
  </si>
  <si>
    <t xml:space="preserve"> </t>
    <phoneticPr fontId="0" type="noConversion"/>
  </si>
  <si>
    <t>VERSION</t>
    <phoneticPr fontId="0" type="noConversion"/>
  </si>
  <si>
    <t>DATE</t>
    <phoneticPr fontId="0" type="noConversion"/>
  </si>
  <si>
    <t>DESCRIPTION</t>
    <phoneticPr fontId="0" type="noConversion"/>
  </si>
  <si>
    <t>AUTHOR</t>
    <phoneticPr fontId="0" type="noConversion"/>
  </si>
  <si>
    <t>-</t>
  </si>
  <si>
    <t>©2015 Copyright CRITICAL Software S.A. All Rights Reserved.</t>
  </si>
  <si>
    <t>Prepared by</t>
  </si>
  <si>
    <t>Verified by</t>
  </si>
  <si>
    <t>Approved by</t>
  </si>
  <si>
    <t>Purpose</t>
  </si>
  <si>
    <t>Hazard Log contents</t>
  </si>
  <si>
    <t>A unique identifier for the hazard. The identifier should not be changed or reused.</t>
  </si>
  <si>
    <t>‘Yes’ or ‘No’. Where the answer is yes, a justification of the reasons for the decision.</t>
  </si>
  <si>
    <t xml:space="preserve">Demonstration state </t>
  </si>
  <si>
    <t>Hazard description</t>
  </si>
  <si>
    <t xml:space="preserve">Risk evaluation principle(s) </t>
  </si>
  <si>
    <t>The overall results of ranking the hazard. The ranking is calculated automatically.</t>
  </si>
  <si>
    <t>The risk acceptance principle or principles being used to accept the hazard.  It might be that principles need to be associated to specific causes.  
One of Codes of Practice, Reference System, or Explicit estimation</t>
  </si>
  <si>
    <t>A safety requirement/measure. Look-up to SRAC table.</t>
  </si>
  <si>
    <t>Likelihood of happening considering that the additional safety requirement is applied.
One of Frequent or almost certain; Likely; Possible; Unlikely; or Rare.</t>
  </si>
  <si>
    <t>Severity level considering that the additional safety requirement is applied.
One of Insignificant; Minor; Moderate; Major; Catastrophic.</t>
  </si>
  <si>
    <t>The overall results of ranking the hazard considering that the additional safety requirement is applied. The ranking is calculated automatically.</t>
  </si>
  <si>
    <t>The generic hazard log table.
See below for content explanation.</t>
  </si>
  <si>
    <t>SRAC ID from the  SRAC list.</t>
  </si>
  <si>
    <t>Details of any safety requirements or measures associated with the hazards.</t>
  </si>
  <si>
    <t>Table to register the identified additional safety requirements of measures, i.e. the Safety-Related Application Conditions (SRACs).
See below for content explanation.</t>
  </si>
  <si>
    <t>Project:</t>
  </si>
  <si>
    <t>&lt;date&gt;</t>
  </si>
  <si>
    <t>&lt;person name&gt;</t>
  </si>
  <si>
    <t>Safety-Related Application Conditions (SRACs)</t>
  </si>
  <si>
    <t>A unique identifier for the SRAC. The identifier should not be changed or reused.</t>
  </si>
  <si>
    <t>Safety requirement/measure title.</t>
  </si>
  <si>
    <t>SRAC Title</t>
  </si>
  <si>
    <t>SRAC ID</t>
  </si>
  <si>
    <t>An indication of whether or not compliance with the safety requirement has been demonstrated.
One of Pending; or Demonstrated.</t>
  </si>
  <si>
    <t xml:space="preserve">Safety requirement/measure description.
Examples of measures taken to reduce the computed risk: 
-  introduction of a safety or monitoring system; 
-  introduction of design measures; 
-  computational evidence and/or representative testing; 
-  operational measures; 
-  maintenance measures. 
Analyses  made  should  take  into  account  any  limitations,  accuracy  of  the  information,  and  may  also include confidence levels on data and sensitivity analysis. </t>
  </si>
  <si>
    <t>Introduction</t>
  </si>
  <si>
    <t>Cover for the Hazard Log</t>
  </si>
  <si>
    <t>Dashboard</t>
  </si>
  <si>
    <t>Heat map of risk before and after the introduction of additional safety requirements or measures.</t>
  </si>
  <si>
    <t>The hazard log is used for hazard management throughout the project lifecycle. The hazard log is an ongoing tool used to manage hazards by:
a) logging all identified hazards; 
b) recording the identification and development of appropriate controls;
c) documenting defined safety requirements;
d) providing traceability to supporting evidence;
e) recording changes to hazard records or controls along with any justification for the change.</t>
  </si>
  <si>
    <t>First version</t>
  </si>
  <si>
    <t>HZ-01</t>
  </si>
  <si>
    <t>HZ-02</t>
  </si>
  <si>
    <t>First hazard</t>
  </si>
  <si>
    <t>Second hazard</t>
  </si>
  <si>
    <t>Total number of hazards:</t>
  </si>
  <si>
    <t>This work has been partially supported by the European Project FP7-2012-324334-CECRIS (CErtification of CRItical Systems) Grant Agreement no.: 324334 IAPP Marie Curie Action, 7th Framework Program http://www.cecris-project.eu</t>
  </si>
  <si>
    <t xml:space="preserve">No commercial use of this template is permitted without previous request sent to cecris@criticalsoftware.com. </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</si>
</sst>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Calibri"/>
      <family val="2"/>
      <scheme val="minor"/>
    </font>
    <font>
      <b/>
      <sz val="11"/>
      <color theme="1"/>
      <name val="Calibri"/>
      <family val="2"/>
      <scheme val="minor"/>
    </font>
    <font>
      <b/>
      <sz val="11"/>
      <color theme="0"/>
      <name val="Calibri"/>
      <family val="2"/>
      <scheme val="minor"/>
    </font>
    <font>
      <sz val="8"/>
      <color rgb="FF000000"/>
      <name val="Arial"/>
      <family val="2"/>
    </font>
    <font>
      <b/>
      <sz val="8"/>
      <color rgb="FF000000"/>
      <name val="Arial"/>
      <family val="2"/>
    </font>
    <font>
      <b/>
      <sz val="8"/>
      <color rgb="FFFFFFFF"/>
      <name val="Arial"/>
      <family val="2"/>
    </font>
    <font>
      <sz val="9.5"/>
      <color theme="1"/>
      <name val="Arial"/>
      <family val="2"/>
    </font>
    <font>
      <b/>
      <sz val="9.5"/>
      <color theme="1"/>
      <name val="Arial"/>
      <family val="2"/>
    </font>
    <font>
      <sz val="10"/>
      <name val="Arial"/>
      <family val="2"/>
    </font>
    <font>
      <sz val="22"/>
      <name val="Arial"/>
      <family val="2"/>
    </font>
    <font>
      <sz val="8"/>
      <name val="Arial"/>
      <family val="2"/>
    </font>
    <font>
      <sz val="10"/>
      <color theme="0"/>
      <name val="Arial"/>
      <family val="2"/>
    </font>
    <font>
      <b/>
      <sz val="10"/>
      <name val="Arial"/>
      <family val="2"/>
    </font>
    <font>
      <sz val="10"/>
      <name val="Franklin Gothic Medium Cond"/>
      <family val="2"/>
    </font>
    <font>
      <sz val="9"/>
      <name val="Franklin Gothic Medium Cond"/>
      <family val="2"/>
    </font>
    <font>
      <sz val="10"/>
      <color indexed="9"/>
      <name val="Arial"/>
      <family val="2"/>
    </font>
    <font>
      <sz val="10"/>
      <color rgb="FFA50D12"/>
      <name val="Arial"/>
      <family val="2"/>
    </font>
    <font>
      <u/>
      <sz val="10"/>
      <color theme="10"/>
      <name val="Arial"/>
      <family val="2"/>
    </font>
    <font>
      <i/>
      <sz val="10"/>
      <color indexed="12"/>
      <name val="Arial"/>
      <family val="2"/>
    </font>
    <font>
      <b/>
      <sz val="10"/>
      <color theme="0"/>
      <name val="Arial"/>
      <family val="2"/>
    </font>
    <font>
      <b/>
      <sz val="12"/>
      <color theme="1"/>
      <name val="Calibri"/>
      <family val="2"/>
      <scheme val="minor"/>
    </font>
    <font>
      <b/>
      <sz val="22"/>
      <color theme="1"/>
      <name val="Calibri"/>
      <family val="2"/>
      <scheme val="minor"/>
    </font>
    <font>
      <b/>
      <sz val="26"/>
      <color theme="1"/>
      <name val="Calibri"/>
      <family val="2"/>
      <scheme val="minor"/>
    </font>
    <font>
      <sz val="26"/>
      <color theme="1"/>
      <name val="Calibri"/>
      <family val="2"/>
      <scheme val="minor"/>
    </font>
    <font>
      <sz val="12"/>
      <color theme="1"/>
      <name val="Calibri"/>
      <family val="2"/>
      <scheme val="minor"/>
    </font>
    <font>
      <sz val="22"/>
      <color theme="1"/>
      <name val="Calibri"/>
      <family val="2"/>
      <scheme val="minor"/>
    </font>
    <font>
      <sz val="8"/>
      <color theme="0" tint="-0.499984740745262"/>
      <name val="Arial"/>
      <family val="2"/>
    </font>
    <font>
      <b/>
      <sz val="8"/>
      <color theme="0" tint="-0.499984740745262"/>
      <name val="Arial"/>
      <family val="2"/>
    </font>
  </fonts>
  <fills count="6">
    <fill>
      <patternFill patternType="none"/>
    </fill>
    <fill>
      <patternFill patternType="gray125"/>
    </fill>
    <fill>
      <patternFill patternType="solid">
        <fgColor theme="6"/>
        <bgColor theme="6"/>
      </patternFill>
    </fill>
    <fill>
      <patternFill patternType="solid">
        <fgColor rgb="FFA50D12"/>
        <bgColor indexed="64"/>
      </patternFill>
    </fill>
    <fill>
      <patternFill patternType="solid">
        <fgColor rgb="FFBFBFBF"/>
        <bgColor indexed="64"/>
      </patternFill>
    </fill>
    <fill>
      <patternFill patternType="solid">
        <fgColor theme="0" tint="-0.14999847407452621"/>
        <bgColor theme="0" tint="-0.14999847407452621"/>
      </patternFill>
    </fill>
  </fills>
  <borders count="26">
    <border>
      <left/>
      <right/>
      <top/>
      <bottom/>
      <diagonal/>
    </border>
    <border>
      <left/>
      <right/>
      <top/>
      <bottom style="medium">
        <color rgb="FF766A62"/>
      </bottom>
      <diagonal/>
    </border>
    <border>
      <left/>
      <right/>
      <top/>
      <bottom style="medium">
        <color indexed="64"/>
      </bottom>
      <diagonal/>
    </border>
    <border>
      <left/>
      <right/>
      <top style="medium">
        <color theme="1"/>
      </top>
      <bottom style="medium">
        <color theme="1"/>
      </bottom>
      <diagonal/>
    </border>
    <border>
      <left style="medium">
        <color rgb="FFA50D12"/>
      </left>
      <right/>
      <top style="medium">
        <color rgb="FFA50D12"/>
      </top>
      <bottom/>
      <diagonal/>
    </border>
    <border>
      <left/>
      <right/>
      <top style="medium">
        <color rgb="FFA50D12"/>
      </top>
      <bottom/>
      <diagonal/>
    </border>
    <border>
      <left style="medium">
        <color rgb="FFA50D12"/>
      </left>
      <right/>
      <top/>
      <bottom style="medium">
        <color rgb="FF766A62"/>
      </bottom>
      <diagonal/>
    </border>
    <border>
      <left/>
      <right/>
      <top style="medium">
        <color indexed="64"/>
      </top>
      <bottom/>
      <diagonal/>
    </border>
    <border>
      <left style="thick">
        <color theme="0" tint="-4.9989318521683403E-2"/>
      </left>
      <right/>
      <top style="medium">
        <color theme="1"/>
      </top>
      <bottom style="medium">
        <color theme="1"/>
      </bottom>
      <diagonal/>
    </border>
    <border>
      <left/>
      <right style="thick">
        <color theme="0" tint="-4.9989318521683403E-2"/>
      </right>
      <top style="medium">
        <color theme="1"/>
      </top>
      <bottom style="medium">
        <color theme="1"/>
      </bottom>
      <diagonal/>
    </border>
    <border>
      <left/>
      <right/>
      <top/>
      <bottom style="medium">
        <color theme="1"/>
      </bottom>
      <diagonal/>
    </border>
    <border>
      <left/>
      <right/>
      <top/>
      <bottom style="thin">
        <color rgb="FF808080"/>
      </bottom>
      <diagonal/>
    </border>
    <border>
      <left/>
      <right/>
      <top/>
      <bottom style="thin">
        <color indexed="64"/>
      </bottom>
      <diagonal/>
    </border>
    <border>
      <left/>
      <right/>
      <top style="thin">
        <color rgb="FF808080"/>
      </top>
      <bottom/>
      <diagonal/>
    </border>
    <border>
      <left/>
      <right/>
      <top style="thin">
        <color rgb="FF808080"/>
      </top>
      <bottom style="thin">
        <color rgb="FF808080"/>
      </bottom>
      <diagonal/>
    </border>
    <border>
      <left/>
      <right/>
      <top/>
      <bottom style="thin">
        <color indexed="25"/>
      </bottom>
      <diagonal/>
    </border>
    <border>
      <left style="thin">
        <color indexed="25"/>
      </left>
      <right/>
      <top style="thin">
        <color indexed="25"/>
      </top>
      <bottom/>
      <diagonal/>
    </border>
    <border>
      <left/>
      <right/>
      <top style="thin">
        <color indexed="25"/>
      </top>
      <bottom/>
      <diagonal/>
    </border>
    <border>
      <left/>
      <right style="thin">
        <color indexed="25"/>
      </right>
      <top style="thin">
        <color indexed="25"/>
      </top>
      <bottom/>
      <diagonal/>
    </border>
    <border>
      <left/>
      <right/>
      <top/>
      <bottom style="thin">
        <color indexed="23"/>
      </bottom>
      <diagonal/>
    </border>
    <border>
      <left/>
      <right/>
      <top style="thin">
        <color indexed="23"/>
      </top>
      <bottom style="thin">
        <color indexed="23"/>
      </bottom>
      <diagonal/>
    </border>
    <border>
      <left style="medium">
        <color theme="0" tint="-0.14996795556505021"/>
      </left>
      <right style="medium">
        <color theme="0" tint="-0.14996795556505021"/>
      </right>
      <top style="medium">
        <color theme="0" tint="-0.14996795556505021"/>
      </top>
      <bottom style="medium">
        <color theme="0" tint="-0.14996795556505021"/>
      </bottom>
      <diagonal/>
    </border>
    <border>
      <left style="medium">
        <color theme="0" tint="-0.14996795556505021"/>
      </left>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right style="medium">
        <color theme="0" tint="-0.14996795556505021"/>
      </right>
      <top style="medium">
        <color theme="0" tint="-0.14996795556505021"/>
      </top>
      <bottom style="medium">
        <color theme="0" tint="-0.14996795556505021"/>
      </bottom>
      <diagonal/>
    </border>
    <border>
      <left style="medium">
        <color theme="0" tint="-0.14996795556505021"/>
      </left>
      <right style="medium">
        <color theme="0" tint="-0.14996795556505021"/>
      </right>
      <top style="medium">
        <color theme="0" tint="-0.14996795556505021"/>
      </top>
      <bottom/>
      <diagonal/>
    </border>
  </borders>
  <cellStyleXfs count="3">
    <xf numFmtId="0" fontId="0" fillId="0" borderId="0"/>
    <xf numFmtId="0" fontId="8" fillId="0" borderId="0"/>
    <xf numFmtId="0" fontId="17" fillId="0" borderId="0" applyNumberFormat="0" applyFill="0" applyBorder="0" applyAlignment="0" applyProtection="0"/>
  </cellStyleXfs>
  <cellXfs count="110">
    <xf numFmtId="0" fontId="0" fillId="0" borderId="0" xfId="0"/>
    <xf numFmtId="0" fontId="0" fillId="0" borderId="0" xfId="0" applyAlignment="1">
      <alignment vertical="top"/>
    </xf>
    <xf numFmtId="0" fontId="1" fillId="0" borderId="0" xfId="0" applyFont="1"/>
    <xf numFmtId="0" fontId="0" fillId="0" borderId="0" xfId="0" applyAlignment="1">
      <alignment vertical="center" wrapText="1"/>
    </xf>
    <xf numFmtId="0" fontId="2" fillId="2" borderId="3" xfId="0" applyFont="1" applyFill="1" applyBorder="1" applyAlignment="1">
      <alignment vertical="center" wrapText="1"/>
    </xf>
    <xf numFmtId="0" fontId="4" fillId="4" borderId="7"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1" xfId="0" applyFont="1" applyFill="1" applyBorder="1" applyAlignment="1">
      <alignment horizontal="justify" vertical="center" wrapText="1"/>
    </xf>
    <xf numFmtId="0" fontId="3" fillId="0" borderId="1" xfId="0" applyFont="1" applyFill="1" applyBorder="1" applyAlignment="1">
      <alignment horizontal="justify" vertical="center" wrapText="1"/>
    </xf>
    <xf numFmtId="0" fontId="5" fillId="3" borderId="4" xfId="0" applyFont="1" applyFill="1" applyBorder="1" applyAlignment="1">
      <alignment vertical="center"/>
    </xf>
    <xf numFmtId="0" fontId="5" fillId="3" borderId="5" xfId="0" applyFont="1" applyFill="1" applyBorder="1" applyAlignment="1">
      <alignment vertical="center"/>
    </xf>
    <xf numFmtId="0" fontId="5" fillId="3" borderId="6" xfId="0" applyFont="1" applyFill="1" applyBorder="1" applyAlignment="1">
      <alignment vertical="center"/>
    </xf>
    <xf numFmtId="0" fontId="5" fillId="3" borderId="1" xfId="0" applyFont="1" applyFill="1" applyBorder="1" applyAlignment="1">
      <alignment vertical="center"/>
    </xf>
    <xf numFmtId="0" fontId="0" fillId="0" borderId="0" xfId="0" applyAlignment="1">
      <alignment horizontal="left"/>
    </xf>
    <xf numFmtId="0" fontId="0" fillId="5" borderId="0" xfId="0" applyFont="1" applyFill="1" applyAlignment="1">
      <alignment horizontal="left" vertical="top"/>
    </xf>
    <xf numFmtId="0" fontId="0" fillId="0" borderId="0" xfId="0" applyFont="1" applyAlignment="1">
      <alignment horizontal="left" vertical="top"/>
    </xf>
    <xf numFmtId="0" fontId="2" fillId="2" borderId="10" xfId="0" applyFont="1" applyFill="1" applyBorder="1" applyAlignment="1">
      <alignment vertical="center" wrapText="1"/>
    </xf>
    <xf numFmtId="0" fontId="0" fillId="0" borderId="0" xfId="0" applyFont="1" applyBorder="1" applyAlignment="1">
      <alignment horizontal="left" vertical="top"/>
    </xf>
    <xf numFmtId="0" fontId="6" fillId="0" borderId="0" xfId="0" applyFont="1" applyAlignment="1">
      <alignment horizontal="left" vertical="center" wrapText="1"/>
    </xf>
    <xf numFmtId="0" fontId="0" fillId="5" borderId="0" xfId="0" applyNumberFormat="1" applyFont="1" applyFill="1" applyAlignment="1">
      <alignment horizontal="left" vertical="top"/>
    </xf>
    <xf numFmtId="0" fontId="0" fillId="0" borderId="0" xfId="0" applyNumberFormat="1" applyFont="1" applyAlignment="1">
      <alignment horizontal="left" vertical="top"/>
    </xf>
    <xf numFmtId="0" fontId="0" fillId="0" borderId="0" xfId="0" applyNumberFormat="1" applyFont="1" applyBorder="1" applyAlignment="1">
      <alignment horizontal="left" vertical="top"/>
    </xf>
    <xf numFmtId="0" fontId="9" fillId="0" borderId="0" xfId="1" applyFont="1" applyBorder="1" applyAlignment="1">
      <alignment horizontal="left" vertical="center" indent="9"/>
    </xf>
    <xf numFmtId="0" fontId="8" fillId="0" borderId="0" xfId="1"/>
    <xf numFmtId="0" fontId="8" fillId="0" borderId="12" xfId="1" applyBorder="1"/>
    <xf numFmtId="0" fontId="8" fillId="0" borderId="0" xfId="1" applyAlignment="1"/>
    <xf numFmtId="0" fontId="8" fillId="0" borderId="0" xfId="1" applyAlignment="1">
      <alignment wrapText="1"/>
    </xf>
    <xf numFmtId="0" fontId="8" fillId="0" borderId="11" xfId="1" applyBorder="1" applyAlignment="1">
      <alignment horizontal="left" vertical="top" wrapText="1"/>
    </xf>
    <xf numFmtId="0" fontId="4" fillId="0" borderId="1" xfId="0" applyFont="1" applyFill="1" applyBorder="1" applyAlignment="1">
      <alignment horizontal="right" vertical="center" wrapText="1"/>
    </xf>
    <xf numFmtId="0" fontId="8" fillId="0" borderId="0" xfId="1" applyFont="1"/>
    <xf numFmtId="0" fontId="9" fillId="0" borderId="11" xfId="1" applyFont="1" applyBorder="1" applyAlignment="1">
      <alignment horizontal="left" vertical="center"/>
    </xf>
    <xf numFmtId="0" fontId="13" fillId="0" borderId="0" xfId="1" applyFont="1"/>
    <xf numFmtId="0" fontId="14" fillId="0" borderId="0" xfId="1" applyFont="1"/>
    <xf numFmtId="0" fontId="8" fillId="0" borderId="19" xfId="1" quotePrefix="1" applyFont="1" applyBorder="1" applyAlignment="1">
      <alignment horizontal="left" vertical="center"/>
    </xf>
    <xf numFmtId="0" fontId="8" fillId="0" borderId="20" xfId="1" quotePrefix="1" applyFont="1" applyBorder="1" applyAlignment="1">
      <alignment horizontal="left" vertical="center"/>
    </xf>
    <xf numFmtId="0" fontId="8" fillId="0" borderId="0" xfId="1" applyFont="1" applyAlignment="1">
      <alignment horizontal="left" vertical="center"/>
    </xf>
    <xf numFmtId="0" fontId="18" fillId="0" borderId="0" xfId="1" applyFont="1" applyAlignment="1">
      <alignment horizontal="left" vertical="center"/>
    </xf>
    <xf numFmtId="0" fontId="8" fillId="0" borderId="0" xfId="1" quotePrefix="1" applyFont="1" applyAlignment="1">
      <alignment horizontal="left" vertical="center"/>
    </xf>
    <xf numFmtId="0" fontId="16" fillId="0" borderId="19" xfId="1" applyFont="1" applyBorder="1" applyAlignment="1">
      <alignment horizontal="left" vertical="center"/>
    </xf>
    <xf numFmtId="0" fontId="8" fillId="0" borderId="20" xfId="1" applyFont="1" applyBorder="1" applyAlignment="1">
      <alignment horizontal="left" vertical="center"/>
    </xf>
    <xf numFmtId="14" fontId="8" fillId="0" borderId="20" xfId="1" quotePrefix="1" applyNumberFormat="1" applyFont="1" applyBorder="1" applyAlignment="1">
      <alignment horizontal="left" vertical="center"/>
    </xf>
    <xf numFmtId="0" fontId="15" fillId="3" borderId="0" xfId="1" applyFont="1" applyFill="1" applyBorder="1" applyAlignment="1">
      <alignment horizontal="left" vertical="center"/>
    </xf>
    <xf numFmtId="14" fontId="8" fillId="0" borderId="19" xfId="1" quotePrefix="1" applyNumberFormat="1" applyFont="1" applyBorder="1" applyAlignment="1">
      <alignment horizontal="left" vertical="center"/>
    </xf>
    <xf numFmtId="0" fontId="8" fillId="0" borderId="19" xfId="1" applyFont="1" applyBorder="1" applyAlignment="1">
      <alignment horizontal="left" vertical="center"/>
    </xf>
    <xf numFmtId="0" fontId="8" fillId="0" borderId="20" xfId="1" applyFont="1" applyBorder="1" applyAlignment="1">
      <alignment horizontal="left" vertical="center" wrapText="1"/>
    </xf>
    <xf numFmtId="0" fontId="8" fillId="0" borderId="21" xfId="1" applyFont="1" applyFill="1" applyBorder="1" applyAlignment="1">
      <alignment vertical="top"/>
    </xf>
    <xf numFmtId="0" fontId="8" fillId="0" borderId="21" xfId="1" applyFont="1" applyFill="1" applyBorder="1" applyAlignment="1">
      <alignment horizontal="left" vertical="top" wrapText="1"/>
    </xf>
    <xf numFmtId="0" fontId="8" fillId="0" borderId="25" xfId="1" applyFont="1" applyFill="1" applyBorder="1" applyAlignment="1">
      <alignment vertical="top"/>
    </xf>
    <xf numFmtId="0" fontId="8" fillId="0" borderId="25" xfId="1" applyFont="1" applyFill="1" applyBorder="1" applyAlignment="1">
      <alignment horizontal="left" vertical="top" wrapText="1"/>
    </xf>
    <xf numFmtId="0" fontId="11" fillId="3" borderId="0" xfId="1" applyFont="1" applyFill="1" applyBorder="1" applyAlignment="1">
      <alignment horizontal="left" vertical="top"/>
    </xf>
    <xf numFmtId="0" fontId="11" fillId="3" borderId="13" xfId="1" applyFont="1" applyFill="1" applyBorder="1" applyAlignment="1">
      <alignment horizontal="left" vertical="top"/>
    </xf>
    <xf numFmtId="0" fontId="8" fillId="0" borderId="22" xfId="1" applyFont="1" applyFill="1" applyBorder="1" applyAlignment="1">
      <alignment horizontal="left" vertical="top" wrapText="1"/>
    </xf>
    <xf numFmtId="0" fontId="8" fillId="0" borderId="23" xfId="1" applyFont="1" applyFill="1" applyBorder="1" applyAlignment="1">
      <alignment horizontal="left" vertical="top" wrapText="1"/>
    </xf>
    <xf numFmtId="0" fontId="8" fillId="0" borderId="24" xfId="1" applyFont="1" applyFill="1" applyBorder="1" applyAlignment="1">
      <alignment horizontal="left" vertical="top" wrapText="1"/>
    </xf>
    <xf numFmtId="0" fontId="11" fillId="3" borderId="13" xfId="1" applyFont="1" applyFill="1" applyBorder="1" applyAlignment="1">
      <alignment horizontal="left" vertical="top" indent="2"/>
    </xf>
    <xf numFmtId="0" fontId="11" fillId="3" borderId="13" xfId="1" applyFont="1" applyFill="1" applyBorder="1" applyAlignment="1">
      <alignment horizontal="left" vertical="top" wrapText="1"/>
    </xf>
    <xf numFmtId="0" fontId="23" fillId="0" borderId="0" xfId="0" applyFont="1" applyAlignment="1">
      <alignment vertical="top"/>
    </xf>
    <xf numFmtId="0" fontId="23" fillId="0" borderId="0" xfId="0" applyFont="1" applyAlignment="1">
      <alignment horizontal="right" vertical="top"/>
    </xf>
    <xf numFmtId="0" fontId="20" fillId="0" borderId="0" xfId="0" applyFont="1" applyAlignment="1">
      <alignment horizontal="right" vertical="top"/>
    </xf>
    <xf numFmtId="0" fontId="24" fillId="0" borderId="0" xfId="0" applyFont="1" applyAlignment="1">
      <alignment vertical="top"/>
    </xf>
    <xf numFmtId="49" fontId="0" fillId="0" borderId="0" xfId="0" applyNumberFormat="1" applyAlignment="1">
      <alignment horizontal="left" vertical="top" wrapText="1"/>
    </xf>
    <xf numFmtId="14" fontId="0" fillId="0" borderId="0" xfId="0" applyNumberFormat="1" applyAlignment="1">
      <alignment horizontal="left" vertical="top" wrapText="1"/>
    </xf>
    <xf numFmtId="0" fontId="22" fillId="0" borderId="0" xfId="0" applyFont="1" applyAlignment="1">
      <alignment horizontal="center" vertical="top"/>
    </xf>
    <xf numFmtId="0" fontId="25" fillId="0" borderId="0" xfId="0" applyFont="1" applyAlignment="1">
      <alignment horizontal="right" vertical="top"/>
    </xf>
    <xf numFmtId="0" fontId="25" fillId="0" borderId="0" xfId="0" applyFont="1"/>
    <xf numFmtId="0" fontId="25" fillId="0" borderId="0" xfId="0" applyFont="1" applyAlignment="1">
      <alignment vertical="top"/>
    </xf>
    <xf numFmtId="0" fontId="4" fillId="4" borderId="0" xfId="0" applyFont="1" applyFill="1" applyBorder="1" applyAlignment="1">
      <alignment horizontal="justify" vertical="center"/>
    </xf>
    <xf numFmtId="0" fontId="0" fillId="0" borderId="0" xfId="0" applyAlignment="1"/>
    <xf numFmtId="0" fontId="26" fillId="0" borderId="0" xfId="0" applyFont="1" applyFill="1" applyBorder="1" applyAlignment="1">
      <alignment horizontal="right" vertical="center" wrapText="1"/>
    </xf>
    <xf numFmtId="0" fontId="27" fillId="0" borderId="0" xfId="0" applyFont="1" applyFill="1" applyBorder="1" applyAlignment="1">
      <alignment horizontal="right" vertical="center" wrapText="1"/>
    </xf>
    <xf numFmtId="0" fontId="8" fillId="0" borderId="22" xfId="1" applyFont="1" applyFill="1" applyBorder="1" applyAlignment="1">
      <alignment horizontal="left" vertical="top" wrapText="1"/>
    </xf>
    <xf numFmtId="0" fontId="8" fillId="0" borderId="23" xfId="1" applyFont="1" applyFill="1" applyBorder="1" applyAlignment="1">
      <alignment horizontal="left" vertical="top" wrapText="1"/>
    </xf>
    <xf numFmtId="0" fontId="8" fillId="0" borderId="24" xfId="1" applyFont="1" applyFill="1" applyBorder="1" applyAlignment="1">
      <alignment horizontal="left" vertical="top" wrapText="1"/>
    </xf>
    <xf numFmtId="0" fontId="12" fillId="0" borderId="14" xfId="1" applyFont="1" applyBorder="1" applyAlignment="1">
      <alignment horizontal="left" wrapText="1"/>
    </xf>
    <xf numFmtId="0" fontId="19" fillId="3" borderId="13" xfId="1" applyFont="1" applyFill="1" applyBorder="1" applyAlignment="1">
      <alignment horizontal="left"/>
    </xf>
    <xf numFmtId="0" fontId="8" fillId="0" borderId="14" xfId="1" applyBorder="1" applyAlignment="1">
      <alignment horizontal="left" vertical="top" wrapText="1"/>
    </xf>
    <xf numFmtId="0" fontId="9" fillId="0" borderId="11" xfId="1" applyFont="1" applyBorder="1" applyAlignment="1">
      <alignment horizontal="center" vertical="center"/>
    </xf>
    <xf numFmtId="0" fontId="10" fillId="0" borderId="0" xfId="1" applyFont="1"/>
    <xf numFmtId="0" fontId="11" fillId="3" borderId="13" xfId="1" applyFont="1" applyFill="1" applyBorder="1" applyAlignment="1">
      <alignment horizontal="left"/>
    </xf>
    <xf numFmtId="0" fontId="8" fillId="0" borderId="11" xfId="1" applyBorder="1" applyAlignment="1">
      <alignment horizontal="left" wrapText="1"/>
    </xf>
    <xf numFmtId="0" fontId="8" fillId="0" borderId="22" xfId="1" applyFont="1" applyFill="1" applyBorder="1" applyAlignment="1">
      <alignment horizontal="left" vertical="top"/>
    </xf>
    <xf numFmtId="0" fontId="8" fillId="0" borderId="23" xfId="1" applyFont="1" applyFill="1" applyBorder="1" applyAlignment="1">
      <alignment horizontal="left" vertical="top"/>
    </xf>
    <xf numFmtId="0" fontId="8" fillId="0" borderId="24" xfId="1" applyFont="1" applyFill="1" applyBorder="1" applyAlignment="1">
      <alignment horizontal="left" vertical="top"/>
    </xf>
    <xf numFmtId="0" fontId="16" fillId="0" borderId="20" xfId="1" applyFont="1" applyBorder="1" applyAlignment="1">
      <alignment horizontal="left" vertical="center"/>
    </xf>
    <xf numFmtId="0" fontId="9" fillId="0" borderId="15" xfId="1" applyFont="1" applyBorder="1" applyAlignment="1">
      <alignment horizontal="center" vertical="center"/>
    </xf>
    <xf numFmtId="0" fontId="15" fillId="3" borderId="16" xfId="1" applyFont="1" applyFill="1" applyBorder="1" applyAlignment="1">
      <alignment horizontal="left" vertical="center" wrapText="1"/>
    </xf>
    <xf numFmtId="0" fontId="15" fillId="3" borderId="17" xfId="1" applyFont="1" applyFill="1" applyBorder="1" applyAlignment="1">
      <alignment horizontal="left" vertical="center" wrapText="1"/>
    </xf>
    <xf numFmtId="0" fontId="15" fillId="3" borderId="18" xfId="1" applyFont="1" applyFill="1" applyBorder="1" applyAlignment="1">
      <alignment horizontal="left" vertical="center" wrapText="1"/>
    </xf>
    <xf numFmtId="0" fontId="16" fillId="0" borderId="19" xfId="1" applyFont="1" applyBorder="1" applyAlignment="1">
      <alignment horizontal="left" vertical="center"/>
    </xf>
    <xf numFmtId="0" fontId="16" fillId="0" borderId="19" xfId="1" quotePrefix="1" applyFont="1" applyBorder="1" applyAlignment="1">
      <alignment horizontal="left" vertical="center"/>
    </xf>
    <xf numFmtId="0" fontId="8" fillId="0" borderId="20" xfId="2" quotePrefix="1" applyFont="1" applyBorder="1" applyAlignment="1">
      <alignment horizontal="left" vertical="center"/>
    </xf>
    <xf numFmtId="0" fontId="0" fillId="0" borderId="20" xfId="2" quotePrefix="1" applyFont="1" applyBorder="1" applyAlignment="1">
      <alignment horizontal="left" vertical="center"/>
    </xf>
    <xf numFmtId="0" fontId="8" fillId="0" borderId="20" xfId="1" applyFont="1" applyBorder="1" applyAlignment="1">
      <alignment horizontal="left" vertical="center" wrapText="1"/>
    </xf>
    <xf numFmtId="0" fontId="16" fillId="0" borderId="0" xfId="1" applyFont="1" applyAlignment="1">
      <alignment horizontal="left"/>
    </xf>
    <xf numFmtId="0" fontId="8" fillId="0" borderId="19" xfId="1" quotePrefix="1" applyFont="1" applyBorder="1" applyAlignment="1">
      <alignment horizontal="left" vertical="top" wrapText="1"/>
    </xf>
    <xf numFmtId="0" fontId="8" fillId="0" borderId="19" xfId="1" applyFont="1" applyBorder="1" applyAlignment="1">
      <alignment horizontal="left" vertical="center"/>
    </xf>
    <xf numFmtId="0" fontId="15" fillId="3" borderId="0" xfId="1" applyFont="1" applyFill="1" applyBorder="1" applyAlignment="1">
      <alignment horizontal="left" vertical="center"/>
    </xf>
    <xf numFmtId="0" fontId="8" fillId="0" borderId="20" xfId="1" applyFont="1" applyBorder="1" applyAlignment="1">
      <alignment horizontal="left" vertical="center"/>
    </xf>
    <xf numFmtId="0" fontId="15" fillId="3" borderId="0" xfId="1" applyFont="1" applyFill="1" applyBorder="1" applyAlignment="1">
      <alignment horizontal="left" vertical="center" wrapText="1"/>
    </xf>
    <xf numFmtId="0" fontId="22" fillId="0" borderId="0" xfId="0" applyFont="1" applyAlignment="1">
      <alignment horizontal="center" vertical="top"/>
    </xf>
    <xf numFmtId="0" fontId="24" fillId="0" borderId="0" xfId="0" applyFont="1" applyAlignment="1">
      <alignment horizontal="left" vertical="top"/>
    </xf>
    <xf numFmtId="0" fontId="0" fillId="0" borderId="0" xfId="0" applyAlignment="1">
      <alignment horizontal="left" vertical="top"/>
    </xf>
    <xf numFmtId="0" fontId="2" fillId="2" borderId="8"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1" fillId="0" borderId="0" xfId="0" applyFont="1" applyAlignment="1">
      <alignment horizontal="center" vertical="top"/>
    </xf>
    <xf numFmtId="0" fontId="21" fillId="0" borderId="0" xfId="0" applyFont="1" applyAlignment="1">
      <alignment horizontal="center" vertical="top" wrapText="1"/>
    </xf>
    <xf numFmtId="0" fontId="9" fillId="0" borderId="0" xfId="1" applyFont="1" applyBorder="1" applyAlignment="1">
      <alignment vertical="center"/>
    </xf>
    <xf numFmtId="0" fontId="9" fillId="0" borderId="15" xfId="1" applyFont="1" applyBorder="1" applyAlignment="1">
      <alignment vertical="center"/>
    </xf>
    <xf numFmtId="0" fontId="16" fillId="0" borderId="0" xfId="1" applyFont="1" applyAlignment="1">
      <alignment horizontal="left" wrapText="1"/>
    </xf>
  </cellXfs>
  <cellStyles count="3">
    <cellStyle name="Hyperlink 2" xfId="2"/>
    <cellStyle name="Normal" xfId="0" builtinId="0"/>
    <cellStyle name="Normal 2" xfId="1"/>
  </cellStyles>
  <dxfs count="68">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FF00"/>
        </patternFill>
      </fill>
    </dxf>
    <dxf>
      <fill>
        <patternFill>
          <bgColor rgb="FF92D050"/>
        </patternFill>
      </fill>
    </dxf>
    <dxf>
      <fill>
        <patternFill>
          <bgColor rgb="FF00B050"/>
        </patternFill>
      </fill>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left" vertical="top" textRotation="0" wrapText="0" indent="0" justifyLastLine="0" shrinkToFit="0" readingOrder="0"/>
    </dxf>
    <dxf>
      <border outline="0">
        <top style="medium">
          <color theme="1"/>
        </top>
        <bottom style="medium">
          <color theme="1"/>
        </bottom>
      </border>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dxf>
    <dxf>
      <border outline="0">
        <bottom style="medium">
          <color theme="1"/>
        </bottom>
      </border>
    </dxf>
    <dxf>
      <font>
        <b/>
        <i val="0"/>
        <strike val="0"/>
        <condense val="0"/>
        <extend val="0"/>
        <outline val="0"/>
        <shadow val="0"/>
        <u val="none"/>
        <vertAlign val="baseline"/>
        <sz val="11"/>
        <color theme="0"/>
        <name val="Calibri"/>
        <scheme val="minor"/>
      </font>
      <fill>
        <patternFill patternType="solid">
          <fgColor theme="6"/>
          <bgColor theme="6"/>
        </patternFill>
      </fill>
      <alignment horizontal="general" vertical="center"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19" formatCode="dd/mm/yyyy"/>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numFmt numFmtId="30" formatCode="@"/>
      <alignment horizontal="left" vertical="top" textRotation="0" wrapText="1" indent="0" justifyLastLine="0" shrinkToFit="0" readingOrder="0"/>
    </dxf>
    <dxf>
      <alignment horizontal="left" vertical="top"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4</xdr:col>
      <xdr:colOff>1464780</xdr:colOff>
      <xdr:row>4</xdr:row>
      <xdr:rowOff>0</xdr:rowOff>
    </xdr:to>
    <xdr:sp macro="" textlink="">
      <xdr:nvSpPr>
        <xdr:cNvPr id="2" name="AutoShape 3" descr="image002"/>
        <xdr:cNvSpPr>
          <a:spLocks noChangeAspect="1" noChangeArrowheads="1"/>
        </xdr:cNvSpPr>
      </xdr:nvSpPr>
      <xdr:spPr bwMode="auto">
        <a:xfrm>
          <a:off x="6067425" y="1095375"/>
          <a:ext cx="14668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1</xdr:row>
      <xdr:rowOff>0</xdr:rowOff>
    </xdr:from>
    <xdr:to>
      <xdr:col>4</xdr:col>
      <xdr:colOff>200853</xdr:colOff>
      <xdr:row>4</xdr:row>
      <xdr:rowOff>0</xdr:rowOff>
    </xdr:to>
    <xdr:sp macro="" textlink="">
      <xdr:nvSpPr>
        <xdr:cNvPr id="3" name="AutoShape 4" descr="image002"/>
        <xdr:cNvSpPr>
          <a:spLocks noChangeAspect="1" noChangeArrowheads="1"/>
        </xdr:cNvSpPr>
      </xdr:nvSpPr>
      <xdr:spPr bwMode="auto">
        <a:xfrm>
          <a:off x="3552825" y="1095375"/>
          <a:ext cx="1476375"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47625</xdr:rowOff>
    </xdr:from>
    <xdr:to>
      <xdr:col>2</xdr:col>
      <xdr:colOff>535056</xdr:colOff>
      <xdr:row>0</xdr:row>
      <xdr:rowOff>1047750</xdr:rowOff>
    </xdr:to>
    <xdr:pic>
      <xdr:nvPicPr>
        <xdr:cNvPr id="4" name="Picture 6" descr="first-page-logo"/>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9087" y="47625"/>
          <a:ext cx="2763078"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4</xdr:col>
      <xdr:colOff>0</xdr:colOff>
      <xdr:row>14</xdr:row>
      <xdr:rowOff>0</xdr:rowOff>
    </xdr:from>
    <xdr:ext cx="1466850" cy="590550"/>
    <xdr:sp macro="" textlink="">
      <xdr:nvSpPr>
        <xdr:cNvPr id="5" name="AutoShape 3" descr="image002"/>
        <xdr:cNvSpPr>
          <a:spLocks noChangeAspect="1" noChangeArrowheads="1"/>
        </xdr:cNvSpPr>
      </xdr:nvSpPr>
      <xdr:spPr bwMode="auto">
        <a:xfrm>
          <a:off x="6067425" y="1095375"/>
          <a:ext cx="14668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99391</xdr:colOff>
      <xdr:row>30</xdr:row>
      <xdr:rowOff>115956</xdr:rowOff>
    </xdr:from>
    <xdr:ext cx="1476375" cy="590550"/>
    <xdr:sp macro="" textlink="">
      <xdr:nvSpPr>
        <xdr:cNvPr id="6" name="AutoShape 4" descr="image002"/>
        <xdr:cNvSpPr>
          <a:spLocks noChangeAspect="1" noChangeArrowheads="1"/>
        </xdr:cNvSpPr>
      </xdr:nvSpPr>
      <xdr:spPr bwMode="auto">
        <a:xfrm>
          <a:off x="3652630" y="9052891"/>
          <a:ext cx="1476375"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48</xdr:row>
      <xdr:rowOff>0</xdr:rowOff>
    </xdr:from>
    <xdr:ext cx="1466850" cy="590550"/>
    <xdr:sp macro="" textlink="">
      <xdr:nvSpPr>
        <xdr:cNvPr id="7" name="AutoShape 3" descr="image002"/>
        <xdr:cNvSpPr>
          <a:spLocks noChangeAspect="1" noChangeArrowheads="1"/>
        </xdr:cNvSpPr>
      </xdr:nvSpPr>
      <xdr:spPr bwMode="auto">
        <a:xfrm>
          <a:off x="5946913" y="6170543"/>
          <a:ext cx="14668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xdr:from>
      <xdr:col>4</xdr:col>
      <xdr:colOff>202233</xdr:colOff>
      <xdr:row>0</xdr:row>
      <xdr:rowOff>57150</xdr:rowOff>
    </xdr:from>
    <xdr:to>
      <xdr:col>4</xdr:col>
      <xdr:colOff>1898786</xdr:colOff>
      <xdr:row>1</xdr:row>
      <xdr:rowOff>0</xdr:rowOff>
    </xdr:to>
    <xdr:grpSp>
      <xdr:nvGrpSpPr>
        <xdr:cNvPr id="8" name="Group 7"/>
        <xdr:cNvGrpSpPr>
          <a:grpSpLocks noChangeAspect="1"/>
        </xdr:cNvGrpSpPr>
      </xdr:nvGrpSpPr>
      <xdr:grpSpPr>
        <a:xfrm>
          <a:off x="6155358" y="57150"/>
          <a:ext cx="1696553" cy="1038225"/>
          <a:chOff x="471488" y="3040888"/>
          <a:chExt cx="4614862" cy="2588387"/>
        </a:xfrm>
      </xdr:grpSpPr>
      <xdr:sp macro="" textlink="">
        <xdr:nvSpPr>
          <xdr:cNvPr id="9" name="Rectangle 8"/>
          <xdr:cNvSpPr/>
        </xdr:nvSpPr>
        <xdr:spPr>
          <a:xfrm>
            <a:off x="471488" y="3040888"/>
            <a:ext cx="4614862" cy="2588387"/>
          </a:xfrm>
          <a:prstGeom prst="rect">
            <a:avLst/>
          </a:prstGeom>
          <a:solidFill>
            <a:schemeClr val="bg1"/>
          </a:solidFill>
          <a:ln>
            <a:noFill/>
          </a:ln>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GB"/>
          </a:p>
        </xdr:txBody>
      </xdr:sp>
      <xdr:pic>
        <xdr:nvPicPr>
          <xdr:cNvPr id="10" name="Immagine 1" descr="CECRIS_Logo_Blue"/>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15751" y="3040888"/>
            <a:ext cx="2241737" cy="2231200"/>
          </a:xfrm>
          <a:prstGeom prst="rect">
            <a:avLst/>
          </a:prstGeom>
          <a:noFill/>
          <a:ln>
            <a:noFill/>
          </a:ln>
        </xdr:spPr>
      </xdr:pic>
      <xdr:pic>
        <xdr:nvPicPr>
          <xdr:cNvPr id="11" name="Picture 10"/>
          <xdr:cNvPicPr>
            <a:picLocks noChangeAspect="1"/>
          </xdr:cNvPicPr>
        </xdr:nvPicPr>
        <xdr:blipFill>
          <a:blip xmlns:r="http://schemas.openxmlformats.org/officeDocument/2006/relationships" r:embed="rId3"/>
          <a:stretch>
            <a:fillRect/>
          </a:stretch>
        </xdr:blipFill>
        <xdr:spPr>
          <a:xfrm>
            <a:off x="2669929" y="3181305"/>
            <a:ext cx="2177370" cy="2228688"/>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47626</xdr:rowOff>
    </xdr:from>
    <xdr:to>
      <xdr:col>4</xdr:col>
      <xdr:colOff>543658</xdr:colOff>
      <xdr:row>0</xdr:row>
      <xdr:rowOff>1047751</xdr:rowOff>
    </xdr:to>
    <xdr:pic>
      <xdr:nvPicPr>
        <xdr:cNvPr id="2" name="Picture 6" descr="first-page-logo"/>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47626"/>
          <a:ext cx="2762250"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139209</xdr:colOff>
      <xdr:row>0</xdr:row>
      <xdr:rowOff>0</xdr:rowOff>
    </xdr:from>
    <xdr:to>
      <xdr:col>7</xdr:col>
      <xdr:colOff>875935</xdr:colOff>
      <xdr:row>0</xdr:row>
      <xdr:rowOff>1038225</xdr:rowOff>
    </xdr:to>
    <xdr:grpSp>
      <xdr:nvGrpSpPr>
        <xdr:cNvPr id="3" name="Group 2"/>
        <xdr:cNvGrpSpPr>
          <a:grpSpLocks noChangeAspect="1"/>
        </xdr:cNvGrpSpPr>
      </xdr:nvGrpSpPr>
      <xdr:grpSpPr>
        <a:xfrm>
          <a:off x="3604844" y="0"/>
          <a:ext cx="1696553" cy="1038225"/>
          <a:chOff x="471488" y="3040888"/>
          <a:chExt cx="4614862" cy="2588387"/>
        </a:xfrm>
      </xdr:grpSpPr>
      <xdr:sp macro="" textlink="">
        <xdr:nvSpPr>
          <xdr:cNvPr id="4" name="Rectangle 3"/>
          <xdr:cNvSpPr/>
        </xdr:nvSpPr>
        <xdr:spPr>
          <a:xfrm>
            <a:off x="471488" y="3040888"/>
            <a:ext cx="4614862" cy="2588387"/>
          </a:xfrm>
          <a:prstGeom prst="rect">
            <a:avLst/>
          </a:prstGeom>
          <a:solidFill>
            <a:schemeClr val="bg1"/>
          </a:solidFill>
          <a:ln>
            <a:noFill/>
          </a:ln>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GB"/>
          </a:p>
        </xdr:txBody>
      </xdr:sp>
      <xdr:pic>
        <xdr:nvPicPr>
          <xdr:cNvPr id="5" name="Immagine 1" descr="CECRIS_Logo_Blue"/>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15751" y="3040888"/>
            <a:ext cx="2241737" cy="2231200"/>
          </a:xfrm>
          <a:prstGeom prst="rect">
            <a:avLst/>
          </a:prstGeom>
          <a:noFill/>
          <a:ln>
            <a:noFill/>
          </a:ln>
        </xdr:spPr>
      </xdr:pic>
      <xdr:pic>
        <xdr:nvPicPr>
          <xdr:cNvPr id="6" name="Picture 5"/>
          <xdr:cNvPicPr>
            <a:picLocks noChangeAspect="1"/>
          </xdr:cNvPicPr>
        </xdr:nvPicPr>
        <xdr:blipFill>
          <a:blip xmlns:r="http://schemas.openxmlformats.org/officeDocument/2006/relationships" r:embed="rId3"/>
          <a:stretch>
            <a:fillRect/>
          </a:stretch>
        </xdr:blipFill>
        <xdr:spPr>
          <a:xfrm>
            <a:off x="2669929" y="3181305"/>
            <a:ext cx="2177370" cy="2228688"/>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1510393</xdr:colOff>
      <xdr:row>2</xdr:row>
      <xdr:rowOff>161925</xdr:rowOff>
    </xdr:to>
    <xdr:pic>
      <xdr:nvPicPr>
        <xdr:cNvPr id="2" name="Picture 6" descr="first-page-logo"/>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762250"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1543050</xdr:colOff>
      <xdr:row>2</xdr:row>
      <xdr:rowOff>242207</xdr:rowOff>
    </xdr:to>
    <xdr:pic>
      <xdr:nvPicPr>
        <xdr:cNvPr id="3" name="Picture 6" descr="first-page-logo"/>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762250" cy="10327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quality.critical.pt/CVS/cvshome/office/microsoft-office/templates/sdp/configuration-management/CSW-QMS-2007-TPL-0112-configuration-items-list.xlt"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quality.critical.pt/Document%20Library/SUP-support/SUP-02-configuration-management/templates/reference/CSW-LEANQMS-2015-LST-01002-ci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quality.critical.pt/Users/af-neto/AppData/Local/Temp/parsec-usecase-burndown-overall.xlsx-rev1691.svn002.t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History"/>
      <sheetName val="Notes"/>
      <sheetName val="Int. CIL &amp; Rel-Rev Strategy"/>
      <sheetName val="Ext. CIL"/>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History"/>
      <sheetName val="Notes"/>
      <sheetName val="Int. CIL &amp; Rel-Rev Strategy"/>
      <sheetName val="Releases"/>
      <sheetName val="WISE-DL"/>
      <sheetName val="WISE-ML"/>
      <sheetName val="Ext. CIL"/>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gress"/>
      <sheetName val="Progress History"/>
      <sheetName val="general_report"/>
      <sheetName val="Lookup"/>
      <sheetName val="GBCS v0.7 rev6"/>
      <sheetName val="GBCS v0.7 rev7"/>
      <sheetName val="GBCS v0.8"/>
      <sheetName val="Overall"/>
      <sheetName val="Use case burndown"/>
      <sheetName val="Dummy_for_Comparison1"/>
      <sheetName val="Dummy_for_Comparison2"/>
      <sheetName val="Dummy_for_Comparison3"/>
      <sheetName val="Dummy_for_Comparison4"/>
      <sheetName val="Dummy_for_Comparison5"/>
      <sheetName val="Dummy_for_Comparison6"/>
      <sheetName val="Dummy_for_Comparison7"/>
      <sheetName val="Dummy_for_Comparison8"/>
      <sheetName val="Dummy_for_Comparison9"/>
    </sheetNames>
    <sheetDataSet>
      <sheetData sheetId="0" refreshError="1"/>
      <sheetData sheetId="1" refreshError="1"/>
      <sheetData sheetId="2" refreshError="1"/>
      <sheetData sheetId="3">
        <row r="4">
          <cell r="A4" t="str">
            <v>Epic + Open</v>
          </cell>
          <cell r="B4">
            <v>0</v>
          </cell>
        </row>
        <row r="5">
          <cell r="A5" t="str">
            <v>Epic + Waiting Info</v>
          </cell>
          <cell r="B5">
            <v>0</v>
          </cell>
        </row>
        <row r="6">
          <cell r="A6" t="str">
            <v>Story + Closed</v>
          </cell>
          <cell r="B6">
            <v>1</v>
          </cell>
        </row>
        <row r="7">
          <cell r="A7" t="str">
            <v>Story + Done</v>
          </cell>
          <cell r="B7">
            <v>0.66666666666666663</v>
          </cell>
        </row>
        <row r="8">
          <cell r="A8" t="str">
            <v>Story + In Progress</v>
          </cell>
          <cell r="B8">
            <v>0.33333333333333331</v>
          </cell>
        </row>
        <row r="9">
          <cell r="A9" t="str">
            <v>Story + Open</v>
          </cell>
          <cell r="B9">
            <v>0.33333333333333331</v>
          </cell>
        </row>
        <row r="10">
          <cell r="A10" t="str">
            <v>Story + Ready</v>
          </cell>
          <cell r="B10">
            <v>0.33333333333333331</v>
          </cell>
        </row>
        <row r="11">
          <cell r="A11" t="str">
            <v>Story + Waiting Info</v>
          </cell>
          <cell r="B11">
            <v>0.16666666666666666</v>
          </cell>
        </row>
        <row r="12">
          <cell r="A12" t="str">
            <v>Story + Waiting Info in Sprint</v>
          </cell>
          <cell r="B12">
            <v>0.33333333333333331</v>
          </cell>
        </row>
        <row r="15">
          <cell r="A15" t="b">
            <v>0</v>
          </cell>
          <cell r="B15">
            <v>1</v>
          </cell>
        </row>
        <row r="16">
          <cell r="A16" t="b">
            <v>1</v>
          </cell>
          <cell r="B16">
            <v>0.5</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tables/table1.xml><?xml version="1.0" encoding="utf-8"?>
<table xmlns="http://schemas.openxmlformats.org/spreadsheetml/2006/main" id="1" name="HazardRecord" displayName="HazardRecord" ref="A7:AA20" totalsRowShown="0" headerRowDxfId="67" dataDxfId="66">
  <autoFilter ref="A7:AA20"/>
  <tableColumns count="27">
    <tableColumn id="1" name="Hazard identifier  " dataDxfId="65"/>
    <tableColumn id="2" name="Hazard title" dataDxfId="64"/>
    <tableColumn id="3" name="Hazard descripton" dataDxfId="63"/>
    <tableColumn id="4" name="Hazard consequence" dataDxfId="62"/>
    <tableColumn id="5" name="Hazard cause(s)" dataDxfId="61"/>
    <tableColumn id="6" name="Origin" dataDxfId="60"/>
    <tableColumn id="14" name="Existing safety measures" dataDxfId="59"/>
    <tableColumn id="7" name="Broadly acceptable" dataDxfId="58"/>
    <tableColumn id="27" name="Justification if  broadly acceptable" dataDxfId="57"/>
    <tableColumn id="8" name="Likelihood of happening" dataDxfId="56"/>
    <tableColumn id="9" name="Severity level" dataDxfId="55"/>
    <tableColumn id="10" name="Risk ranking" dataDxfId="54">
      <calculatedColumnFormula>IFERROR(INDEX(RiskRanking,MATCH(HazardRecord[[#This Row],[Likelihood of happening]],Likelihood,0)+2,MATCH(HazardRecord[[#This Row],[Severity level]],Consequence,0)+2),"")</calculatedColumnFormula>
    </tableColumn>
    <tableColumn id="11" name="State" dataDxfId="53"/>
    <tableColumn id="12" name="Risk evaluation principle(s)" dataDxfId="52"/>
    <tableColumn id="13" name="Risk evaluation documents" dataDxfId="51"/>
    <tableColumn id="15" name="SR ID" dataDxfId="50"/>
    <tableColumn id="16" name="SR Title" dataDxfId="49">
      <calculatedColumnFormula>IFERROR(VLOOKUP(HazardRecord[[#This Row],[SR ID]],SRAC[],2,FALSE),"")</calculatedColumnFormula>
    </tableColumn>
    <tableColumn id="19" name="Demonstration state" dataDxfId="48">
      <calculatedColumnFormula>IFERROR(VLOOKUP(HazardRecord[[#This Row],[SR ID]],SRAC[],6,FALSE),"")</calculatedColumnFormula>
    </tableColumn>
    <tableColumn id="21" name="Assumptions" dataDxfId="47"/>
    <tableColumn id="28" name="Final likelihood of happening" dataDxfId="46"/>
    <tableColumn id="29" name="Final severity level" dataDxfId="45"/>
    <tableColumn id="30" name="Final risk ranking" dataDxfId="44">
      <calculatedColumnFormula>IFERROR(INDEX(RiskRanking,MATCH(HazardRecord[[#This Row],[Final likelihood of happening]],Likelihood,0)+2,MATCH(HazardRecord[[#This Row],[Final severity level]],Consequence,0)+2),"")</calculatedColumnFormula>
    </tableColumn>
    <tableColumn id="22" name="Action" dataDxfId="43"/>
    <tableColumn id="23" name="Responsible" dataDxfId="42"/>
    <tableColumn id="24" name="Target date" dataDxfId="41"/>
    <tableColumn id="25" name="Status" dataDxfId="40"/>
    <tableColumn id="26" name="Notes" dataDxfId="39"/>
  </tableColumns>
  <tableStyleInfo name="TableStyleMedium18" showFirstColumn="0" showLastColumn="0" showRowStripes="1" showColumnStripes="0"/>
</table>
</file>

<file path=xl/tables/table2.xml><?xml version="1.0" encoding="utf-8"?>
<table xmlns="http://schemas.openxmlformats.org/spreadsheetml/2006/main" id="2" name="SRAC" displayName="SRAC" ref="A6:G14" totalsRowShown="0" headerRowDxfId="38" dataDxfId="36" headerRowBorderDxfId="37" tableBorderDxfId="35">
  <autoFilter ref="A6:G14"/>
  <tableColumns count="7">
    <tableColumn id="1" name="SRAC ID" dataDxfId="34"/>
    <tableColumn id="2" name="SRAC Title" dataDxfId="33"/>
    <tableColumn id="8" name="SRAC Description" dataDxfId="32"/>
    <tableColumn id="7" name="Actor Responsible" dataDxfId="31"/>
    <tableColumn id="6" name="Demonstration method" dataDxfId="30"/>
    <tableColumn id="5" name="Demonstration state" dataDxfId="29"/>
    <tableColumn id="4" name="Demonstration _x000a_evidence" dataDxfId="28"/>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J58"/>
  <sheetViews>
    <sheetView showGridLines="0" tabSelected="1" zoomScaleNormal="100" workbookViewId="0"/>
  </sheetViews>
  <sheetFormatPr defaultRowHeight="12.75" x14ac:dyDescent="0.2"/>
  <cols>
    <col min="1" max="1" width="2.28515625" style="23" customWidth="1"/>
    <col min="2" max="2" width="33.42578125" style="23" customWidth="1"/>
    <col min="3" max="3" width="34.42578125" style="23" customWidth="1"/>
    <col min="4" max="4" width="19.140625" style="23" customWidth="1"/>
    <col min="5" max="5" width="30" style="23" customWidth="1"/>
    <col min="6" max="16384" width="9.140625" style="23"/>
  </cols>
  <sheetData>
    <row r="1" spans="2:114" ht="86.25" customHeight="1" x14ac:dyDescent="0.2">
      <c r="B1" s="22"/>
      <c r="C1" s="76" t="s">
        <v>109</v>
      </c>
      <c r="D1" s="76"/>
      <c r="E1" s="107"/>
      <c r="AV1" s="24"/>
      <c r="AW1" s="24"/>
      <c r="AX1" s="24"/>
      <c r="AY1" s="24"/>
      <c r="AZ1" s="24"/>
      <c r="BA1" s="24"/>
      <c r="BB1" s="24"/>
      <c r="BC1" s="24"/>
      <c r="BD1" s="24"/>
      <c r="BE1" s="24"/>
      <c r="BF1" s="24"/>
      <c r="BG1" s="24"/>
      <c r="BH1" s="24"/>
      <c r="BI1" s="24"/>
      <c r="BJ1" s="24"/>
      <c r="BK1" s="24"/>
      <c r="BL1" s="24"/>
      <c r="BM1" s="24"/>
      <c r="BN1" s="24"/>
      <c r="BO1" s="24"/>
      <c r="BP1" s="24"/>
      <c r="BQ1" s="24"/>
      <c r="BR1" s="24"/>
      <c r="BS1" s="24"/>
      <c r="BT1" s="24"/>
      <c r="BU1" s="24"/>
      <c r="BV1" s="24"/>
      <c r="BW1" s="24"/>
      <c r="BX1" s="24"/>
      <c r="BY1" s="24"/>
      <c r="BZ1" s="24"/>
      <c r="CA1" s="24"/>
      <c r="CB1" s="24"/>
      <c r="CC1" s="24"/>
      <c r="CD1" s="24"/>
      <c r="CE1" s="24"/>
      <c r="CF1" s="24"/>
      <c r="CG1" s="24"/>
      <c r="CH1" s="24"/>
      <c r="CI1" s="24"/>
      <c r="CJ1" s="24"/>
      <c r="CK1" s="24"/>
      <c r="CL1" s="24"/>
      <c r="CM1" s="24"/>
      <c r="CN1" s="24"/>
      <c r="CO1" s="24"/>
      <c r="CP1" s="24"/>
      <c r="CQ1" s="24"/>
      <c r="CR1" s="24"/>
      <c r="CS1" s="24"/>
      <c r="CT1" s="24"/>
      <c r="CU1" s="24"/>
      <c r="CV1" s="24"/>
      <c r="CW1" s="24"/>
      <c r="CX1" s="24"/>
      <c r="CY1" s="24"/>
      <c r="CZ1" s="24"/>
      <c r="DA1" s="24"/>
      <c r="DB1" s="24"/>
      <c r="DC1" s="24"/>
      <c r="DD1" s="24"/>
      <c r="DE1" s="24"/>
      <c r="DF1" s="24"/>
      <c r="DG1" s="24"/>
      <c r="DH1" s="24"/>
      <c r="DI1" s="24"/>
      <c r="DJ1" s="24"/>
    </row>
    <row r="2" spans="2:114" x14ac:dyDescent="0.2">
      <c r="B2" s="77"/>
      <c r="C2" s="77"/>
      <c r="D2" s="77"/>
      <c r="E2" s="77"/>
    </row>
    <row r="3" spans="2:114" x14ac:dyDescent="0.2">
      <c r="B3" s="78" t="s">
        <v>106</v>
      </c>
      <c r="C3" s="78"/>
      <c r="D3" s="78"/>
      <c r="E3" s="78"/>
    </row>
    <row r="4" spans="2:114" ht="21" customHeight="1" x14ac:dyDescent="0.2">
      <c r="B4" s="79" t="s">
        <v>110</v>
      </c>
      <c r="C4" s="79"/>
      <c r="D4" s="79"/>
      <c r="E4" s="79"/>
    </row>
    <row r="5" spans="2:114" ht="13.15" customHeight="1" x14ac:dyDescent="0.2">
      <c r="B5" s="79"/>
      <c r="C5" s="79"/>
      <c r="D5" s="79"/>
      <c r="E5" s="79"/>
    </row>
    <row r="6" spans="2:114" ht="27.75" customHeight="1" x14ac:dyDescent="0.2">
      <c r="B6" s="73" t="s">
        <v>111</v>
      </c>
      <c r="C6" s="73"/>
      <c r="D6" s="73"/>
      <c r="E6" s="73"/>
    </row>
    <row r="7" spans="2:114" ht="27.75" customHeight="1" x14ac:dyDescent="0.2">
      <c r="B7" s="27" t="s">
        <v>171</v>
      </c>
      <c r="C7" s="75" t="s">
        <v>108</v>
      </c>
      <c r="D7" s="75"/>
      <c r="E7" s="75"/>
    </row>
    <row r="8" spans="2:114" ht="20.25" customHeight="1" x14ac:dyDescent="0.2">
      <c r="B8" s="27" t="s">
        <v>107</v>
      </c>
      <c r="C8" s="75" t="s">
        <v>172</v>
      </c>
      <c r="D8" s="75"/>
      <c r="E8" s="75"/>
    </row>
    <row r="9" spans="2:114" ht="35.25" customHeight="1" x14ac:dyDescent="0.2">
      <c r="B9" s="27" t="s">
        <v>112</v>
      </c>
      <c r="C9" s="75" t="s">
        <v>157</v>
      </c>
      <c r="D9" s="75"/>
      <c r="E9" s="75"/>
    </row>
    <row r="10" spans="2:114" ht="43.5" customHeight="1" x14ac:dyDescent="0.2">
      <c r="B10" s="27" t="s">
        <v>98</v>
      </c>
      <c r="C10" s="75" t="s">
        <v>160</v>
      </c>
      <c r="D10" s="75"/>
      <c r="E10" s="75"/>
    </row>
    <row r="11" spans="2:114" ht="66" customHeight="1" x14ac:dyDescent="0.2">
      <c r="B11" s="27" t="s">
        <v>173</v>
      </c>
      <c r="C11" s="75" t="s">
        <v>174</v>
      </c>
      <c r="D11" s="75"/>
      <c r="E11" s="75"/>
      <c r="I11" s="26" t="s">
        <v>115</v>
      </c>
    </row>
    <row r="12" spans="2:114" ht="28.5" customHeight="1" x14ac:dyDescent="0.2">
      <c r="B12" s="27" t="s">
        <v>113</v>
      </c>
      <c r="C12" s="75" t="s">
        <v>114</v>
      </c>
      <c r="D12" s="75"/>
      <c r="E12" s="75"/>
    </row>
    <row r="13" spans="2:114" x14ac:dyDescent="0.2">
      <c r="B13" s="25"/>
      <c r="C13" s="25"/>
      <c r="D13" s="25"/>
      <c r="E13" s="25"/>
    </row>
    <row r="14" spans="2:114" x14ac:dyDescent="0.2">
      <c r="B14" s="25"/>
      <c r="C14" s="25"/>
      <c r="D14" s="25"/>
      <c r="E14" s="25"/>
    </row>
    <row r="15" spans="2:114" x14ac:dyDescent="0.2">
      <c r="B15" s="25"/>
      <c r="C15" s="25"/>
      <c r="D15" s="25"/>
      <c r="E15" s="25"/>
    </row>
    <row r="16" spans="2:114" x14ac:dyDescent="0.2">
      <c r="B16" s="74" t="s">
        <v>145</v>
      </c>
      <c r="C16" s="74"/>
      <c r="D16" s="74"/>
      <c r="E16" s="74"/>
    </row>
    <row r="17" spans="2:5" ht="13.5" thickBot="1" x14ac:dyDescent="0.25"/>
    <row r="18" spans="2:5" ht="13.5" thickBot="1" x14ac:dyDescent="0.25">
      <c r="B18" s="50" t="s">
        <v>33</v>
      </c>
      <c r="C18" s="70" t="s">
        <v>146</v>
      </c>
      <c r="D18" s="71"/>
      <c r="E18" s="72"/>
    </row>
    <row r="19" spans="2:5" ht="33" customHeight="1" thickBot="1" x14ac:dyDescent="0.25">
      <c r="B19" s="50" t="s">
        <v>4</v>
      </c>
      <c r="C19" s="70" t="s">
        <v>34</v>
      </c>
      <c r="D19" s="71"/>
      <c r="E19" s="72"/>
    </row>
    <row r="20" spans="2:5" ht="35.25" customHeight="1" thickBot="1" x14ac:dyDescent="0.25">
      <c r="B20" s="50" t="s">
        <v>149</v>
      </c>
      <c r="C20" s="70" t="s">
        <v>35</v>
      </c>
      <c r="D20" s="71"/>
      <c r="E20" s="72"/>
    </row>
    <row r="21" spans="2:5" ht="58.5" customHeight="1" thickBot="1" x14ac:dyDescent="0.25">
      <c r="B21" s="50" t="s">
        <v>36</v>
      </c>
      <c r="C21" s="70" t="s">
        <v>37</v>
      </c>
      <c r="D21" s="71"/>
      <c r="E21" s="72"/>
    </row>
    <row r="22" spans="2:5" ht="41.25" customHeight="1" thickBot="1" x14ac:dyDescent="0.25">
      <c r="B22" s="50" t="s">
        <v>38</v>
      </c>
      <c r="C22" s="70" t="s">
        <v>39</v>
      </c>
      <c r="D22" s="71"/>
      <c r="E22" s="72"/>
    </row>
    <row r="23" spans="2:5" ht="13.5" thickBot="1" x14ac:dyDescent="0.25">
      <c r="B23" s="50" t="s">
        <v>2</v>
      </c>
      <c r="C23" s="70" t="s">
        <v>40</v>
      </c>
      <c r="D23" s="71"/>
      <c r="E23" s="72"/>
    </row>
    <row r="24" spans="2:5" ht="37.5" customHeight="1" thickBot="1" x14ac:dyDescent="0.25">
      <c r="B24" s="50" t="s">
        <v>13</v>
      </c>
      <c r="C24" s="70" t="s">
        <v>45</v>
      </c>
      <c r="D24" s="71"/>
      <c r="E24" s="72"/>
    </row>
    <row r="25" spans="2:5" ht="21" customHeight="1" thickBot="1" x14ac:dyDescent="0.25">
      <c r="B25" s="50" t="s">
        <v>41</v>
      </c>
      <c r="C25" s="70" t="s">
        <v>147</v>
      </c>
      <c r="D25" s="71"/>
      <c r="E25" s="72"/>
    </row>
    <row r="26" spans="2:5" ht="28.5" customHeight="1" thickBot="1" x14ac:dyDescent="0.25">
      <c r="B26" s="50" t="s">
        <v>120</v>
      </c>
      <c r="C26" s="70" t="s">
        <v>63</v>
      </c>
      <c r="D26" s="71"/>
      <c r="E26" s="72"/>
    </row>
    <row r="27" spans="2:5" ht="24.75" customHeight="1" thickBot="1" x14ac:dyDescent="0.25">
      <c r="B27" s="50" t="s">
        <v>71</v>
      </c>
      <c r="C27" s="70" t="s">
        <v>70</v>
      </c>
      <c r="D27" s="71"/>
      <c r="E27" s="72"/>
    </row>
    <row r="28" spans="2:5" ht="27" customHeight="1" thickBot="1" x14ac:dyDescent="0.25">
      <c r="B28" s="50" t="s">
        <v>42</v>
      </c>
      <c r="C28" s="70" t="s">
        <v>151</v>
      </c>
      <c r="D28" s="71"/>
      <c r="E28" s="72"/>
    </row>
    <row r="29" spans="2:5" ht="51" customHeight="1" thickBot="1" x14ac:dyDescent="0.25">
      <c r="B29" s="50" t="s">
        <v>10</v>
      </c>
      <c r="C29" s="70" t="s">
        <v>89</v>
      </c>
      <c r="D29" s="71"/>
      <c r="E29" s="72"/>
    </row>
    <row r="30" spans="2:5" ht="45.75" customHeight="1" thickBot="1" x14ac:dyDescent="0.25">
      <c r="B30" s="50" t="s">
        <v>150</v>
      </c>
      <c r="C30" s="70" t="s">
        <v>152</v>
      </c>
      <c r="D30" s="71"/>
      <c r="E30" s="72"/>
    </row>
    <row r="31" spans="2:5" ht="13.5" thickBot="1" x14ac:dyDescent="0.25">
      <c r="B31" s="50" t="s">
        <v>43</v>
      </c>
      <c r="C31" s="70" t="s">
        <v>44</v>
      </c>
      <c r="D31" s="71"/>
      <c r="E31" s="72"/>
    </row>
    <row r="32" spans="2:5" ht="25.5" customHeight="1" thickBot="1" x14ac:dyDescent="0.25">
      <c r="B32" s="50" t="s">
        <v>97</v>
      </c>
      <c r="C32" s="70" t="s">
        <v>159</v>
      </c>
      <c r="D32" s="71"/>
      <c r="E32" s="72"/>
    </row>
    <row r="33" spans="2:5" ht="13.5" thickBot="1" x14ac:dyDescent="0.25">
      <c r="B33" s="54" t="s">
        <v>14</v>
      </c>
      <c r="C33" s="70" t="s">
        <v>158</v>
      </c>
      <c r="D33" s="71"/>
      <c r="E33" s="72"/>
    </row>
    <row r="34" spans="2:5" ht="13.5" thickBot="1" x14ac:dyDescent="0.25">
      <c r="B34" s="54" t="s">
        <v>15</v>
      </c>
      <c r="C34" s="70" t="s">
        <v>153</v>
      </c>
      <c r="D34" s="71"/>
      <c r="E34" s="72"/>
    </row>
    <row r="35" spans="2:5" ht="32.25" customHeight="1" thickBot="1" x14ac:dyDescent="0.25">
      <c r="B35" s="54" t="s">
        <v>148</v>
      </c>
      <c r="C35" s="70" t="s">
        <v>105</v>
      </c>
      <c r="D35" s="71"/>
      <c r="E35" s="72"/>
    </row>
    <row r="36" spans="2:5" ht="17.25" customHeight="1" thickBot="1" x14ac:dyDescent="0.25">
      <c r="B36" s="50" t="s">
        <v>20</v>
      </c>
      <c r="C36" s="70" t="s">
        <v>47</v>
      </c>
      <c r="D36" s="71"/>
      <c r="E36" s="72"/>
    </row>
    <row r="37" spans="2:5" ht="30.75" customHeight="1" thickBot="1" x14ac:dyDescent="0.25">
      <c r="B37" s="55" t="s">
        <v>96</v>
      </c>
      <c r="C37" s="51"/>
      <c r="D37" s="52"/>
      <c r="E37" s="53"/>
    </row>
    <row r="38" spans="2:5" ht="33.75" customHeight="1" thickBot="1" x14ac:dyDescent="0.25">
      <c r="B38" s="54" t="s">
        <v>119</v>
      </c>
      <c r="C38" s="70" t="s">
        <v>154</v>
      </c>
      <c r="D38" s="71"/>
      <c r="E38" s="72"/>
    </row>
    <row r="39" spans="2:5" ht="30" customHeight="1" thickBot="1" x14ac:dyDescent="0.25">
      <c r="B39" s="54" t="s">
        <v>94</v>
      </c>
      <c r="C39" s="70" t="s">
        <v>155</v>
      </c>
      <c r="D39" s="71"/>
      <c r="E39" s="72"/>
    </row>
    <row r="40" spans="2:5" ht="33.75" customHeight="1" thickBot="1" x14ac:dyDescent="0.25">
      <c r="B40" s="54" t="s">
        <v>95</v>
      </c>
      <c r="C40" s="70" t="s">
        <v>156</v>
      </c>
      <c r="D40" s="71"/>
      <c r="E40" s="72"/>
    </row>
    <row r="41" spans="2:5" ht="13.5" thickBot="1" x14ac:dyDescent="0.25">
      <c r="B41" s="50" t="s">
        <v>21</v>
      </c>
      <c r="C41" s="70" t="s">
        <v>48</v>
      </c>
      <c r="D41" s="71"/>
      <c r="E41" s="72"/>
    </row>
    <row r="42" spans="2:5" ht="34.5" customHeight="1" thickBot="1" x14ac:dyDescent="0.25">
      <c r="B42" s="50" t="s">
        <v>49</v>
      </c>
      <c r="C42" s="45" t="s">
        <v>50</v>
      </c>
      <c r="D42" s="49" t="s">
        <v>51</v>
      </c>
      <c r="E42" s="46" t="s">
        <v>52</v>
      </c>
    </row>
    <row r="43" spans="2:5" ht="36" customHeight="1" thickBot="1" x14ac:dyDescent="0.25">
      <c r="B43" s="50" t="s">
        <v>53</v>
      </c>
      <c r="C43" s="47" t="s">
        <v>54</v>
      </c>
      <c r="D43" s="50" t="s">
        <v>55</v>
      </c>
      <c r="E43" s="48" t="s">
        <v>56</v>
      </c>
    </row>
    <row r="44" spans="2:5" ht="13.5" thickBot="1" x14ac:dyDescent="0.25">
      <c r="B44" s="50" t="s">
        <v>57</v>
      </c>
      <c r="C44" s="80" t="s">
        <v>58</v>
      </c>
      <c r="D44" s="81"/>
      <c r="E44" s="82"/>
    </row>
    <row r="50" spans="2:5" x14ac:dyDescent="0.2">
      <c r="B50" s="74" t="s">
        <v>164</v>
      </c>
      <c r="C50" s="74"/>
      <c r="D50" s="74"/>
      <c r="E50" s="74"/>
    </row>
    <row r="51" spans="2:5" ht="13.5" thickBot="1" x14ac:dyDescent="0.25"/>
    <row r="52" spans="2:5" ht="13.5" thickBot="1" x14ac:dyDescent="0.25">
      <c r="B52" s="50" t="s">
        <v>168</v>
      </c>
      <c r="C52" s="70" t="s">
        <v>165</v>
      </c>
      <c r="D52" s="71"/>
      <c r="E52" s="72"/>
    </row>
    <row r="53" spans="2:5" ht="16.5" customHeight="1" thickBot="1" x14ac:dyDescent="0.25">
      <c r="B53" s="50" t="s">
        <v>167</v>
      </c>
      <c r="C53" s="70" t="s">
        <v>166</v>
      </c>
      <c r="D53" s="71"/>
      <c r="E53" s="72"/>
    </row>
    <row r="54" spans="2:5" ht="142.5" customHeight="1" thickBot="1" x14ac:dyDescent="0.25">
      <c r="B54" s="50" t="s">
        <v>99</v>
      </c>
      <c r="C54" s="70" t="s">
        <v>170</v>
      </c>
      <c r="D54" s="71"/>
      <c r="E54" s="72"/>
    </row>
    <row r="55" spans="2:5" ht="42.75" customHeight="1" thickBot="1" x14ac:dyDescent="0.25">
      <c r="B55" s="50" t="s">
        <v>16</v>
      </c>
      <c r="C55" s="70" t="s">
        <v>90</v>
      </c>
      <c r="D55" s="71"/>
      <c r="E55" s="72"/>
    </row>
    <row r="56" spans="2:5" ht="31.5" customHeight="1" thickBot="1" x14ac:dyDescent="0.25">
      <c r="B56" s="50" t="s">
        <v>17</v>
      </c>
      <c r="C56" s="70" t="s">
        <v>46</v>
      </c>
      <c r="D56" s="71"/>
      <c r="E56" s="72"/>
    </row>
    <row r="57" spans="2:5" ht="35.25" customHeight="1" thickBot="1" x14ac:dyDescent="0.25">
      <c r="B57" s="50" t="s">
        <v>18</v>
      </c>
      <c r="C57" s="70" t="s">
        <v>169</v>
      </c>
      <c r="D57" s="71"/>
      <c r="E57" s="72"/>
    </row>
    <row r="58" spans="2:5" ht="34.5" customHeight="1" thickBot="1" x14ac:dyDescent="0.25">
      <c r="B58" s="50" t="s">
        <v>19</v>
      </c>
      <c r="C58" s="70" t="s">
        <v>91</v>
      </c>
      <c r="D58" s="71"/>
      <c r="E58" s="72"/>
    </row>
  </sheetData>
  <sheetProtection formatCells="0" formatColumns="0" formatRows="0" insertRows="0" insertHyperlinks="0" sort="0" autoFilter="0"/>
  <protectedRanges>
    <protectedRange sqref="B13:E15 D44:E44 B45:E49 B59:D654 B53:C58 E52:E654 B52" name="Range1"/>
  </protectedRanges>
  <mergeCells count="45">
    <mergeCell ref="C33:E33"/>
    <mergeCell ref="C34:E34"/>
    <mergeCell ref="C53:E53"/>
    <mergeCell ref="C44:E44"/>
    <mergeCell ref="C36:E36"/>
    <mergeCell ref="C38:E38"/>
    <mergeCell ref="C39:E39"/>
    <mergeCell ref="C40:E40"/>
    <mergeCell ref="C41:E41"/>
    <mergeCell ref="C27:E27"/>
    <mergeCell ref="C28:E28"/>
    <mergeCell ref="C29:E29"/>
    <mergeCell ref="C30:E30"/>
    <mergeCell ref="C31:E31"/>
    <mergeCell ref="C18:E18"/>
    <mergeCell ref="C19:E19"/>
    <mergeCell ref="C20:E20"/>
    <mergeCell ref="C21:E21"/>
    <mergeCell ref="C22:E22"/>
    <mergeCell ref="B2:E2"/>
    <mergeCell ref="B3:E3"/>
    <mergeCell ref="B4:E4"/>
    <mergeCell ref="B5:E5"/>
    <mergeCell ref="C1:D1"/>
    <mergeCell ref="B6:E6"/>
    <mergeCell ref="C32:E32"/>
    <mergeCell ref="B50:E50"/>
    <mergeCell ref="C52:E52"/>
    <mergeCell ref="C7:E7"/>
    <mergeCell ref="C8:E8"/>
    <mergeCell ref="C9:E9"/>
    <mergeCell ref="C10:E10"/>
    <mergeCell ref="C12:E12"/>
    <mergeCell ref="C11:E11"/>
    <mergeCell ref="B16:E16"/>
    <mergeCell ref="C23:E23"/>
    <mergeCell ref="C24:E24"/>
    <mergeCell ref="C25:E25"/>
    <mergeCell ref="C26:E26"/>
    <mergeCell ref="C35:E35"/>
    <mergeCell ref="C54:E54"/>
    <mergeCell ref="C55:E55"/>
    <mergeCell ref="C56:E56"/>
    <mergeCell ref="C57:E57"/>
    <mergeCell ref="C58:E58"/>
  </mergeCells>
  <pageMargins left="0.75" right="0.75" top="1" bottom="1" header="0.5" footer="0.5"/>
  <pageSetup paperSize="9" scale="10" orientation="portrait" r:id="rId1"/>
  <headerFooter alignWithMargins="0">
    <oddHeader>&amp;F</oddHeader>
    <oddFooter>&amp;RPage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showGridLines="0" zoomScale="130" zoomScaleNormal="130" workbookViewId="0"/>
  </sheetViews>
  <sheetFormatPr defaultColWidth="8.85546875" defaultRowHeight="13.5" x14ac:dyDescent="0.25"/>
  <cols>
    <col min="1" max="1" width="0.85546875" style="31" customWidth="1"/>
    <col min="2" max="2" width="12.7109375" style="31" customWidth="1"/>
    <col min="3" max="3" width="10.140625" style="31" bestFit="1" customWidth="1"/>
    <col min="4" max="4" width="10.42578125" style="31" customWidth="1"/>
    <col min="5" max="6" width="8.85546875" style="31"/>
    <col min="7" max="7" width="14.42578125" style="31" customWidth="1"/>
    <col min="8" max="8" width="14" style="31" customWidth="1"/>
    <col min="9" max="9" width="3.7109375" style="31" customWidth="1"/>
    <col min="10" max="13" width="8.85546875" style="31"/>
    <col min="14" max="14" width="9.140625" style="31" customWidth="1"/>
    <col min="15" max="16384" width="8.85546875" style="31"/>
  </cols>
  <sheetData>
    <row r="1" spans="1:12" ht="86.25" customHeight="1" x14ac:dyDescent="0.25">
      <c r="A1" s="29"/>
      <c r="B1" s="30"/>
      <c r="C1" s="30"/>
      <c r="D1" s="84" t="s">
        <v>112</v>
      </c>
      <c r="E1" s="84"/>
      <c r="F1" s="84"/>
      <c r="G1" s="108"/>
      <c r="H1" s="108"/>
    </row>
    <row r="2" spans="1:12" s="32" customFormat="1" ht="17.100000000000001" customHeight="1" x14ac:dyDescent="0.25">
      <c r="B2" s="85" t="s">
        <v>122</v>
      </c>
      <c r="C2" s="86"/>
      <c r="D2" s="86"/>
      <c r="E2" s="86"/>
      <c r="F2" s="86"/>
      <c r="G2" s="86"/>
      <c r="H2" s="87"/>
    </row>
    <row r="3" spans="1:12" s="32" customFormat="1" ht="17.100000000000001" customHeight="1" x14ac:dyDescent="0.25">
      <c r="B3" s="88" t="s">
        <v>123</v>
      </c>
      <c r="C3" s="88"/>
      <c r="D3" s="94" t="s">
        <v>124</v>
      </c>
      <c r="E3" s="94"/>
      <c r="F3" s="94"/>
      <c r="G3" s="94"/>
      <c r="H3" s="94"/>
    </row>
    <row r="4" spans="1:12" s="32" customFormat="1" ht="17.100000000000001" customHeight="1" x14ac:dyDescent="0.25">
      <c r="B4" s="83" t="s">
        <v>125</v>
      </c>
      <c r="C4" s="83"/>
      <c r="D4" s="94" t="s">
        <v>126</v>
      </c>
      <c r="E4" s="94"/>
      <c r="F4" s="94"/>
      <c r="G4" s="94"/>
      <c r="H4" s="94"/>
    </row>
    <row r="5" spans="1:12" s="32" customFormat="1" ht="17.100000000000001" customHeight="1" x14ac:dyDescent="0.25">
      <c r="B5" s="83" t="s">
        <v>127</v>
      </c>
      <c r="C5" s="83"/>
      <c r="D5" s="94"/>
      <c r="E5" s="94"/>
      <c r="F5" s="94"/>
      <c r="G5" s="94"/>
      <c r="H5" s="94"/>
    </row>
    <row r="6" spans="1:12" s="32" customFormat="1" ht="17.100000000000001" customHeight="1" x14ac:dyDescent="0.25">
      <c r="B6" s="83" t="s">
        <v>128</v>
      </c>
      <c r="C6" s="83"/>
      <c r="D6" s="94"/>
      <c r="E6" s="94"/>
      <c r="F6" s="94"/>
      <c r="G6" s="94"/>
      <c r="H6" s="94"/>
    </row>
    <row r="7" spans="1:12" s="32" customFormat="1" ht="12.95" customHeight="1" x14ac:dyDescent="0.25">
      <c r="B7" s="35"/>
      <c r="C7" s="36"/>
      <c r="D7" s="35"/>
      <c r="E7" s="35"/>
      <c r="F7" s="35"/>
      <c r="G7" s="35"/>
      <c r="H7" s="35"/>
    </row>
    <row r="8" spans="1:12" s="32" customFormat="1" ht="12.95" customHeight="1" x14ac:dyDescent="0.25">
      <c r="B8" s="35"/>
      <c r="C8" s="37"/>
      <c r="D8" s="37"/>
      <c r="E8" s="35"/>
      <c r="F8" s="35"/>
      <c r="G8" s="35"/>
      <c r="H8" s="35"/>
    </row>
    <row r="9" spans="1:12" s="32" customFormat="1" ht="27.95" customHeight="1" x14ac:dyDescent="0.25">
      <c r="B9" s="98"/>
      <c r="C9" s="98"/>
      <c r="D9" s="98"/>
      <c r="E9" s="98"/>
      <c r="F9" s="98"/>
      <c r="G9" s="98"/>
      <c r="H9" s="98"/>
    </row>
    <row r="10" spans="1:12" s="32" customFormat="1" ht="17.100000000000001" customHeight="1" x14ac:dyDescent="0.25">
      <c r="B10" s="38" t="s">
        <v>129</v>
      </c>
      <c r="C10" s="88" t="s">
        <v>130</v>
      </c>
      <c r="D10" s="88"/>
      <c r="E10" s="88"/>
      <c r="F10" s="88" t="s">
        <v>131</v>
      </c>
      <c r="G10" s="89"/>
      <c r="H10" s="38" t="s">
        <v>132</v>
      </c>
    </row>
    <row r="11" spans="1:12" s="32" customFormat="1" ht="17.100000000000001" customHeight="1" x14ac:dyDescent="0.25">
      <c r="B11" s="39" t="s">
        <v>141</v>
      </c>
      <c r="C11" s="90" t="s">
        <v>133</v>
      </c>
      <c r="D11" s="91"/>
      <c r="E11" s="91"/>
      <c r="F11" s="91"/>
      <c r="G11" s="91"/>
      <c r="H11" s="40">
        <v>42374</v>
      </c>
      <c r="L11" s="32" t="s">
        <v>134</v>
      </c>
    </row>
    <row r="12" spans="1:12" s="32" customFormat="1" ht="17.100000000000001" customHeight="1" x14ac:dyDescent="0.25">
      <c r="B12" s="39" t="s">
        <v>142</v>
      </c>
      <c r="C12" s="90"/>
      <c r="D12" s="91"/>
      <c r="E12" s="91"/>
      <c r="F12" s="91"/>
      <c r="G12" s="91"/>
      <c r="H12" s="40"/>
    </row>
    <row r="13" spans="1:12" s="32" customFormat="1" ht="17.100000000000001" customHeight="1" x14ac:dyDescent="0.25">
      <c r="B13" s="39" t="s">
        <v>143</v>
      </c>
      <c r="C13" s="90"/>
      <c r="D13" s="91"/>
      <c r="E13" s="91"/>
      <c r="F13" s="91"/>
      <c r="G13" s="91"/>
      <c r="H13" s="40"/>
    </row>
    <row r="14" spans="1:12" s="32" customFormat="1" ht="12.95" customHeight="1" x14ac:dyDescent="0.25">
      <c r="B14" s="35"/>
      <c r="C14" s="37"/>
      <c r="D14" s="37"/>
      <c r="E14" s="35"/>
      <c r="F14" s="35"/>
      <c r="G14" s="35"/>
      <c r="H14" s="35"/>
    </row>
    <row r="15" spans="1:12" s="32" customFormat="1" ht="12.95" customHeight="1" x14ac:dyDescent="0.25">
      <c r="B15" s="35"/>
      <c r="C15" s="37"/>
      <c r="D15" s="37"/>
      <c r="E15" s="35"/>
      <c r="F15" s="35"/>
      <c r="G15" s="35"/>
      <c r="H15" s="35"/>
    </row>
    <row r="16" spans="1:12" ht="17.100000000000001" customHeight="1" x14ac:dyDescent="0.25">
      <c r="B16" s="96" t="s">
        <v>144</v>
      </c>
      <c r="C16" s="96"/>
      <c r="D16" s="96"/>
      <c r="E16" s="96"/>
      <c r="F16" s="96"/>
      <c r="G16" s="96"/>
      <c r="H16" s="96"/>
    </row>
    <row r="17" spans="2:8" ht="104.25" customHeight="1" x14ac:dyDescent="0.25">
      <c r="B17" s="92" t="s">
        <v>175</v>
      </c>
      <c r="C17" s="97"/>
      <c r="D17" s="97"/>
      <c r="E17" s="97"/>
      <c r="F17" s="97"/>
      <c r="G17" s="97"/>
      <c r="H17" s="97"/>
    </row>
    <row r="18" spans="2:8" ht="12.95" customHeight="1" x14ac:dyDescent="0.25">
      <c r="B18" s="35"/>
      <c r="C18" s="35"/>
      <c r="D18" s="35"/>
      <c r="E18" s="35"/>
      <c r="F18" s="35"/>
      <c r="G18" s="35"/>
      <c r="H18" s="35"/>
    </row>
    <row r="19" spans="2:8" ht="12.95" customHeight="1" x14ac:dyDescent="0.25">
      <c r="B19" s="35"/>
      <c r="C19" s="35"/>
      <c r="D19" s="35"/>
      <c r="E19" s="35"/>
      <c r="F19" s="35"/>
      <c r="G19" s="35"/>
      <c r="H19" s="35"/>
    </row>
    <row r="20" spans="2:8" ht="17.100000000000001" customHeight="1" x14ac:dyDescent="0.25">
      <c r="B20" s="41" t="s">
        <v>135</v>
      </c>
      <c r="C20" s="41" t="s">
        <v>136</v>
      </c>
      <c r="D20" s="41" t="s">
        <v>137</v>
      </c>
      <c r="E20" s="41"/>
      <c r="F20" s="41"/>
      <c r="G20" s="41" t="s">
        <v>138</v>
      </c>
      <c r="H20" s="41"/>
    </row>
    <row r="21" spans="2:8" ht="17.100000000000001" customHeight="1" x14ac:dyDescent="0.25">
      <c r="B21" s="33" t="s">
        <v>139</v>
      </c>
      <c r="C21" s="42">
        <v>42374</v>
      </c>
      <c r="D21" s="95" t="s">
        <v>176</v>
      </c>
      <c r="E21" s="95"/>
      <c r="F21" s="95"/>
      <c r="G21" s="43" t="s">
        <v>133</v>
      </c>
      <c r="H21" s="43"/>
    </row>
    <row r="22" spans="2:8" ht="17.100000000000001" customHeight="1" x14ac:dyDescent="0.25">
      <c r="B22" s="34" t="s">
        <v>139</v>
      </c>
      <c r="C22" s="40"/>
      <c r="D22" s="92"/>
      <c r="E22" s="92"/>
      <c r="F22" s="92"/>
      <c r="G22" s="43"/>
      <c r="H22" s="44"/>
    </row>
    <row r="23" spans="2:8" ht="17.100000000000001" customHeight="1" x14ac:dyDescent="0.25">
      <c r="B23" s="34"/>
      <c r="C23" s="40"/>
      <c r="D23" s="92"/>
      <c r="E23" s="92"/>
      <c r="F23" s="92"/>
      <c r="G23" s="39"/>
      <c r="H23" s="44"/>
    </row>
    <row r="24" spans="2:8" ht="17.100000000000001" customHeight="1" x14ac:dyDescent="0.25">
      <c r="B24" s="34"/>
      <c r="C24" s="40"/>
      <c r="D24" s="92"/>
      <c r="E24" s="92"/>
      <c r="F24" s="92"/>
      <c r="G24" s="39"/>
      <c r="H24" s="44"/>
    </row>
    <row r="25" spans="2:8" ht="17.100000000000001" customHeight="1" x14ac:dyDescent="0.25">
      <c r="B25" s="34"/>
      <c r="C25" s="40"/>
      <c r="D25" s="92"/>
      <c r="E25" s="92"/>
      <c r="F25" s="92"/>
      <c r="G25" s="39"/>
      <c r="H25" s="44"/>
    </row>
    <row r="26" spans="2:8" ht="17.100000000000001" customHeight="1" x14ac:dyDescent="0.25">
      <c r="B26" s="34"/>
      <c r="C26" s="40"/>
      <c r="D26" s="92"/>
      <c r="E26" s="92"/>
      <c r="F26" s="92"/>
      <c r="G26" s="39"/>
      <c r="H26" s="44"/>
    </row>
    <row r="29" spans="2:8" s="29" customFormat="1" ht="14.1" customHeight="1" x14ac:dyDescent="0.2">
      <c r="B29" s="93" t="s">
        <v>140</v>
      </c>
      <c r="C29" s="93"/>
      <c r="D29" s="93"/>
      <c r="E29" s="93"/>
      <c r="F29" s="93"/>
      <c r="G29" s="93"/>
      <c r="H29" s="93"/>
    </row>
    <row r="30" spans="2:8" ht="28.5" customHeight="1" x14ac:dyDescent="0.25">
      <c r="B30" s="109" t="s">
        <v>183</v>
      </c>
      <c r="C30" s="109"/>
      <c r="D30" s="109"/>
      <c r="E30" s="109"/>
      <c r="F30" s="109"/>
      <c r="G30" s="109"/>
      <c r="H30" s="109"/>
    </row>
    <row r="31" spans="2:8" ht="42" customHeight="1" x14ac:dyDescent="0.25">
      <c r="B31" s="109" t="s">
        <v>182</v>
      </c>
      <c r="C31" s="109"/>
      <c r="D31" s="109"/>
      <c r="E31" s="109"/>
      <c r="F31" s="109"/>
      <c r="G31" s="109"/>
      <c r="H31" s="109"/>
    </row>
    <row r="32" spans="2:8" x14ac:dyDescent="0.25">
      <c r="B32" s="109"/>
      <c r="C32" s="109"/>
      <c r="D32" s="109"/>
      <c r="E32" s="109"/>
      <c r="F32" s="109"/>
      <c r="G32" s="109"/>
      <c r="H32" s="109"/>
    </row>
  </sheetData>
  <mergeCells count="31">
    <mergeCell ref="B30:H30"/>
    <mergeCell ref="B31:H31"/>
    <mergeCell ref="B32:H32"/>
    <mergeCell ref="D25:F25"/>
    <mergeCell ref="D26:F26"/>
    <mergeCell ref="B29:H29"/>
    <mergeCell ref="D3:H3"/>
    <mergeCell ref="D4:H4"/>
    <mergeCell ref="D5:H5"/>
    <mergeCell ref="D6:H6"/>
    <mergeCell ref="D21:F21"/>
    <mergeCell ref="D22:F22"/>
    <mergeCell ref="D23:F23"/>
    <mergeCell ref="D24:F24"/>
    <mergeCell ref="C13:E13"/>
    <mergeCell ref="F13:G13"/>
    <mergeCell ref="B16:H16"/>
    <mergeCell ref="B17:H17"/>
    <mergeCell ref="B9:H9"/>
    <mergeCell ref="C10:E10"/>
    <mergeCell ref="F10:G10"/>
    <mergeCell ref="C11:E11"/>
    <mergeCell ref="F11:G11"/>
    <mergeCell ref="C12:E12"/>
    <mergeCell ref="F12:G12"/>
    <mergeCell ref="B6:C6"/>
    <mergeCell ref="B2:H2"/>
    <mergeCell ref="B3:C3"/>
    <mergeCell ref="B4:C4"/>
    <mergeCell ref="B5:C5"/>
    <mergeCell ref="D1:F1"/>
  </mergeCells>
  <pageMargins left="0.7" right="0.7" top="0.75" bottom="0.75" header="0.3" footer="0.3"/>
  <pageSetup paperSize="9" orientation="portrait" r:id="rId1"/>
  <headerFooter>
    <oddHeader>&amp;L&amp;"Franklin Gothic Medium Cond,Regular"&amp;9&amp;F&amp;R&amp;"Franklin Gothic Medium Cond,Regular"&amp;9Critical Software, S.A.</oddHeader>
    <oddFooter>&amp;L&amp;"Franklin Gothic Medium Cond,Regular"&amp;9Template: CSW-2011-TPL-00989 version 01&amp;R&amp;"Franklin Gothic Medium Cond,Regular"&amp;9&amp;A. Page &amp;P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20"/>
  <sheetViews>
    <sheetView showGridLines="0" zoomScale="70" zoomScaleNormal="70" workbookViewId="0">
      <selection activeCell="A9" sqref="A9"/>
    </sheetView>
  </sheetViews>
  <sheetFormatPr defaultRowHeight="15" x14ac:dyDescent="0.25"/>
  <cols>
    <col min="1" max="1" width="18.85546875" customWidth="1"/>
    <col min="2" max="7" width="38" customWidth="1"/>
    <col min="8" max="8" width="18.5703125" customWidth="1"/>
    <col min="9" max="9" width="38" customWidth="1"/>
    <col min="10" max="10" width="16" customWidth="1"/>
    <col min="11" max="11" width="15.7109375" customWidth="1"/>
    <col min="12" max="12" width="16" customWidth="1"/>
    <col min="13" max="13" width="12.42578125" customWidth="1"/>
    <col min="14" max="15" width="38" customWidth="1"/>
    <col min="17" max="17" width="25.85546875" customWidth="1"/>
    <col min="18" max="18" width="18.5703125" customWidth="1"/>
    <col min="19" max="19" width="20.42578125" customWidth="1"/>
    <col min="20" max="20" width="18.42578125" customWidth="1"/>
    <col min="21" max="21" width="16.42578125" customWidth="1"/>
    <col min="22" max="22" width="14.5703125" customWidth="1"/>
    <col min="23" max="23" width="23.7109375" customWidth="1"/>
    <col min="24" max="24" width="24.5703125" customWidth="1"/>
    <col min="25" max="25" width="14.7109375" customWidth="1"/>
    <col min="26" max="26" width="14.42578125" bestFit="1" customWidth="1"/>
    <col min="27" max="27" width="25.85546875" customWidth="1"/>
    <col min="28" max="28" width="18.7109375" bestFit="1" customWidth="1"/>
  </cols>
  <sheetData>
    <row r="1" spans="1:27" ht="33.75" x14ac:dyDescent="0.25">
      <c r="D1" s="57" t="s">
        <v>161</v>
      </c>
      <c r="E1" s="99" t="str">
        <f>Cover!D3</f>
        <v>Certification of Critical Systems</v>
      </c>
      <c r="F1" s="99"/>
      <c r="G1" s="99"/>
      <c r="H1" s="99"/>
      <c r="I1" s="99"/>
      <c r="J1" s="99"/>
      <c r="K1" s="99"/>
      <c r="L1" s="99"/>
      <c r="M1" s="99"/>
      <c r="N1" s="99"/>
      <c r="Y1" s="58" t="s">
        <v>26</v>
      </c>
      <c r="Z1" s="100" t="s">
        <v>162</v>
      </c>
      <c r="AA1" s="101"/>
    </row>
    <row r="2" spans="1:27" ht="33.75" x14ac:dyDescent="0.25">
      <c r="D2" s="56"/>
      <c r="E2" s="56"/>
      <c r="F2" s="1"/>
      <c r="G2" s="1"/>
      <c r="H2" s="1"/>
      <c r="I2" s="1"/>
      <c r="J2" s="1"/>
      <c r="K2" s="1"/>
      <c r="L2" s="1"/>
      <c r="M2" s="1"/>
      <c r="N2" s="1"/>
      <c r="Y2" s="58" t="s">
        <v>27</v>
      </c>
      <c r="Z2" s="100" t="s">
        <v>163</v>
      </c>
      <c r="AA2" s="100"/>
    </row>
    <row r="3" spans="1:27" ht="33.75" x14ac:dyDescent="0.25">
      <c r="D3" s="99" t="s">
        <v>112</v>
      </c>
      <c r="E3" s="99"/>
      <c r="F3" s="99"/>
      <c r="G3" s="99"/>
      <c r="H3" s="99"/>
      <c r="I3" s="99"/>
      <c r="J3" s="99"/>
      <c r="K3" s="99"/>
      <c r="L3" s="99"/>
      <c r="M3" s="99"/>
      <c r="N3" s="99"/>
      <c r="Y3" s="58"/>
      <c r="Z3" s="59"/>
    </row>
    <row r="4" spans="1:27" ht="15.75" x14ac:dyDescent="0.25">
      <c r="Y4" s="58"/>
      <c r="Z4" s="1"/>
    </row>
    <row r="5" spans="1:27" ht="15.75" thickBot="1" x14ac:dyDescent="0.3">
      <c r="Z5" s="1"/>
    </row>
    <row r="6" spans="1:27" ht="45.75" customHeight="1" thickBot="1" x14ac:dyDescent="0.3">
      <c r="A6" s="4"/>
      <c r="B6" s="4"/>
      <c r="C6" s="4"/>
      <c r="D6" s="4"/>
      <c r="E6" s="4"/>
      <c r="F6" s="4"/>
      <c r="G6" s="4"/>
      <c r="H6" s="103" t="s">
        <v>121</v>
      </c>
      <c r="I6" s="103"/>
      <c r="J6" s="103"/>
      <c r="K6" s="103"/>
      <c r="L6" s="103"/>
      <c r="M6" s="4"/>
      <c r="N6" s="4"/>
      <c r="O6" s="4"/>
      <c r="P6" s="102" t="s">
        <v>97</v>
      </c>
      <c r="Q6" s="103"/>
      <c r="R6" s="104"/>
      <c r="S6" s="4"/>
      <c r="T6" s="102" t="s">
        <v>96</v>
      </c>
      <c r="U6" s="103"/>
      <c r="V6" s="104"/>
      <c r="W6" s="102" t="s">
        <v>0</v>
      </c>
      <c r="X6" s="103"/>
      <c r="Y6" s="103"/>
      <c r="Z6" s="104"/>
      <c r="AA6" s="4"/>
    </row>
    <row r="7" spans="1:27" ht="30.75" thickBot="1" x14ac:dyDescent="0.3">
      <c r="A7" s="3" t="s">
        <v>3</v>
      </c>
      <c r="B7" s="3" t="s">
        <v>4</v>
      </c>
      <c r="C7" s="3" t="s">
        <v>5</v>
      </c>
      <c r="D7" s="3" t="s">
        <v>6</v>
      </c>
      <c r="E7" s="3" t="s">
        <v>7</v>
      </c>
      <c r="F7" s="3" t="s">
        <v>2</v>
      </c>
      <c r="G7" s="4" t="s">
        <v>13</v>
      </c>
      <c r="H7" s="3" t="s">
        <v>8</v>
      </c>
      <c r="I7" s="3" t="s">
        <v>62</v>
      </c>
      <c r="J7" s="3" t="s">
        <v>120</v>
      </c>
      <c r="K7" s="3" t="s">
        <v>118</v>
      </c>
      <c r="L7" s="3" t="s">
        <v>9</v>
      </c>
      <c r="M7" s="3" t="s">
        <v>10</v>
      </c>
      <c r="N7" s="3" t="s">
        <v>11</v>
      </c>
      <c r="O7" s="4" t="s">
        <v>12</v>
      </c>
      <c r="P7" s="4" t="s">
        <v>14</v>
      </c>
      <c r="Q7" s="4" t="s">
        <v>15</v>
      </c>
      <c r="R7" s="4" t="s">
        <v>18</v>
      </c>
      <c r="S7" s="4" t="s">
        <v>20</v>
      </c>
      <c r="T7" s="3" t="s">
        <v>119</v>
      </c>
      <c r="U7" s="3" t="s">
        <v>94</v>
      </c>
      <c r="V7" s="3" t="s">
        <v>95</v>
      </c>
      <c r="W7" s="4" t="s">
        <v>22</v>
      </c>
      <c r="X7" s="4" t="s">
        <v>23</v>
      </c>
      <c r="Y7" s="4" t="s">
        <v>24</v>
      </c>
      <c r="Z7" s="3" t="s">
        <v>25</v>
      </c>
      <c r="AA7" s="3" t="s">
        <v>1</v>
      </c>
    </row>
    <row r="8" spans="1:27" ht="30" x14ac:dyDescent="0.25">
      <c r="A8" s="60" t="s">
        <v>177</v>
      </c>
      <c r="B8" s="60" t="s">
        <v>179</v>
      </c>
      <c r="C8" s="60"/>
      <c r="D8" s="60"/>
      <c r="E8" s="60"/>
      <c r="F8" s="60"/>
      <c r="G8" s="60"/>
      <c r="H8" s="60"/>
      <c r="I8" s="60"/>
      <c r="J8" s="60" t="s">
        <v>64</v>
      </c>
      <c r="K8" s="60" t="s">
        <v>73</v>
      </c>
      <c r="L8" s="60" t="str">
        <f>IFERROR(INDEX(RiskRanking,MATCH(HazardRecord[[#This Row],[Likelihood of happening]],Likelihood,0)+2,MATCH(HazardRecord[[#This Row],[Severity level]],Consequence,0)+2),"")</f>
        <v>Undesirable</v>
      </c>
      <c r="M8" s="60" t="s">
        <v>31</v>
      </c>
      <c r="N8" s="60"/>
      <c r="O8" s="60"/>
      <c r="P8" s="60">
        <v>1</v>
      </c>
      <c r="Q8" s="60" t="str">
        <f>IFERROR(VLOOKUP(HazardRecord[[#This Row],[SR ID]],SRAC[],2,FALSE),"")</f>
        <v>asd</v>
      </c>
      <c r="R8" s="60" t="str">
        <f>IFERROR(VLOOKUP(HazardRecord[[#This Row],[SR ID]],SRAC[],6,FALSE),"")</f>
        <v>Pending</v>
      </c>
      <c r="S8" s="60"/>
      <c r="T8" s="60" t="s">
        <v>64</v>
      </c>
      <c r="U8" s="60" t="s">
        <v>73</v>
      </c>
      <c r="V8" s="60" t="str">
        <f>IFERROR(INDEX(RiskRanking,MATCH(HazardRecord[[#This Row],[Final likelihood of happening]],Likelihood,0)+2,MATCH(HazardRecord[[#This Row],[Final severity level]],Consequence,0)+2),"")</f>
        <v>Undesirable</v>
      </c>
      <c r="W8" s="60"/>
      <c r="X8" s="60"/>
      <c r="Y8" s="61">
        <v>42370</v>
      </c>
      <c r="Z8" s="60" t="s">
        <v>93</v>
      </c>
      <c r="AA8" s="60"/>
    </row>
    <row r="9" spans="1:27" ht="30" x14ac:dyDescent="0.25">
      <c r="A9" s="60" t="s">
        <v>178</v>
      </c>
      <c r="B9" s="60" t="s">
        <v>180</v>
      </c>
      <c r="C9" s="60"/>
      <c r="D9" s="60"/>
      <c r="E9" s="60"/>
      <c r="F9" s="60"/>
      <c r="G9" s="60"/>
      <c r="H9" s="60"/>
      <c r="I9" s="60"/>
      <c r="J9" s="60" t="s">
        <v>64</v>
      </c>
      <c r="K9" s="60" t="s">
        <v>75</v>
      </c>
      <c r="L9" s="60" t="str">
        <f>IFERROR(INDEX(RiskRanking,MATCH(HazardRecord[[#This Row],[Likelihood of happening]],Likelihood,0)+2,MATCH(HazardRecord[[#This Row],[Severity level]],Consequence,0)+2),"")</f>
        <v>Intolerable</v>
      </c>
      <c r="M9" s="60"/>
      <c r="N9" s="60"/>
      <c r="O9" s="60"/>
      <c r="P9" s="60">
        <v>2</v>
      </c>
      <c r="Q9" s="60" t="str">
        <f>IFERROR(VLOOKUP(HazardRecord[[#This Row],[SR ID]],SRAC[],2,FALSE),"")</f>
        <v>ccccc</v>
      </c>
      <c r="R9" s="60" t="str">
        <f>IFERROR(VLOOKUP(HazardRecord[[#This Row],[SR ID]],SRAC[],6,FALSE),"")</f>
        <v>Demonstrated</v>
      </c>
      <c r="S9" s="60"/>
      <c r="T9" s="60"/>
      <c r="U9" s="60"/>
      <c r="V9" s="60" t="str">
        <f>IFERROR(INDEX(RiskRanking,MATCH(HazardRecord[[#This Row],[Final likelihood of happening]],Likelihood,0)+2,MATCH(HazardRecord[[#This Row],[Final severity level]],Consequence,0)+2),"")</f>
        <v/>
      </c>
      <c r="W9" s="60"/>
      <c r="X9" s="60"/>
      <c r="Y9" s="61"/>
      <c r="Z9" s="60"/>
      <c r="AA9" s="60"/>
    </row>
    <row r="10" spans="1:27" x14ac:dyDescent="0.25">
      <c r="A10" s="60"/>
      <c r="B10" s="60"/>
      <c r="C10" s="60"/>
      <c r="D10" s="60"/>
      <c r="E10" s="60"/>
      <c r="F10" s="60"/>
      <c r="G10" s="60"/>
      <c r="H10" s="60"/>
      <c r="I10" s="60"/>
      <c r="J10" s="60" t="s">
        <v>66</v>
      </c>
      <c r="K10" s="60" t="s">
        <v>74</v>
      </c>
      <c r="L10" s="60" t="str">
        <f>IFERROR(INDEX(RiskRanking,MATCH(HazardRecord[[#This Row],[Likelihood of happening]],Likelihood,0)+2,MATCH(HazardRecord[[#This Row],[Severity level]],Consequence,0)+2),"")</f>
        <v>Tolerable</v>
      </c>
      <c r="M10" s="60"/>
      <c r="N10" s="60"/>
      <c r="O10" s="60"/>
      <c r="P10" s="60"/>
      <c r="Q10" s="60" t="str">
        <f>IFERROR(VLOOKUP(HazardRecord[[#This Row],[SR ID]],SRAC[],2,FALSE),"")</f>
        <v/>
      </c>
      <c r="R10" s="60" t="str">
        <f>IFERROR(VLOOKUP(HazardRecord[[#This Row],[SR ID]],SRAC[],6,FALSE),"")</f>
        <v/>
      </c>
      <c r="S10" s="60"/>
      <c r="T10" s="60"/>
      <c r="U10" s="60"/>
      <c r="V10" s="60" t="str">
        <f>IFERROR(INDEX(RiskRanking,MATCH(HazardRecord[[#This Row],[Final likelihood of happening]],Likelihood,0)+2,MATCH(HazardRecord[[#This Row],[Final severity level]],Consequence,0)+2),"")</f>
        <v/>
      </c>
      <c r="W10" s="60"/>
      <c r="X10" s="60"/>
      <c r="Y10" s="61"/>
      <c r="Z10" s="60"/>
      <c r="AA10" s="60"/>
    </row>
    <row r="11" spans="1:27" x14ac:dyDescent="0.25">
      <c r="A11" s="60"/>
      <c r="B11" s="60"/>
      <c r="C11" s="60"/>
      <c r="D11" s="60"/>
      <c r="E11" s="60"/>
      <c r="F11" s="60"/>
      <c r="G11" s="60"/>
      <c r="H11" s="60"/>
      <c r="I11" s="60"/>
      <c r="J11" s="60"/>
      <c r="K11" s="60"/>
      <c r="L11" s="60" t="str">
        <f>IFERROR(INDEX(RiskRanking,MATCH(HazardRecord[[#This Row],[Likelihood of happening]],Likelihood,0)+2,MATCH(HazardRecord[[#This Row],[Severity level]],Consequence,0)+2),"")</f>
        <v/>
      </c>
      <c r="M11" s="60"/>
      <c r="N11" s="60"/>
      <c r="O11" s="60"/>
      <c r="P11" s="60"/>
      <c r="Q11" s="60" t="str">
        <f>IFERROR(VLOOKUP(HazardRecord[[#This Row],[SR ID]],SRAC[],2,FALSE),"")</f>
        <v/>
      </c>
      <c r="R11" s="60" t="str">
        <f>IFERROR(VLOOKUP(HazardRecord[[#This Row],[SR ID]],SRAC[],6,FALSE),"")</f>
        <v/>
      </c>
      <c r="S11" s="60"/>
      <c r="T11" s="60"/>
      <c r="U11" s="60"/>
      <c r="V11" s="60" t="str">
        <f>IFERROR(INDEX(RiskRanking,MATCH(HazardRecord[[#This Row],[Final likelihood of happening]],Likelihood,0)+2,MATCH(HazardRecord[[#This Row],[Final severity level]],Consequence,0)+2),"")</f>
        <v/>
      </c>
      <c r="W11" s="60"/>
      <c r="X11" s="60"/>
      <c r="Y11" s="61"/>
      <c r="Z11" s="60"/>
      <c r="AA11" s="60"/>
    </row>
    <row r="12" spans="1:27" x14ac:dyDescent="0.25">
      <c r="A12" s="60"/>
      <c r="B12" s="60"/>
      <c r="C12" s="60"/>
      <c r="D12" s="60"/>
      <c r="E12" s="60"/>
      <c r="F12" s="60"/>
      <c r="G12" s="60"/>
      <c r="H12" s="60"/>
      <c r="I12" s="60"/>
      <c r="J12" s="60"/>
      <c r="K12" s="60"/>
      <c r="L12" s="60" t="str">
        <f>IFERROR(INDEX(RiskRanking,MATCH(HazardRecord[[#This Row],[Likelihood of happening]],Likelihood,0)+2,MATCH(HazardRecord[[#This Row],[Severity level]],Consequence,0)+2),"")</f>
        <v/>
      </c>
      <c r="M12" s="60"/>
      <c r="N12" s="60"/>
      <c r="O12" s="60"/>
      <c r="P12" s="60"/>
      <c r="Q12" s="60" t="str">
        <f>IFERROR(VLOOKUP(HazardRecord[[#This Row],[SR ID]],SRAC[],2,FALSE),"")</f>
        <v/>
      </c>
      <c r="R12" s="60" t="str">
        <f>IFERROR(VLOOKUP(HazardRecord[[#This Row],[SR ID]],SRAC[],6,FALSE),"")</f>
        <v/>
      </c>
      <c r="S12" s="60"/>
      <c r="T12" s="60"/>
      <c r="U12" s="60"/>
      <c r="V12" s="60" t="str">
        <f>IFERROR(INDEX(RiskRanking,MATCH(HazardRecord[[#This Row],[Final likelihood of happening]],Likelihood,0)+2,MATCH(HazardRecord[[#This Row],[Final severity level]],Consequence,0)+2),"")</f>
        <v/>
      </c>
      <c r="W12" s="60"/>
      <c r="X12" s="60"/>
      <c r="Y12" s="61"/>
      <c r="Z12" s="60"/>
      <c r="AA12" s="60"/>
    </row>
    <row r="13" spans="1:27" x14ac:dyDescent="0.25">
      <c r="A13" s="60"/>
      <c r="B13" s="60"/>
      <c r="C13" s="60"/>
      <c r="D13" s="60"/>
      <c r="E13" s="60"/>
      <c r="F13" s="60"/>
      <c r="G13" s="60"/>
      <c r="H13" s="60"/>
      <c r="I13" s="60"/>
      <c r="J13" s="60"/>
      <c r="K13" s="60"/>
      <c r="L13" s="60" t="str">
        <f>IFERROR(INDEX(RiskRanking,MATCH(HazardRecord[[#This Row],[Likelihood of happening]],Likelihood,0)+2,MATCH(HazardRecord[[#This Row],[Severity level]],Consequence,0)+2),"")</f>
        <v/>
      </c>
      <c r="M13" s="60"/>
      <c r="N13" s="60"/>
      <c r="O13" s="60"/>
      <c r="P13" s="60"/>
      <c r="Q13" s="60" t="str">
        <f>IFERROR(VLOOKUP(HazardRecord[[#This Row],[SR ID]],SRAC[],2,FALSE),"")</f>
        <v/>
      </c>
      <c r="R13" s="60" t="str">
        <f>IFERROR(VLOOKUP(HazardRecord[[#This Row],[SR ID]],SRAC[],6,FALSE),"")</f>
        <v/>
      </c>
      <c r="S13" s="60"/>
      <c r="T13" s="60"/>
      <c r="U13" s="60"/>
      <c r="V13" s="60" t="str">
        <f>IFERROR(INDEX(RiskRanking,MATCH(HazardRecord[[#This Row],[Final likelihood of happening]],Likelihood,0)+2,MATCH(HazardRecord[[#This Row],[Final severity level]],Consequence,0)+2),"")</f>
        <v/>
      </c>
      <c r="W13" s="60"/>
      <c r="X13" s="60"/>
      <c r="Y13" s="61"/>
      <c r="Z13" s="60"/>
      <c r="AA13" s="60"/>
    </row>
    <row r="14" spans="1:27" x14ac:dyDescent="0.25">
      <c r="A14" s="60"/>
      <c r="B14" s="60"/>
      <c r="C14" s="60"/>
      <c r="D14" s="60"/>
      <c r="E14" s="60"/>
      <c r="F14" s="60"/>
      <c r="G14" s="60"/>
      <c r="H14" s="60"/>
      <c r="I14" s="60"/>
      <c r="J14" s="60"/>
      <c r="K14" s="60"/>
      <c r="L14" s="60" t="str">
        <f>IFERROR(INDEX(RiskRanking,MATCH(HazardRecord[[#This Row],[Likelihood of happening]],Likelihood,0)+2,MATCH(HazardRecord[[#This Row],[Severity level]],Consequence,0)+2),"")</f>
        <v/>
      </c>
      <c r="M14" s="60"/>
      <c r="N14" s="60"/>
      <c r="O14" s="60"/>
      <c r="P14" s="60"/>
      <c r="Q14" s="60" t="str">
        <f>IFERROR(VLOOKUP(HazardRecord[[#This Row],[SR ID]],SRAC[],2,FALSE),"")</f>
        <v/>
      </c>
      <c r="R14" s="60" t="str">
        <f>IFERROR(VLOOKUP(HazardRecord[[#This Row],[SR ID]],SRAC[],6,FALSE),"")</f>
        <v/>
      </c>
      <c r="S14" s="60"/>
      <c r="T14" s="60"/>
      <c r="U14" s="60"/>
      <c r="V14" s="60" t="str">
        <f>IFERROR(INDEX(RiskRanking,MATCH(HazardRecord[[#This Row],[Final likelihood of happening]],Likelihood,0)+2,MATCH(HazardRecord[[#This Row],[Final severity level]],Consequence,0)+2),"")</f>
        <v/>
      </c>
      <c r="W14" s="60"/>
      <c r="X14" s="60"/>
      <c r="Y14" s="61"/>
      <c r="Z14" s="60"/>
      <c r="AA14" s="60"/>
    </row>
    <row r="15" spans="1:27" x14ac:dyDescent="0.25">
      <c r="A15" s="60"/>
      <c r="B15" s="60"/>
      <c r="C15" s="60"/>
      <c r="D15" s="60"/>
      <c r="E15" s="60"/>
      <c r="F15" s="60"/>
      <c r="G15" s="60"/>
      <c r="H15" s="60"/>
      <c r="I15" s="60"/>
      <c r="J15" s="60"/>
      <c r="K15" s="60"/>
      <c r="L15" s="60" t="str">
        <f>IFERROR(INDEX(RiskRanking,MATCH(HazardRecord[[#This Row],[Likelihood of happening]],Likelihood,0)+2,MATCH(HazardRecord[[#This Row],[Severity level]],Consequence,0)+2),"")</f>
        <v/>
      </c>
      <c r="M15" s="60"/>
      <c r="N15" s="60"/>
      <c r="O15" s="60"/>
      <c r="P15" s="60"/>
      <c r="Q15" s="60" t="str">
        <f>IFERROR(VLOOKUP(HazardRecord[[#This Row],[SR ID]],SRAC[],2,FALSE),"")</f>
        <v/>
      </c>
      <c r="R15" s="60" t="str">
        <f>IFERROR(VLOOKUP(HazardRecord[[#This Row],[SR ID]],SRAC[],6,FALSE),"")</f>
        <v/>
      </c>
      <c r="S15" s="60"/>
      <c r="T15" s="60"/>
      <c r="U15" s="60"/>
      <c r="V15" s="60" t="str">
        <f>IFERROR(INDEX(RiskRanking,MATCH(HazardRecord[[#This Row],[Final likelihood of happening]],Likelihood,0)+2,MATCH(HazardRecord[[#This Row],[Final severity level]],Consequence,0)+2),"")</f>
        <v/>
      </c>
      <c r="W15" s="60"/>
      <c r="X15" s="60"/>
      <c r="Y15" s="61"/>
      <c r="Z15" s="60"/>
      <c r="AA15" s="60"/>
    </row>
    <row r="16" spans="1:27" x14ac:dyDescent="0.25">
      <c r="A16" s="60"/>
      <c r="B16" s="60"/>
      <c r="C16" s="60"/>
      <c r="D16" s="60"/>
      <c r="E16" s="60"/>
      <c r="F16" s="60"/>
      <c r="G16" s="60"/>
      <c r="H16" s="60"/>
      <c r="I16" s="60"/>
      <c r="J16" s="60"/>
      <c r="K16" s="60"/>
      <c r="L16" s="60" t="str">
        <f>IFERROR(INDEX(RiskRanking,MATCH(HazardRecord[[#This Row],[Likelihood of happening]],Likelihood,0)+2,MATCH(HazardRecord[[#This Row],[Severity level]],Consequence,0)+2),"")</f>
        <v/>
      </c>
      <c r="M16" s="60"/>
      <c r="N16" s="60"/>
      <c r="O16" s="60"/>
      <c r="P16" s="60"/>
      <c r="Q16" s="60" t="str">
        <f>IFERROR(VLOOKUP(HazardRecord[[#This Row],[SR ID]],SRAC[],2,FALSE),"")</f>
        <v/>
      </c>
      <c r="R16" s="60" t="str">
        <f>IFERROR(VLOOKUP(HazardRecord[[#This Row],[SR ID]],SRAC[],6,FALSE),"")</f>
        <v/>
      </c>
      <c r="S16" s="60"/>
      <c r="T16" s="60"/>
      <c r="U16" s="60"/>
      <c r="V16" s="60" t="str">
        <f>IFERROR(INDEX(RiskRanking,MATCH(HazardRecord[[#This Row],[Final likelihood of happening]],Likelihood,0)+2,MATCH(HazardRecord[[#This Row],[Final severity level]],Consequence,0)+2),"")</f>
        <v/>
      </c>
      <c r="W16" s="60"/>
      <c r="X16" s="60"/>
      <c r="Y16" s="61"/>
      <c r="Z16" s="60"/>
      <c r="AA16" s="60"/>
    </row>
    <row r="17" spans="1:27" x14ac:dyDescent="0.25">
      <c r="A17" s="60"/>
      <c r="B17" s="60"/>
      <c r="C17" s="60"/>
      <c r="D17" s="60"/>
      <c r="E17" s="60"/>
      <c r="F17" s="60"/>
      <c r="G17" s="60"/>
      <c r="H17" s="60"/>
      <c r="I17" s="60"/>
      <c r="J17" s="60"/>
      <c r="K17" s="60"/>
      <c r="L17" s="60" t="str">
        <f>IFERROR(INDEX(RiskRanking,MATCH(HazardRecord[[#This Row],[Likelihood of happening]],Likelihood,0)+2,MATCH(HazardRecord[[#This Row],[Severity level]],Consequence,0)+2),"")</f>
        <v/>
      </c>
      <c r="M17" s="60"/>
      <c r="N17" s="60"/>
      <c r="O17" s="60"/>
      <c r="P17" s="60"/>
      <c r="Q17" s="60" t="str">
        <f>IFERROR(VLOOKUP(HazardRecord[[#This Row],[SR ID]],SRAC[],2,FALSE),"")</f>
        <v/>
      </c>
      <c r="R17" s="60" t="str">
        <f>IFERROR(VLOOKUP(HazardRecord[[#This Row],[SR ID]],SRAC[],6,FALSE),"")</f>
        <v/>
      </c>
      <c r="S17" s="60"/>
      <c r="T17" s="60"/>
      <c r="U17" s="60"/>
      <c r="V17" s="60" t="str">
        <f>IFERROR(INDEX(RiskRanking,MATCH(HazardRecord[[#This Row],[Final likelihood of happening]],Likelihood,0)+2,MATCH(HazardRecord[[#This Row],[Final severity level]],Consequence,0)+2),"")</f>
        <v/>
      </c>
      <c r="W17" s="60"/>
      <c r="X17" s="60"/>
      <c r="Y17" s="61"/>
      <c r="Z17" s="60"/>
      <c r="AA17" s="60"/>
    </row>
    <row r="18" spans="1:27" x14ac:dyDescent="0.25">
      <c r="A18" s="60"/>
      <c r="B18" s="60"/>
      <c r="C18" s="60"/>
      <c r="D18" s="60"/>
      <c r="E18" s="60"/>
      <c r="F18" s="60"/>
      <c r="G18" s="60"/>
      <c r="H18" s="60"/>
      <c r="I18" s="60"/>
      <c r="J18" s="60"/>
      <c r="K18" s="60"/>
      <c r="L18" s="60" t="str">
        <f>IFERROR(INDEX(RiskRanking,MATCH(HazardRecord[[#This Row],[Likelihood of happening]],Likelihood,0)+2,MATCH(HazardRecord[[#This Row],[Severity level]],Consequence,0)+2),"")</f>
        <v/>
      </c>
      <c r="M18" s="60"/>
      <c r="N18" s="60"/>
      <c r="O18" s="60"/>
      <c r="P18" s="60"/>
      <c r="Q18" s="60" t="str">
        <f>IFERROR(VLOOKUP(HazardRecord[[#This Row],[SR ID]],SRAC[],2,FALSE),"")</f>
        <v/>
      </c>
      <c r="R18" s="60" t="str">
        <f>IFERROR(VLOOKUP(HazardRecord[[#This Row],[SR ID]],SRAC[],6,FALSE),"")</f>
        <v/>
      </c>
      <c r="S18" s="60"/>
      <c r="T18" s="60"/>
      <c r="U18" s="60"/>
      <c r="V18" s="60" t="str">
        <f>IFERROR(INDEX(RiskRanking,MATCH(HazardRecord[[#This Row],[Final likelihood of happening]],Likelihood,0)+2,MATCH(HazardRecord[[#This Row],[Final severity level]],Consequence,0)+2),"")</f>
        <v/>
      </c>
      <c r="W18" s="60"/>
      <c r="X18" s="60"/>
      <c r="Y18" s="61"/>
      <c r="Z18" s="60"/>
      <c r="AA18" s="60"/>
    </row>
    <row r="19" spans="1:27" x14ac:dyDescent="0.25">
      <c r="A19" s="60"/>
      <c r="B19" s="60"/>
      <c r="C19" s="60"/>
      <c r="D19" s="60"/>
      <c r="E19" s="60"/>
      <c r="F19" s="60"/>
      <c r="G19" s="60"/>
      <c r="H19" s="60"/>
      <c r="I19" s="60"/>
      <c r="J19" s="60"/>
      <c r="K19" s="60"/>
      <c r="L19" s="60" t="str">
        <f>IFERROR(INDEX(RiskRanking,MATCH(HazardRecord[[#This Row],[Likelihood of happening]],Likelihood,0)+2,MATCH(HazardRecord[[#This Row],[Severity level]],Consequence,0)+2),"")</f>
        <v/>
      </c>
      <c r="M19" s="60"/>
      <c r="N19" s="60"/>
      <c r="O19" s="60"/>
      <c r="P19" s="60"/>
      <c r="Q19" s="60" t="str">
        <f>IFERROR(VLOOKUP(HazardRecord[[#This Row],[SR ID]],SRAC[],2,FALSE),"")</f>
        <v/>
      </c>
      <c r="R19" s="60" t="str">
        <f>IFERROR(VLOOKUP(HazardRecord[[#This Row],[SR ID]],SRAC[],6,FALSE),"")</f>
        <v/>
      </c>
      <c r="S19" s="60"/>
      <c r="T19" s="60"/>
      <c r="U19" s="60"/>
      <c r="V19" s="60" t="str">
        <f>IFERROR(INDEX(RiskRanking,MATCH(HazardRecord[[#This Row],[Final likelihood of happening]],Likelihood,0)+2,MATCH(HazardRecord[[#This Row],[Final severity level]],Consequence,0)+2),"")</f>
        <v/>
      </c>
      <c r="W19" s="60"/>
      <c r="X19" s="60"/>
      <c r="Y19" s="61"/>
      <c r="Z19" s="60"/>
      <c r="AA19" s="60"/>
    </row>
    <row r="20" spans="1:27" x14ac:dyDescent="0.25">
      <c r="A20" s="60"/>
      <c r="B20" s="60"/>
      <c r="C20" s="60"/>
      <c r="D20" s="60"/>
      <c r="E20" s="60"/>
      <c r="F20" s="60"/>
      <c r="G20" s="60"/>
      <c r="H20" s="60"/>
      <c r="I20" s="60"/>
      <c r="J20" s="60"/>
      <c r="K20" s="60"/>
      <c r="L20" s="60" t="str">
        <f>IFERROR(INDEX(RiskRanking,MATCH(HazardRecord[[#This Row],[Likelihood of happening]],Likelihood,0)+2,MATCH(HazardRecord[[#This Row],[Severity level]],Consequence,0)+2),"")</f>
        <v/>
      </c>
      <c r="M20" s="60"/>
      <c r="N20" s="60"/>
      <c r="O20" s="60"/>
      <c r="P20" s="60"/>
      <c r="Q20" s="60" t="str">
        <f>IFERROR(VLOOKUP(HazardRecord[[#This Row],[SR ID]],SRAC[],2,FALSE),"")</f>
        <v/>
      </c>
      <c r="R20" s="60" t="str">
        <f>IFERROR(VLOOKUP(HazardRecord[[#This Row],[SR ID]],SRAC[],6,FALSE),"")</f>
        <v/>
      </c>
      <c r="S20" s="60"/>
      <c r="T20" s="60"/>
      <c r="U20" s="60"/>
      <c r="V20" s="60"/>
      <c r="W20" s="60"/>
      <c r="X20" s="60"/>
      <c r="Y20" s="61"/>
      <c r="Z20" s="60"/>
      <c r="AA20" s="60"/>
    </row>
  </sheetData>
  <mergeCells count="8">
    <mergeCell ref="E1:N1"/>
    <mergeCell ref="Z2:AA2"/>
    <mergeCell ref="Z1:AA1"/>
    <mergeCell ref="P6:R6"/>
    <mergeCell ref="T6:V6"/>
    <mergeCell ref="W6:Z6"/>
    <mergeCell ref="H6:L6"/>
    <mergeCell ref="D3:N3"/>
  </mergeCells>
  <dataValidations count="5">
    <dataValidation type="list" allowBlank="1" showInputMessage="1" showErrorMessage="1" sqref="H8:I20">
      <formula1>Broadly</formula1>
    </dataValidation>
    <dataValidation type="list" allowBlank="1" showInputMessage="1" showErrorMessage="1" sqref="J8:J20 T8:T20">
      <formula1>Likelihood</formula1>
    </dataValidation>
    <dataValidation type="list" allowBlank="1" showInputMessage="1" showErrorMessage="1" sqref="K8:K20 U8:U20">
      <formula1>Consequence</formula1>
    </dataValidation>
    <dataValidation type="list" allowBlank="1" showInputMessage="1" showErrorMessage="1" sqref="M8:M20">
      <formula1>Hazard_state</formula1>
    </dataValidation>
    <dataValidation type="list" allowBlank="1" showInputMessage="1" showErrorMessage="1" sqref="Z8:Z20">
      <formula1>Action_States</formula1>
    </dataValidation>
  </dataValidations>
  <pageMargins left="0.25" right="0.25" top="0.75" bottom="0.75" header="0.3" footer="0.3"/>
  <pageSetup paperSize="9" scale="21" orientation="landscape"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
  <sheetViews>
    <sheetView workbookViewId="0"/>
  </sheetViews>
  <sheetFormatPr defaultRowHeight="15" x14ac:dyDescent="0.25"/>
  <cols>
    <col min="1" max="1" width="18.28515625" customWidth="1"/>
    <col min="2" max="2" width="35" customWidth="1"/>
    <col min="3" max="3" width="37.28515625" customWidth="1"/>
    <col min="4" max="4" width="25.42578125" customWidth="1"/>
    <col min="5" max="5" width="48.28515625" customWidth="1"/>
    <col min="6" max="6" width="18.7109375" customWidth="1"/>
    <col min="7" max="7" width="31.5703125" customWidth="1"/>
  </cols>
  <sheetData>
    <row r="1" spans="1:26" ht="33.75" x14ac:dyDescent="0.25">
      <c r="C1" s="63" t="s">
        <v>161</v>
      </c>
      <c r="D1" s="105" t="str">
        <f>Cover!D3</f>
        <v>Certification of Critical Systems</v>
      </c>
      <c r="E1" s="105"/>
      <c r="F1" s="58" t="s">
        <v>26</v>
      </c>
      <c r="G1" s="100" t="s">
        <v>162</v>
      </c>
      <c r="H1" s="101"/>
      <c r="I1" s="62"/>
      <c r="J1" s="62"/>
      <c r="K1" s="62"/>
      <c r="L1" s="62"/>
      <c r="M1" s="62"/>
    </row>
    <row r="2" spans="1:26" ht="28.5" x14ac:dyDescent="0.45">
      <c r="C2" s="64"/>
      <c r="D2" s="65"/>
      <c r="E2" s="65"/>
      <c r="F2" s="58" t="s">
        <v>27</v>
      </c>
      <c r="G2" s="100" t="s">
        <v>163</v>
      </c>
      <c r="H2" s="100"/>
      <c r="I2" s="1"/>
      <c r="J2" s="1"/>
      <c r="K2" s="1"/>
      <c r="L2" s="1"/>
      <c r="M2" s="1"/>
      <c r="N2" s="1"/>
    </row>
    <row r="3" spans="1:26" ht="33.75" x14ac:dyDescent="0.25">
      <c r="C3" s="106" t="s">
        <v>164</v>
      </c>
      <c r="D3" s="106"/>
      <c r="E3" s="106"/>
      <c r="F3" s="62"/>
      <c r="G3" s="62"/>
      <c r="H3" s="62"/>
      <c r="I3" s="62"/>
      <c r="J3" s="62"/>
      <c r="K3" s="62"/>
      <c r="L3" s="62"/>
      <c r="M3" s="62"/>
      <c r="Y3" s="58"/>
      <c r="Z3" s="59"/>
    </row>
    <row r="4" spans="1:26" ht="15.75" x14ac:dyDescent="0.25">
      <c r="Y4" s="58"/>
      <c r="Z4" s="1"/>
    </row>
    <row r="5" spans="1:26" ht="15.75" thickBot="1" x14ac:dyDescent="0.3"/>
    <row r="6" spans="1:26" ht="30.75" thickBot="1" x14ac:dyDescent="0.3">
      <c r="A6" s="16" t="s">
        <v>168</v>
      </c>
      <c r="B6" s="16" t="s">
        <v>167</v>
      </c>
      <c r="C6" s="16" t="s">
        <v>99</v>
      </c>
      <c r="D6" s="4" t="s">
        <v>16</v>
      </c>
      <c r="E6" s="4" t="s">
        <v>17</v>
      </c>
      <c r="F6" s="4" t="s">
        <v>18</v>
      </c>
      <c r="G6" s="4" t="s">
        <v>19</v>
      </c>
    </row>
    <row r="7" spans="1:26" x14ac:dyDescent="0.25">
      <c r="A7" s="19">
        <v>1</v>
      </c>
      <c r="B7" s="14" t="s">
        <v>103</v>
      </c>
      <c r="C7" s="14"/>
      <c r="D7" s="14"/>
      <c r="E7" s="14"/>
      <c r="F7" s="14" t="s">
        <v>100</v>
      </c>
      <c r="G7" s="14"/>
    </row>
    <row r="8" spans="1:26" x14ac:dyDescent="0.25">
      <c r="A8" s="20">
        <v>2</v>
      </c>
      <c r="B8" s="15" t="s">
        <v>104</v>
      </c>
      <c r="C8" s="15"/>
      <c r="D8" s="15"/>
      <c r="E8" s="15"/>
      <c r="F8" s="15" t="s">
        <v>101</v>
      </c>
      <c r="G8" s="15"/>
    </row>
    <row r="9" spans="1:26" x14ac:dyDescent="0.25">
      <c r="A9" s="19"/>
      <c r="B9" s="14"/>
      <c r="C9" s="14"/>
      <c r="D9" s="14"/>
      <c r="E9" s="14"/>
      <c r="F9" s="14"/>
      <c r="G9" s="14"/>
    </row>
    <row r="10" spans="1:26" x14ac:dyDescent="0.25">
      <c r="A10" s="20"/>
      <c r="B10" s="15"/>
      <c r="C10" s="15"/>
      <c r="D10" s="15"/>
      <c r="E10" s="15"/>
      <c r="F10" s="15"/>
      <c r="G10" s="15"/>
    </row>
    <row r="11" spans="1:26" x14ac:dyDescent="0.25">
      <c r="A11" s="19"/>
      <c r="B11" s="14"/>
      <c r="C11" s="14"/>
      <c r="D11" s="14"/>
      <c r="E11" s="14"/>
      <c r="F11" s="14"/>
      <c r="G11" s="14"/>
    </row>
    <row r="12" spans="1:26" x14ac:dyDescent="0.25">
      <c r="A12" s="20"/>
      <c r="B12" s="15"/>
      <c r="C12" s="15"/>
      <c r="D12" s="15"/>
      <c r="E12" s="15"/>
      <c r="F12" s="15"/>
      <c r="G12" s="15"/>
    </row>
    <row r="13" spans="1:26" x14ac:dyDescent="0.25">
      <c r="A13" s="19"/>
      <c r="B13" s="14"/>
      <c r="C13" s="14"/>
      <c r="D13" s="14"/>
      <c r="E13" s="14"/>
      <c r="F13" s="14"/>
      <c r="G13" s="14"/>
    </row>
    <row r="14" spans="1:26" x14ac:dyDescent="0.25">
      <c r="A14" s="21"/>
      <c r="B14" s="17"/>
      <c r="C14" s="17"/>
      <c r="D14" s="17"/>
      <c r="E14" s="17"/>
      <c r="F14" s="17"/>
      <c r="G14" s="17"/>
    </row>
  </sheetData>
  <mergeCells count="4">
    <mergeCell ref="G1:H1"/>
    <mergeCell ref="G2:H2"/>
    <mergeCell ref="D1:E1"/>
    <mergeCell ref="C3:E3"/>
  </mergeCells>
  <dataValidations count="1">
    <dataValidation type="list" allowBlank="1" showInputMessage="1" showErrorMessage="1" sqref="F7:F14">
      <formula1>SRAC_States</formula1>
    </dataValidation>
  </dataValidations>
  <pageMargins left="0.7" right="0.7" top="0.75" bottom="0.75" header="0.3" footer="0.3"/>
  <pageSetup paperSize="9"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15"/>
  <sheetViews>
    <sheetView zoomScale="115" zoomScaleNormal="115" workbookViewId="0">
      <selection activeCell="D13" sqref="D13"/>
    </sheetView>
  </sheetViews>
  <sheetFormatPr defaultRowHeight="15" x14ac:dyDescent="0.25"/>
  <cols>
    <col min="3" max="3" width="11.5703125" customWidth="1"/>
    <col min="7" max="8" width="12.42578125" customWidth="1"/>
    <col min="12" max="12" width="11.140625" customWidth="1"/>
    <col min="16" max="16" width="11" customWidth="1"/>
  </cols>
  <sheetData>
    <row r="2" spans="1:17" x14ac:dyDescent="0.25">
      <c r="A2" s="2" t="s">
        <v>116</v>
      </c>
      <c r="J2" s="2" t="s">
        <v>117</v>
      </c>
    </row>
    <row r="3" spans="1:17" ht="15.75" thickBot="1" x14ac:dyDescent="0.3"/>
    <row r="4" spans="1:17" x14ac:dyDescent="0.25">
      <c r="A4" s="9" t="s">
        <v>77</v>
      </c>
      <c r="B4" s="10"/>
      <c r="C4" s="5" t="s">
        <v>72</v>
      </c>
      <c r="D4" s="5" t="s">
        <v>73</v>
      </c>
      <c r="E4" s="5" t="s">
        <v>74</v>
      </c>
      <c r="F4" s="5" t="s">
        <v>75</v>
      </c>
      <c r="G4" s="5" t="s">
        <v>76</v>
      </c>
      <c r="J4" s="9" t="s">
        <v>77</v>
      </c>
      <c r="K4" s="10"/>
      <c r="L4" s="5" t="s">
        <v>72</v>
      </c>
      <c r="M4" s="5" t="s">
        <v>73</v>
      </c>
      <c r="N4" s="5" t="s">
        <v>74</v>
      </c>
      <c r="O4" s="5" t="s">
        <v>75</v>
      </c>
      <c r="P4" s="5" t="s">
        <v>76</v>
      </c>
    </row>
    <row r="5" spans="1:17" ht="15.75" thickBot="1" x14ac:dyDescent="0.3">
      <c r="A5" s="11"/>
      <c r="B5" s="12"/>
      <c r="C5" s="6">
        <v>1</v>
      </c>
      <c r="D5" s="6">
        <v>2</v>
      </c>
      <c r="E5" s="6">
        <v>3</v>
      </c>
      <c r="F5" s="6">
        <v>4</v>
      </c>
      <c r="G5" s="6">
        <v>5</v>
      </c>
      <c r="J5" s="11"/>
      <c r="K5" s="12"/>
      <c r="L5" s="6">
        <v>1</v>
      </c>
      <c r="M5" s="6">
        <v>2</v>
      </c>
      <c r="N5" s="6">
        <v>3</v>
      </c>
      <c r="O5" s="6">
        <v>4</v>
      </c>
      <c r="P5" s="6">
        <v>5</v>
      </c>
    </row>
    <row r="6" spans="1:17" ht="34.5" thickBot="1" x14ac:dyDescent="0.3">
      <c r="A6" s="7" t="s">
        <v>64</v>
      </c>
      <c r="B6" s="7">
        <v>5</v>
      </c>
      <c r="C6" s="28">
        <f>COUNTIFS(HazardRecord[Likelihood of happening],$A6,HazardRecord[Severity level],C$4)</f>
        <v>0</v>
      </c>
      <c r="D6" s="28">
        <f>COUNTIFS(HazardRecord[Likelihood of happening],$A6,HazardRecord[Severity level],D$4)</f>
        <v>1</v>
      </c>
      <c r="E6" s="28">
        <f>COUNTIFS(HazardRecord[Likelihood of happening],$A6,HazardRecord[Severity level],E$4)</f>
        <v>0</v>
      </c>
      <c r="F6" s="28">
        <f>COUNTIFS(HazardRecord[Likelihood of happening],$A6,HazardRecord[Severity level],F$4)</f>
        <v>1</v>
      </c>
      <c r="G6" s="28">
        <f>COUNTIFS(HazardRecord[Likelihood of happening],$A6,HazardRecord[Severity level],G$4)</f>
        <v>0</v>
      </c>
      <c r="H6" s="68">
        <f>SUM(C6:G6)</f>
        <v>2</v>
      </c>
      <c r="J6" s="7" t="s">
        <v>64</v>
      </c>
      <c r="K6" s="7">
        <v>5</v>
      </c>
      <c r="L6" s="28">
        <f>COUNTIFS(HazardRecord[Final likelihood of happening],$A6,HazardRecord[Final severity level],L$4)</f>
        <v>0</v>
      </c>
      <c r="M6" s="28">
        <f>COUNTIFS(HazardRecord[Final likelihood of happening],$A6,HazardRecord[Final severity level],M$4)</f>
        <v>1</v>
      </c>
      <c r="N6" s="28">
        <f>COUNTIFS(HazardRecord[Final likelihood of happening],$A6,HazardRecord[Final severity level],N$4)</f>
        <v>0</v>
      </c>
      <c r="O6" s="28">
        <f>COUNTIFS(HazardRecord[Final likelihood of happening],$A6,HazardRecord[Final severity level],O$4)</f>
        <v>0</v>
      </c>
      <c r="P6" s="28">
        <f>COUNTIFS(HazardRecord[Final likelihood of happening],$A6,HazardRecord[Final severity level],P$4)</f>
        <v>0</v>
      </c>
      <c r="Q6" s="68">
        <f>SUM(L6:P6)</f>
        <v>1</v>
      </c>
    </row>
    <row r="7" spans="1:17" ht="15.75" thickBot="1" x14ac:dyDescent="0.3">
      <c r="A7" s="7" t="s">
        <v>65</v>
      </c>
      <c r="B7" s="7">
        <v>4</v>
      </c>
      <c r="C7" s="28">
        <f>COUNTIFS(HazardRecord[Likelihood of happening],$A7,HazardRecord[Severity level],C$4)</f>
        <v>0</v>
      </c>
      <c r="D7" s="28">
        <f>COUNTIFS(HazardRecord[Likelihood of happening],$A7,HazardRecord[Severity level],D$4)</f>
        <v>0</v>
      </c>
      <c r="E7" s="28">
        <f>COUNTIFS(HazardRecord[Likelihood of happening],$A7,HazardRecord[Severity level],E$4)</f>
        <v>0</v>
      </c>
      <c r="F7" s="28">
        <f>COUNTIFS(HazardRecord[Likelihood of happening],$A7,HazardRecord[Severity level],F$4)</f>
        <v>0</v>
      </c>
      <c r="G7" s="28">
        <f>COUNTIFS(HazardRecord[Likelihood of happening],$A7,HazardRecord[Severity level],G$4)</f>
        <v>0</v>
      </c>
      <c r="H7" s="68">
        <f t="shared" ref="H7:H10" si="0">SUM(C7:G7)</f>
        <v>0</v>
      </c>
      <c r="J7" s="7" t="s">
        <v>65</v>
      </c>
      <c r="K7" s="7">
        <v>4</v>
      </c>
      <c r="L7" s="28">
        <f>COUNTIFS(HazardRecord[Final likelihood of happening],$A7,HazardRecord[Final severity level],L$4)</f>
        <v>0</v>
      </c>
      <c r="M7" s="28">
        <f>COUNTIFS(HazardRecord[Final likelihood of happening],$A7,HazardRecord[Final severity level],M$4)</f>
        <v>0</v>
      </c>
      <c r="N7" s="28">
        <f>COUNTIFS(HazardRecord[Final likelihood of happening],$A7,HazardRecord[Final severity level],N$4)</f>
        <v>0</v>
      </c>
      <c r="O7" s="28">
        <f>COUNTIFS(HazardRecord[Final likelihood of happening],$A7,HazardRecord[Final severity level],O$4)</f>
        <v>0</v>
      </c>
      <c r="P7" s="28">
        <f>COUNTIFS(HazardRecord[Final likelihood of happening],$A7,HazardRecord[Final severity level],P$4)</f>
        <v>0</v>
      </c>
      <c r="Q7" s="68">
        <f t="shared" ref="Q7:Q10" si="1">SUM(L7:P7)</f>
        <v>0</v>
      </c>
    </row>
    <row r="8" spans="1:17" ht="15.75" thickBot="1" x14ac:dyDescent="0.3">
      <c r="A8" s="7" t="s">
        <v>66</v>
      </c>
      <c r="B8" s="7">
        <v>3</v>
      </c>
      <c r="C8" s="28">
        <f>COUNTIFS(HazardRecord[Likelihood of happening],$A8,HazardRecord[Severity level],C$4)</f>
        <v>0</v>
      </c>
      <c r="D8" s="28">
        <f>COUNTIFS(HazardRecord[Likelihood of happening],$A8,HazardRecord[Severity level],D$4)</f>
        <v>0</v>
      </c>
      <c r="E8" s="28">
        <f>COUNTIFS(HazardRecord[Likelihood of happening],$A8,HazardRecord[Severity level],E$4)</f>
        <v>1</v>
      </c>
      <c r="F8" s="28">
        <f>COUNTIFS(HazardRecord[Likelihood of happening],$A8,HazardRecord[Severity level],F$4)</f>
        <v>0</v>
      </c>
      <c r="G8" s="28">
        <f>COUNTIFS(HazardRecord[Likelihood of happening],$A8,HazardRecord[Severity level],G$4)</f>
        <v>0</v>
      </c>
      <c r="H8" s="68">
        <f t="shared" si="0"/>
        <v>1</v>
      </c>
      <c r="J8" s="7" t="s">
        <v>66</v>
      </c>
      <c r="K8" s="7">
        <v>3</v>
      </c>
      <c r="L8" s="28">
        <f>COUNTIFS(HazardRecord[Final likelihood of happening],$A8,HazardRecord[Final severity level],L$4)</f>
        <v>0</v>
      </c>
      <c r="M8" s="28">
        <f>COUNTIFS(HazardRecord[Final likelihood of happening],$A8,HazardRecord[Final severity level],M$4)</f>
        <v>0</v>
      </c>
      <c r="N8" s="28">
        <f>COUNTIFS(HazardRecord[Final likelihood of happening],$A8,HazardRecord[Final severity level],N$4)</f>
        <v>0</v>
      </c>
      <c r="O8" s="28">
        <f>COUNTIFS(HazardRecord[Final likelihood of happening],$A8,HazardRecord[Final severity level],O$4)</f>
        <v>0</v>
      </c>
      <c r="P8" s="28">
        <f>COUNTIFS(HazardRecord[Final likelihood of happening],$A8,HazardRecord[Final severity level],P$4)</f>
        <v>0</v>
      </c>
      <c r="Q8" s="68">
        <f t="shared" si="1"/>
        <v>0</v>
      </c>
    </row>
    <row r="9" spans="1:17" ht="15.75" thickBot="1" x14ac:dyDescent="0.3">
      <c r="A9" s="7" t="s">
        <v>67</v>
      </c>
      <c r="B9" s="7">
        <v>2</v>
      </c>
      <c r="C9" s="28">
        <f>COUNTIFS(HazardRecord[Likelihood of happening],$A9,HazardRecord[Severity level],C$4)</f>
        <v>0</v>
      </c>
      <c r="D9" s="28">
        <f>COUNTIFS(HazardRecord[Likelihood of happening],$A9,HazardRecord[Severity level],D$4)</f>
        <v>0</v>
      </c>
      <c r="E9" s="28">
        <f>COUNTIFS(HazardRecord[Likelihood of happening],$A9,HazardRecord[Severity level],E$4)</f>
        <v>0</v>
      </c>
      <c r="F9" s="28">
        <f>COUNTIFS(HazardRecord[Likelihood of happening],$A9,HazardRecord[Severity level],F$4)</f>
        <v>0</v>
      </c>
      <c r="G9" s="28">
        <f>COUNTIFS(HazardRecord[Likelihood of happening],$A9,HazardRecord[Severity level],G$4)</f>
        <v>0</v>
      </c>
      <c r="H9" s="68">
        <f t="shared" si="0"/>
        <v>0</v>
      </c>
      <c r="J9" s="7" t="s">
        <v>67</v>
      </c>
      <c r="K9" s="7">
        <v>2</v>
      </c>
      <c r="L9" s="28">
        <f>COUNTIFS(HazardRecord[Final likelihood of happening],$A9,HazardRecord[Final severity level],L$4)</f>
        <v>0</v>
      </c>
      <c r="M9" s="28">
        <f>COUNTIFS(HazardRecord[Final likelihood of happening],$A9,HazardRecord[Final severity level],M$4)</f>
        <v>0</v>
      </c>
      <c r="N9" s="28">
        <f>COUNTIFS(HazardRecord[Final likelihood of happening],$A9,HazardRecord[Final severity level],N$4)</f>
        <v>0</v>
      </c>
      <c r="O9" s="28">
        <f>COUNTIFS(HazardRecord[Final likelihood of happening],$A9,HazardRecord[Final severity level],O$4)</f>
        <v>0</v>
      </c>
      <c r="P9" s="28">
        <f>COUNTIFS(HazardRecord[Final likelihood of happening],$A9,HazardRecord[Final severity level],P$4)</f>
        <v>0</v>
      </c>
      <c r="Q9" s="68">
        <f t="shared" si="1"/>
        <v>0</v>
      </c>
    </row>
    <row r="10" spans="1:17" ht="15.75" thickBot="1" x14ac:dyDescent="0.3">
      <c r="A10" s="7" t="s">
        <v>68</v>
      </c>
      <c r="B10" s="7">
        <v>1</v>
      </c>
      <c r="C10" s="28">
        <f>COUNTIFS(HazardRecord[Likelihood of happening],$A10,HazardRecord[Severity level],C$4)</f>
        <v>0</v>
      </c>
      <c r="D10" s="28">
        <f>COUNTIFS(HazardRecord[Likelihood of happening],$A10,HazardRecord[Severity level],D$4)</f>
        <v>0</v>
      </c>
      <c r="E10" s="28">
        <f>COUNTIFS(HazardRecord[Likelihood of happening],$A10,HazardRecord[Severity level],E$4)</f>
        <v>0</v>
      </c>
      <c r="F10" s="28">
        <f>COUNTIFS(HazardRecord[Likelihood of happening],$A10,HazardRecord[Severity level],F$4)</f>
        <v>0</v>
      </c>
      <c r="G10" s="28">
        <f>COUNTIFS(HazardRecord[Likelihood of happening],$A10,HazardRecord[Severity level],G$4)</f>
        <v>0</v>
      </c>
      <c r="H10" s="68">
        <f t="shared" si="0"/>
        <v>0</v>
      </c>
      <c r="J10" s="7" t="s">
        <v>68</v>
      </c>
      <c r="K10" s="7">
        <v>1</v>
      </c>
      <c r="L10" s="28">
        <f>COUNTIFS(HazardRecord[Final likelihood of happening],$A10,HazardRecord[Final severity level],L$4)</f>
        <v>0</v>
      </c>
      <c r="M10" s="28">
        <f>COUNTIFS(HazardRecord[Final likelihood of happening],$A10,HazardRecord[Final severity level],M$4)</f>
        <v>0</v>
      </c>
      <c r="N10" s="28">
        <f>COUNTIFS(HazardRecord[Final likelihood of happening],$A10,HazardRecord[Final severity level],N$4)</f>
        <v>0</v>
      </c>
      <c r="O10" s="28">
        <f>COUNTIFS(HazardRecord[Final likelihood of happening],$A10,HazardRecord[Final severity level],O$4)</f>
        <v>0</v>
      </c>
      <c r="P10" s="28">
        <f>COUNTIFS(HazardRecord[Final likelihood of happening],$A10,HazardRecord[Final severity level],P$4)</f>
        <v>0</v>
      </c>
      <c r="Q10" s="68">
        <f t="shared" si="1"/>
        <v>0</v>
      </c>
    </row>
    <row r="11" spans="1:17" x14ac:dyDescent="0.25">
      <c r="C11" s="68">
        <f>SUM(C6:C10)</f>
        <v>0</v>
      </c>
      <c r="D11" s="68">
        <f t="shared" ref="D11:H11" si="2">SUM(D6:D10)</f>
        <v>1</v>
      </c>
      <c r="E11" s="68">
        <f t="shared" si="2"/>
        <v>1</v>
      </c>
      <c r="F11" s="68">
        <f t="shared" si="2"/>
        <v>1</v>
      </c>
      <c r="G11" s="68">
        <f t="shared" si="2"/>
        <v>0</v>
      </c>
      <c r="H11" s="69">
        <f t="shared" si="2"/>
        <v>3</v>
      </c>
      <c r="L11" s="68">
        <f>SUM(L6:L10)</f>
        <v>0</v>
      </c>
      <c r="M11" s="68">
        <f t="shared" ref="M11" si="3">SUM(M6:M10)</f>
        <v>1</v>
      </c>
      <c r="N11" s="68">
        <f t="shared" ref="N11" si="4">SUM(N6:N10)</f>
        <v>0</v>
      </c>
      <c r="O11" s="68">
        <f t="shared" ref="O11" si="5">SUM(O6:O10)</f>
        <v>0</v>
      </c>
      <c r="P11" s="68">
        <f t="shared" ref="P11:Q11" si="6">SUM(P6:P10)</f>
        <v>0</v>
      </c>
      <c r="Q11" s="69">
        <f t="shared" si="6"/>
        <v>1</v>
      </c>
    </row>
    <row r="12" spans="1:17" x14ac:dyDescent="0.25">
      <c r="H12" s="68"/>
    </row>
    <row r="13" spans="1:17" ht="45" x14ac:dyDescent="0.25">
      <c r="A13" s="66" t="s">
        <v>181</v>
      </c>
      <c r="B13" s="69">
        <f>COUNTA(HazardRecord[[Hazard identifier  ]])</f>
        <v>2</v>
      </c>
      <c r="C13" s="67"/>
      <c r="D13" s="67"/>
      <c r="E13" s="67"/>
      <c r="F13" s="67"/>
      <c r="G13" s="67"/>
      <c r="H13" s="68"/>
    </row>
    <row r="14" spans="1:17" x14ac:dyDescent="0.25">
      <c r="H14" s="68"/>
    </row>
    <row r="15" spans="1:17" x14ac:dyDescent="0.25">
      <c r="H15" s="68"/>
    </row>
  </sheetData>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29" id="{D7389ACB-E629-4831-8A9B-29B0F3542BA5}">
            <xm:f>Configuration!L7="Negligible"</xm:f>
            <x14:dxf>
              <fill>
                <patternFill>
                  <bgColor rgb="FF00B050"/>
                </patternFill>
              </fill>
            </x14:dxf>
          </x14:cfRule>
          <x14:cfRule type="expression" priority="30" id="{4E355961-B7FF-4D71-8DC9-17ED8CF5C1E3}">
            <xm:f>Configuration!L7="Tolerable"</xm:f>
            <x14:dxf>
              <fill>
                <patternFill>
                  <bgColor rgb="FF92D050"/>
                </patternFill>
              </fill>
            </x14:dxf>
          </x14:cfRule>
          <x14:cfRule type="expression" priority="31" id="{0316E443-D17F-470F-89D0-31B7BB396E35}">
            <xm:f>Configuration!L7="Undesirable"</xm:f>
            <x14:dxf>
              <fill>
                <patternFill>
                  <bgColor rgb="FFFFFF00"/>
                </patternFill>
              </fill>
            </x14:dxf>
          </x14:cfRule>
          <x14:cfRule type="expression" priority="32" id="{630BCF65-6498-446C-91FD-431E13D91C1D}">
            <xm:f>Configuration!L7="Intolerable"</xm:f>
            <x14:dxf>
              <fill>
                <patternFill>
                  <bgColor rgb="FFFF0000"/>
                </patternFill>
              </fill>
            </x14:dxf>
          </x14:cfRule>
          <xm:sqref>C6:H10 C11:G11</xm:sqref>
        </x14:conditionalFormatting>
        <x14:conditionalFormatting xmlns:xm="http://schemas.microsoft.com/office/excel/2006/main">
          <x14:cfRule type="expression" priority="25" id="{FA82B86B-7696-435B-984B-C9B95047A22E}">
            <xm:f>Configuration!L7="Negligible"</xm:f>
            <x14:dxf>
              <fill>
                <patternFill>
                  <bgColor rgb="FF00B050"/>
                </patternFill>
              </fill>
            </x14:dxf>
          </x14:cfRule>
          <x14:cfRule type="expression" priority="26" id="{D6A35693-B2AA-49A4-9C24-16B17E035B2E}">
            <xm:f>Configuration!L7="Tolerable"</xm:f>
            <x14:dxf>
              <fill>
                <patternFill>
                  <bgColor rgb="FF92D050"/>
                </patternFill>
              </fill>
            </x14:dxf>
          </x14:cfRule>
          <x14:cfRule type="expression" priority="27" id="{C2035AA7-480F-4682-A5CE-D257F7AEE3AC}">
            <xm:f>Configuration!L7="Undesirable"</xm:f>
            <x14:dxf>
              <fill>
                <patternFill>
                  <bgColor rgb="FFFFFF00"/>
                </patternFill>
              </fill>
            </x14:dxf>
          </x14:cfRule>
          <x14:cfRule type="expression" priority="28" id="{04BEE9BB-C702-48D5-8E57-C5B56F3B0110}">
            <xm:f>Configuration!L7="Intolerable"</xm:f>
            <x14:dxf>
              <fill>
                <patternFill>
                  <bgColor rgb="FFFF0000"/>
                </patternFill>
              </fill>
            </x14:dxf>
          </x14:cfRule>
          <xm:sqref>L6:P10</xm:sqref>
        </x14:conditionalFormatting>
        <x14:conditionalFormatting xmlns:xm="http://schemas.microsoft.com/office/excel/2006/main">
          <x14:cfRule type="expression" priority="13" id="{105037D5-A36D-4809-9DE3-A18DE7EB6FFF}">
            <xm:f>Configuration!Z7="Negligible"</xm:f>
            <x14:dxf>
              <fill>
                <patternFill>
                  <bgColor rgb="FF00B050"/>
                </patternFill>
              </fill>
            </x14:dxf>
          </x14:cfRule>
          <x14:cfRule type="expression" priority="14" id="{2A744553-C1AE-43DC-AEE5-C467358B43E8}">
            <xm:f>Configuration!Z7="Tolerable"</xm:f>
            <x14:dxf>
              <fill>
                <patternFill>
                  <bgColor rgb="FF92D050"/>
                </patternFill>
              </fill>
            </x14:dxf>
          </x14:cfRule>
          <x14:cfRule type="expression" priority="15" id="{D1BBC609-1EE0-45BA-BD8B-A708F0A7F076}">
            <xm:f>Configuration!Z7="Undesirable"</xm:f>
            <x14:dxf>
              <fill>
                <patternFill>
                  <bgColor rgb="FFFFFF00"/>
                </patternFill>
              </fill>
            </x14:dxf>
          </x14:cfRule>
          <x14:cfRule type="expression" priority="16" id="{D11F8BB9-E7C9-4C71-8470-AB703F0B6444}">
            <xm:f>Configuration!Z7="Intolerable"</xm:f>
            <x14:dxf>
              <fill>
                <patternFill>
                  <bgColor rgb="FFFF0000"/>
                </patternFill>
              </fill>
            </x14:dxf>
          </x14:cfRule>
          <xm:sqref>Q6:Q10</xm:sqref>
        </x14:conditionalFormatting>
        <x14:conditionalFormatting xmlns:xm="http://schemas.microsoft.com/office/excel/2006/main">
          <x14:cfRule type="expression" priority="9" id="{D6344F0F-0D3C-4F7F-8EDA-46B08C330022}">
            <xm:f>Configuration!U12="Negligible"</xm:f>
            <x14:dxf>
              <fill>
                <patternFill>
                  <bgColor rgb="FF00B050"/>
                </patternFill>
              </fill>
            </x14:dxf>
          </x14:cfRule>
          <x14:cfRule type="expression" priority="10" id="{FAC81CDD-47E5-481E-B5E8-112A658F988E}">
            <xm:f>Configuration!U12="Tolerable"</xm:f>
            <x14:dxf>
              <fill>
                <patternFill>
                  <bgColor rgb="FF92D050"/>
                </patternFill>
              </fill>
            </x14:dxf>
          </x14:cfRule>
          <x14:cfRule type="expression" priority="11" id="{1C2FE70D-B9F9-4F57-94B3-CEA89C9B1237}">
            <xm:f>Configuration!U12="Undesirable"</xm:f>
            <x14:dxf>
              <fill>
                <patternFill>
                  <bgColor rgb="FFFFFF00"/>
                </patternFill>
              </fill>
            </x14:dxf>
          </x14:cfRule>
          <x14:cfRule type="expression" priority="12" id="{B1E329D3-671B-4494-B322-7EF93824D325}">
            <xm:f>Configuration!U12="Intolerable"</xm:f>
            <x14:dxf>
              <fill>
                <patternFill>
                  <bgColor rgb="FFFF0000"/>
                </patternFill>
              </fill>
            </x14:dxf>
          </x14:cfRule>
          <xm:sqref>L11:Q11</xm:sqref>
        </x14:conditionalFormatting>
        <x14:conditionalFormatting xmlns:xm="http://schemas.microsoft.com/office/excel/2006/main">
          <x14:cfRule type="expression" priority="5" id="{56D0F720-EC01-4EB3-85A1-7FDD62219A73}">
            <xm:f>Configuration!Q12="Negligible"</xm:f>
            <x14:dxf>
              <fill>
                <patternFill>
                  <bgColor rgb="FF00B050"/>
                </patternFill>
              </fill>
            </x14:dxf>
          </x14:cfRule>
          <x14:cfRule type="expression" priority="6" id="{85A15974-7AED-40B9-9D43-704E0F9249D8}">
            <xm:f>Configuration!Q12="Tolerable"</xm:f>
            <x14:dxf>
              <fill>
                <patternFill>
                  <bgColor rgb="FF92D050"/>
                </patternFill>
              </fill>
            </x14:dxf>
          </x14:cfRule>
          <x14:cfRule type="expression" priority="7" id="{7C7CE97C-1708-45AA-98C2-686DB014A047}">
            <xm:f>Configuration!Q12="Undesirable"</xm:f>
            <x14:dxf>
              <fill>
                <patternFill>
                  <bgColor rgb="FFFFFF00"/>
                </patternFill>
              </fill>
            </x14:dxf>
          </x14:cfRule>
          <x14:cfRule type="expression" priority="8" id="{50EFB3F5-941C-4044-8518-8728B97D6084}">
            <xm:f>Configuration!Q12="Intolerable"</xm:f>
            <x14:dxf>
              <fill>
                <patternFill>
                  <bgColor rgb="FFFF0000"/>
                </patternFill>
              </fill>
            </x14:dxf>
          </x14:cfRule>
          <xm:sqref>H11:H15</xm:sqref>
        </x14:conditionalFormatting>
        <x14:conditionalFormatting xmlns:xm="http://schemas.microsoft.com/office/excel/2006/main">
          <x14:cfRule type="expression" priority="1" id="{56670C05-F205-4706-9BDC-A6F048B7550A}">
            <xm:f>Configuration!K14="Negligible"</xm:f>
            <x14:dxf>
              <fill>
                <patternFill>
                  <bgColor rgb="FF00B050"/>
                </patternFill>
              </fill>
            </x14:dxf>
          </x14:cfRule>
          <x14:cfRule type="expression" priority="2" id="{F2C3D649-A298-4CB1-AA3A-55521C80D0F9}">
            <xm:f>Configuration!K14="Tolerable"</xm:f>
            <x14:dxf>
              <fill>
                <patternFill>
                  <bgColor rgb="FF92D050"/>
                </patternFill>
              </fill>
            </x14:dxf>
          </x14:cfRule>
          <x14:cfRule type="expression" priority="3" id="{87D70D47-3E52-47CE-B7D2-B506D6F9DEA4}">
            <xm:f>Configuration!K14="Undesirable"</xm:f>
            <x14:dxf>
              <fill>
                <patternFill>
                  <bgColor rgb="FFFFFF00"/>
                </patternFill>
              </fill>
            </x14:dxf>
          </x14:cfRule>
          <x14:cfRule type="expression" priority="4" id="{557695D6-30AA-4CA7-8258-74741A70E66C}">
            <xm:f>Configuration!K14="Intolerable"</xm:f>
            <x14:dxf>
              <fill>
                <patternFill>
                  <bgColor rgb="FFFF0000"/>
                </patternFill>
              </fill>
            </x14:dxf>
          </x14:cfRule>
          <xm:sqref>B13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5"/>
  <sheetViews>
    <sheetView workbookViewId="0">
      <selection activeCell="F13" sqref="F13:F14"/>
    </sheetView>
  </sheetViews>
  <sheetFormatPr defaultRowHeight="15" x14ac:dyDescent="0.25"/>
  <cols>
    <col min="1" max="1" width="13.140625" customWidth="1"/>
    <col min="2" max="2" width="67.7109375" customWidth="1"/>
    <col min="4" max="4" width="13.5703125" bestFit="1" customWidth="1"/>
    <col min="6" max="6" width="24.85546875" bestFit="1" customWidth="1"/>
    <col min="12" max="12" width="13.5703125" customWidth="1"/>
    <col min="16" max="16" width="11.85546875" customWidth="1"/>
  </cols>
  <sheetData>
    <row r="2" spans="1:16" x14ac:dyDescent="0.25">
      <c r="A2" s="2" t="s">
        <v>88</v>
      </c>
    </row>
    <row r="3" spans="1:16" x14ac:dyDescent="0.25">
      <c r="A3" t="s">
        <v>28</v>
      </c>
      <c r="B3" s="18" t="s">
        <v>83</v>
      </c>
    </row>
    <row r="4" spans="1:16" ht="26.25" thickBot="1" x14ac:dyDescent="0.3">
      <c r="A4" t="s">
        <v>29</v>
      </c>
      <c r="B4" s="18" t="s">
        <v>84</v>
      </c>
      <c r="D4" s="2" t="s">
        <v>59</v>
      </c>
      <c r="F4" s="2" t="s">
        <v>69</v>
      </c>
      <c r="H4" s="2" t="s">
        <v>71</v>
      </c>
      <c r="J4" s="2" t="s">
        <v>82</v>
      </c>
    </row>
    <row r="5" spans="1:16" ht="25.5" x14ac:dyDescent="0.25">
      <c r="A5" t="s">
        <v>30</v>
      </c>
      <c r="B5" s="18" t="s">
        <v>85</v>
      </c>
      <c r="D5" t="s">
        <v>60</v>
      </c>
      <c r="F5" t="s">
        <v>64</v>
      </c>
      <c r="H5" t="s">
        <v>72</v>
      </c>
      <c r="J5" s="9" t="s">
        <v>77</v>
      </c>
      <c r="K5" s="10"/>
      <c r="L5" s="5" t="s">
        <v>72</v>
      </c>
      <c r="M5" s="5" t="s">
        <v>73</v>
      </c>
      <c r="N5" s="5" t="s">
        <v>74</v>
      </c>
      <c r="O5" s="5" t="s">
        <v>75</v>
      </c>
      <c r="P5" s="5" t="s">
        <v>76</v>
      </c>
    </row>
    <row r="6" spans="1:16" ht="39" thickBot="1" x14ac:dyDescent="0.3">
      <c r="A6" t="s">
        <v>31</v>
      </c>
      <c r="B6" s="18" t="s">
        <v>86</v>
      </c>
      <c r="D6" t="s">
        <v>61</v>
      </c>
      <c r="F6" t="s">
        <v>65</v>
      </c>
      <c r="H6" t="s">
        <v>73</v>
      </c>
      <c r="J6" s="11"/>
      <c r="K6" s="12"/>
      <c r="L6" s="6">
        <v>1</v>
      </c>
      <c r="M6" s="6">
        <v>2</v>
      </c>
      <c r="N6" s="6">
        <v>3</v>
      </c>
      <c r="O6" s="6">
        <v>4</v>
      </c>
      <c r="P6" s="6">
        <v>5</v>
      </c>
    </row>
    <row r="7" spans="1:16" ht="39" thickBot="1" x14ac:dyDescent="0.3">
      <c r="A7" s="13" t="s">
        <v>32</v>
      </c>
      <c r="B7" s="18" t="s">
        <v>87</v>
      </c>
      <c r="F7" t="s">
        <v>66</v>
      </c>
      <c r="H7" t="s">
        <v>74</v>
      </c>
      <c r="J7" s="7" t="s">
        <v>64</v>
      </c>
      <c r="K7" s="7">
        <v>5</v>
      </c>
      <c r="L7" s="8" t="s">
        <v>78</v>
      </c>
      <c r="M7" s="8" t="s">
        <v>79</v>
      </c>
      <c r="N7" s="8" t="s">
        <v>80</v>
      </c>
      <c r="O7" s="8" t="s">
        <v>80</v>
      </c>
      <c r="P7" s="8" t="s">
        <v>80</v>
      </c>
    </row>
    <row r="8" spans="1:16" ht="15.75" thickBot="1" x14ac:dyDescent="0.3">
      <c r="F8" t="s">
        <v>67</v>
      </c>
      <c r="H8" t="s">
        <v>75</v>
      </c>
      <c r="J8" s="7" t="s">
        <v>65</v>
      </c>
      <c r="K8" s="7">
        <v>4</v>
      </c>
      <c r="L8" s="8" t="s">
        <v>78</v>
      </c>
      <c r="M8" s="8" t="s">
        <v>78</v>
      </c>
      <c r="N8" s="8" t="s">
        <v>79</v>
      </c>
      <c r="O8" s="8" t="s">
        <v>80</v>
      </c>
      <c r="P8" s="8" t="s">
        <v>80</v>
      </c>
    </row>
    <row r="9" spans="1:16" ht="15.75" thickBot="1" x14ac:dyDescent="0.3">
      <c r="F9" t="s">
        <v>68</v>
      </c>
      <c r="H9" t="s">
        <v>76</v>
      </c>
      <c r="J9" s="7" t="s">
        <v>66</v>
      </c>
      <c r="K9" s="7">
        <v>3</v>
      </c>
      <c r="L9" s="8" t="s">
        <v>81</v>
      </c>
      <c r="M9" s="8" t="s">
        <v>78</v>
      </c>
      <c r="N9" s="8" t="s">
        <v>78</v>
      </c>
      <c r="O9" s="8" t="s">
        <v>79</v>
      </c>
      <c r="P9" s="8" t="s">
        <v>80</v>
      </c>
    </row>
    <row r="10" spans="1:16" ht="15.75" thickBot="1" x14ac:dyDescent="0.3">
      <c r="J10" s="7" t="s">
        <v>67</v>
      </c>
      <c r="K10" s="7">
        <v>2</v>
      </c>
      <c r="L10" s="8" t="s">
        <v>81</v>
      </c>
      <c r="M10" s="8" t="s">
        <v>81</v>
      </c>
      <c r="N10" s="8" t="s">
        <v>78</v>
      </c>
      <c r="O10" s="8" t="s">
        <v>78</v>
      </c>
      <c r="P10" s="8" t="s">
        <v>79</v>
      </c>
    </row>
    <row r="11" spans="1:16" ht="15.75" thickBot="1" x14ac:dyDescent="0.3">
      <c r="J11" s="7" t="s">
        <v>68</v>
      </c>
      <c r="K11" s="7">
        <v>1</v>
      </c>
      <c r="L11" s="8" t="s">
        <v>81</v>
      </c>
      <c r="M11" s="8" t="s">
        <v>81</v>
      </c>
      <c r="N11" s="8" t="s">
        <v>81</v>
      </c>
      <c r="O11" s="8" t="s">
        <v>78</v>
      </c>
      <c r="P11" s="8" t="s">
        <v>78</v>
      </c>
    </row>
    <row r="12" spans="1:16" x14ac:dyDescent="0.25">
      <c r="D12" s="2" t="s">
        <v>92</v>
      </c>
      <c r="F12" s="2" t="s">
        <v>102</v>
      </c>
    </row>
    <row r="13" spans="1:16" x14ac:dyDescent="0.25">
      <c r="D13" t="s">
        <v>28</v>
      </c>
      <c r="F13" t="s">
        <v>100</v>
      </c>
    </row>
    <row r="14" spans="1:16" x14ac:dyDescent="0.25">
      <c r="D14" t="s">
        <v>30</v>
      </c>
      <c r="F14" t="s">
        <v>101</v>
      </c>
    </row>
    <row r="15" spans="1:16" x14ac:dyDescent="0.25">
      <c r="D15" t="s">
        <v>93</v>
      </c>
    </row>
  </sheetData>
  <conditionalFormatting sqref="L7:P11">
    <cfRule type="expression" dxfId="3" priority="1">
      <formula>L7="Negligible"</formula>
    </cfRule>
    <cfRule type="expression" dxfId="2" priority="2">
      <formula>L7="Tolerable"</formula>
    </cfRule>
    <cfRule type="expression" dxfId="1" priority="3">
      <formula>L7="Undesirable"</formula>
    </cfRule>
    <cfRule type="expression" dxfId="0" priority="4">
      <formula>L7="Intolerable"</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Introduction</vt:lpstr>
      <vt:lpstr>Cover</vt:lpstr>
      <vt:lpstr>Hazard Log</vt:lpstr>
      <vt:lpstr>SRAC</vt:lpstr>
      <vt:lpstr>Dashboard</vt:lpstr>
      <vt:lpstr>Configuration</vt:lpstr>
      <vt:lpstr>Configuration!_Ref434049230</vt:lpstr>
      <vt:lpstr>Action_States</vt:lpstr>
      <vt:lpstr>Broadly</vt:lpstr>
      <vt:lpstr>CM</vt:lpstr>
      <vt:lpstr>Consequence</vt:lpstr>
      <vt:lpstr>Hazard_state</vt:lpstr>
      <vt:lpstr>Likelihood</vt:lpstr>
      <vt:lpstr>PM</vt:lpstr>
      <vt:lpstr>ProjectCode</vt:lpstr>
      <vt:lpstr>RiskRanking</vt:lpstr>
      <vt:lpstr>SPAE</vt:lpstr>
      <vt:lpstr>SRAC_States</vt:lpstr>
    </vt:vector>
  </TitlesOfParts>
  <Company>CSW</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Francisco Moreira</dc:creator>
  <cp:lastModifiedBy>Francisco Moreira</cp:lastModifiedBy>
  <cp:lastPrinted>2016-01-05T11:22:21Z</cp:lastPrinted>
  <dcterms:created xsi:type="dcterms:W3CDTF">2015-12-11T11:42:26Z</dcterms:created>
  <dcterms:modified xsi:type="dcterms:W3CDTF">2016-06-27T10:01:43Z</dcterms:modified>
</cp:coreProperties>
</file>